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16860" windowHeight="12300" activeTab="1"/>
  </bookViews>
  <sheets>
    <sheet name="Main" sheetId="1" r:id="rId1"/>
    <sheet name="Model" sheetId="2" r:id="rId2"/>
    <sheet name="IMS" sheetId="3" r:id="rId3"/>
    <sheet name="New IMS" sheetId="8" r:id="rId4"/>
    <sheet name="Apriso" sheetId="7" r:id="rId5"/>
    <sheet name="Jublia" sheetId="6" r:id="rId6"/>
    <sheet name="Xifaxin" sheetId="5" r:id="rId7"/>
    <sheet name="Glumetza" sheetId="4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86" i="2" l="1"/>
  <c r="AL87" i="2" s="1"/>
  <c r="S90" i="2"/>
  <c r="T90" i="2" s="1"/>
  <c r="U90" i="2" s="1"/>
  <c r="V90" i="2" s="1"/>
  <c r="V88" i="2"/>
  <c r="U88" i="2"/>
  <c r="T88" i="2"/>
  <c r="S88" i="2"/>
  <c r="V86" i="2"/>
  <c r="U86" i="2"/>
  <c r="T86" i="2"/>
  <c r="S86" i="2"/>
  <c r="S84" i="2"/>
  <c r="T84" i="2" s="1"/>
  <c r="U84" i="2" s="1"/>
  <c r="V84" i="2" s="1"/>
  <c r="V81" i="2"/>
  <c r="V82" i="2" s="1"/>
  <c r="V83" i="2" s="1"/>
  <c r="U81" i="2"/>
  <c r="U82" i="2" s="1"/>
  <c r="U83" i="2" s="1"/>
  <c r="T81" i="2"/>
  <c r="T82" i="2" s="1"/>
  <c r="T83" i="2" s="1"/>
  <c r="S81" i="2"/>
  <c r="S82" i="2" s="1"/>
  <c r="S83" i="2" s="1"/>
  <c r="S79" i="2"/>
  <c r="T79" i="2" s="1"/>
  <c r="V77" i="2"/>
  <c r="V78" i="2" s="1"/>
  <c r="U77" i="2"/>
  <c r="U78" i="2" s="1"/>
  <c r="T77" i="2"/>
  <c r="T78" i="2" s="1"/>
  <c r="S77" i="2"/>
  <c r="S78" i="2" s="1"/>
  <c r="T75" i="2"/>
  <c r="U75" i="2" s="1"/>
  <c r="V75" i="2" s="1"/>
  <c r="S75" i="2"/>
  <c r="V74" i="2"/>
  <c r="U74" i="2"/>
  <c r="T74" i="2"/>
  <c r="S74" i="2"/>
  <c r="V72" i="2"/>
  <c r="U72" i="2"/>
  <c r="T72" i="2"/>
  <c r="S72" i="2"/>
  <c r="V73" i="2"/>
  <c r="U73" i="2"/>
  <c r="T73" i="2"/>
  <c r="S73" i="2"/>
  <c r="R73" i="2"/>
  <c r="Q73" i="2"/>
  <c r="R56" i="2"/>
  <c r="S56" i="2" s="1"/>
  <c r="T56" i="2" s="1"/>
  <c r="U56" i="2" s="1"/>
  <c r="V56" i="2" s="1"/>
  <c r="Q56" i="2"/>
  <c r="V53" i="2"/>
  <c r="U53" i="2"/>
  <c r="T53" i="2"/>
  <c r="S53" i="2"/>
  <c r="U50" i="2"/>
  <c r="T50" i="2"/>
  <c r="S50" i="2"/>
  <c r="R50" i="2"/>
  <c r="V50" i="2" s="1"/>
  <c r="U49" i="2"/>
  <c r="T49" i="2"/>
  <c r="S49" i="2"/>
  <c r="R49" i="2"/>
  <c r="V49" i="2" s="1"/>
  <c r="Q50" i="2"/>
  <c r="Q49" i="2"/>
  <c r="U41" i="2"/>
  <c r="T41" i="2"/>
  <c r="S41" i="2"/>
  <c r="R41" i="2"/>
  <c r="V41" i="2" s="1"/>
  <c r="Q41" i="2"/>
  <c r="S39" i="2"/>
  <c r="T39" i="2" s="1"/>
  <c r="V38" i="2"/>
  <c r="U38" i="2"/>
  <c r="T38" i="2"/>
  <c r="S38" i="2"/>
  <c r="S37" i="2"/>
  <c r="R37" i="2"/>
  <c r="R39" i="2"/>
  <c r="R38" i="2"/>
  <c r="V59" i="2"/>
  <c r="U59" i="2"/>
  <c r="T59" i="2"/>
  <c r="S59" i="2"/>
  <c r="V58" i="2"/>
  <c r="U58" i="2"/>
  <c r="T58" i="2"/>
  <c r="S58" i="2"/>
  <c r="R58" i="2"/>
  <c r="Q58" i="2"/>
  <c r="S63" i="2"/>
  <c r="T63" i="2" s="1"/>
  <c r="V62" i="2"/>
  <c r="U62" i="2"/>
  <c r="T62" i="2"/>
  <c r="S62" i="2"/>
  <c r="R63" i="2"/>
  <c r="R62" i="2"/>
  <c r="V69" i="2"/>
  <c r="U69" i="2"/>
  <c r="T69" i="2"/>
  <c r="S69" i="2"/>
  <c r="S68" i="2"/>
  <c r="T68" i="2" s="1"/>
  <c r="U68" i="2" s="1"/>
  <c r="V68" i="2" s="1"/>
  <c r="T67" i="2"/>
  <c r="U67" i="2" s="1"/>
  <c r="V67" i="2" s="1"/>
  <c r="S67" i="2"/>
  <c r="T66" i="2"/>
  <c r="U66" i="2" s="1"/>
  <c r="V66" i="2" s="1"/>
  <c r="S66" i="2"/>
  <c r="S31" i="2"/>
  <c r="T31" i="2" s="1"/>
  <c r="U31" i="2" s="1"/>
  <c r="V31" i="2" s="1"/>
  <c r="S29" i="2"/>
  <c r="T29" i="2" s="1"/>
  <c r="U29" i="2" s="1"/>
  <c r="V29" i="2" s="1"/>
  <c r="S28" i="2"/>
  <c r="T28" i="2" s="1"/>
  <c r="U28" i="2" s="1"/>
  <c r="V28" i="2" s="1"/>
  <c r="S27" i="2"/>
  <c r="T27" i="2" s="1"/>
  <c r="U27" i="2" s="1"/>
  <c r="V27" i="2" s="1"/>
  <c r="S26" i="2"/>
  <c r="T26" i="2" s="1"/>
  <c r="U26" i="2" s="1"/>
  <c r="V26" i="2" s="1"/>
  <c r="S24" i="2"/>
  <c r="T24" i="2" s="1"/>
  <c r="U24" i="2" s="1"/>
  <c r="V24" i="2" s="1"/>
  <c r="T23" i="2"/>
  <c r="U23" i="2" s="1"/>
  <c r="V23" i="2" s="1"/>
  <c r="S23" i="2"/>
  <c r="S30" i="2" s="1"/>
  <c r="S22" i="2"/>
  <c r="T22" i="2" s="1"/>
  <c r="U22" i="2" s="1"/>
  <c r="V22" i="2" s="1"/>
  <c r="S21" i="2"/>
  <c r="T21" i="2" s="1"/>
  <c r="S17" i="2"/>
  <c r="T17" i="2" s="1"/>
  <c r="U17" i="2" s="1"/>
  <c r="V17" i="2" s="1"/>
  <c r="S13" i="2"/>
  <c r="T13" i="2" s="1"/>
  <c r="U13" i="2" s="1"/>
  <c r="V13" i="2" s="1"/>
  <c r="R13" i="2"/>
  <c r="U11" i="2"/>
  <c r="T11" i="2"/>
  <c r="S11" i="2"/>
  <c r="R11" i="2"/>
  <c r="V11" i="2" s="1"/>
  <c r="Q11" i="2"/>
  <c r="R10" i="2"/>
  <c r="S10" i="2" s="1"/>
  <c r="T10" i="2" s="1"/>
  <c r="U10" i="2" s="1"/>
  <c r="V10" i="2" s="1"/>
  <c r="Q10" i="2"/>
  <c r="R9" i="2"/>
  <c r="S9" i="2" s="1"/>
  <c r="T9" i="2" s="1"/>
  <c r="U9" i="2" s="1"/>
  <c r="V9" i="2" s="1"/>
  <c r="Q9" i="2"/>
  <c r="R8" i="2"/>
  <c r="S8" i="2" s="1"/>
  <c r="T8" i="2" s="1"/>
  <c r="U8" i="2" s="1"/>
  <c r="V8" i="2" s="1"/>
  <c r="Q8" i="2"/>
  <c r="U7" i="2"/>
  <c r="T7" i="2"/>
  <c r="S7" i="2"/>
  <c r="R7" i="2"/>
  <c r="V7" i="2" s="1"/>
  <c r="Q7" i="2"/>
  <c r="S6" i="2"/>
  <c r="T6" i="2" s="1"/>
  <c r="U6" i="2" s="1"/>
  <c r="V6" i="2" s="1"/>
  <c r="U5" i="2"/>
  <c r="T5" i="2"/>
  <c r="S5" i="2"/>
  <c r="R5" i="2"/>
  <c r="V5" i="2" s="1"/>
  <c r="Q5" i="2"/>
  <c r="R4" i="2"/>
  <c r="S4" i="2" s="1"/>
  <c r="T4" i="2" s="1"/>
  <c r="U4" i="2" s="1"/>
  <c r="V4" i="2" s="1"/>
  <c r="Q4" i="2"/>
  <c r="U3" i="2"/>
  <c r="T3" i="2"/>
  <c r="S3" i="2"/>
  <c r="R3" i="2"/>
  <c r="V3" i="2" s="1"/>
  <c r="Q3" i="2"/>
  <c r="P86" i="2"/>
  <c r="P88" i="2"/>
  <c r="P71" i="2"/>
  <c r="P65" i="2"/>
  <c r="P79" i="2"/>
  <c r="P75" i="2"/>
  <c r="P74" i="2"/>
  <c r="P72" i="2"/>
  <c r="P77" i="2"/>
  <c r="P63" i="2"/>
  <c r="P39" i="2"/>
  <c r="P38" i="2"/>
  <c r="O39" i="2"/>
  <c r="T80" i="2" l="1"/>
  <c r="U79" i="2"/>
  <c r="S80" i="2"/>
  <c r="S65" i="2"/>
  <c r="S71" i="2" s="1"/>
  <c r="R65" i="2"/>
  <c r="R71" i="2" s="1"/>
  <c r="T37" i="2"/>
  <c r="U39" i="2"/>
  <c r="U63" i="2"/>
  <c r="T65" i="2"/>
  <c r="T71" i="2" s="1"/>
  <c r="U21" i="2"/>
  <c r="T30" i="2"/>
  <c r="Y58" i="2"/>
  <c r="Y41" i="2"/>
  <c r="EB9" i="8"/>
  <c r="EA9" i="8"/>
  <c r="DZ9" i="8"/>
  <c r="EB8" i="8"/>
  <c r="EA8" i="8"/>
  <c r="DZ8" i="8"/>
  <c r="Y4" i="2"/>
  <c r="DZ6" i="8"/>
  <c r="EA6" i="8"/>
  <c r="EB6" i="8"/>
  <c r="DT3" i="8"/>
  <c r="DU3" i="8"/>
  <c r="DV3" i="8"/>
  <c r="DW3" i="8"/>
  <c r="DX3" i="8"/>
  <c r="DT4" i="8"/>
  <c r="DU4" i="8"/>
  <c r="DV4" i="8"/>
  <c r="DW4" i="8"/>
  <c r="DX4" i="8"/>
  <c r="N103" i="2"/>
  <c r="N104" i="2"/>
  <c r="N90" i="2" s="1"/>
  <c r="N97" i="2"/>
  <c r="N99" i="2" s="1"/>
  <c r="O162" i="2"/>
  <c r="N162" i="2"/>
  <c r="O149" i="2"/>
  <c r="N149" i="2"/>
  <c r="O136" i="2"/>
  <c r="N136" i="2"/>
  <c r="O103" i="2"/>
  <c r="O104" i="2"/>
  <c r="O90" i="2" s="1"/>
  <c r="O97" i="2"/>
  <c r="O99" i="2" s="1"/>
  <c r="Y29" i="2"/>
  <c r="Y28" i="2"/>
  <c r="Y27" i="2"/>
  <c r="Y26" i="2"/>
  <c r="Y24" i="2"/>
  <c r="Y23" i="2"/>
  <c r="Y22" i="2"/>
  <c r="Y21" i="2"/>
  <c r="Q28" i="2"/>
  <c r="R28" i="2" s="1"/>
  <c r="Q27" i="2"/>
  <c r="R27" i="2" s="1"/>
  <c r="P24" i="2"/>
  <c r="Q24" i="2" s="1"/>
  <c r="P22" i="2"/>
  <c r="Q22" i="2" s="1"/>
  <c r="R22" i="2" s="1"/>
  <c r="P21" i="2"/>
  <c r="O79" i="2"/>
  <c r="M79" i="2"/>
  <c r="N79" i="2" s="1"/>
  <c r="O75" i="2"/>
  <c r="O74" i="2"/>
  <c r="O38" i="2"/>
  <c r="O30" i="2"/>
  <c r="K6" i="1"/>
  <c r="U80" i="2" l="1"/>
  <c r="V79" i="2"/>
  <c r="V80" i="2" s="1"/>
  <c r="V39" i="2"/>
  <c r="V37" i="2" s="1"/>
  <c r="U37" i="2"/>
  <c r="V63" i="2"/>
  <c r="V65" i="2" s="1"/>
  <c r="V71" i="2" s="1"/>
  <c r="U65" i="2"/>
  <c r="U71" i="2" s="1"/>
  <c r="V21" i="2"/>
  <c r="V30" i="2" s="1"/>
  <c r="U30" i="2"/>
  <c r="O77" i="2"/>
  <c r="N110" i="2"/>
  <c r="O37" i="2"/>
  <c r="P37" i="2"/>
  <c r="R24" i="2"/>
  <c r="Z24" i="2"/>
  <c r="AA24" i="2" s="1"/>
  <c r="AB24" i="2" s="1"/>
  <c r="AC24" i="2" s="1"/>
  <c r="AD24" i="2" s="1"/>
  <c r="AE24" i="2" s="1"/>
  <c r="AF24" i="2" s="1"/>
  <c r="AG24" i="2" s="1"/>
  <c r="AH24" i="2" s="1"/>
  <c r="AI24" i="2" s="1"/>
  <c r="O110" i="2"/>
  <c r="Q21" i="2"/>
  <c r="R21" i="2" s="1"/>
  <c r="Z22" i="2"/>
  <c r="AA22" i="2" s="1"/>
  <c r="AB22" i="2" s="1"/>
  <c r="AC22" i="2" s="1"/>
  <c r="AD22" i="2" s="1"/>
  <c r="AE22" i="2" s="1"/>
  <c r="AF22" i="2" s="1"/>
  <c r="AG22" i="2" s="1"/>
  <c r="AH22" i="2" s="1"/>
  <c r="AI22" i="2" s="1"/>
  <c r="Z27" i="2"/>
  <c r="AA27" i="2" s="1"/>
  <c r="AB27" i="2" s="1"/>
  <c r="AC27" i="2" s="1"/>
  <c r="AD27" i="2" s="1"/>
  <c r="AE27" i="2" s="1"/>
  <c r="AF27" i="2" s="1"/>
  <c r="AG27" i="2" s="1"/>
  <c r="AH27" i="2" s="1"/>
  <c r="AI27" i="2" s="1"/>
  <c r="Z28" i="2"/>
  <c r="AA28" i="2" s="1"/>
  <c r="AB28" i="2" s="1"/>
  <c r="AC28" i="2" s="1"/>
  <c r="AD28" i="2" s="1"/>
  <c r="AE28" i="2" s="1"/>
  <c r="AF28" i="2" s="1"/>
  <c r="AG28" i="2" s="1"/>
  <c r="AH28" i="2" s="1"/>
  <c r="AI28" i="2" s="1"/>
  <c r="AP69" i="2"/>
  <c r="AP68" i="2"/>
  <c r="AP66" i="2"/>
  <c r="N72" i="2"/>
  <c r="K39" i="2"/>
  <c r="M39" i="2"/>
  <c r="Y56" i="2"/>
  <c r="M38" i="2"/>
  <c r="CK467" i="3"/>
  <c r="CJ467" i="3"/>
  <c r="CG4" i="3"/>
  <c r="CF4" i="3"/>
  <c r="CE4" i="3"/>
  <c r="CD4" i="3"/>
  <c r="CH4" i="3"/>
  <c r="Z41" i="2"/>
  <c r="AA41" i="2" s="1"/>
  <c r="R69" i="2"/>
  <c r="Q69" i="2"/>
  <c r="CH467" i="3"/>
  <c r="N62" i="2"/>
  <c r="M62" i="2"/>
  <c r="Q29" i="2"/>
  <c r="Q23" i="2"/>
  <c r="N20" i="2"/>
  <c r="N38" i="2" s="1"/>
  <c r="N16" i="2"/>
  <c r="CK468" i="3"/>
  <c r="CJ469" i="3"/>
  <c r="CJ468" i="3"/>
  <c r="N75" i="2"/>
  <c r="Q75" i="2" s="1"/>
  <c r="R75" i="2" s="1"/>
  <c r="BV448" i="3"/>
  <c r="BU448" i="3"/>
  <c r="BT448" i="3"/>
  <c r="BS448" i="3"/>
  <c r="BR448" i="3"/>
  <c r="BQ448" i="3"/>
  <c r="BP448" i="3"/>
  <c r="BO448" i="3"/>
  <c r="BN448" i="3"/>
  <c r="BM448" i="3"/>
  <c r="BL448" i="3"/>
  <c r="BK448" i="3"/>
  <c r="BJ448" i="3"/>
  <c r="BI448" i="3"/>
  <c r="BH448" i="3"/>
  <c r="BG448" i="3"/>
  <c r="BF448" i="3"/>
  <c r="BE448" i="3"/>
  <c r="BD448" i="3"/>
  <c r="BC448" i="3"/>
  <c r="BB448" i="3"/>
  <c r="BA448" i="3"/>
  <c r="AZ448" i="3"/>
  <c r="AY448" i="3"/>
  <c r="AX448" i="3"/>
  <c r="AW448" i="3"/>
  <c r="AV448" i="3"/>
  <c r="AU448" i="3"/>
  <c r="AT448" i="3"/>
  <c r="AS448" i="3"/>
  <c r="AR448" i="3"/>
  <c r="AQ448" i="3"/>
  <c r="AP448" i="3"/>
  <c r="AO448" i="3"/>
  <c r="AN448" i="3"/>
  <c r="AM448" i="3"/>
  <c r="AL448" i="3"/>
  <c r="AK448" i="3"/>
  <c r="AJ448" i="3"/>
  <c r="AI448" i="3"/>
  <c r="AH448" i="3"/>
  <c r="AG448" i="3"/>
  <c r="AF448" i="3"/>
  <c r="AE448" i="3"/>
  <c r="AD448" i="3"/>
  <c r="AC448" i="3"/>
  <c r="AB448" i="3"/>
  <c r="AA448" i="3"/>
  <c r="Z448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Z21" i="2" l="1"/>
  <c r="AA21" i="2" s="1"/>
  <c r="AB21" i="2" s="1"/>
  <c r="AC21" i="2" s="1"/>
  <c r="AD21" i="2" s="1"/>
  <c r="AE21" i="2" s="1"/>
  <c r="AF21" i="2" s="1"/>
  <c r="AG21" i="2" s="1"/>
  <c r="AH21" i="2" s="1"/>
  <c r="AI21" i="2" s="1"/>
  <c r="N39" i="2"/>
  <c r="N37" i="2" s="1"/>
  <c r="R23" i="2"/>
  <c r="Z23" i="2" s="1"/>
  <c r="R29" i="2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M37" i="2"/>
  <c r="Q39" i="2"/>
  <c r="X65" i="2"/>
  <c r="N30" i="2"/>
  <c r="M30" i="2"/>
  <c r="L30" i="2"/>
  <c r="K30" i="2"/>
  <c r="K38" i="2"/>
  <c r="K37" i="2" s="1"/>
  <c r="L38" i="2"/>
  <c r="L39" i="2"/>
  <c r="Y39" i="2" s="1"/>
  <c r="Z39" i="2" l="1"/>
  <c r="AA39" i="2" s="1"/>
  <c r="AB39" i="2" s="1"/>
  <c r="AC39" i="2" s="1"/>
  <c r="AD39" i="2" s="1"/>
  <c r="Q26" i="2"/>
  <c r="R26" i="2" s="1"/>
  <c r="L37" i="2"/>
  <c r="Z9" i="2"/>
  <c r="Z26" i="2" l="1"/>
  <c r="Q13" i="2"/>
  <c r="E6" i="7"/>
  <c r="M162" i="2"/>
  <c r="M149" i="2"/>
  <c r="E21" i="6"/>
  <c r="H22" i="6"/>
  <c r="E48" i="6"/>
  <c r="E35" i="6"/>
  <c r="E22" i="6"/>
  <c r="K162" i="2"/>
  <c r="K149" i="2"/>
  <c r="K131" i="2"/>
  <c r="K136" i="2" s="1"/>
  <c r="K104" i="2"/>
  <c r="K105" i="2"/>
  <c r="K103" i="2"/>
  <c r="K110" i="2" s="1"/>
  <c r="K97" i="2"/>
  <c r="K95" i="2"/>
  <c r="K98" i="2"/>
  <c r="K91" i="2"/>
  <c r="E32" i="5"/>
  <c r="E33" i="5"/>
  <c r="E34" i="5"/>
  <c r="E35" i="5"/>
  <c r="F31" i="5"/>
  <c r="F34" i="5"/>
  <c r="F33" i="5"/>
  <c r="F32" i="5"/>
  <c r="F35" i="5"/>
  <c r="E31" i="5"/>
  <c r="L162" i="2"/>
  <c r="L149" i="2"/>
  <c r="L112" i="2"/>
  <c r="L136" i="2"/>
  <c r="M97" i="2"/>
  <c r="L105" i="2"/>
  <c r="L104" i="2"/>
  <c r="L90" i="2" s="1"/>
  <c r="L103" i="2"/>
  <c r="L110" i="2"/>
  <c r="L95" i="2"/>
  <c r="L97" i="2"/>
  <c r="L99" i="2" l="1"/>
  <c r="K90" i="2"/>
  <c r="L165" i="2" s="1"/>
  <c r="L164" i="2"/>
  <c r="K164" i="2"/>
  <c r="Z13" i="2"/>
  <c r="AA13" i="2" s="1"/>
  <c r="AB13" i="2" s="1"/>
  <c r="AC13" i="2" s="1"/>
  <c r="AD13" i="2" s="1"/>
  <c r="AE13" i="2" s="1"/>
  <c r="AF13" i="2" s="1"/>
  <c r="AG13" i="2" s="1"/>
  <c r="AH13" i="2" s="1"/>
  <c r="AI13" i="2" s="1"/>
  <c r="K99" i="2"/>
  <c r="AB41" i="2"/>
  <c r="AC41" i="2" s="1"/>
  <c r="AD41" i="2" s="1"/>
  <c r="AE41" i="2" s="1"/>
  <c r="AF41" i="2" s="1"/>
  <c r="AG41" i="2" s="1"/>
  <c r="AH41" i="2" s="1"/>
  <c r="AI41" i="2" s="1"/>
  <c r="Z75" i="2"/>
  <c r="Y75" i="2"/>
  <c r="N84" i="2"/>
  <c r="Q84" i="2" s="1"/>
  <c r="R84" i="2" s="1"/>
  <c r="Y69" i="2"/>
  <c r="Y68" i="2"/>
  <c r="Y67" i="2"/>
  <c r="Y66" i="2"/>
  <c r="Y53" i="2"/>
  <c r="R53" i="2"/>
  <c r="Q53" i="2"/>
  <c r="Y50" i="2"/>
  <c r="Z50" i="2"/>
  <c r="AA50" i="2" s="1"/>
  <c r="AB50" i="2" s="1"/>
  <c r="AC50" i="2" s="1"/>
  <c r="AD50" i="2" s="1"/>
  <c r="AE50" i="2" s="1"/>
  <c r="AF50" i="2" s="1"/>
  <c r="AG50" i="2" s="1"/>
  <c r="AH50" i="2" s="1"/>
  <c r="AI50" i="2" s="1"/>
  <c r="Y49" i="2"/>
  <c r="L31" i="2"/>
  <c r="Z15" i="2"/>
  <c r="AA15" i="2" s="1"/>
  <c r="AB15" i="2" s="1"/>
  <c r="AC15" i="2" s="1"/>
  <c r="AD15" i="2" s="1"/>
  <c r="AE15" i="2" s="1"/>
  <c r="AF15" i="2" s="1"/>
  <c r="AG15" i="2" s="1"/>
  <c r="AH15" i="2" s="1"/>
  <c r="AI15" i="2" s="1"/>
  <c r="M169" i="2"/>
  <c r="N169" i="2"/>
  <c r="J81" i="2"/>
  <c r="J79" i="2"/>
  <c r="J72" i="2"/>
  <c r="L86" i="2"/>
  <c r="J77" i="2"/>
  <c r="F65" i="2"/>
  <c r="F71" i="2" s="1"/>
  <c r="J65" i="2"/>
  <c r="J71" i="2" s="1"/>
  <c r="J73" i="2" s="1"/>
  <c r="J78" i="2" s="1"/>
  <c r="G65" i="2"/>
  <c r="G71" i="2" s="1"/>
  <c r="K79" i="2"/>
  <c r="K81" i="2"/>
  <c r="K72" i="2"/>
  <c r="K77" i="2"/>
  <c r="K65" i="2"/>
  <c r="R59" i="2"/>
  <c r="Q6" i="2"/>
  <c r="R6" i="2" s="1"/>
  <c r="Z5" i="2"/>
  <c r="AA5" i="2" s="1"/>
  <c r="AB5" i="2" s="1"/>
  <c r="AC5" i="2" s="1"/>
  <c r="AD5" i="2" s="1"/>
  <c r="AE5" i="2" s="1"/>
  <c r="AF5" i="2" s="1"/>
  <c r="AG5" i="2" s="1"/>
  <c r="AH5" i="2" s="1"/>
  <c r="AI5" i="2" s="1"/>
  <c r="M59" i="2"/>
  <c r="M63" i="2"/>
  <c r="N63" i="2" s="1"/>
  <c r="N65" i="2" s="1"/>
  <c r="N31" i="2" s="1"/>
  <c r="J30" i="2"/>
  <c r="I30" i="2"/>
  <c r="I31" i="2" s="1"/>
  <c r="Y20" i="2"/>
  <c r="Y15" i="2"/>
  <c r="Y16" i="2"/>
  <c r="Y14" i="2"/>
  <c r="Y18" i="2"/>
  <c r="Y19" i="2"/>
  <c r="Y17" i="2"/>
  <c r="Z53" i="2" l="1"/>
  <c r="Z56" i="2"/>
  <c r="AA56" i="2" s="1"/>
  <c r="AB56" i="2" s="1"/>
  <c r="AC56" i="2" s="1"/>
  <c r="AM50" i="2"/>
  <c r="AL50" i="2"/>
  <c r="AA53" i="2"/>
  <c r="AB53" i="2" s="1"/>
  <c r="AC53" i="2" s="1"/>
  <c r="AD53" i="2" s="1"/>
  <c r="AE53" i="2" s="1"/>
  <c r="AF53" i="2" s="1"/>
  <c r="AG53" i="2" s="1"/>
  <c r="AH53" i="2" s="1"/>
  <c r="AI53" i="2" s="1"/>
  <c r="Z58" i="2"/>
  <c r="AA58" i="2" s="1"/>
  <c r="AB58" i="2" s="1"/>
  <c r="AC58" i="2" s="1"/>
  <c r="AD58" i="2" s="1"/>
  <c r="AE58" i="2" s="1"/>
  <c r="AF58" i="2" s="1"/>
  <c r="AG58" i="2" s="1"/>
  <c r="AH58" i="2" s="1"/>
  <c r="AI58" i="2" s="1"/>
  <c r="Z49" i="2"/>
  <c r="Y63" i="2"/>
  <c r="J31" i="2"/>
  <c r="AD56" i="2"/>
  <c r="AE56" i="2" s="1"/>
  <c r="AF56" i="2" s="1"/>
  <c r="AG56" i="2" s="1"/>
  <c r="AH56" i="2" s="1"/>
  <c r="AI56" i="2" s="1"/>
  <c r="AA49" i="2"/>
  <c r="Z11" i="2"/>
  <c r="AA11" i="2" s="1"/>
  <c r="AB11" i="2" s="1"/>
  <c r="AC11" i="2" s="1"/>
  <c r="AD11" i="2" s="1"/>
  <c r="AE11" i="2" s="1"/>
  <c r="AF11" i="2" s="1"/>
  <c r="AG11" i="2" s="1"/>
  <c r="AH11" i="2" s="1"/>
  <c r="AI11" i="2" s="1"/>
  <c r="K71" i="2"/>
  <c r="K73" i="2" s="1"/>
  <c r="K31" i="2"/>
  <c r="M65" i="2"/>
  <c r="M31" i="2" s="1"/>
  <c r="M33" i="2" s="1"/>
  <c r="Z69" i="2"/>
  <c r="AA69" i="2" s="1"/>
  <c r="AB69" i="2" s="1"/>
  <c r="AC69" i="2" s="1"/>
  <c r="AD69" i="2" s="1"/>
  <c r="AE69" i="2" s="1"/>
  <c r="AF69" i="2" s="1"/>
  <c r="AG69" i="2" s="1"/>
  <c r="AH69" i="2" s="1"/>
  <c r="AI69" i="2" s="1"/>
  <c r="N33" i="2"/>
  <c r="Z19" i="2"/>
  <c r="Z14" i="2"/>
  <c r="AA14" i="2" s="1"/>
  <c r="Z10" i="2"/>
  <c r="AA10" i="2" s="1"/>
  <c r="AB10" i="2" s="1"/>
  <c r="AC10" i="2" s="1"/>
  <c r="AD10" i="2" s="1"/>
  <c r="AE10" i="2" s="1"/>
  <c r="AF10" i="2" s="1"/>
  <c r="AG10" i="2" s="1"/>
  <c r="AH10" i="2" s="1"/>
  <c r="AI10" i="2" s="1"/>
  <c r="Q59" i="2"/>
  <c r="O62" i="2"/>
  <c r="O63" i="2" s="1"/>
  <c r="M71" i="2"/>
  <c r="J86" i="2"/>
  <c r="Y7" i="2"/>
  <c r="Y6" i="2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Y59" i="2"/>
  <c r="J88" i="2"/>
  <c r="J80" i="2"/>
  <c r="J82" i="2" s="1"/>
  <c r="J83" i="2" s="1"/>
  <c r="Y8" i="2"/>
  <c r="Y38" i="2" s="1"/>
  <c r="Y37" i="2" s="1"/>
  <c r="Z7" i="2"/>
  <c r="AA7" i="2" s="1"/>
  <c r="AA26" i="2"/>
  <c r="AB26" i="2" s="1"/>
  <c r="AC26" i="2" s="1"/>
  <c r="AD26" i="2" s="1"/>
  <c r="AE26" i="2" s="1"/>
  <c r="AF26" i="2" s="1"/>
  <c r="AG26" i="2" s="1"/>
  <c r="AH26" i="2" s="1"/>
  <c r="AI26" i="2" s="1"/>
  <c r="Y10" i="2"/>
  <c r="Y9" i="2"/>
  <c r="AA9" i="2" s="1"/>
  <c r="Y5" i="2"/>
  <c r="CH9" i="3"/>
  <c r="CH8" i="3"/>
  <c r="CH7" i="3"/>
  <c r="CH6" i="3"/>
  <c r="CH5" i="3"/>
  <c r="CH3" i="3"/>
  <c r="CG9" i="3"/>
  <c r="CG8" i="3"/>
  <c r="CG7" i="3"/>
  <c r="CG6" i="3"/>
  <c r="CG5" i="3"/>
  <c r="CG3" i="3"/>
  <c r="Y12" i="2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CF448" i="3"/>
  <c r="CF447" i="3"/>
  <c r="CF446" i="3"/>
  <c r="CF445" i="3"/>
  <c r="CF444" i="3"/>
  <c r="CF443" i="3"/>
  <c r="CF442" i="3"/>
  <c r="CF441" i="3"/>
  <c r="CF440" i="3"/>
  <c r="CF439" i="3"/>
  <c r="CF438" i="3"/>
  <c r="CF437" i="3"/>
  <c r="CF436" i="3"/>
  <c r="CF435" i="3"/>
  <c r="CF434" i="3"/>
  <c r="CF433" i="3"/>
  <c r="CF432" i="3"/>
  <c r="CF431" i="3"/>
  <c r="CF430" i="3"/>
  <c r="CF429" i="3"/>
  <c r="CF428" i="3"/>
  <c r="CF427" i="3"/>
  <c r="CF426" i="3"/>
  <c r="CF425" i="3"/>
  <c r="CF424" i="3"/>
  <c r="CF423" i="3"/>
  <c r="CF422" i="3"/>
  <c r="CF421" i="3"/>
  <c r="CF420" i="3"/>
  <c r="CF419" i="3"/>
  <c r="CF418" i="3"/>
  <c r="CF417" i="3"/>
  <c r="CF416" i="3"/>
  <c r="CF415" i="3"/>
  <c r="CF414" i="3"/>
  <c r="CF413" i="3"/>
  <c r="CF412" i="3"/>
  <c r="CF411" i="3"/>
  <c r="CF410" i="3"/>
  <c r="CF409" i="3"/>
  <c r="CF408" i="3"/>
  <c r="CF407" i="3"/>
  <c r="CF406" i="3"/>
  <c r="CF405" i="3"/>
  <c r="CF404" i="3"/>
  <c r="CF403" i="3"/>
  <c r="CF402" i="3"/>
  <c r="CF401" i="3"/>
  <c r="CF400" i="3"/>
  <c r="CF399" i="3"/>
  <c r="CF398" i="3"/>
  <c r="CF397" i="3"/>
  <c r="CF396" i="3"/>
  <c r="CF395" i="3"/>
  <c r="CF394" i="3"/>
  <c r="CF393" i="3"/>
  <c r="CF392" i="3"/>
  <c r="CF391" i="3"/>
  <c r="CF390" i="3"/>
  <c r="CF389" i="3"/>
  <c r="CF388" i="3"/>
  <c r="CF387" i="3"/>
  <c r="CF386" i="3"/>
  <c r="CF385" i="3"/>
  <c r="CF384" i="3"/>
  <c r="CF383" i="3"/>
  <c r="CF382" i="3"/>
  <c r="CF381" i="3"/>
  <c r="CF380" i="3"/>
  <c r="CF379" i="3"/>
  <c r="CF378" i="3"/>
  <c r="CF377" i="3"/>
  <c r="CF376" i="3"/>
  <c r="CF375" i="3"/>
  <c r="CF374" i="3"/>
  <c r="CF373" i="3"/>
  <c r="CF372" i="3"/>
  <c r="CF371" i="3"/>
  <c r="CF370" i="3"/>
  <c r="CF369" i="3"/>
  <c r="CF368" i="3"/>
  <c r="CF367" i="3"/>
  <c r="CF366" i="3"/>
  <c r="CF365" i="3"/>
  <c r="CF364" i="3"/>
  <c r="CF363" i="3"/>
  <c r="CF362" i="3"/>
  <c r="CF361" i="3"/>
  <c r="CF360" i="3"/>
  <c r="CF359" i="3"/>
  <c r="CF358" i="3"/>
  <c r="CF357" i="3"/>
  <c r="CF356" i="3"/>
  <c r="CF355" i="3"/>
  <c r="CF354" i="3"/>
  <c r="CF353" i="3"/>
  <c r="CF352" i="3"/>
  <c r="CF351" i="3"/>
  <c r="CF350" i="3"/>
  <c r="CF349" i="3"/>
  <c r="CF348" i="3"/>
  <c r="CF347" i="3"/>
  <c r="CF346" i="3"/>
  <c r="CF345" i="3"/>
  <c r="CF344" i="3"/>
  <c r="CF343" i="3"/>
  <c r="CF342" i="3"/>
  <c r="CF341" i="3"/>
  <c r="CF340" i="3"/>
  <c r="CF339" i="3"/>
  <c r="CF338" i="3"/>
  <c r="CF337" i="3"/>
  <c r="CF336" i="3"/>
  <c r="CF335" i="3"/>
  <c r="CF334" i="3"/>
  <c r="CF333" i="3"/>
  <c r="CF332" i="3"/>
  <c r="CF331" i="3"/>
  <c r="CF330" i="3"/>
  <c r="CF329" i="3"/>
  <c r="CF328" i="3"/>
  <c r="CF327" i="3"/>
  <c r="CF326" i="3"/>
  <c r="CF325" i="3"/>
  <c r="CF324" i="3"/>
  <c r="CF323" i="3"/>
  <c r="CF322" i="3"/>
  <c r="CF321" i="3"/>
  <c r="CF320" i="3"/>
  <c r="CF319" i="3"/>
  <c r="CF318" i="3"/>
  <c r="CF317" i="3"/>
  <c r="CF316" i="3"/>
  <c r="CF315" i="3"/>
  <c r="CF314" i="3"/>
  <c r="CF313" i="3"/>
  <c r="CF312" i="3"/>
  <c r="CF311" i="3"/>
  <c r="CF310" i="3"/>
  <c r="CF309" i="3"/>
  <c r="CF308" i="3"/>
  <c r="CF307" i="3"/>
  <c r="CF306" i="3"/>
  <c r="CF305" i="3"/>
  <c r="CF304" i="3"/>
  <c r="CF303" i="3"/>
  <c r="CF302" i="3"/>
  <c r="CF301" i="3"/>
  <c r="CF300" i="3"/>
  <c r="CF299" i="3"/>
  <c r="CF298" i="3"/>
  <c r="CF297" i="3"/>
  <c r="CF296" i="3"/>
  <c r="CF295" i="3"/>
  <c r="CF294" i="3"/>
  <c r="CF293" i="3"/>
  <c r="CF292" i="3"/>
  <c r="CF291" i="3"/>
  <c r="CF290" i="3"/>
  <c r="CF289" i="3"/>
  <c r="CF288" i="3"/>
  <c r="CF287" i="3"/>
  <c r="CF286" i="3"/>
  <c r="CF285" i="3"/>
  <c r="CF284" i="3"/>
  <c r="CF283" i="3"/>
  <c r="CF282" i="3"/>
  <c r="CF281" i="3"/>
  <c r="CF280" i="3"/>
  <c r="CF279" i="3"/>
  <c r="CF278" i="3"/>
  <c r="CF277" i="3"/>
  <c r="CF276" i="3"/>
  <c r="CF275" i="3"/>
  <c r="CF274" i="3"/>
  <c r="CF273" i="3"/>
  <c r="CF272" i="3"/>
  <c r="CF271" i="3"/>
  <c r="CF270" i="3"/>
  <c r="CF269" i="3"/>
  <c r="CF268" i="3"/>
  <c r="CF267" i="3"/>
  <c r="CF266" i="3"/>
  <c r="CF265" i="3"/>
  <c r="CF264" i="3"/>
  <c r="CF263" i="3"/>
  <c r="CF262" i="3"/>
  <c r="CF261" i="3"/>
  <c r="CF260" i="3"/>
  <c r="CF259" i="3"/>
  <c r="CF258" i="3"/>
  <c r="CF257" i="3"/>
  <c r="CF256" i="3"/>
  <c r="CF255" i="3"/>
  <c r="CF254" i="3"/>
  <c r="CF253" i="3"/>
  <c r="CF252" i="3"/>
  <c r="CF251" i="3"/>
  <c r="CF250" i="3"/>
  <c r="CF249" i="3"/>
  <c r="CF248" i="3"/>
  <c r="CF247" i="3"/>
  <c r="CF246" i="3"/>
  <c r="CF245" i="3"/>
  <c r="CF244" i="3"/>
  <c r="CF243" i="3"/>
  <c r="CF242" i="3"/>
  <c r="CF241" i="3"/>
  <c r="CF240" i="3"/>
  <c r="CF239" i="3"/>
  <c r="CF238" i="3"/>
  <c r="CF237" i="3"/>
  <c r="CF236" i="3"/>
  <c r="CF235" i="3"/>
  <c r="CF234" i="3"/>
  <c r="CF233" i="3"/>
  <c r="CF232" i="3"/>
  <c r="CF231" i="3"/>
  <c r="CF230" i="3"/>
  <c r="CF229" i="3"/>
  <c r="CF228" i="3"/>
  <c r="CF227" i="3"/>
  <c r="CF226" i="3"/>
  <c r="CF225" i="3"/>
  <c r="CF224" i="3"/>
  <c r="CF223" i="3"/>
  <c r="CF222" i="3"/>
  <c r="CF221" i="3"/>
  <c r="CF220" i="3"/>
  <c r="CF219" i="3"/>
  <c r="CF218" i="3"/>
  <c r="CF217" i="3"/>
  <c r="CF216" i="3"/>
  <c r="CF215" i="3"/>
  <c r="CF214" i="3"/>
  <c r="CF213" i="3"/>
  <c r="CF212" i="3"/>
  <c r="CF211" i="3"/>
  <c r="CF210" i="3"/>
  <c r="CF209" i="3"/>
  <c r="CF208" i="3"/>
  <c r="CF207" i="3"/>
  <c r="CF206" i="3"/>
  <c r="CF205" i="3"/>
  <c r="CF204" i="3"/>
  <c r="CF203" i="3"/>
  <c r="CF202" i="3"/>
  <c r="CF201" i="3"/>
  <c r="CF200" i="3"/>
  <c r="CF199" i="3"/>
  <c r="CF198" i="3"/>
  <c r="CF197" i="3"/>
  <c r="CF196" i="3"/>
  <c r="CF195" i="3"/>
  <c r="CF194" i="3"/>
  <c r="CF193" i="3"/>
  <c r="CF192" i="3"/>
  <c r="CF191" i="3"/>
  <c r="CF190" i="3"/>
  <c r="CF189" i="3"/>
  <c r="CF188" i="3"/>
  <c r="CF187" i="3"/>
  <c r="CF186" i="3"/>
  <c r="CF185" i="3"/>
  <c r="CF184" i="3"/>
  <c r="CF183" i="3"/>
  <c r="CF182" i="3"/>
  <c r="CF181" i="3"/>
  <c r="CF180" i="3"/>
  <c r="CF179" i="3"/>
  <c r="CF178" i="3"/>
  <c r="CF177" i="3"/>
  <c r="CF176" i="3"/>
  <c r="CF175" i="3"/>
  <c r="CF174" i="3"/>
  <c r="CF173" i="3"/>
  <c r="CF172" i="3"/>
  <c r="CF171" i="3"/>
  <c r="CF170" i="3"/>
  <c r="CF169" i="3"/>
  <c r="CF168" i="3"/>
  <c r="CF167" i="3"/>
  <c r="CF166" i="3"/>
  <c r="CF165" i="3"/>
  <c r="CF164" i="3"/>
  <c r="CF163" i="3"/>
  <c r="CF162" i="3"/>
  <c r="CF161" i="3"/>
  <c r="CF160" i="3"/>
  <c r="CF159" i="3"/>
  <c r="CF158" i="3"/>
  <c r="CF157" i="3"/>
  <c r="CF156" i="3"/>
  <c r="CF155" i="3"/>
  <c r="CF154" i="3"/>
  <c r="CF153" i="3"/>
  <c r="CF152" i="3"/>
  <c r="CF151" i="3"/>
  <c r="CF150" i="3"/>
  <c r="CF149" i="3"/>
  <c r="CF148" i="3"/>
  <c r="CF147" i="3"/>
  <c r="CF146" i="3"/>
  <c r="CF145" i="3"/>
  <c r="CF144" i="3"/>
  <c r="CF143" i="3"/>
  <c r="CF142" i="3"/>
  <c r="CF141" i="3"/>
  <c r="CF140" i="3"/>
  <c r="CF139" i="3"/>
  <c r="CF138" i="3"/>
  <c r="CF137" i="3"/>
  <c r="CF136" i="3"/>
  <c r="CF135" i="3"/>
  <c r="CF134" i="3"/>
  <c r="CF133" i="3"/>
  <c r="CF132" i="3"/>
  <c r="CF131" i="3"/>
  <c r="CF130" i="3"/>
  <c r="CF129" i="3"/>
  <c r="CF128" i="3"/>
  <c r="CF127" i="3"/>
  <c r="CF126" i="3"/>
  <c r="CF125" i="3"/>
  <c r="CF124" i="3"/>
  <c r="CF123" i="3"/>
  <c r="CF122" i="3"/>
  <c r="CF121" i="3"/>
  <c r="CF120" i="3"/>
  <c r="CF119" i="3"/>
  <c r="CF118" i="3"/>
  <c r="CF117" i="3"/>
  <c r="CF116" i="3"/>
  <c r="CF115" i="3"/>
  <c r="CF114" i="3"/>
  <c r="CF113" i="3"/>
  <c r="CF112" i="3"/>
  <c r="CF111" i="3"/>
  <c r="CF110" i="3"/>
  <c r="CF109" i="3"/>
  <c r="CF108" i="3"/>
  <c r="CF107" i="3"/>
  <c r="CF106" i="3"/>
  <c r="CF105" i="3"/>
  <c r="CF104" i="3"/>
  <c r="CF103" i="3"/>
  <c r="CF102" i="3"/>
  <c r="CF101" i="3"/>
  <c r="CF100" i="3"/>
  <c r="CF99" i="3"/>
  <c r="CF98" i="3"/>
  <c r="CF97" i="3"/>
  <c r="CF96" i="3"/>
  <c r="CF95" i="3"/>
  <c r="CF94" i="3"/>
  <c r="CF93" i="3"/>
  <c r="CF92" i="3"/>
  <c r="CF91" i="3"/>
  <c r="CF90" i="3"/>
  <c r="CF89" i="3"/>
  <c r="CF88" i="3"/>
  <c r="CF87" i="3"/>
  <c r="CF86" i="3"/>
  <c r="CF85" i="3"/>
  <c r="CF84" i="3"/>
  <c r="CF83" i="3"/>
  <c r="CF82" i="3"/>
  <c r="CF81" i="3"/>
  <c r="CF80" i="3"/>
  <c r="CF79" i="3"/>
  <c r="CF78" i="3"/>
  <c r="CF77" i="3"/>
  <c r="CF76" i="3"/>
  <c r="CF75" i="3"/>
  <c r="CF74" i="3"/>
  <c r="CF73" i="3"/>
  <c r="CF72" i="3"/>
  <c r="CF71" i="3"/>
  <c r="CF70" i="3"/>
  <c r="CF69" i="3"/>
  <c r="CF68" i="3"/>
  <c r="CF67" i="3"/>
  <c r="CF66" i="3"/>
  <c r="CF65" i="3"/>
  <c r="CF64" i="3"/>
  <c r="CF63" i="3"/>
  <c r="CF62" i="3"/>
  <c r="CF61" i="3"/>
  <c r="CF60" i="3"/>
  <c r="CF59" i="3"/>
  <c r="CF58" i="3"/>
  <c r="CF57" i="3"/>
  <c r="CF56" i="3"/>
  <c r="CF55" i="3"/>
  <c r="CF54" i="3"/>
  <c r="CF53" i="3"/>
  <c r="CF52" i="3"/>
  <c r="CF51" i="3"/>
  <c r="CF50" i="3"/>
  <c r="CF49" i="3"/>
  <c r="CF48" i="3"/>
  <c r="CF47" i="3"/>
  <c r="CF46" i="3"/>
  <c r="CF45" i="3"/>
  <c r="CF44" i="3"/>
  <c r="CF43" i="3"/>
  <c r="CF42" i="3"/>
  <c r="CF41" i="3"/>
  <c r="CF40" i="3"/>
  <c r="CF39" i="3"/>
  <c r="CF38" i="3"/>
  <c r="CF37" i="3"/>
  <c r="CF36" i="3"/>
  <c r="CF35" i="3"/>
  <c r="CF34" i="3"/>
  <c r="CF33" i="3"/>
  <c r="CF32" i="3"/>
  <c r="CF31" i="3"/>
  <c r="CF30" i="3"/>
  <c r="CF29" i="3"/>
  <c r="CF28" i="3"/>
  <c r="CF27" i="3"/>
  <c r="CF26" i="3"/>
  <c r="CF25" i="3"/>
  <c r="CF24" i="3"/>
  <c r="CF23" i="3"/>
  <c r="CF22" i="3"/>
  <c r="CF21" i="3"/>
  <c r="CF20" i="3"/>
  <c r="CF19" i="3"/>
  <c r="CF18" i="3"/>
  <c r="CF17" i="3"/>
  <c r="CF16" i="3"/>
  <c r="CF15" i="3"/>
  <c r="CF14" i="3"/>
  <c r="CF13" i="3"/>
  <c r="CF12" i="3"/>
  <c r="CF11" i="3"/>
  <c r="CF10" i="3"/>
  <c r="CF9" i="3"/>
  <c r="CF8" i="3"/>
  <c r="CF7" i="3"/>
  <c r="CF6" i="3"/>
  <c r="CF5" i="3"/>
  <c r="CF3" i="3"/>
  <c r="Y2" i="2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CE448" i="3"/>
  <c r="CE447" i="3"/>
  <c r="CE446" i="3"/>
  <c r="CE445" i="3"/>
  <c r="CE444" i="3"/>
  <c r="CE443" i="3"/>
  <c r="CE442" i="3"/>
  <c r="CE441" i="3"/>
  <c r="CE440" i="3"/>
  <c r="CE439" i="3"/>
  <c r="CE438" i="3"/>
  <c r="CE437" i="3"/>
  <c r="CE436" i="3"/>
  <c r="CE435" i="3"/>
  <c r="CE434" i="3"/>
  <c r="CE433" i="3"/>
  <c r="CE432" i="3"/>
  <c r="CE431" i="3"/>
  <c r="CE430" i="3"/>
  <c r="CE429" i="3"/>
  <c r="CE428" i="3"/>
  <c r="CE427" i="3"/>
  <c r="CE426" i="3"/>
  <c r="CE425" i="3"/>
  <c r="CE424" i="3"/>
  <c r="CE423" i="3"/>
  <c r="CE422" i="3"/>
  <c r="CE421" i="3"/>
  <c r="CE420" i="3"/>
  <c r="CE419" i="3"/>
  <c r="CE418" i="3"/>
  <c r="CE417" i="3"/>
  <c r="CE416" i="3"/>
  <c r="CE415" i="3"/>
  <c r="CE414" i="3"/>
  <c r="CE413" i="3"/>
  <c r="CE412" i="3"/>
  <c r="CE411" i="3"/>
  <c r="CE410" i="3"/>
  <c r="CE409" i="3"/>
  <c r="CE408" i="3"/>
  <c r="CE407" i="3"/>
  <c r="CE406" i="3"/>
  <c r="CE405" i="3"/>
  <c r="CE404" i="3"/>
  <c r="CE403" i="3"/>
  <c r="CE402" i="3"/>
  <c r="CE401" i="3"/>
  <c r="CE400" i="3"/>
  <c r="CE399" i="3"/>
  <c r="CE398" i="3"/>
  <c r="CE397" i="3"/>
  <c r="CE396" i="3"/>
  <c r="CE395" i="3"/>
  <c r="CE394" i="3"/>
  <c r="CE393" i="3"/>
  <c r="CE392" i="3"/>
  <c r="CE391" i="3"/>
  <c r="CE390" i="3"/>
  <c r="CE389" i="3"/>
  <c r="CE388" i="3"/>
  <c r="CE387" i="3"/>
  <c r="CE386" i="3"/>
  <c r="CE385" i="3"/>
  <c r="CE384" i="3"/>
  <c r="CE383" i="3"/>
  <c r="CE382" i="3"/>
  <c r="CE381" i="3"/>
  <c r="CE380" i="3"/>
  <c r="CE379" i="3"/>
  <c r="CE378" i="3"/>
  <c r="CE377" i="3"/>
  <c r="CE376" i="3"/>
  <c r="CE375" i="3"/>
  <c r="CE374" i="3"/>
  <c r="CE373" i="3"/>
  <c r="CE372" i="3"/>
  <c r="CE371" i="3"/>
  <c r="CE370" i="3"/>
  <c r="CE369" i="3"/>
  <c r="CE368" i="3"/>
  <c r="CE367" i="3"/>
  <c r="CE366" i="3"/>
  <c r="CE365" i="3"/>
  <c r="CE364" i="3"/>
  <c r="CE363" i="3"/>
  <c r="CE362" i="3"/>
  <c r="CE361" i="3"/>
  <c r="CE360" i="3"/>
  <c r="CE359" i="3"/>
  <c r="CE358" i="3"/>
  <c r="CE357" i="3"/>
  <c r="CE356" i="3"/>
  <c r="CE355" i="3"/>
  <c r="CE354" i="3"/>
  <c r="CE353" i="3"/>
  <c r="CE352" i="3"/>
  <c r="CE351" i="3"/>
  <c r="CE350" i="3"/>
  <c r="CE349" i="3"/>
  <c r="CE348" i="3"/>
  <c r="CE347" i="3"/>
  <c r="CE346" i="3"/>
  <c r="CE345" i="3"/>
  <c r="CE344" i="3"/>
  <c r="CE343" i="3"/>
  <c r="CE342" i="3"/>
  <c r="CE341" i="3"/>
  <c r="CE340" i="3"/>
  <c r="CE339" i="3"/>
  <c r="CE338" i="3"/>
  <c r="CE337" i="3"/>
  <c r="CE336" i="3"/>
  <c r="CE335" i="3"/>
  <c r="CE334" i="3"/>
  <c r="CE333" i="3"/>
  <c r="CE332" i="3"/>
  <c r="CE331" i="3"/>
  <c r="CE330" i="3"/>
  <c r="CE329" i="3"/>
  <c r="CE328" i="3"/>
  <c r="CE327" i="3"/>
  <c r="CE326" i="3"/>
  <c r="CE325" i="3"/>
  <c r="CE324" i="3"/>
  <c r="CE323" i="3"/>
  <c r="CE322" i="3"/>
  <c r="CE321" i="3"/>
  <c r="CE320" i="3"/>
  <c r="CE319" i="3"/>
  <c r="CE318" i="3"/>
  <c r="CE317" i="3"/>
  <c r="CE316" i="3"/>
  <c r="CE315" i="3"/>
  <c r="CE314" i="3"/>
  <c r="CE313" i="3"/>
  <c r="CE312" i="3"/>
  <c r="CE311" i="3"/>
  <c r="CE310" i="3"/>
  <c r="CE309" i="3"/>
  <c r="CE308" i="3"/>
  <c r="CE307" i="3"/>
  <c r="CE306" i="3"/>
  <c r="CE305" i="3"/>
  <c r="CE304" i="3"/>
  <c r="CE303" i="3"/>
  <c r="CE302" i="3"/>
  <c r="CE301" i="3"/>
  <c r="CE300" i="3"/>
  <c r="CE299" i="3"/>
  <c r="CE298" i="3"/>
  <c r="CE297" i="3"/>
  <c r="CE296" i="3"/>
  <c r="CE295" i="3"/>
  <c r="CE294" i="3"/>
  <c r="CE293" i="3"/>
  <c r="CE292" i="3"/>
  <c r="CE291" i="3"/>
  <c r="CE290" i="3"/>
  <c r="CE289" i="3"/>
  <c r="CE288" i="3"/>
  <c r="CE287" i="3"/>
  <c r="CE286" i="3"/>
  <c r="CE285" i="3"/>
  <c r="CE284" i="3"/>
  <c r="CE283" i="3"/>
  <c r="CE282" i="3"/>
  <c r="CE281" i="3"/>
  <c r="CE280" i="3"/>
  <c r="CE279" i="3"/>
  <c r="CE278" i="3"/>
  <c r="CE277" i="3"/>
  <c r="CE276" i="3"/>
  <c r="CE275" i="3"/>
  <c r="CE274" i="3"/>
  <c r="CE273" i="3"/>
  <c r="CE272" i="3"/>
  <c r="CE271" i="3"/>
  <c r="CE270" i="3"/>
  <c r="CE269" i="3"/>
  <c r="CE268" i="3"/>
  <c r="CE267" i="3"/>
  <c r="CE266" i="3"/>
  <c r="CE265" i="3"/>
  <c r="CE264" i="3"/>
  <c r="CE263" i="3"/>
  <c r="CE262" i="3"/>
  <c r="CE261" i="3"/>
  <c r="CE260" i="3"/>
  <c r="CE259" i="3"/>
  <c r="CE258" i="3"/>
  <c r="CE257" i="3"/>
  <c r="CE256" i="3"/>
  <c r="CE255" i="3"/>
  <c r="CE254" i="3"/>
  <c r="CE253" i="3"/>
  <c r="CE252" i="3"/>
  <c r="CE251" i="3"/>
  <c r="CE250" i="3"/>
  <c r="CE249" i="3"/>
  <c r="CE248" i="3"/>
  <c r="CE247" i="3"/>
  <c r="CE246" i="3"/>
  <c r="CE245" i="3"/>
  <c r="CE244" i="3"/>
  <c r="CE243" i="3"/>
  <c r="CE242" i="3"/>
  <c r="CE241" i="3"/>
  <c r="CE240" i="3"/>
  <c r="CE239" i="3"/>
  <c r="CE238" i="3"/>
  <c r="CE237" i="3"/>
  <c r="CE236" i="3"/>
  <c r="CE235" i="3"/>
  <c r="CE234" i="3"/>
  <c r="CE233" i="3"/>
  <c r="CE232" i="3"/>
  <c r="CE231" i="3"/>
  <c r="CE230" i="3"/>
  <c r="CE229" i="3"/>
  <c r="CE228" i="3"/>
  <c r="CE227" i="3"/>
  <c r="CE226" i="3"/>
  <c r="CE225" i="3"/>
  <c r="CE224" i="3"/>
  <c r="CE223" i="3"/>
  <c r="CE222" i="3"/>
  <c r="CE221" i="3"/>
  <c r="CE220" i="3"/>
  <c r="CE219" i="3"/>
  <c r="CE218" i="3"/>
  <c r="CE217" i="3"/>
  <c r="CE216" i="3"/>
  <c r="CE215" i="3"/>
  <c r="CE214" i="3"/>
  <c r="CE213" i="3"/>
  <c r="CE212" i="3"/>
  <c r="CE211" i="3"/>
  <c r="CE210" i="3"/>
  <c r="CE209" i="3"/>
  <c r="CE208" i="3"/>
  <c r="CE207" i="3"/>
  <c r="CE206" i="3"/>
  <c r="CE205" i="3"/>
  <c r="CE204" i="3"/>
  <c r="CE203" i="3"/>
  <c r="CE202" i="3"/>
  <c r="CE201" i="3"/>
  <c r="CE200" i="3"/>
  <c r="CE199" i="3"/>
  <c r="CE198" i="3"/>
  <c r="CE197" i="3"/>
  <c r="CE196" i="3"/>
  <c r="CE195" i="3"/>
  <c r="CE194" i="3"/>
  <c r="CE193" i="3"/>
  <c r="CE192" i="3"/>
  <c r="CE191" i="3"/>
  <c r="CE190" i="3"/>
  <c r="CE189" i="3"/>
  <c r="CE188" i="3"/>
  <c r="CE187" i="3"/>
  <c r="CE186" i="3"/>
  <c r="CE185" i="3"/>
  <c r="CE184" i="3"/>
  <c r="CE183" i="3"/>
  <c r="CE182" i="3"/>
  <c r="CE181" i="3"/>
  <c r="CE180" i="3"/>
  <c r="CE179" i="3"/>
  <c r="CE178" i="3"/>
  <c r="CE177" i="3"/>
  <c r="CE176" i="3"/>
  <c r="CE175" i="3"/>
  <c r="CE174" i="3"/>
  <c r="CE173" i="3"/>
  <c r="CE172" i="3"/>
  <c r="CE171" i="3"/>
  <c r="CE170" i="3"/>
  <c r="CE169" i="3"/>
  <c r="CE168" i="3"/>
  <c r="CE167" i="3"/>
  <c r="CE166" i="3"/>
  <c r="CE165" i="3"/>
  <c r="CE164" i="3"/>
  <c r="CE163" i="3"/>
  <c r="CE162" i="3"/>
  <c r="CE161" i="3"/>
  <c r="CE160" i="3"/>
  <c r="CE159" i="3"/>
  <c r="CE158" i="3"/>
  <c r="CE157" i="3"/>
  <c r="CE156" i="3"/>
  <c r="CE155" i="3"/>
  <c r="CE154" i="3"/>
  <c r="CE153" i="3"/>
  <c r="CE152" i="3"/>
  <c r="CE151" i="3"/>
  <c r="CE150" i="3"/>
  <c r="CE149" i="3"/>
  <c r="CE148" i="3"/>
  <c r="CE147" i="3"/>
  <c r="CE146" i="3"/>
  <c r="CE145" i="3"/>
  <c r="CE144" i="3"/>
  <c r="CE143" i="3"/>
  <c r="CE142" i="3"/>
  <c r="CE141" i="3"/>
  <c r="CE140" i="3"/>
  <c r="CE139" i="3"/>
  <c r="CE138" i="3"/>
  <c r="CE137" i="3"/>
  <c r="CE136" i="3"/>
  <c r="CE135" i="3"/>
  <c r="CE134" i="3"/>
  <c r="CE133" i="3"/>
  <c r="CE132" i="3"/>
  <c r="CE131" i="3"/>
  <c r="CE130" i="3"/>
  <c r="CE129" i="3"/>
  <c r="CE128" i="3"/>
  <c r="CE127" i="3"/>
  <c r="CE126" i="3"/>
  <c r="CE125" i="3"/>
  <c r="CE124" i="3"/>
  <c r="CE123" i="3"/>
  <c r="CE122" i="3"/>
  <c r="CE121" i="3"/>
  <c r="CE120" i="3"/>
  <c r="CE119" i="3"/>
  <c r="CE118" i="3"/>
  <c r="CE117" i="3"/>
  <c r="CE116" i="3"/>
  <c r="CE115" i="3"/>
  <c r="CE114" i="3"/>
  <c r="CE113" i="3"/>
  <c r="CE112" i="3"/>
  <c r="CE111" i="3"/>
  <c r="CE110" i="3"/>
  <c r="CE109" i="3"/>
  <c r="CE108" i="3"/>
  <c r="CE107" i="3"/>
  <c r="CE106" i="3"/>
  <c r="CE105" i="3"/>
  <c r="CE104" i="3"/>
  <c r="CE103" i="3"/>
  <c r="CE102" i="3"/>
  <c r="CE101" i="3"/>
  <c r="CE100" i="3"/>
  <c r="CE99" i="3"/>
  <c r="CE98" i="3"/>
  <c r="CE97" i="3"/>
  <c r="CE96" i="3"/>
  <c r="CE95" i="3"/>
  <c r="CE94" i="3"/>
  <c r="CE93" i="3"/>
  <c r="CE92" i="3"/>
  <c r="CE91" i="3"/>
  <c r="CE90" i="3"/>
  <c r="CE89" i="3"/>
  <c r="CE88" i="3"/>
  <c r="CE87" i="3"/>
  <c r="CE86" i="3"/>
  <c r="CE85" i="3"/>
  <c r="CE84" i="3"/>
  <c r="CE83" i="3"/>
  <c r="CE82" i="3"/>
  <c r="CE81" i="3"/>
  <c r="CE80" i="3"/>
  <c r="CE79" i="3"/>
  <c r="CE78" i="3"/>
  <c r="CE77" i="3"/>
  <c r="CE76" i="3"/>
  <c r="CE75" i="3"/>
  <c r="CE74" i="3"/>
  <c r="CE73" i="3"/>
  <c r="CE72" i="3"/>
  <c r="CE71" i="3"/>
  <c r="CE70" i="3"/>
  <c r="CE69" i="3"/>
  <c r="CE68" i="3"/>
  <c r="CE67" i="3"/>
  <c r="CE66" i="3"/>
  <c r="CE65" i="3"/>
  <c r="CE64" i="3"/>
  <c r="CE63" i="3"/>
  <c r="CE62" i="3"/>
  <c r="CE61" i="3"/>
  <c r="CE60" i="3"/>
  <c r="CE59" i="3"/>
  <c r="CE58" i="3"/>
  <c r="CE57" i="3"/>
  <c r="CE56" i="3"/>
  <c r="CE55" i="3"/>
  <c r="CE54" i="3"/>
  <c r="CE53" i="3"/>
  <c r="CE52" i="3"/>
  <c r="CE51" i="3"/>
  <c r="CE50" i="3"/>
  <c r="CE49" i="3"/>
  <c r="CE48" i="3"/>
  <c r="CE47" i="3"/>
  <c r="CE46" i="3"/>
  <c r="CE45" i="3"/>
  <c r="CE44" i="3"/>
  <c r="CE43" i="3"/>
  <c r="CE42" i="3"/>
  <c r="CE41" i="3"/>
  <c r="CE40" i="3"/>
  <c r="CE39" i="3"/>
  <c r="CE38" i="3"/>
  <c r="CE37" i="3"/>
  <c r="CE36" i="3"/>
  <c r="CE35" i="3"/>
  <c r="CE34" i="3"/>
  <c r="CE33" i="3"/>
  <c r="CE32" i="3"/>
  <c r="CE31" i="3"/>
  <c r="CE30" i="3"/>
  <c r="CE29" i="3"/>
  <c r="CE28" i="3"/>
  <c r="CE27" i="3"/>
  <c r="CE26" i="3"/>
  <c r="CE25" i="3"/>
  <c r="CE24" i="3"/>
  <c r="CE23" i="3"/>
  <c r="CE22" i="3"/>
  <c r="CE21" i="3"/>
  <c r="CE20" i="3"/>
  <c r="CE19" i="3"/>
  <c r="CE18" i="3"/>
  <c r="CE17" i="3"/>
  <c r="CE16" i="3"/>
  <c r="CE15" i="3"/>
  <c r="CE14" i="3"/>
  <c r="CE13" i="3"/>
  <c r="CE12" i="3"/>
  <c r="CE11" i="3"/>
  <c r="CE10" i="3"/>
  <c r="CE9" i="3"/>
  <c r="CE8" i="3"/>
  <c r="CE7" i="3"/>
  <c r="CE6" i="3"/>
  <c r="CE5" i="3"/>
  <c r="CE3" i="3"/>
  <c r="CD448" i="3"/>
  <c r="CD447" i="3"/>
  <c r="CD446" i="3"/>
  <c r="CD445" i="3"/>
  <c r="CD444" i="3"/>
  <c r="CD443" i="3"/>
  <c r="CD442" i="3"/>
  <c r="CD441" i="3"/>
  <c r="CD440" i="3"/>
  <c r="CD439" i="3"/>
  <c r="CD438" i="3"/>
  <c r="CD437" i="3"/>
  <c r="CD436" i="3"/>
  <c r="CD435" i="3"/>
  <c r="CD434" i="3"/>
  <c r="CD433" i="3"/>
  <c r="CD432" i="3"/>
  <c r="CD431" i="3"/>
  <c r="CD430" i="3"/>
  <c r="CD429" i="3"/>
  <c r="CD428" i="3"/>
  <c r="CD427" i="3"/>
  <c r="CD426" i="3"/>
  <c r="CD425" i="3"/>
  <c r="CD424" i="3"/>
  <c r="CD423" i="3"/>
  <c r="CD422" i="3"/>
  <c r="CD421" i="3"/>
  <c r="CD420" i="3"/>
  <c r="CD419" i="3"/>
  <c r="CD418" i="3"/>
  <c r="CD417" i="3"/>
  <c r="CD416" i="3"/>
  <c r="CD415" i="3"/>
  <c r="CD414" i="3"/>
  <c r="CD413" i="3"/>
  <c r="CD412" i="3"/>
  <c r="CD411" i="3"/>
  <c r="CD410" i="3"/>
  <c r="CD409" i="3"/>
  <c r="CD408" i="3"/>
  <c r="CD407" i="3"/>
  <c r="CD406" i="3"/>
  <c r="CD405" i="3"/>
  <c r="CD404" i="3"/>
  <c r="CD403" i="3"/>
  <c r="CD402" i="3"/>
  <c r="CD401" i="3"/>
  <c r="CD400" i="3"/>
  <c r="CD399" i="3"/>
  <c r="CD398" i="3"/>
  <c r="CD397" i="3"/>
  <c r="CD396" i="3"/>
  <c r="CD395" i="3"/>
  <c r="CD394" i="3"/>
  <c r="CD393" i="3"/>
  <c r="CD392" i="3"/>
  <c r="CD391" i="3"/>
  <c r="CD390" i="3"/>
  <c r="CD389" i="3"/>
  <c r="CD388" i="3"/>
  <c r="CD387" i="3"/>
  <c r="CD386" i="3"/>
  <c r="CD385" i="3"/>
  <c r="CD384" i="3"/>
  <c r="CD383" i="3"/>
  <c r="CD382" i="3"/>
  <c r="CD381" i="3"/>
  <c r="CD380" i="3"/>
  <c r="CD379" i="3"/>
  <c r="CD378" i="3"/>
  <c r="CD377" i="3"/>
  <c r="CD376" i="3"/>
  <c r="CD375" i="3"/>
  <c r="CD374" i="3"/>
  <c r="CD373" i="3"/>
  <c r="CD372" i="3"/>
  <c r="CD371" i="3"/>
  <c r="CD370" i="3"/>
  <c r="CD369" i="3"/>
  <c r="CD368" i="3"/>
  <c r="CD367" i="3"/>
  <c r="CD366" i="3"/>
  <c r="CD365" i="3"/>
  <c r="CD364" i="3"/>
  <c r="CD363" i="3"/>
  <c r="CD362" i="3"/>
  <c r="CD361" i="3"/>
  <c r="CD360" i="3"/>
  <c r="CD359" i="3"/>
  <c r="CD358" i="3"/>
  <c r="CD357" i="3"/>
  <c r="CD356" i="3"/>
  <c r="CD355" i="3"/>
  <c r="CD354" i="3"/>
  <c r="CD353" i="3"/>
  <c r="CD352" i="3"/>
  <c r="CD351" i="3"/>
  <c r="CD350" i="3"/>
  <c r="CD349" i="3"/>
  <c r="CD348" i="3"/>
  <c r="CD347" i="3"/>
  <c r="CD346" i="3"/>
  <c r="CD345" i="3"/>
  <c r="CD344" i="3"/>
  <c r="CD343" i="3"/>
  <c r="CD342" i="3"/>
  <c r="CD341" i="3"/>
  <c r="CD340" i="3"/>
  <c r="CD339" i="3"/>
  <c r="CD338" i="3"/>
  <c r="CD337" i="3"/>
  <c r="CD336" i="3"/>
  <c r="CD335" i="3"/>
  <c r="CD334" i="3"/>
  <c r="CD333" i="3"/>
  <c r="CD332" i="3"/>
  <c r="CD331" i="3"/>
  <c r="CD330" i="3"/>
  <c r="CD329" i="3"/>
  <c r="CD328" i="3"/>
  <c r="CD327" i="3"/>
  <c r="CD326" i="3"/>
  <c r="CD325" i="3"/>
  <c r="CD324" i="3"/>
  <c r="CD323" i="3"/>
  <c r="CD322" i="3"/>
  <c r="CD321" i="3"/>
  <c r="CD320" i="3"/>
  <c r="CD319" i="3"/>
  <c r="CD318" i="3"/>
  <c r="CD317" i="3"/>
  <c r="CD316" i="3"/>
  <c r="CD315" i="3"/>
  <c r="CD314" i="3"/>
  <c r="CD313" i="3"/>
  <c r="CD312" i="3"/>
  <c r="CD311" i="3"/>
  <c r="CD310" i="3"/>
  <c r="CD309" i="3"/>
  <c r="CD308" i="3"/>
  <c r="CD307" i="3"/>
  <c r="CD306" i="3"/>
  <c r="CD305" i="3"/>
  <c r="CD304" i="3"/>
  <c r="CD303" i="3"/>
  <c r="CD302" i="3"/>
  <c r="CD301" i="3"/>
  <c r="CD300" i="3"/>
  <c r="CD299" i="3"/>
  <c r="CD298" i="3"/>
  <c r="CD297" i="3"/>
  <c r="CD296" i="3"/>
  <c r="CD295" i="3"/>
  <c r="CD294" i="3"/>
  <c r="CD293" i="3"/>
  <c r="CD292" i="3"/>
  <c r="CD291" i="3"/>
  <c r="CD290" i="3"/>
  <c r="CD289" i="3"/>
  <c r="CD288" i="3"/>
  <c r="CD287" i="3"/>
  <c r="CD286" i="3"/>
  <c r="CD285" i="3"/>
  <c r="CD284" i="3"/>
  <c r="CD283" i="3"/>
  <c r="CD282" i="3"/>
  <c r="CD281" i="3"/>
  <c r="CD280" i="3"/>
  <c r="CD279" i="3"/>
  <c r="CD278" i="3"/>
  <c r="CD277" i="3"/>
  <c r="CD276" i="3"/>
  <c r="CD275" i="3"/>
  <c r="CD274" i="3"/>
  <c r="CD273" i="3"/>
  <c r="CD272" i="3"/>
  <c r="CD271" i="3"/>
  <c r="CD270" i="3"/>
  <c r="CD269" i="3"/>
  <c r="CD268" i="3"/>
  <c r="CD267" i="3"/>
  <c r="CD266" i="3"/>
  <c r="CD265" i="3"/>
  <c r="CD264" i="3"/>
  <c r="CD263" i="3"/>
  <c r="CD262" i="3"/>
  <c r="CD261" i="3"/>
  <c r="CD260" i="3"/>
  <c r="CD259" i="3"/>
  <c r="CD258" i="3"/>
  <c r="CD257" i="3"/>
  <c r="CD256" i="3"/>
  <c r="CD255" i="3"/>
  <c r="CD254" i="3"/>
  <c r="CD253" i="3"/>
  <c r="CD252" i="3"/>
  <c r="CD251" i="3"/>
  <c r="CD250" i="3"/>
  <c r="CD249" i="3"/>
  <c r="CD248" i="3"/>
  <c r="CD247" i="3"/>
  <c r="CD246" i="3"/>
  <c r="CD245" i="3"/>
  <c r="CD244" i="3"/>
  <c r="CD243" i="3"/>
  <c r="CD242" i="3"/>
  <c r="CD241" i="3"/>
  <c r="CD240" i="3"/>
  <c r="CD239" i="3"/>
  <c r="CD238" i="3"/>
  <c r="CD237" i="3"/>
  <c r="CD236" i="3"/>
  <c r="CD235" i="3"/>
  <c r="CD234" i="3"/>
  <c r="CD233" i="3"/>
  <c r="CD232" i="3"/>
  <c r="CD231" i="3"/>
  <c r="CD230" i="3"/>
  <c r="CD229" i="3"/>
  <c r="CD228" i="3"/>
  <c r="CD227" i="3"/>
  <c r="CD226" i="3"/>
  <c r="CD225" i="3"/>
  <c r="CD224" i="3"/>
  <c r="CD223" i="3"/>
  <c r="CD222" i="3"/>
  <c r="CD221" i="3"/>
  <c r="CD220" i="3"/>
  <c r="CD219" i="3"/>
  <c r="CD218" i="3"/>
  <c r="CD217" i="3"/>
  <c r="CD216" i="3"/>
  <c r="CD215" i="3"/>
  <c r="CD214" i="3"/>
  <c r="CD213" i="3"/>
  <c r="CD212" i="3"/>
  <c r="CD211" i="3"/>
  <c r="CD210" i="3"/>
  <c r="CD209" i="3"/>
  <c r="CD208" i="3"/>
  <c r="CD207" i="3"/>
  <c r="CD206" i="3"/>
  <c r="CD205" i="3"/>
  <c r="CD204" i="3"/>
  <c r="CD203" i="3"/>
  <c r="CD202" i="3"/>
  <c r="CD201" i="3"/>
  <c r="CD200" i="3"/>
  <c r="CD199" i="3"/>
  <c r="CD198" i="3"/>
  <c r="CD197" i="3"/>
  <c r="CD196" i="3"/>
  <c r="CD195" i="3"/>
  <c r="CD194" i="3"/>
  <c r="CD193" i="3"/>
  <c r="CD192" i="3"/>
  <c r="CD191" i="3"/>
  <c r="CD190" i="3"/>
  <c r="CD189" i="3"/>
  <c r="CD188" i="3"/>
  <c r="CD187" i="3"/>
  <c r="CD186" i="3"/>
  <c r="CD185" i="3"/>
  <c r="CD184" i="3"/>
  <c r="CD183" i="3"/>
  <c r="CD182" i="3"/>
  <c r="CD181" i="3"/>
  <c r="CD180" i="3"/>
  <c r="CD179" i="3"/>
  <c r="CD178" i="3"/>
  <c r="CD177" i="3"/>
  <c r="CD176" i="3"/>
  <c r="CD175" i="3"/>
  <c r="CD174" i="3"/>
  <c r="CD173" i="3"/>
  <c r="CD172" i="3"/>
  <c r="CD171" i="3"/>
  <c r="CD170" i="3"/>
  <c r="CD169" i="3"/>
  <c r="CD168" i="3"/>
  <c r="CD167" i="3"/>
  <c r="CD166" i="3"/>
  <c r="CD165" i="3"/>
  <c r="CD164" i="3"/>
  <c r="CD163" i="3"/>
  <c r="CD162" i="3"/>
  <c r="CD161" i="3"/>
  <c r="CD160" i="3"/>
  <c r="CD159" i="3"/>
  <c r="CD158" i="3"/>
  <c r="CD157" i="3"/>
  <c r="CD156" i="3"/>
  <c r="CD155" i="3"/>
  <c r="CD154" i="3"/>
  <c r="CD153" i="3"/>
  <c r="CD152" i="3"/>
  <c r="CD151" i="3"/>
  <c r="CD150" i="3"/>
  <c r="CD149" i="3"/>
  <c r="CD148" i="3"/>
  <c r="CD147" i="3"/>
  <c r="CD146" i="3"/>
  <c r="CD145" i="3"/>
  <c r="CD144" i="3"/>
  <c r="CD143" i="3"/>
  <c r="CD142" i="3"/>
  <c r="CD141" i="3"/>
  <c r="CD140" i="3"/>
  <c r="CD139" i="3"/>
  <c r="CD138" i="3"/>
  <c r="CD137" i="3"/>
  <c r="CD136" i="3"/>
  <c r="CD135" i="3"/>
  <c r="CD134" i="3"/>
  <c r="CD133" i="3"/>
  <c r="CD132" i="3"/>
  <c r="CD131" i="3"/>
  <c r="CD130" i="3"/>
  <c r="CD129" i="3"/>
  <c r="CD128" i="3"/>
  <c r="CD127" i="3"/>
  <c r="CD126" i="3"/>
  <c r="CD125" i="3"/>
  <c r="CD124" i="3"/>
  <c r="CD123" i="3"/>
  <c r="CD122" i="3"/>
  <c r="CD121" i="3"/>
  <c r="CD120" i="3"/>
  <c r="CD119" i="3"/>
  <c r="CD118" i="3"/>
  <c r="CD117" i="3"/>
  <c r="CD116" i="3"/>
  <c r="CD115" i="3"/>
  <c r="CD114" i="3"/>
  <c r="CD113" i="3"/>
  <c r="CD112" i="3"/>
  <c r="CD111" i="3"/>
  <c r="CD110" i="3"/>
  <c r="CD109" i="3"/>
  <c r="CD108" i="3"/>
  <c r="CD107" i="3"/>
  <c r="CD106" i="3"/>
  <c r="CD105" i="3"/>
  <c r="CD104" i="3"/>
  <c r="CD103" i="3"/>
  <c r="CD102" i="3"/>
  <c r="CD101" i="3"/>
  <c r="CD100" i="3"/>
  <c r="CD99" i="3"/>
  <c r="CD98" i="3"/>
  <c r="CD97" i="3"/>
  <c r="CD96" i="3"/>
  <c r="CD95" i="3"/>
  <c r="CD94" i="3"/>
  <c r="CD93" i="3"/>
  <c r="CD92" i="3"/>
  <c r="CD91" i="3"/>
  <c r="CD90" i="3"/>
  <c r="CD89" i="3"/>
  <c r="CD88" i="3"/>
  <c r="CD87" i="3"/>
  <c r="CD86" i="3"/>
  <c r="CD85" i="3"/>
  <c r="CD84" i="3"/>
  <c r="CD83" i="3"/>
  <c r="CD82" i="3"/>
  <c r="CD81" i="3"/>
  <c r="CD80" i="3"/>
  <c r="CD79" i="3"/>
  <c r="CD78" i="3"/>
  <c r="CD77" i="3"/>
  <c r="CD76" i="3"/>
  <c r="CD75" i="3"/>
  <c r="CD74" i="3"/>
  <c r="CD73" i="3"/>
  <c r="CD72" i="3"/>
  <c r="CD71" i="3"/>
  <c r="CD70" i="3"/>
  <c r="CD69" i="3"/>
  <c r="CD68" i="3"/>
  <c r="CD67" i="3"/>
  <c r="CD66" i="3"/>
  <c r="CD65" i="3"/>
  <c r="CD64" i="3"/>
  <c r="CD63" i="3"/>
  <c r="CD62" i="3"/>
  <c r="CD61" i="3"/>
  <c r="CD60" i="3"/>
  <c r="CD59" i="3"/>
  <c r="CD58" i="3"/>
  <c r="CD57" i="3"/>
  <c r="CD56" i="3"/>
  <c r="CD55" i="3"/>
  <c r="CD54" i="3"/>
  <c r="CD53" i="3"/>
  <c r="CD52" i="3"/>
  <c r="CD51" i="3"/>
  <c r="CD50" i="3"/>
  <c r="CD49" i="3"/>
  <c r="CD48" i="3"/>
  <c r="CD47" i="3"/>
  <c r="CD46" i="3"/>
  <c r="CD45" i="3"/>
  <c r="CD44" i="3"/>
  <c r="CD43" i="3"/>
  <c r="CD42" i="3"/>
  <c r="CD41" i="3"/>
  <c r="CD40" i="3"/>
  <c r="CD39" i="3"/>
  <c r="CD38" i="3"/>
  <c r="CD37" i="3"/>
  <c r="CD36" i="3"/>
  <c r="CD35" i="3"/>
  <c r="CD34" i="3"/>
  <c r="CD33" i="3"/>
  <c r="CD32" i="3"/>
  <c r="CD31" i="3"/>
  <c r="CD30" i="3"/>
  <c r="CD29" i="3"/>
  <c r="CD28" i="3"/>
  <c r="CD27" i="3"/>
  <c r="CD26" i="3"/>
  <c r="CD25" i="3"/>
  <c r="CD24" i="3"/>
  <c r="CD23" i="3"/>
  <c r="CD22" i="3"/>
  <c r="CD21" i="3"/>
  <c r="CD20" i="3"/>
  <c r="CD19" i="3"/>
  <c r="CD18" i="3"/>
  <c r="CD17" i="3"/>
  <c r="CD16" i="3"/>
  <c r="CD15" i="3"/>
  <c r="CD14" i="3"/>
  <c r="CD13" i="3"/>
  <c r="CD12" i="3"/>
  <c r="CD11" i="3"/>
  <c r="CD10" i="3"/>
  <c r="CD9" i="3"/>
  <c r="CD8" i="3"/>
  <c r="CD7" i="3"/>
  <c r="CD6" i="3"/>
  <c r="CD5" i="3"/>
  <c r="CD3" i="3"/>
  <c r="H79" i="2"/>
  <c r="H72" i="2"/>
  <c r="H73" i="2" s="1"/>
  <c r="H88" i="2" s="1"/>
  <c r="H77" i="2"/>
  <c r="L79" i="2"/>
  <c r="Y79" i="2" s="1"/>
  <c r="L72" i="2"/>
  <c r="L73" i="2" s="1"/>
  <c r="L88" i="2" s="1"/>
  <c r="L77" i="2"/>
  <c r="M136" i="2"/>
  <c r="M164" i="2" s="1"/>
  <c r="M104" i="2"/>
  <c r="M90" i="2" s="1"/>
  <c r="M165" i="2" s="1"/>
  <c r="M105" i="2"/>
  <c r="M103" i="2"/>
  <c r="M95" i="2"/>
  <c r="I79" i="2"/>
  <c r="I72" i="2"/>
  <c r="I73" i="2" s="1"/>
  <c r="I88" i="2" s="1"/>
  <c r="I77" i="2"/>
  <c r="M77" i="2"/>
  <c r="M72" i="2"/>
  <c r="K4" i="1"/>
  <c r="K7" i="1" s="1"/>
  <c r="K86" i="2" l="1"/>
  <c r="Y31" i="2"/>
  <c r="K112" i="2"/>
  <c r="Z4" i="2"/>
  <c r="Q38" i="2"/>
  <c r="Q37" i="2" s="1"/>
  <c r="Q63" i="2"/>
  <c r="AM58" i="2"/>
  <c r="AL58" i="2"/>
  <c r="AM53" i="2"/>
  <c r="AL53" i="2"/>
  <c r="Q79" i="2"/>
  <c r="R79" i="2" s="1"/>
  <c r="AM56" i="2"/>
  <c r="AL56" i="2"/>
  <c r="AB49" i="2"/>
  <c r="AC49" i="2" s="1"/>
  <c r="AD49" i="2" s="1"/>
  <c r="AE49" i="2" s="1"/>
  <c r="AF49" i="2" s="1"/>
  <c r="AG49" i="2" s="1"/>
  <c r="AH49" i="2" s="1"/>
  <c r="AI49" i="2" s="1"/>
  <c r="AL49" i="2" s="1"/>
  <c r="AA19" i="2"/>
  <c r="M86" i="2"/>
  <c r="M112" i="2"/>
  <c r="M73" i="2"/>
  <c r="M88" i="2" s="1"/>
  <c r="AB14" i="2"/>
  <c r="AC14" i="2" s="1"/>
  <c r="AD14" i="2" s="1"/>
  <c r="AE14" i="2" s="1"/>
  <c r="AF14" i="2" s="1"/>
  <c r="AG14" i="2" s="1"/>
  <c r="AH14" i="2" s="1"/>
  <c r="AI14" i="2" s="1"/>
  <c r="AB7" i="2"/>
  <c r="AA59" i="2"/>
  <c r="Z59" i="2"/>
  <c r="P62" i="2"/>
  <c r="Q67" i="2"/>
  <c r="R67" i="2" s="1"/>
  <c r="Q68" i="2"/>
  <c r="R68" i="2" s="1"/>
  <c r="Q17" i="2"/>
  <c r="R17" i="2" s="1"/>
  <c r="Q66" i="2"/>
  <c r="R66" i="2" s="1"/>
  <c r="O65" i="2"/>
  <c r="Z18" i="2"/>
  <c r="AA18" i="2" s="1"/>
  <c r="AB18" i="2" s="1"/>
  <c r="AC18" i="2" s="1"/>
  <c r="AD18" i="2" s="1"/>
  <c r="AE18" i="2" s="1"/>
  <c r="AF18" i="2" s="1"/>
  <c r="AG18" i="2" s="1"/>
  <c r="AH18" i="2" s="1"/>
  <c r="AI18" i="2" s="1"/>
  <c r="Z16" i="2"/>
  <c r="AA16" i="2" s="1"/>
  <c r="AB16" i="2" s="1"/>
  <c r="AC16" i="2" s="1"/>
  <c r="AD16" i="2" s="1"/>
  <c r="AE16" i="2" s="1"/>
  <c r="AF16" i="2" s="1"/>
  <c r="AG16" i="2" s="1"/>
  <c r="AH16" i="2" s="1"/>
  <c r="AI16" i="2" s="1"/>
  <c r="K78" i="2"/>
  <c r="K80" i="2" s="1"/>
  <c r="K88" i="2"/>
  <c r="Y13" i="2"/>
  <c r="Y62" i="2"/>
  <c r="Y61" i="2" s="1"/>
  <c r="Y65" i="2" s="1"/>
  <c r="Z8" i="2"/>
  <c r="AA8" i="2" s="1"/>
  <c r="AB8" i="2" s="1"/>
  <c r="AC8" i="2" s="1"/>
  <c r="AD8" i="2" s="1"/>
  <c r="AE8" i="2" s="1"/>
  <c r="AF8" i="2" s="1"/>
  <c r="AG8" i="2" s="1"/>
  <c r="AH8" i="2" s="1"/>
  <c r="AI8" i="2" s="1"/>
  <c r="Y11" i="2"/>
  <c r="M110" i="2"/>
  <c r="Y3" i="2"/>
  <c r="AB9" i="2"/>
  <c r="H78" i="2"/>
  <c r="H80" i="2" s="1"/>
  <c r="H82" i="2" s="1"/>
  <c r="H83" i="2" s="1"/>
  <c r="L78" i="2"/>
  <c r="L80" i="2" s="1"/>
  <c r="L82" i="2" s="1"/>
  <c r="M99" i="2"/>
  <c r="I78" i="2"/>
  <c r="I80" i="2" s="1"/>
  <c r="I82" i="2" s="1"/>
  <c r="I83" i="2" s="1"/>
  <c r="P73" i="2" l="1"/>
  <c r="P78" i="2" s="1"/>
  <c r="P80" i="2" s="1"/>
  <c r="AM49" i="2"/>
  <c r="O71" i="2"/>
  <c r="O31" i="2"/>
  <c r="AA4" i="2"/>
  <c r="Z63" i="2"/>
  <c r="AA63" i="2" s="1"/>
  <c r="AB63" i="2" s="1"/>
  <c r="AC63" i="2" s="1"/>
  <c r="AD63" i="2" s="1"/>
  <c r="L83" i="2"/>
  <c r="L114" i="2"/>
  <c r="M172" i="2"/>
  <c r="M171" i="2"/>
  <c r="AB4" i="2"/>
  <c r="Z79" i="2"/>
  <c r="Y71" i="2"/>
  <c r="AB19" i="2"/>
  <c r="AC19" i="2" s="1"/>
  <c r="AD19" i="2" s="1"/>
  <c r="AE19" i="2" s="1"/>
  <c r="AF19" i="2" s="1"/>
  <c r="AG19" i="2" s="1"/>
  <c r="AH19" i="2" s="1"/>
  <c r="AI19" i="2" s="1"/>
  <c r="M78" i="2"/>
  <c r="M80" i="2" s="1"/>
  <c r="M82" i="2" s="1"/>
  <c r="M83" i="2" s="1"/>
  <c r="Z67" i="2"/>
  <c r="AA67" i="2" s="1"/>
  <c r="AB67" i="2" s="1"/>
  <c r="AC67" i="2" s="1"/>
  <c r="AD67" i="2" s="1"/>
  <c r="AE67" i="2" s="1"/>
  <c r="AF67" i="2" s="1"/>
  <c r="AG67" i="2" s="1"/>
  <c r="AH67" i="2" s="1"/>
  <c r="AI67" i="2" s="1"/>
  <c r="Z66" i="2"/>
  <c r="AA66" i="2" s="1"/>
  <c r="AB66" i="2" s="1"/>
  <c r="AC66" i="2" s="1"/>
  <c r="AD66" i="2" s="1"/>
  <c r="AE66" i="2" s="1"/>
  <c r="AF66" i="2" s="1"/>
  <c r="AG66" i="2" s="1"/>
  <c r="AH66" i="2" s="1"/>
  <c r="AI66" i="2" s="1"/>
  <c r="AC7" i="2"/>
  <c r="AB59" i="2"/>
  <c r="Z20" i="2"/>
  <c r="Z38" i="2" s="1"/>
  <c r="Z37" i="2" s="1"/>
  <c r="AA23" i="2"/>
  <c r="AB23" i="2" s="1"/>
  <c r="AC23" i="2" s="1"/>
  <c r="AD23" i="2" s="1"/>
  <c r="AE23" i="2" s="1"/>
  <c r="AF23" i="2" s="1"/>
  <c r="AG23" i="2" s="1"/>
  <c r="AH23" i="2" s="1"/>
  <c r="AI23" i="2" s="1"/>
  <c r="Z68" i="2"/>
  <c r="AA68" i="2" s="1"/>
  <c r="AB68" i="2" s="1"/>
  <c r="AC68" i="2" s="1"/>
  <c r="AD68" i="2" s="1"/>
  <c r="AE68" i="2" s="1"/>
  <c r="AF68" i="2" s="1"/>
  <c r="AG68" i="2" s="1"/>
  <c r="AH68" i="2" s="1"/>
  <c r="AI68" i="2" s="1"/>
  <c r="Q30" i="2"/>
  <c r="Z17" i="2"/>
  <c r="AA17" i="2" s="1"/>
  <c r="AB17" i="2" s="1"/>
  <c r="AC17" i="2" s="1"/>
  <c r="AD17" i="2" s="1"/>
  <c r="AE17" i="2" s="1"/>
  <c r="AF17" i="2" s="1"/>
  <c r="AG17" i="2" s="1"/>
  <c r="AH17" i="2" s="1"/>
  <c r="AI17" i="2" s="1"/>
  <c r="P30" i="2"/>
  <c r="N71" i="2"/>
  <c r="N112" i="2" s="1"/>
  <c r="Q62" i="2"/>
  <c r="K82" i="2"/>
  <c r="Y30" i="2"/>
  <c r="AC9" i="2"/>
  <c r="P31" i="2" l="1"/>
  <c r="Q31" i="2" s="1"/>
  <c r="R31" i="2" s="1"/>
  <c r="M114" i="2"/>
  <c r="O112" i="2"/>
  <c r="O73" i="2"/>
  <c r="O86" i="2"/>
  <c r="N86" i="2"/>
  <c r="N73" i="2"/>
  <c r="AE63" i="2"/>
  <c r="AA20" i="2"/>
  <c r="AA38" i="2" s="1"/>
  <c r="AA37" i="2" s="1"/>
  <c r="Q65" i="2"/>
  <c r="Q71" i="2" s="1"/>
  <c r="AD7" i="2"/>
  <c r="AC59" i="2"/>
  <c r="K83" i="2"/>
  <c r="K114" i="2"/>
  <c r="N74" i="2"/>
  <c r="N77" i="2" s="1"/>
  <c r="Y72" i="2"/>
  <c r="Y73" i="2" s="1"/>
  <c r="Y88" i="2" s="1"/>
  <c r="Z62" i="2"/>
  <c r="Z61" i="2" s="1"/>
  <c r="R30" i="2"/>
  <c r="Z3" i="2"/>
  <c r="AA3" i="2" s="1"/>
  <c r="AB3" i="2" s="1"/>
  <c r="AC3" i="2" s="1"/>
  <c r="AD3" i="2" s="1"/>
  <c r="AE3" i="2" s="1"/>
  <c r="AF3" i="2" s="1"/>
  <c r="AG3" i="2" s="1"/>
  <c r="AH3" i="2" s="1"/>
  <c r="AI3" i="2" s="1"/>
  <c r="AC4" i="2"/>
  <c r="AD4" i="2" s="1"/>
  <c r="AE4" i="2" s="1"/>
  <c r="AF4" i="2" s="1"/>
  <c r="AG4" i="2" s="1"/>
  <c r="AD9" i="2"/>
  <c r="O78" i="2" l="1"/>
  <c r="O80" i="2" s="1"/>
  <c r="O88" i="2"/>
  <c r="Z31" i="2"/>
  <c r="AA31" i="2" s="1"/>
  <c r="AB31" i="2" s="1"/>
  <c r="AC31" i="2" s="1"/>
  <c r="AD31" i="2" s="1"/>
  <c r="AE31" i="2" s="1"/>
  <c r="AF31" i="2" s="1"/>
  <c r="AG31" i="2" s="1"/>
  <c r="AH31" i="2" s="1"/>
  <c r="AI31" i="2" s="1"/>
  <c r="AI62" i="2"/>
  <c r="AB20" i="2"/>
  <c r="Z65" i="2"/>
  <c r="Z71" i="2" s="1"/>
  <c r="AF63" i="2"/>
  <c r="AE7" i="2"/>
  <c r="AD59" i="2"/>
  <c r="N78" i="2"/>
  <c r="N80" i="2" s="1"/>
  <c r="N81" i="2" s="1"/>
  <c r="Y74" i="2"/>
  <c r="Y77" i="2" s="1"/>
  <c r="Y78" i="2" s="1"/>
  <c r="Y80" i="2" s="1"/>
  <c r="AE62" i="2"/>
  <c r="AE61" i="2" s="1"/>
  <c r="N88" i="2"/>
  <c r="Z30" i="2"/>
  <c r="Q72" i="2"/>
  <c r="Q86" i="2"/>
  <c r="Q74" i="2"/>
  <c r="AE9" i="2"/>
  <c r="AC20" i="2" l="1"/>
  <c r="AD20" i="2" s="1"/>
  <c r="AE20" i="2" s="1"/>
  <c r="AF20" i="2" s="1"/>
  <c r="AG20" i="2" s="1"/>
  <c r="AH20" i="2" s="1"/>
  <c r="AI20" i="2" s="1"/>
  <c r="AB38" i="2"/>
  <c r="AB37" i="2" s="1"/>
  <c r="AM62" i="2"/>
  <c r="AL62" i="2"/>
  <c r="AG63" i="2"/>
  <c r="Z86" i="2"/>
  <c r="AF7" i="2"/>
  <c r="AE59" i="2"/>
  <c r="AC38" i="2"/>
  <c r="AC37" i="2" s="1"/>
  <c r="R86" i="2"/>
  <c r="R74" i="2"/>
  <c r="R77" i="2" s="1"/>
  <c r="N82" i="2"/>
  <c r="N114" i="2" s="1"/>
  <c r="Y81" i="2"/>
  <c r="Y82" i="2" s="1"/>
  <c r="O82" i="2"/>
  <c r="AA62" i="2"/>
  <c r="AA30" i="2"/>
  <c r="P82" i="2"/>
  <c r="P83" i="2" s="1"/>
  <c r="Q77" i="2"/>
  <c r="Q78" i="2" s="1"/>
  <c r="Q80" i="2" s="1"/>
  <c r="Q88" i="2"/>
  <c r="AF9" i="2"/>
  <c r="O83" i="2" l="1"/>
  <c r="O114" i="2"/>
  <c r="AE39" i="2"/>
  <c r="AF39" i="2" s="1"/>
  <c r="AG39" i="2" s="1"/>
  <c r="AH39" i="2" s="1"/>
  <c r="AI39" i="2" s="1"/>
  <c r="AA61" i="2"/>
  <c r="AA65" i="2" s="1"/>
  <c r="AA71" i="2" s="1"/>
  <c r="Z74" i="2"/>
  <c r="Z77" i="2" s="1"/>
  <c r="AH63" i="2"/>
  <c r="AG7" i="2"/>
  <c r="AF59" i="2"/>
  <c r="P90" i="2"/>
  <c r="AD38" i="2"/>
  <c r="AD37" i="2" s="1"/>
  <c r="R78" i="2"/>
  <c r="R80" i="2" s="1"/>
  <c r="R81" i="2" s="1"/>
  <c r="R82" i="2" s="1"/>
  <c r="R83" i="2" s="1"/>
  <c r="AB62" i="2"/>
  <c r="AB30" i="2"/>
  <c r="R88" i="2"/>
  <c r="R72" i="2"/>
  <c r="Z72" i="2" s="1"/>
  <c r="Z73" i="2" s="1"/>
  <c r="N83" i="2"/>
  <c r="Q81" i="2"/>
  <c r="AG9" i="2"/>
  <c r="AA74" i="2" l="1"/>
  <c r="AA77" i="2" s="1"/>
  <c r="AA86" i="2"/>
  <c r="AA73" i="2"/>
  <c r="AA72" i="2" s="1"/>
  <c r="AB61" i="2"/>
  <c r="AB65" i="2" s="1"/>
  <c r="AB71" i="2" s="1"/>
  <c r="AI63" i="2"/>
  <c r="Z88" i="2"/>
  <c r="AH7" i="2"/>
  <c r="AG59" i="2"/>
  <c r="AE38" i="2"/>
  <c r="Q82" i="2"/>
  <c r="Q83" i="2" s="1"/>
  <c r="Z81" i="2"/>
  <c r="AC62" i="2"/>
  <c r="AC30" i="2"/>
  <c r="AA88" i="2"/>
  <c r="AH9" i="2"/>
  <c r="AA78" i="2" l="1"/>
  <c r="AB74" i="2"/>
  <c r="AB77" i="2" s="1"/>
  <c r="AB73" i="2"/>
  <c r="AB72" i="2" s="1"/>
  <c r="AB86" i="2"/>
  <c r="AC61" i="2"/>
  <c r="AC65" i="2" s="1"/>
  <c r="AC71" i="2" s="1"/>
  <c r="Q90" i="2"/>
  <c r="R90" i="2" s="1"/>
  <c r="Z90" i="2" s="1"/>
  <c r="AA79" i="2" s="1"/>
  <c r="AA80" i="2" s="1"/>
  <c r="AA81" i="2" s="1"/>
  <c r="AA82" i="2" s="1"/>
  <c r="AA90" i="2" s="1"/>
  <c r="AB79" i="2" s="1"/>
  <c r="AE37" i="2"/>
  <c r="AE65" i="2"/>
  <c r="AI61" i="2"/>
  <c r="AL63" i="2"/>
  <c r="AM63" i="2"/>
  <c r="Z78" i="2"/>
  <c r="Z80" i="2" s="1"/>
  <c r="Z82" i="2" s="1"/>
  <c r="AH59" i="2"/>
  <c r="AI7" i="2"/>
  <c r="AF38" i="2"/>
  <c r="AD62" i="2"/>
  <c r="AD30" i="2"/>
  <c r="AI9" i="2"/>
  <c r="AB88" i="2" l="1"/>
  <c r="AB78" i="2"/>
  <c r="AB80" i="2" s="1"/>
  <c r="AB81" i="2" s="1"/>
  <c r="AB82" i="2" s="1"/>
  <c r="AB90" i="2" s="1"/>
  <c r="AC74" i="2"/>
  <c r="AC77" i="2" s="1"/>
  <c r="AC86" i="2"/>
  <c r="AC73" i="2"/>
  <c r="AC72" i="2" s="1"/>
  <c r="AI59" i="2"/>
  <c r="AD61" i="2"/>
  <c r="AD65" i="2" s="1"/>
  <c r="AD71" i="2" s="1"/>
  <c r="AF37" i="2"/>
  <c r="AM61" i="2"/>
  <c r="AL61" i="2"/>
  <c r="AG38" i="2"/>
  <c r="AE71" i="2"/>
  <c r="AE30" i="2"/>
  <c r="AH4" i="2"/>
  <c r="AI4" i="2" s="1"/>
  <c r="AC88" i="2" l="1"/>
  <c r="AC78" i="2"/>
  <c r="AD74" i="2"/>
  <c r="AD77" i="2" s="1"/>
  <c r="AD86" i="2"/>
  <c r="AD73" i="2"/>
  <c r="AD72" i="2" s="1"/>
  <c r="AI38" i="2"/>
  <c r="AM59" i="2"/>
  <c r="AL59" i="2"/>
  <c r="AE86" i="2"/>
  <c r="AE73" i="2"/>
  <c r="AE72" i="2" s="1"/>
  <c r="AG37" i="2"/>
  <c r="AI30" i="2"/>
  <c r="AH38" i="2"/>
  <c r="AC79" i="2"/>
  <c r="AE74" i="2"/>
  <c r="AE77" i="2" s="1"/>
  <c r="AF62" i="2"/>
  <c r="AF30" i="2"/>
  <c r="AC80" i="2" l="1"/>
  <c r="AC81" i="2" s="1"/>
  <c r="AC82" i="2" s="1"/>
  <c r="AC90" i="2" s="1"/>
  <c r="AD79" i="2" s="1"/>
  <c r="AD78" i="2"/>
  <c r="AD88" i="2"/>
  <c r="AI37" i="2"/>
  <c r="AI65" i="2"/>
  <c r="AF61" i="2"/>
  <c r="AF65" i="2" s="1"/>
  <c r="AF71" i="2" s="1"/>
  <c r="AE88" i="2"/>
  <c r="AH37" i="2"/>
  <c r="AG62" i="2"/>
  <c r="AG30" i="2"/>
  <c r="AE78" i="2"/>
  <c r="AD80" i="2" l="1"/>
  <c r="AD81" i="2" s="1"/>
  <c r="AD82" i="2" s="1"/>
  <c r="AD90" i="2" s="1"/>
  <c r="AE79" i="2" s="1"/>
  <c r="AE80" i="2" s="1"/>
  <c r="AF74" i="2"/>
  <c r="AF77" i="2" s="1"/>
  <c r="AF86" i="2"/>
  <c r="AF73" i="2"/>
  <c r="AF72" i="2" s="1"/>
  <c r="AG61" i="2"/>
  <c r="AG65" i="2" s="1"/>
  <c r="AG71" i="2" s="1"/>
  <c r="AM65" i="2"/>
  <c r="AL65" i="2"/>
  <c r="AH62" i="2"/>
  <c r="AH30" i="2"/>
  <c r="AF88" i="2" l="1"/>
  <c r="AF78" i="2"/>
  <c r="AG86" i="2"/>
  <c r="AG74" i="2"/>
  <c r="AG77" i="2" s="1"/>
  <c r="AG73" i="2"/>
  <c r="AG72" i="2" s="1"/>
  <c r="AH61" i="2"/>
  <c r="AH65" i="2" s="1"/>
  <c r="AH71" i="2" s="1"/>
  <c r="AE81" i="2"/>
  <c r="AE82" i="2" s="1"/>
  <c r="AG88" i="2"/>
  <c r="AI71" i="2"/>
  <c r="AG78" i="2" l="1"/>
  <c r="AH86" i="2"/>
  <c r="AH74" i="2"/>
  <c r="AH77" i="2" s="1"/>
  <c r="AH73" i="2"/>
  <c r="AH88" i="2" s="1"/>
  <c r="AJ50" i="2"/>
  <c r="AQ50" i="2" s="1"/>
  <c r="AR50" i="2" s="1"/>
  <c r="AI73" i="2"/>
  <c r="AI88" i="2" s="1"/>
  <c r="AJ49" i="2"/>
  <c r="AQ49" i="2" s="1"/>
  <c r="AR49" i="2" s="1"/>
  <c r="AJ53" i="2"/>
  <c r="AQ53" i="2" s="1"/>
  <c r="AR53" i="2" s="1"/>
  <c r="AJ59" i="2"/>
  <c r="AQ59" i="2" s="1"/>
  <c r="AJ58" i="2"/>
  <c r="AQ58" i="2" s="1"/>
  <c r="AR58" i="2" s="1"/>
  <c r="AJ61" i="2"/>
  <c r="AQ61" i="2" s="1"/>
  <c r="AR61" i="2" s="1"/>
  <c r="AJ56" i="2"/>
  <c r="AQ56" i="2" s="1"/>
  <c r="AR56" i="2" s="1"/>
  <c r="AJ66" i="2"/>
  <c r="AQ66" i="2" s="1"/>
  <c r="AR66" i="2" s="1"/>
  <c r="AJ67" i="2"/>
  <c r="AQ67" i="2" s="1"/>
  <c r="AR67" i="2" s="1"/>
  <c r="AJ68" i="2"/>
  <c r="AQ68" i="2" s="1"/>
  <c r="AR68" i="2" s="1"/>
  <c r="AJ69" i="2"/>
  <c r="AQ69" i="2" s="1"/>
  <c r="AR69" i="2" s="1"/>
  <c r="AJ37" i="2"/>
  <c r="AQ37" i="2" s="1"/>
  <c r="AR37" i="2" s="1"/>
  <c r="AJ41" i="2"/>
  <c r="AQ41" i="2" s="1"/>
  <c r="AR41" i="2" s="1"/>
  <c r="AI86" i="2"/>
  <c r="AE90" i="2"/>
  <c r="AF79" i="2" s="1"/>
  <c r="AF80" i="2" s="1"/>
  <c r="AF81" i="2" s="1"/>
  <c r="AF82" i="2" s="1"/>
  <c r="AF90" i="2" s="1"/>
  <c r="AG79" i="2" s="1"/>
  <c r="AG80" i="2" s="1"/>
  <c r="AG81" i="2" s="1"/>
  <c r="AG82" i="2" s="1"/>
  <c r="AI74" i="2"/>
  <c r="AI77" i="2" s="1"/>
  <c r="AH72" i="2"/>
  <c r="AH78" i="2" l="1"/>
  <c r="AI72" i="2"/>
  <c r="AQ70" i="2"/>
  <c r="AR59" i="2"/>
  <c r="AR70" i="2" s="1"/>
  <c r="AL84" i="2" s="1"/>
  <c r="AI78" i="2"/>
  <c r="AG90" i="2"/>
  <c r="AH79" i="2" l="1"/>
  <c r="AH80" i="2" s="1"/>
  <c r="AH81" i="2" l="1"/>
  <c r="AH82" i="2" s="1"/>
  <c r="AH90" i="2" l="1"/>
  <c r="AI79" i="2" l="1"/>
  <c r="AI80" i="2" s="1"/>
  <c r="AI81" i="2" s="1"/>
  <c r="AI82" i="2" l="1"/>
  <c r="AJ82" i="2" l="1"/>
  <c r="AI90" i="2"/>
  <c r="AK82" i="2" l="1"/>
  <c r="AL82" i="2" s="1"/>
  <c r="AM82" i="2" s="1"/>
  <c r="AN82" i="2" s="1"/>
  <c r="AO82" i="2" s="1"/>
  <c r="AP82" i="2" s="1"/>
  <c r="AQ82" i="2" s="1"/>
  <c r="AR82" i="2" s="1"/>
  <c r="AS82" i="2" s="1"/>
  <c r="AT82" i="2" s="1"/>
  <c r="AU82" i="2" s="1"/>
  <c r="AV82" i="2" s="1"/>
  <c r="AW82" i="2" s="1"/>
  <c r="AX82" i="2" s="1"/>
  <c r="AY82" i="2" s="1"/>
  <c r="AZ82" i="2" s="1"/>
  <c r="BA82" i="2" s="1"/>
  <c r="BB82" i="2" s="1"/>
  <c r="BC82" i="2" s="1"/>
  <c r="BD82" i="2" s="1"/>
  <c r="BE82" i="2" s="1"/>
  <c r="BF82" i="2" s="1"/>
  <c r="BG82" i="2" s="1"/>
  <c r="BH82" i="2" s="1"/>
  <c r="BI82" i="2" s="1"/>
  <c r="BJ82" i="2" s="1"/>
  <c r="BK82" i="2" s="1"/>
  <c r="BL82" i="2" s="1"/>
  <c r="BM82" i="2" s="1"/>
  <c r="BN82" i="2" s="1"/>
  <c r="BO82" i="2" s="1"/>
  <c r="BP82" i="2" s="1"/>
  <c r="BQ82" i="2" s="1"/>
  <c r="BR82" i="2" s="1"/>
  <c r="BS82" i="2" s="1"/>
  <c r="BT82" i="2" s="1"/>
  <c r="BU82" i="2" s="1"/>
  <c r="BV82" i="2" s="1"/>
  <c r="BW82" i="2" s="1"/>
  <c r="BX82" i="2" s="1"/>
  <c r="BY82" i="2" s="1"/>
  <c r="BZ82" i="2" s="1"/>
  <c r="CA82" i="2" s="1"/>
  <c r="CB82" i="2" s="1"/>
  <c r="CC82" i="2" s="1"/>
  <c r="CD82" i="2" s="1"/>
  <c r="CE82" i="2" s="1"/>
  <c r="CF82" i="2" s="1"/>
  <c r="CG82" i="2" s="1"/>
  <c r="CH82" i="2" s="1"/>
  <c r="CI82" i="2" s="1"/>
  <c r="CJ82" i="2" s="1"/>
  <c r="CK82" i="2" s="1"/>
  <c r="CL82" i="2" s="1"/>
  <c r="CM82" i="2" s="1"/>
  <c r="CN82" i="2" s="1"/>
  <c r="CO82" i="2" s="1"/>
  <c r="CP82" i="2" s="1"/>
  <c r="CQ82" i="2" s="1"/>
  <c r="CR82" i="2" s="1"/>
  <c r="CS82" i="2" s="1"/>
  <c r="CT82" i="2" s="1"/>
  <c r="CU82" i="2" s="1"/>
  <c r="CV82" i="2" s="1"/>
  <c r="CW82" i="2" s="1"/>
  <c r="CX82" i="2" s="1"/>
  <c r="CY82" i="2" s="1"/>
  <c r="CZ82" i="2" s="1"/>
  <c r="DA82" i="2" s="1"/>
  <c r="DB82" i="2" s="1"/>
  <c r="DC82" i="2" s="1"/>
  <c r="DD82" i="2" s="1"/>
  <c r="DE82" i="2" s="1"/>
  <c r="DF82" i="2" s="1"/>
  <c r="DG82" i="2" s="1"/>
  <c r="AL88" i="2" l="1"/>
</calcChain>
</file>

<file path=xl/comments1.xml><?xml version="1.0" encoding="utf-8"?>
<comments xmlns="http://schemas.openxmlformats.org/spreadsheetml/2006/main">
  <authors>
    <author>Martin Shkreli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195m IMS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200 IMS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211 IMS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240m IMS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IMS 270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Tracking +4% q/q on weekly IMS, expect huge destocking as per CC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12/18/15 ANDA</t>
        </r>
      </text>
    </comment>
    <comment ref="AA3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Refile ANDA with BE results?</t>
        </r>
      </text>
    </comment>
    <comment ref="AD3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Projected Actavis (Allergan or Teva?) entry
NCT02498418 enrolling as of 3/16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Philidor changes?</t>
        </r>
      </text>
    </comment>
    <comment ref="AC4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6/6/19 NCE expiry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generics entered?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Philidor impact?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14m IMS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11m IMS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44m IMS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49 IMS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74m IMS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274m IMS</t>
        </r>
      </text>
    </comment>
    <comment ref="Z12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Lupin generic 2/1/16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what happened?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36m IMS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very weak new launch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old IMS 2059</t>
        </r>
      </text>
    </comment>
    <comment ref="M69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85m China, +23% SSS</t>
        </r>
      </text>
    </comment>
    <comment ref="M71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-172m impact from FX
2.6B-2.8B guidance</t>
        </r>
      </text>
    </comment>
    <comment ref="N71" authorId="0" shapeId="0">
      <text>
        <r>
          <rPr>
            <sz val="9"/>
            <color indexed="81"/>
            <rFont val="Tahoma"/>
            <family val="2"/>
          </rPr>
          <t xml:space="preserve">
increased to 3.25B-3.45B on 10/19/15
lowered to 2.7B-2.8B on 12/16/15
Reported 2.8B on 3/15/16</t>
        </r>
      </text>
    </comment>
    <comment ref="O71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was 2.8-3.1B
lowered to 2.3-2.4B 3/15/16</t>
        </r>
      </text>
    </comment>
    <comment ref="Z71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was 12.5b-12.7b
was 11.0b-11.2b
Q1: 9.9-10.1
Q2: 9.9-10.1</t>
        </r>
      </text>
    </comment>
    <comment ref="Z78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6.9-7.1 old guidance
5.6-5.8 new guidance</t>
        </r>
      </text>
    </comment>
    <comment ref="J82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880.7m VRX</t>
        </r>
      </text>
    </comment>
    <comment ref="K82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809.3m by VRX</t>
        </r>
      </text>
    </comment>
    <comment ref="L82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961.3 VRX adjusted cash net income</t>
        </r>
      </text>
    </comment>
    <comment ref="M82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961.3 VRX adjusted cash net income</t>
        </r>
      </text>
    </comment>
    <comment ref="M83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-0.13 FX impact</t>
        </r>
      </text>
    </comment>
  </commentList>
</comments>
</file>

<file path=xl/sharedStrings.xml><?xml version="1.0" encoding="utf-8"?>
<sst xmlns="http://schemas.openxmlformats.org/spreadsheetml/2006/main" count="2020" uniqueCount="901">
  <si>
    <t>Price</t>
  </si>
  <si>
    <t>Shares</t>
  </si>
  <si>
    <t>MC</t>
  </si>
  <si>
    <t>Cash</t>
  </si>
  <si>
    <t>Debt</t>
  </si>
  <si>
    <t>EV</t>
  </si>
  <si>
    <t>Q315</t>
  </si>
  <si>
    <t>Main</t>
  </si>
  <si>
    <t>Revenue</t>
  </si>
  <si>
    <t>Q114</t>
  </si>
  <si>
    <t>Q214</t>
  </si>
  <si>
    <t>Q314</t>
  </si>
  <si>
    <t>Q414</t>
  </si>
  <si>
    <t>Q115</t>
  </si>
  <si>
    <t>Q215</t>
  </si>
  <si>
    <t>Q415</t>
  </si>
  <si>
    <t>Operating Income</t>
  </si>
  <si>
    <t>Operating Expenses</t>
  </si>
  <si>
    <t>Other Expense</t>
  </si>
  <si>
    <t>R&amp;D</t>
  </si>
  <si>
    <t>SG&amp;A</t>
  </si>
  <si>
    <t>Gross Margin</t>
  </si>
  <si>
    <t>COGS</t>
  </si>
  <si>
    <t>Pretax Income</t>
  </si>
  <si>
    <t>Interest Income</t>
  </si>
  <si>
    <t>Taxes</t>
  </si>
  <si>
    <t>Net Income</t>
  </si>
  <si>
    <t>EPS</t>
  </si>
  <si>
    <t>Revenue Growth</t>
  </si>
  <si>
    <t>SSS</t>
  </si>
  <si>
    <t>Intangibles</t>
  </si>
  <si>
    <t>A/R</t>
  </si>
  <si>
    <t>Inventories</t>
  </si>
  <si>
    <t>Prepaids</t>
  </si>
  <si>
    <t>Deferred Tax</t>
  </si>
  <si>
    <t>OLTA</t>
  </si>
  <si>
    <t>Assets</t>
  </si>
  <si>
    <t>A/P</t>
  </si>
  <si>
    <t>Accrued Liabilities</t>
  </si>
  <si>
    <t>CoCo</t>
  </si>
  <si>
    <t>Pension</t>
  </si>
  <si>
    <t>Uncertain Taxes</t>
  </si>
  <si>
    <t>OLTL</t>
  </si>
  <si>
    <t>S/E</t>
  </si>
  <si>
    <t>L+S/E</t>
  </si>
  <si>
    <t>Net Cash</t>
  </si>
  <si>
    <t>Model NI</t>
  </si>
  <si>
    <t>Reported NI</t>
  </si>
  <si>
    <t>D&amp;A</t>
  </si>
  <si>
    <t>IPRD</t>
  </si>
  <si>
    <t>Acquisition accounting on Inventory</t>
  </si>
  <si>
    <t>Disposal</t>
  </si>
  <si>
    <t>Acquisition CoCo</t>
  </si>
  <si>
    <t>Allowances for Losses on A/R</t>
  </si>
  <si>
    <t>Deferred Income taxes</t>
  </si>
  <si>
    <t xml:space="preserve">Additions to accrued legal </t>
  </si>
  <si>
    <t>Payments of accrued legal</t>
  </si>
  <si>
    <t>SBC</t>
  </si>
  <si>
    <t>Excess tax from SBC</t>
  </si>
  <si>
    <t>FX Loss</t>
  </si>
  <si>
    <t>Payment of interest on CoCo</t>
  </si>
  <si>
    <t>Other</t>
  </si>
  <si>
    <t>Product</t>
  </si>
  <si>
    <t>Oct 2009
Sales $</t>
  </si>
  <si>
    <t>Nov 2009
Sales $</t>
  </si>
  <si>
    <t>Dec 2009
Sales $</t>
  </si>
  <si>
    <t>Jan 2010
Sales $</t>
  </si>
  <si>
    <t>Feb 2010
Sales $</t>
  </si>
  <si>
    <t>Mar 2010
Sales $</t>
  </si>
  <si>
    <t>Apr 2010
Sales $</t>
  </si>
  <si>
    <t>May 2010
Sales $</t>
  </si>
  <si>
    <t>Jun 2010
Sales $</t>
  </si>
  <si>
    <t>Jul 2010
Sales $</t>
  </si>
  <si>
    <t>Aug 2010
Sales $</t>
  </si>
  <si>
    <t>Sep 2010
Sales $</t>
  </si>
  <si>
    <t>Oct 2010
Sales $</t>
  </si>
  <si>
    <t>Nov 2010
Sales $</t>
  </si>
  <si>
    <t>Dec 2010
Sales $</t>
  </si>
  <si>
    <t>Jan 2011
Sales $</t>
  </si>
  <si>
    <t>Feb 2011
Sales $</t>
  </si>
  <si>
    <t>Mar 2011
Sales $</t>
  </si>
  <si>
    <t>Apr 2011
Sales $</t>
  </si>
  <si>
    <t>May 2011
Sales $</t>
  </si>
  <si>
    <t>Jun 2011
Sales $</t>
  </si>
  <si>
    <t>Jul 2011
Sales $</t>
  </si>
  <si>
    <t>Aug 2011
Sales $</t>
  </si>
  <si>
    <t>Sep 2011
Sales $</t>
  </si>
  <si>
    <t>Oct 2011
Sales $</t>
  </si>
  <si>
    <t>Nov 2011
Sales $</t>
  </si>
  <si>
    <t>Dec 2011
Sales $</t>
  </si>
  <si>
    <t>Jan 2012
Sales $</t>
  </si>
  <si>
    <t>Feb 2012
Sales $</t>
  </si>
  <si>
    <t>Mar 2012
Sales $</t>
  </si>
  <si>
    <t>Apr 2012
Sales $</t>
  </si>
  <si>
    <t>May 2012
Sales $</t>
  </si>
  <si>
    <t>Jun 2012
Sales $</t>
  </si>
  <si>
    <t>Jul 2012
Sales $</t>
  </si>
  <si>
    <t>Aug 2012
Sales $</t>
  </si>
  <si>
    <t>Sep 2012
Sales $</t>
  </si>
  <si>
    <t>Oct 2012
Sales $</t>
  </si>
  <si>
    <t>Nov 2012
Sales $</t>
  </si>
  <si>
    <t>Dec 2012
Sales $</t>
  </si>
  <si>
    <t>Jan 2013
Sales $</t>
  </si>
  <si>
    <t>Feb 2013
Sales $</t>
  </si>
  <si>
    <t>Mar 2013
Sales $</t>
  </si>
  <si>
    <t>Apr 2013
Sales $</t>
  </si>
  <si>
    <t>May 2013
Sales $</t>
  </si>
  <si>
    <t>Jun 2013
Sales $</t>
  </si>
  <si>
    <t>Jul 2013
Sales $</t>
  </si>
  <si>
    <t>Aug 2013
Sales $</t>
  </si>
  <si>
    <t>Sep 2013
Sales $</t>
  </si>
  <si>
    <t>Oct 2013
Sales $</t>
  </si>
  <si>
    <t>Nov 2013
Sales $</t>
  </si>
  <si>
    <t>Dec 2013
Sales $</t>
  </si>
  <si>
    <t>Jan 2014
Sales $</t>
  </si>
  <si>
    <t>Feb 2014
Sales $</t>
  </si>
  <si>
    <t>Mar 2014
Sales $</t>
  </si>
  <si>
    <t>Apr 2014
Sales $</t>
  </si>
  <si>
    <t>May 2014
Sales $</t>
  </si>
  <si>
    <t>Jun 2014
Sales $</t>
  </si>
  <si>
    <t>Jul 2014
Sales $</t>
  </si>
  <si>
    <t>Aug 2014
Sales $</t>
  </si>
  <si>
    <t>Sep 2014
Sales $</t>
  </si>
  <si>
    <t>Oct 2014
Sales $</t>
  </si>
  <si>
    <t>Nov 2014
Sales $</t>
  </si>
  <si>
    <t>Dec 2014
Sales $</t>
  </si>
  <si>
    <t>Jan 2015
Sales $</t>
  </si>
  <si>
    <t>Feb 2015
Sales $</t>
  </si>
  <si>
    <t>Mar 2015
Sales $</t>
  </si>
  <si>
    <t>Apr 2015
Sales $</t>
  </si>
  <si>
    <t>May 2015
Sales $</t>
  </si>
  <si>
    <t>Jun 2015
Sales $</t>
  </si>
  <si>
    <t>Jul 2015
Sales $</t>
  </si>
  <si>
    <t>Aug 2015
Sales $</t>
  </si>
  <si>
    <t>Sep 2015
Sales $</t>
  </si>
  <si>
    <t>8-MOP 01/1991 VLT</t>
  </si>
  <si>
    <t>ACANYA 03/2009 VLT</t>
  </si>
  <si>
    <t>ACETIC ACID/ALUM ACE 11/1985 VLT</t>
  </si>
  <si>
    <t>ACETIC ACID/HC 04/1997 BHL</t>
  </si>
  <si>
    <t>ACNE AND BLACKHEAD TERM 09/2013 VLT</t>
  </si>
  <si>
    <t>ACNEFREE 10/2014 VLT</t>
  </si>
  <si>
    <t>ACYCLOVIR 04/2013 OCE</t>
  </si>
  <si>
    <t>ADVANCED EYE RELIEF 01/1985 BHL</t>
  </si>
  <si>
    <t>AKNE-MYCIN 03/1985 VLT</t>
  </si>
  <si>
    <t>ALAWAY 03/2007 BHL</t>
  </si>
  <si>
    <t>ALBUTEROL 10/1998 VLT</t>
  </si>
  <si>
    <t>ALDARA 05/1997 VLT</t>
  </si>
  <si>
    <t>ALL CLEAR AR  BHL</t>
  </si>
  <si>
    <t>ALLERGY DROPS 11/1987 BHL</t>
  </si>
  <si>
    <t>ALREX 04/1998 VLT</t>
  </si>
  <si>
    <t>ALU-CAP 11/1987 VLT</t>
  </si>
  <si>
    <t>ALUSTRA 06/2001 VLT</t>
  </si>
  <si>
    <t>AMMONUL 04/2005 VLT</t>
  </si>
  <si>
    <t>AMVISC 12/1984 BHL</t>
  </si>
  <si>
    <t>AMVISC PLUS 10/1988 BHL</t>
  </si>
  <si>
    <t>AMYTAL SOD 02/1975 VLT</t>
  </si>
  <si>
    <t>ANAPLEX DM 09/1998 VLT</t>
  </si>
  <si>
    <t>ANAPLEX DMX 03/2005 VLT</t>
  </si>
  <si>
    <t>ANAPLEX-HD 05/1992 VLT</t>
  </si>
  <si>
    <t>ANCOBON 11/1987 VLT</t>
  </si>
  <si>
    <t>ANDROID-10 05/1975 VLT</t>
  </si>
  <si>
    <t>ANESTAFOAM 03/2008 OT5</t>
  </si>
  <si>
    <t>ANTHRA DERM 09/1970 VLT</t>
  </si>
  <si>
    <t>ANTIPY/BENZO 06/1985 VLT</t>
  </si>
  <si>
    <t>ANUSOL HC 04/1974 SAX</t>
  </si>
  <si>
    <t>APLENZIN 03/2009 VLT</t>
  </si>
  <si>
    <t>APRISO 12/2008 SAX</t>
  </si>
  <si>
    <t>ATIVAN 02/1975 VLT</t>
  </si>
  <si>
    <t>ATOPICLAIR 05/2005 VLT</t>
  </si>
  <si>
    <t>ATRALIN 12/2007 VLT</t>
  </si>
  <si>
    <t>ATROPINE SULF 07/1987 VLT</t>
  </si>
  <si>
    <t>AURSTAT 02/2012 OT5</t>
  </si>
  <si>
    <t>AURSTAT ANTI-ITCH HYD 05/2013 OT5</t>
  </si>
  <si>
    <t>AZASAN 07/2002 SAX</t>
  </si>
  <si>
    <t>BACI/POLY 09/1984 VLT</t>
  </si>
  <si>
    <t>BACI/POLY/NEO 07/1984 BHL</t>
  </si>
  <si>
    <t>BACI/POLY/NEO/HC 08/1984 VLT</t>
  </si>
  <si>
    <t>BACITRACIN 10/1985 BHL</t>
  </si>
  <si>
    <t>BAUSCH+LOMB 08/1999 BHL</t>
  </si>
  <si>
    <t>BAUSCH+LOMB L CARE 10/1978 BHL</t>
  </si>
  <si>
    <t>BENOQUIN 06/1975 VLT</t>
  </si>
  <si>
    <t>BENZACLIN 03/2001 VLT</t>
  </si>
  <si>
    <t>BENZAGEL WASH 09/1999 VLT</t>
  </si>
  <si>
    <t>BENZAGEL-10 GEL 11/1987 VLT</t>
  </si>
  <si>
    <t>BENZAGEL-5 GEL 09/1974 VLT</t>
  </si>
  <si>
    <t>BENZAMYCIN 01/1985 VLT</t>
  </si>
  <si>
    <t>BENZAMYCINPAK 01/2002 VLT</t>
  </si>
  <si>
    <t>BENZEFOAM 09/2009 OT5</t>
  </si>
  <si>
    <t>BENZEFOAM ULTRA 12/2010 OT5</t>
  </si>
  <si>
    <t>BENZIQ 12/2005 VLT</t>
  </si>
  <si>
    <t>BENZIQ LS 12/2005 VLT</t>
  </si>
  <si>
    <t>BEPREVE 09/2009 VLT</t>
  </si>
  <si>
    <t>BESIVANCE 06/2009 VLT</t>
  </si>
  <si>
    <t>BIAFINE 12/2005 VLT</t>
  </si>
  <si>
    <t>BIOTRUE MPS 06/2012 BHL</t>
  </si>
  <si>
    <t>BONTRIL PDM 06/1983 VLT</t>
  </si>
  <si>
    <t>BONTRIL SLOW-REL 05/1983 VLT</t>
  </si>
  <si>
    <t>BRIMONIDINE TART 06/2003 VLT</t>
  </si>
  <si>
    <t>BROMDAY 11/2010 BHL</t>
  </si>
  <si>
    <t>BROMFENAC SOD  BHL</t>
  </si>
  <si>
    <t>BUPAP 10/1994 VLT</t>
  </si>
  <si>
    <t>CALCIUM DISOD VERS 07/1975 VLT</t>
  </si>
  <si>
    <t>CAPITAL W/CODEINE 03/1977 VLT</t>
  </si>
  <si>
    <t>CARAC 03/2001 VLT</t>
  </si>
  <si>
    <t>CARBIDOPA 04/2014 OCE</t>
  </si>
  <si>
    <t>CARDIZEM 11/1982 VLT</t>
  </si>
  <si>
    <t>CARDIZEM CD 01/1992 VLT</t>
  </si>
  <si>
    <t>CARDIZEM LA 03/2003 VLT</t>
  </si>
  <si>
    <t>CARDIZEM SR 02/1989 VLT</t>
  </si>
  <si>
    <t>CARTEOLOL HCL 02/2000 VLT</t>
  </si>
  <si>
    <t>CASTELLANI PAINT MOD. 03/1994 PDL</t>
  </si>
  <si>
    <t>CASTELLANIS PAINT 02/1985 PDL</t>
  </si>
  <si>
    <t>CERAVE 08/2005 VLT</t>
  </si>
  <si>
    <t>CERAVE AM 07/2010 VLT</t>
  </si>
  <si>
    <t>CERAVE PM 01/2010 VLT</t>
  </si>
  <si>
    <t>CERAVE SA 02/2013 VLT</t>
  </si>
  <si>
    <t>CETACORT 08/1966 VLT</t>
  </si>
  <si>
    <t>CHLORDIAZ HCL/CLIDIN BR 09/2009 OCE</t>
  </si>
  <si>
    <t>CIPROFLOXACIN HCL 06/2004 BHL</t>
  </si>
  <si>
    <t>CLARIFOAM EF 06/2007 OT5</t>
  </si>
  <si>
    <t>CLINDAGEL 07/2001 OT5</t>
  </si>
  <si>
    <t>COLAZAL 12/2000 SAX</t>
  </si>
  <si>
    <t>COLLYRIUM 11/2002 BHL</t>
  </si>
  <si>
    <t>COLLYRIUM FOR FRESH EYES 11/1987 BHL</t>
  </si>
  <si>
    <t>CORTAID 01/1980 VLT</t>
  </si>
  <si>
    <t>CROLOM 02/1995 BHL</t>
  </si>
  <si>
    <t>CROMOLYN SOD (OTC)  VLT</t>
  </si>
  <si>
    <t>CROMOLYN SOD 04/2001 VLT</t>
  </si>
  <si>
    <t>CUPRIMINE 11/1977 VLT</t>
  </si>
  <si>
    <t>CUREL 09/1984 BHL</t>
  </si>
  <si>
    <t>CUREL LIFE STAGES 01/2008 BHL</t>
  </si>
  <si>
    <t>CYCLOPENTOLATE HCL 03/1986 VLT</t>
  </si>
  <si>
    <t>CYCLOSET 11/2010 SAX</t>
  </si>
  <si>
    <t>D.A. CHEWABLE 09/1990 VLT</t>
  </si>
  <si>
    <t>D.H.E.-45 04/1976 VLT</t>
  </si>
  <si>
    <t>DALMANE 05/1970 VLT</t>
  </si>
  <si>
    <t>DARA SOAPLESS SHAMPOO 11/1987 VLT</t>
  </si>
  <si>
    <t>DEMSER 11/1979 VLT</t>
  </si>
  <si>
    <t>DERMATOP 11/1993 VLT</t>
  </si>
  <si>
    <t>DERMATOP EMOLLIENT 12/2002 VLT</t>
  </si>
  <si>
    <t>DERMOVAN 01/1979 VLT</t>
  </si>
  <si>
    <t>DERMOXYL 09/1991 VLT</t>
  </si>
  <si>
    <t>DESMOPRESSIN ACE 01/1999 VLT</t>
  </si>
  <si>
    <t>DEXAMETH S PH 07/1984 VLT</t>
  </si>
  <si>
    <t>DEXAMETH/NEO 04/1986 BHL</t>
  </si>
  <si>
    <t>DEXAMETH/NEO/POLY 07/1984 VLT</t>
  </si>
  <si>
    <t>DEXPAK 04/2000 VLT</t>
  </si>
  <si>
    <t>DEXPAK JR 09/2006 VLT</t>
  </si>
  <si>
    <t>DIASTAT 09/1997 VLT</t>
  </si>
  <si>
    <t>DIASTAT ACUDIAL 09/2005 VLT</t>
  </si>
  <si>
    <t>DICLOFENAC SOD 01/2008 VLT</t>
  </si>
  <si>
    <t>DIHYDROERGOTAMINE 04/2013 OCE</t>
  </si>
  <si>
    <t>DILTIAZEM HCL 09/2012 OCE</t>
  </si>
  <si>
    <t>DIPIVEFRIN HCL 05/1995 BHL</t>
  </si>
  <si>
    <t>DIURIL 07/2004 SAX</t>
  </si>
  <si>
    <t>DNA PATERNITY TEST 09/2008 IEG</t>
  </si>
  <si>
    <t>DORZOLAMIDE HCL 06/2010 VLT</t>
  </si>
  <si>
    <t>DRITHOCREME 01/1982 VLT</t>
  </si>
  <si>
    <t>DRY EYES 05/1984 BHL</t>
  </si>
  <si>
    <t>DURAGEST 10/1986 VLT</t>
  </si>
  <si>
    <t>EDECRIN 02/1967 VLT</t>
  </si>
  <si>
    <t>EFUDEX 11/1987 VLT</t>
  </si>
  <si>
    <t>ELDOPAQUE 08/1981 VLT</t>
  </si>
  <si>
    <t>ELDOPAQUE FORTE 11/1979 VLT</t>
  </si>
  <si>
    <t>ELDOQUIN 11/1987 VLT</t>
  </si>
  <si>
    <t>ELDOQUIN FORTE 07/1975 VLT</t>
  </si>
  <si>
    <t>ELIDEL 02/2002 VLT</t>
  </si>
  <si>
    <t>EMBELINE 07/2002 VLT</t>
  </si>
  <si>
    <t>EMBELINE E 01/1999 VLT</t>
  </si>
  <si>
    <t>ENALAPRIL MAL  OCE</t>
  </si>
  <si>
    <t>ENALAPRIL MAL/HCTZ 11/2014 OCE</t>
  </si>
  <si>
    <t>ENVIRONMENTAL EYE DRP 05/2007 BHL</t>
  </si>
  <si>
    <t>ERTACZO 05/2004 VLT</t>
  </si>
  <si>
    <t>ERYCETTE 05/1985 VLT</t>
  </si>
  <si>
    <t>ERYTHROMYCIN 08/1986 VLT</t>
  </si>
  <si>
    <t>ERYTHROMYCN/BENZYL 05/2015 OCE</t>
  </si>
  <si>
    <t>ESOTERICA 03/1978 VLT</t>
  </si>
  <si>
    <t>ESTRASORB 06/2004 VLT</t>
  </si>
  <si>
    <t>EXACTACAIN 06/2005 OT5</t>
  </si>
  <si>
    <t>EYE WASH 06/1987 BHL</t>
  </si>
  <si>
    <t>FENESIN 11/1989 VLT</t>
  </si>
  <si>
    <t>FENESIN DM 08/1994 VLT</t>
  </si>
  <si>
    <t>FENOGLIDE 03/2008 SAX</t>
  </si>
  <si>
    <t>FLUCYTOSINE 07/2012 OCE</t>
  </si>
  <si>
    <t>FLUNISOLIDE 02/2002 BHL</t>
  </si>
  <si>
    <t>FLUOCINOLONE ACTN 03/1988 BHL</t>
  </si>
  <si>
    <t>FLUOCINONIDE 02/2014 OCE</t>
  </si>
  <si>
    <t>FLUORETS 09/1986 VLT</t>
  </si>
  <si>
    <t>FLUOR-I-STRIP 07/1985 BHL</t>
  </si>
  <si>
    <t>FLUOR-I-STRIP-AT 05/1984 BHL</t>
  </si>
  <si>
    <t>FLUOROMETHOLONE 01/1998 BHL</t>
  </si>
  <si>
    <t>FLUOROURACIL 08/1966 VLT</t>
  </si>
  <si>
    <t>FLURATE 05/1995 BHL</t>
  </si>
  <si>
    <t>FLURBIPROFEN SOD 02/1995 VLT</t>
  </si>
  <si>
    <t>FORMALYDE-10 05/1990 PDL</t>
  </si>
  <si>
    <t>FOTOTAR 01/1983 VLT</t>
  </si>
  <si>
    <t>FULYZAQ 06/2013 SAX</t>
  </si>
  <si>
    <t>FUNGOID 06/1977 PDL</t>
  </si>
  <si>
    <t>GEN DISC/INSTITUTIONAL  PDL</t>
  </si>
  <si>
    <t>GEN DISC/INSTITUTIONAL  SAX</t>
  </si>
  <si>
    <t>GEN DISC/INSTITUTIONAL 00/0000 BHL</t>
  </si>
  <si>
    <t>GEN DISC/INSTITUTIONAL 00/0000 VLT</t>
  </si>
  <si>
    <t>GENTAMICIN SULF 06/1984 VLT</t>
  </si>
  <si>
    <t>GIAZO 01/2013 SAX</t>
  </si>
  <si>
    <t>GLUMETZA 08/2006 SAX</t>
  </si>
  <si>
    <t>GLYQUIN 10/2000 VLT</t>
  </si>
  <si>
    <t>GLYQUIN XM 10/2002 VLT</t>
  </si>
  <si>
    <t>GRIFULVIN V 02/1967 VLT</t>
  </si>
  <si>
    <t>GRISEOFULVIN ULTRA 01/2013 OCE</t>
  </si>
  <si>
    <t>GRIS-PEG 01/1979 PDL</t>
  </si>
  <si>
    <t>HYDRISALIC (OTC) 08/1998 PDL</t>
  </si>
  <si>
    <t>HYDRISINOL 07/1976 PDL</t>
  </si>
  <si>
    <t>HYDROCET 10/1985 VLT</t>
  </si>
  <si>
    <t>HYLASE 01/2012 VLT</t>
  </si>
  <si>
    <t>HYLATOPIC 06/2009 OT5</t>
  </si>
  <si>
    <t>HYLATOPIC PLUS 09/2010 OT5</t>
  </si>
  <si>
    <t>HYLATOPIC PLUS-AURSTAT 02/2011 OT5</t>
  </si>
  <si>
    <t>HYTONE (OTC) 03/1977 VLT</t>
  </si>
  <si>
    <t>HYTONE 04/1976 VLT</t>
  </si>
  <si>
    <t>IB-STAT 06/2002 SAX</t>
  </si>
  <si>
    <t>IBUPROFEN (RX) 09/1988 BHL</t>
  </si>
  <si>
    <t>INSTA-GLUCOSE 11/1989 VLT</t>
  </si>
  <si>
    <t>IONAX CLEANSER 07/1971 VLT</t>
  </si>
  <si>
    <t>IONIL CR RINSE 07/1976 VLT</t>
  </si>
  <si>
    <t>IONIL PLUS 11/1985 VLT</t>
  </si>
  <si>
    <t>IONIL SHAMPOO 11/1987 VLT</t>
  </si>
  <si>
    <t>IONIL T 11/1987 VLT</t>
  </si>
  <si>
    <t>IONIL T PLUS 01/1986 VLT</t>
  </si>
  <si>
    <t>IPRATROPIUM BR 04/2003 VLT</t>
  </si>
  <si>
    <t>IPRIVASK 04/2010 VLT</t>
  </si>
  <si>
    <t>ISORDIL 01/1959 VLT</t>
  </si>
  <si>
    <t>ISTALOL 08/2004 VLT</t>
  </si>
  <si>
    <t>ISUPREL 02/1982 VLT</t>
  </si>
  <si>
    <t>JUBLIA 06/2014 VLT</t>
  </si>
  <si>
    <t>KEFTAB 11/1987 VLT</t>
  </si>
  <si>
    <t>KERAFOAM 01/2007 OT5</t>
  </si>
  <si>
    <t>KINERASE 03/1999 VLT</t>
  </si>
  <si>
    <t>KLARON 03/1997 VLT</t>
  </si>
  <si>
    <t>LACRISERT 06/1981 VLT</t>
  </si>
  <si>
    <t>LACTINOL 08/1992 PDL</t>
  </si>
  <si>
    <t>LACTINOL HX 01/2010 PDL</t>
  </si>
  <si>
    <t>LACTINOL-E 01/1992 PDL</t>
  </si>
  <si>
    <t>LATANOPROST 03/2011 VLT</t>
  </si>
  <si>
    <t>LAZERCREME 05/1987 PDL</t>
  </si>
  <si>
    <t>LAZERFORMALYDE 05/1987 PDL</t>
  </si>
  <si>
    <t>LEVOBUNOLOL HCL 03/1994 VLT</t>
  </si>
  <si>
    <t>LEVODROMORAN 02/1966 VLT</t>
  </si>
  <si>
    <t>LIBRAX 08/1977 VLT</t>
  </si>
  <si>
    <t>LIBRIUM 07/1961 VLT</t>
  </si>
  <si>
    <t>LIDEX 11/1971 VLT</t>
  </si>
  <si>
    <t>LIDEX-E 10/1977 VLT</t>
  </si>
  <si>
    <t>LIMBITROL 02/1978 VLT</t>
  </si>
  <si>
    <t>LIMBITROL DS 06/1985 VLT</t>
  </si>
  <si>
    <t>LOCOID 02/1983 OT5</t>
  </si>
  <si>
    <t>LOCOID LIPOCREAM 02/1998 OT5</t>
  </si>
  <si>
    <t>LODOSYN 11/1999 VLT</t>
  </si>
  <si>
    <t>LODRANE 12D 08/2002 VLT</t>
  </si>
  <si>
    <t>LODRANE 24 11/2004 VLT</t>
  </si>
  <si>
    <t>LODRANE 24D 12/2006 VLT</t>
  </si>
  <si>
    <t>LODRANE D (OTC) 10/2011 VLT</t>
  </si>
  <si>
    <t>LODRANE D 03/2005 VLT</t>
  </si>
  <si>
    <t>LODRANE LD 09/1993 VLT</t>
  </si>
  <si>
    <t>LODRANE LIQUID 10/1994 VLT</t>
  </si>
  <si>
    <t>LODRANE SR 08/2001 VLT</t>
  </si>
  <si>
    <t>LODRANE UNSP  VLT</t>
  </si>
  <si>
    <t>LOPROX 04/1983 VLT</t>
  </si>
  <si>
    <t>LOPROX TS 10/2002 VLT</t>
  </si>
  <si>
    <t>LOTEMAX 04/1998 VLT</t>
  </si>
  <si>
    <t>LUBRITEARS 07/1986 BHL</t>
  </si>
  <si>
    <t>LUZU 03/2014 VLT</t>
  </si>
  <si>
    <t>MAXAIR AUTOHALER 07/1993 VLT</t>
  </si>
  <si>
    <t>MECLIZINE HCL (OTC)  BHL</t>
  </si>
  <si>
    <t>MEPHYTON 11/1987 VLT</t>
  </si>
  <si>
    <t>MESTINON 06/1965 VLT</t>
  </si>
  <si>
    <t>METHOXSALEN 07/2014 OCE</t>
  </si>
  <si>
    <t>METIPRANOLOL 08/2001 BHL</t>
  </si>
  <si>
    <t>METOZOLV ODT 11/2009 SAX</t>
  </si>
  <si>
    <t>METROGEL-VAGINAL 09/1992 VLT</t>
  </si>
  <si>
    <t>METRONIDAZOLE VAG 04/2015 OCE</t>
  </si>
  <si>
    <t>MIGRANAL 01/1998 VLT</t>
  </si>
  <si>
    <t>MINITRAN 01/1989 VLT</t>
  </si>
  <si>
    <t>MINOCIN 11/1972 OT5</t>
  </si>
  <si>
    <t>MINOXIDIL 06/1996 BHL</t>
  </si>
  <si>
    <t>MIOCHOL-E 08/1994 VLT</t>
  </si>
  <si>
    <t>MOISTURE EYES P-F 11/1990 BHL</t>
  </si>
  <si>
    <t>MOISTURE EYES PM 01/1980 BHL</t>
  </si>
  <si>
    <t>MOISTURE EYES PROTECT 10/2002 BHL</t>
  </si>
  <si>
    <t>MOVIPREP 10/2006 SAX</t>
  </si>
  <si>
    <t>MULTIPLE PRODUCTS  BHL</t>
  </si>
  <si>
    <t>MULTIPLE PRODUCTS  PDL</t>
  </si>
  <si>
    <t>MULTIPLE PRODUCTS  VLT</t>
  </si>
  <si>
    <t>MURO #128 01/1982 VLT</t>
  </si>
  <si>
    <t>MUROCEL 12/1979 BHL</t>
  </si>
  <si>
    <t>MUROCOLL #2 11/1987 BHL</t>
  </si>
  <si>
    <t>MYSOLINE 11/1987 VLT</t>
  </si>
  <si>
    <t>NAFAZAIR-A 02/1987 BHL</t>
  </si>
  <si>
    <t>NAPHAZOLIN 09/1986 BHL</t>
  </si>
  <si>
    <t>NASATAB LA 01/1992 VLT</t>
  </si>
  <si>
    <t>NEOMYCIN/POLY/GRAM 12/1983 VLT</t>
  </si>
  <si>
    <t>NEOMYCIN/POLY/HC 12/1983 VLT</t>
  </si>
  <si>
    <t>NEPHROCAPS 02/1984 VLT</t>
  </si>
  <si>
    <t>NEPHROCAPS QT 03/2011 VLT</t>
  </si>
  <si>
    <t>NEUTRASAL 03/2010 VLT</t>
  </si>
  <si>
    <t>NITROGLYCERIN 11/2000 VLT</t>
  </si>
  <si>
    <t>NITROPRESS 12/1981 VLT</t>
  </si>
  <si>
    <t>NOLAHIST 11/1987 VLT</t>
  </si>
  <si>
    <t>NORFLEX 08/1975 VLT</t>
  </si>
  <si>
    <t>NORGESIC 02/1987 VLT</t>
  </si>
  <si>
    <t>NORGESIC FORTE 05/1976 VLT</t>
  </si>
  <si>
    <t>NORITATE 12/1997 VLT</t>
  </si>
  <si>
    <t>NUTRACORT 04/1976 VLT</t>
  </si>
  <si>
    <t>NUTRADERM 01/1964 VLT</t>
  </si>
  <si>
    <t>NUTRADERM 30 02/1990 VLT</t>
  </si>
  <si>
    <t>NUTRAPLUS 04/1975 VLT</t>
  </si>
  <si>
    <t>NYSTATIN 08/1986 BHL</t>
  </si>
  <si>
    <t>OCCLUSAL-HP 09/1987 VLT</t>
  </si>
  <si>
    <t>OCEAN COMPLETE 09/2007 VLT</t>
  </si>
  <si>
    <t>OCEAN FOR KIDS 10/2004 VLT</t>
  </si>
  <si>
    <t>OCEAN MIST 11/1983 VLT</t>
  </si>
  <si>
    <t>OCEAN ULT MOIST 08/2007 VLT</t>
  </si>
  <si>
    <t>OCEAN ULTRA 05/2013 VLT</t>
  </si>
  <si>
    <t>OCUCOAT 06/1989 BHL</t>
  </si>
  <si>
    <t>OCU-LUBE 07/1986 BHL</t>
  </si>
  <si>
    <t>OCUVITE 10/1989 BHL</t>
  </si>
  <si>
    <t>OCUVITE ADULT  BHL</t>
  </si>
  <si>
    <t>OCUVITE ADULT 50+  BHL</t>
  </si>
  <si>
    <t>OCUVITE EXTRA 12/1994 BHL</t>
  </si>
  <si>
    <t>OCUVITE LUTEIN 01/2000 BHL</t>
  </si>
  <si>
    <t>OCUVITE PRESERVISION 01/2002 BHL</t>
  </si>
  <si>
    <t>OFLOXACIN 05/2004 VLT</t>
  </si>
  <si>
    <t>ONEXTON 12/2014 VLT</t>
  </si>
  <si>
    <t>OPCON-A (OTC) 01/1995 BHL</t>
  </si>
  <si>
    <t>OPCON-A (RX) 03/1982 BHL</t>
  </si>
  <si>
    <t>OPIUM 02/2008 VLT</t>
  </si>
  <si>
    <t>OPTASE 06/2006 OT5</t>
  </si>
  <si>
    <t>OPTIPRANOLOL 07/1990 BHL</t>
  </si>
  <si>
    <t>ORBIVAN 06/2010 VLT</t>
  </si>
  <si>
    <t>ORBIVAN CF 03/2012 VLT</t>
  </si>
  <si>
    <t>OSMOPREP 05/2006 SAX</t>
  </si>
  <si>
    <t>OSTI DERM 11/1983 PDL</t>
  </si>
  <si>
    <t>OXSORALEN 11/1987 VLT</t>
  </si>
  <si>
    <t>OXSORALEN ULTRA 05/1987 VLT</t>
  </si>
  <si>
    <t>PANALGESIC 12/1985 VLT</t>
  </si>
  <si>
    <t>PAPLEX ULTRA 01/1991 VLT</t>
  </si>
  <si>
    <t>PAPTASE 09/2007 OT5</t>
  </si>
  <si>
    <t>PEDIAMIST NASAL MIST 10/1997 AP4</t>
  </si>
  <si>
    <t>PEDI-BORO 11/1983 PDL</t>
  </si>
  <si>
    <t>PEDI-DRI 01/1982 PDL</t>
  </si>
  <si>
    <t>PEDIPIROX-4 02/2012 PDL</t>
  </si>
  <si>
    <t>PENLAC NAIL LACQ 03/2000 VLT</t>
  </si>
  <si>
    <t>PENTOXIFYLLINE 10/2014 OCE</t>
  </si>
  <si>
    <t>PENTRAX 08/1981 VLT</t>
  </si>
  <si>
    <t>PENTRAX-GOLD 01/1992 VLT</t>
  </si>
  <si>
    <t>PEPCID 07/2004 SAX</t>
  </si>
  <si>
    <t>PEPCID 11/1986 VLT</t>
  </si>
  <si>
    <t>PERLANE  VLT</t>
  </si>
  <si>
    <t>PERLANE-L  VLT</t>
  </si>
  <si>
    <t>PERMAX 07/1989 VLT</t>
  </si>
  <si>
    <t>PERSA-GEL 07/1975 VLT</t>
  </si>
  <si>
    <t>PHENOL EZ 11/2005 PDL</t>
  </si>
  <si>
    <t>PHENYLEPHRINE HCL 10/1985 VLT</t>
  </si>
  <si>
    <t>PHRENILIN 11/1987 VLT</t>
  </si>
  <si>
    <t>PHRENILIN CAF/COD 12/2001 VLT</t>
  </si>
  <si>
    <t>PHRENILIN FORTE 01/1983 VLT</t>
  </si>
  <si>
    <t>PILOCARPINE HCL 01/1984 BHL</t>
  </si>
  <si>
    <t>PLEXION SCT 04/2002 VLT</t>
  </si>
  <si>
    <t>PLEXION TS 03/2001 VLT</t>
  </si>
  <si>
    <t>PNEUMOTUSSIN 01/2000 VLT</t>
  </si>
  <si>
    <t>POLYMYXIN/TMP 03/1997 VLT</t>
  </si>
  <si>
    <t>PREDNICARBATE  OCE</t>
  </si>
  <si>
    <t>PREDNISOLONE S PH 02/1985 VLT</t>
  </si>
  <si>
    <t>PRESERVISION AREDS 08/2004 BHL</t>
  </si>
  <si>
    <t>PRESERVISION AREDS 2 01/2011 BHL</t>
  </si>
  <si>
    <t>PRESERVISION LUTEIN 08/2004 BHL</t>
  </si>
  <si>
    <t>PRESERVISION UNSPEC  BHL</t>
  </si>
  <si>
    <t>PROCTOCORT 11/1987 SAX</t>
  </si>
  <si>
    <t>PROLENSA 04/2013 VLT</t>
  </si>
  <si>
    <t>PROPARACAINE HCL 09/1985 VLT</t>
  </si>
  <si>
    <t>PROSTIGMIN BROM 11/1987 VLT</t>
  </si>
  <si>
    <t>PROVIEW EYE PRESSURE MON 06/2001 BHL</t>
  </si>
  <si>
    <t>PSORCON E 01/1999 VLT</t>
  </si>
  <si>
    <t>PSORIGEL 02/1977 VLT</t>
  </si>
  <si>
    <t>PURPOSE 12/1975 VLT</t>
  </si>
  <si>
    <t>PURPOSE MOISTURIZER 04/1989 VLT</t>
  </si>
  <si>
    <t>PYRIDOSTIGMINE BR 03/2008 OCE</t>
  </si>
  <si>
    <t>RANICLOR 05/2004 PDL</t>
  </si>
  <si>
    <t>RELISTOR 06/2008 SAX</t>
  </si>
  <si>
    <t>RENOVA 01/1996 VLT</t>
  </si>
  <si>
    <t>RENU 01/1987 BHL</t>
  </si>
  <si>
    <t>RESTYLANE 06/2004 VLT</t>
  </si>
  <si>
    <t>RESTYLANE-L  VLT</t>
  </si>
  <si>
    <t>RETIN-A 04/1973 VLT</t>
  </si>
  <si>
    <t>RETIN-A MICRO 02/1997 VLT</t>
  </si>
  <si>
    <t>RETIN-A REGI KIT 11/1990 VLT</t>
  </si>
  <si>
    <t>RETISERT 06/2005 VLT</t>
  </si>
  <si>
    <t>REV-EYES 08/1991 BHL</t>
  </si>
  <si>
    <t>RUCONEST  SAX</t>
  </si>
  <si>
    <t>SALAC 09/1986 VLT</t>
  </si>
  <si>
    <t>SAL-ACID PLASTER (OTC) 09/1998 PDL</t>
  </si>
  <si>
    <t>SALACTIC FILM 11/1987 PDL</t>
  </si>
  <si>
    <t>SALEX 06/2004 VLT</t>
  </si>
  <si>
    <t>SALFLEX 500 11/1987 VLT</t>
  </si>
  <si>
    <t>SALICYLIC ACID  PDL</t>
  </si>
  <si>
    <t>SALKERA 05/2008 OT5</t>
  </si>
  <si>
    <t>SAL-PLANT 11/1991 PDL</t>
  </si>
  <si>
    <t>SCULPTRA 06/2006 VLT</t>
  </si>
  <si>
    <t>SEBA-GEL 10/1997 VLT</t>
  </si>
  <si>
    <t>SECONAL SOD 11/1987 VLT</t>
  </si>
  <si>
    <t>SENSITIVE EYES 02/1983 BHL</t>
  </si>
  <si>
    <t>SHEPARDS 06/2006 VLT</t>
  </si>
  <si>
    <t>SIGHT SAVERS 01/1987 BHL</t>
  </si>
  <si>
    <t>SOLAQUIN 01/1982 VLT</t>
  </si>
  <si>
    <t>SOLAQUIN FORTE 03/1981 VLT</t>
  </si>
  <si>
    <t>SOLODYN 06/2006 VLT</t>
  </si>
  <si>
    <t>SOOTHE 10/2004 BHL</t>
  </si>
  <si>
    <t>SOOTHE HYDRATION 06/2011 BHL</t>
  </si>
  <si>
    <t>SOOTHE PF 09/2007 BHL</t>
  </si>
  <si>
    <t>SOOTHE XP 08/2007 BHL</t>
  </si>
  <si>
    <t>SPECTAZOLE 02/1983 VLT</t>
  </si>
  <si>
    <t>STYPTOCAINE 08/2012 VLT</t>
  </si>
  <si>
    <t>SULFACET/PRED 02/1996 VLT</t>
  </si>
  <si>
    <t>SULFACETAMIDE SOD 12/1983 VLT</t>
  </si>
  <si>
    <t>SULFACET-R 11/1987 VLT</t>
  </si>
  <si>
    <t>SULFACET-R T/FREE 06/1996 VLT</t>
  </si>
  <si>
    <t>SULFORCIN 06/1977 VLT</t>
  </si>
  <si>
    <t>SYPRINE 04/1986 VLT</t>
  </si>
  <si>
    <t>TAMBOCOR 12/1985 VLT</t>
  </si>
  <si>
    <t>TARGRETIN 02/2000 VLT</t>
  </si>
  <si>
    <t>TASMAR 02/1998 VLT</t>
  </si>
  <si>
    <t>TENSILON 12/1965 VLT</t>
  </si>
  <si>
    <t>TESTRED 09/1974 VLT</t>
  </si>
  <si>
    <t>TETRABENAZINE 09/2015 OCE</t>
  </si>
  <si>
    <t>TETRACAINE HCL 11/1986 VLT</t>
  </si>
  <si>
    <t>TETRIX 08/2008 VLT</t>
  </si>
  <si>
    <t>THERASEAL 07/2004 VLT</t>
  </si>
  <si>
    <t>TIAZAC 01/1996 VLT</t>
  </si>
  <si>
    <t>TIMOLOL MAL 04/1997 BHL</t>
  </si>
  <si>
    <t>TIMOLOL MAL 12/2009 VLT</t>
  </si>
  <si>
    <t>TIMOLOL MAL/DORZ HCL 06/2010 VLT</t>
  </si>
  <si>
    <t>TIMOPTIC 09/1978 VLT</t>
  </si>
  <si>
    <t>TIMOPTIC-XE 01/1994 VLT</t>
  </si>
  <si>
    <t>TI-SCREEN 08/1983 PDL</t>
  </si>
  <si>
    <t>TOBRAMYCIN SULF 12/1993 VLT</t>
  </si>
  <si>
    <t>TOBRAMYCIN/DEXAMETH 01/2009 VLT</t>
  </si>
  <si>
    <t>TRETINOIN MICRO 03/2013 OCE</t>
  </si>
  <si>
    <t>TRETIN-X 01/2006 OT5</t>
  </si>
  <si>
    <t>TRIAZ 10/1995 VLT</t>
  </si>
  <si>
    <t>TRISORALEN 11/1987 VLT</t>
  </si>
  <si>
    <t>TROPAZONE 02/2010 VLT</t>
  </si>
  <si>
    <t>TROPICAMIDE 07/1986 VLT</t>
  </si>
  <si>
    <t>TUSSICAPS 09/2008 VLT</t>
  </si>
  <si>
    <t>UCERIS 02/2013 SAX</t>
  </si>
  <si>
    <t>UREACIN 01/1984 PDL</t>
  </si>
  <si>
    <t>VANAMIDE 03/2003 VLT</t>
  </si>
  <si>
    <t>VANOS 04/2005 VLT</t>
  </si>
  <si>
    <t>VASERETIC 02/1987 VLT</t>
  </si>
  <si>
    <t>VASOTEC 01/1986 VLT</t>
  </si>
  <si>
    <t>VELVACOL 08/1975 VLT</t>
  </si>
  <si>
    <t>VIRAZOLE 01/1986 VLT</t>
  </si>
  <si>
    <t>VISICOL 01/2001 SAX</t>
  </si>
  <si>
    <t>VISUDYNE 02/2000 VLT</t>
  </si>
  <si>
    <t>VITRASE 01/2005 VLT</t>
  </si>
  <si>
    <t>VITRASERT 04/1996 BHL</t>
  </si>
  <si>
    <t>VOSOL 03/2010 VLT</t>
  </si>
  <si>
    <t>VOSOL HC 06/2009 VLT</t>
  </si>
  <si>
    <t>WELLBUTRIN XL 09/2003 VLT</t>
  </si>
  <si>
    <t>WIBI LOT 04/1975 VLT</t>
  </si>
  <si>
    <t>XERESE 02/2011 VLT</t>
  </si>
  <si>
    <t>XIFAXAN 07/2004 SAX</t>
  </si>
  <si>
    <t>ZEGERID 09/2004 SAX</t>
  </si>
  <si>
    <t>ZELAPAR 07/2006 VLT</t>
  </si>
  <si>
    <t>ZETAR 07/1975 VLT</t>
  </si>
  <si>
    <t>ZIANA 12/2006 VLT</t>
  </si>
  <si>
    <t>ZIRGAN 04/2010 VLT</t>
  </si>
  <si>
    <t>ZOLPIMIST 02/2011 VLT</t>
  </si>
  <si>
    <t>ZOVIRAX CREAM 05/2003 VLT</t>
  </si>
  <si>
    <t>ZOVIRAX OINTMENT 04/1982 VLT</t>
  </si>
  <si>
    <t>ZYCLARA 04/2010 VLT</t>
  </si>
  <si>
    <t>ZYLET 01/2005 VLT</t>
  </si>
  <si>
    <t>Grand Total</t>
  </si>
  <si>
    <t>US Revenue</t>
  </si>
  <si>
    <t>US IMS Report</t>
  </si>
  <si>
    <t>ROW</t>
  </si>
  <si>
    <t>Asia</t>
  </si>
  <si>
    <t>LatAm</t>
  </si>
  <si>
    <t>EMEA</t>
  </si>
  <si>
    <t>Glumetza</t>
  </si>
  <si>
    <t>Xifaxan</t>
  </si>
  <si>
    <t>Jublia</t>
  </si>
  <si>
    <t>Isuprel</t>
  </si>
  <si>
    <t>Nitropress</t>
  </si>
  <si>
    <t>Wellbutrin XL</t>
  </si>
  <si>
    <t>Lotemax</t>
  </si>
  <si>
    <t>Apriso</t>
  </si>
  <si>
    <t>Cuprimine</t>
  </si>
  <si>
    <t>Solodyn</t>
  </si>
  <si>
    <t>Uceris</t>
  </si>
  <si>
    <t>Top Brands</t>
  </si>
  <si>
    <t>Q3</t>
  </si>
  <si>
    <t>Q2</t>
  </si>
  <si>
    <t>Q1</t>
  </si>
  <si>
    <t>Brand Name</t>
  </si>
  <si>
    <t>Generic Name</t>
  </si>
  <si>
    <t>metformin</t>
  </si>
  <si>
    <t>Indication</t>
  </si>
  <si>
    <t>Type 2 Diabetes</t>
  </si>
  <si>
    <t>IP</t>
  </si>
  <si>
    <t>6340475 - CR patent</t>
  </si>
  <si>
    <t>6488962, 6635280, 6723340</t>
  </si>
  <si>
    <t>Approved</t>
  </si>
  <si>
    <t>rifaximin</t>
  </si>
  <si>
    <t>Consumer</t>
  </si>
  <si>
    <t>Ophth Rx</t>
  </si>
  <si>
    <t>Contact Lenses</t>
  </si>
  <si>
    <t>Surgical</t>
  </si>
  <si>
    <t>Neuro &amp; Other</t>
  </si>
  <si>
    <t>Dental</t>
  </si>
  <si>
    <t>Oncology</t>
  </si>
  <si>
    <t>GI</t>
  </si>
  <si>
    <t>Name</t>
  </si>
  <si>
    <t>Addyi</t>
  </si>
  <si>
    <t>brodalumab</t>
  </si>
  <si>
    <t>Xenazine</t>
  </si>
  <si>
    <t>Provenge</t>
  </si>
  <si>
    <t xml:space="preserve">  Ocuvite</t>
  </si>
  <si>
    <t xml:space="preserve">  SofLens</t>
  </si>
  <si>
    <t xml:space="preserve">  ReNu</t>
  </si>
  <si>
    <t xml:space="preserve">  PureVision</t>
  </si>
  <si>
    <t>Arestin</t>
  </si>
  <si>
    <t>Retin A</t>
  </si>
  <si>
    <t>Elidel</t>
  </si>
  <si>
    <t xml:space="preserve">  BioTrue</t>
  </si>
  <si>
    <t>MoviPrep</t>
  </si>
  <si>
    <t xml:space="preserve">  CeraVe</t>
  </si>
  <si>
    <t>Carac</t>
  </si>
  <si>
    <t xml:space="preserve">  BioTrue ONEday</t>
  </si>
  <si>
    <t>Ofloxacin Otic</t>
  </si>
  <si>
    <t>Ziana</t>
  </si>
  <si>
    <t xml:space="preserve">  Artelac</t>
  </si>
  <si>
    <t>Clindagel</t>
  </si>
  <si>
    <t xml:space="preserve">  Akreos</t>
  </si>
  <si>
    <t>Q116</t>
  </si>
  <si>
    <t>Q216</t>
  </si>
  <si>
    <t>Q416</t>
  </si>
  <si>
    <t>Q316</t>
  </si>
  <si>
    <t xml:space="preserve">  Other Derm</t>
  </si>
  <si>
    <t>Solodyn (minocycline)</t>
  </si>
  <si>
    <t xml:space="preserve">  Other GI</t>
  </si>
  <si>
    <t xml:space="preserve">  Other</t>
  </si>
  <si>
    <t>Q113</t>
  </si>
  <si>
    <t>Q213</t>
  </si>
  <si>
    <t>Q313</t>
  </si>
  <si>
    <t>Q413</t>
  </si>
  <si>
    <t xml:space="preserve">  Aesthetics</t>
  </si>
  <si>
    <t>EUR</t>
  </si>
  <si>
    <t>Maturity</t>
  </si>
  <si>
    <t>Discount</t>
  </si>
  <si>
    <t>NPV</t>
  </si>
  <si>
    <t>Share</t>
  </si>
  <si>
    <t>Change</t>
  </si>
  <si>
    <t>PP&amp;E</t>
  </si>
  <si>
    <t>Amort of Debt</t>
  </si>
  <si>
    <t>DSO</t>
  </si>
  <si>
    <t>Acquisitions</t>
  </si>
  <si>
    <t>Acquisition of Intangibles</t>
  </si>
  <si>
    <t>CapEx</t>
  </si>
  <si>
    <t>Settlement of FX contracts</t>
  </si>
  <si>
    <t>Net settlement of assumed derivatives</t>
  </si>
  <si>
    <t>Decrease in restricted cash</t>
  </si>
  <si>
    <t>CFFO</t>
  </si>
  <si>
    <t>CFFI</t>
  </si>
  <si>
    <t>Issuance of LT Debt</t>
  </si>
  <si>
    <t>Repayments of LT Debt</t>
  </si>
  <si>
    <t>Repayments of Converts</t>
  </si>
  <si>
    <t>Repurchase</t>
  </si>
  <si>
    <t>Proceeds from SBC</t>
  </si>
  <si>
    <t>Payment of employee tax</t>
  </si>
  <si>
    <t>Payment of CoCo</t>
  </si>
  <si>
    <t>Payments of Financing Costs</t>
  </si>
  <si>
    <t>CFFF</t>
  </si>
  <si>
    <t>Tax benefit of SBC</t>
  </si>
  <si>
    <t>ForEx</t>
  </si>
  <si>
    <t>Net CIC</t>
  </si>
  <si>
    <t>Model CIC</t>
  </si>
  <si>
    <t>TD, HE, IBS-D</t>
  </si>
  <si>
    <t>Economics</t>
  </si>
  <si>
    <t>Admin</t>
  </si>
  <si>
    <t>Oral</t>
  </si>
  <si>
    <t>MOA</t>
  </si>
  <si>
    <t>Antibiotic</t>
  </si>
  <si>
    <t>Raks Pharma Pvt Ltd 3/27/15</t>
  </si>
  <si>
    <t>MSN Laboratories 10/27/15</t>
  </si>
  <si>
    <t>AFR</t>
  </si>
  <si>
    <t>Mechanism</t>
  </si>
  <si>
    <t>Alfa Wasserman right?</t>
  </si>
  <si>
    <t>References to rifaximin date to 1983.</t>
  </si>
  <si>
    <t>8835452 polymorph patent - Issued on 9/16/14, Filed on 11/19/12 - Expires 6/19/2024</t>
  </si>
  <si>
    <t>8741904 polymorph patent - Issued on 6/3/14, Filed on 7/25/13 - Expires 2/27/2026</t>
  </si>
  <si>
    <t>8518949 polymorph patent - Issued on 8/27/13, Filed on 6/4/12 - Expires 2/27/2026</t>
  </si>
  <si>
    <t>8193196 polymorph patent - Issued on 6/5/12, Filed on 9/14/06 - Expires 9/2/2027</t>
  </si>
  <si>
    <t>8853231 polymorph patent - Issued on 10/7/14, Filed on 11/16/12 - Expire 6/19/2024</t>
  </si>
  <si>
    <t>8158781 polymorph patent - Issued on 4/17/12, Filed on 3/4/11 - Expires 6/19/2024</t>
  </si>
  <si>
    <t>8158644 polymorph patent - Issued on 4/17/12, Filed on 3/4/11 - Expires 6/19/2024</t>
  </si>
  <si>
    <t>7928115 MOU TD patent - Issued 4/19/11, Filed on 12/1/10 - Expires 7/24/2029</t>
  </si>
  <si>
    <t>7906542 polymorph patent - Issued 3/15/11, Filed on 5/13/08 - Expires 6/1/2025</t>
  </si>
  <si>
    <t>7902206 polymorph patent - Issued 3/8/11, Filed on 5/13/08 - Expires 6/19/2024</t>
  </si>
  <si>
    <t>7612199 polymorph patent - Issued 11/3/09, Filed 6/4/09 - Expires 6/19/2024</t>
  </si>
  <si>
    <t>7045620 polymorph patent - Issued 5/16/06, Filed 12/5/03 - Expires 6/19/2024</t>
  </si>
  <si>
    <t>Guidance document requires clinical trial in TD</t>
  </si>
  <si>
    <t>Actavis (Teva) running NCT02498418</t>
  </si>
  <si>
    <t xml:space="preserve">  Trial starts 1/1/16</t>
  </si>
  <si>
    <t xml:space="preserve">  Trial completes 7/1/17</t>
  </si>
  <si>
    <t xml:space="preserve">  ANDA filed 10/1/17</t>
  </si>
  <si>
    <t xml:space="preserve">  ANDA approved 4/1/19</t>
  </si>
  <si>
    <t>Rx</t>
  </si>
  <si>
    <t>Date</t>
  </si>
  <si>
    <t>XIFAXAN</t>
  </si>
  <si>
    <t>Y/Y</t>
  </si>
  <si>
    <t>Q/Q</t>
  </si>
  <si>
    <t>Week 1</t>
  </si>
  <si>
    <t>Week 2</t>
  </si>
  <si>
    <t>Week 5</t>
  </si>
  <si>
    <t>Week 8</t>
  </si>
  <si>
    <t>Week 3</t>
  </si>
  <si>
    <t>Week 4</t>
  </si>
  <si>
    <t>Week 6</t>
  </si>
  <si>
    <t>Week 9</t>
  </si>
  <si>
    <t>Week 7</t>
  </si>
  <si>
    <t>Week 10</t>
  </si>
  <si>
    <t>Week 11</t>
  </si>
  <si>
    <t>Week 12</t>
  </si>
  <si>
    <t>Week 13</t>
  </si>
  <si>
    <t>Notes</t>
  </si>
  <si>
    <t>Proceeds from sale of ST</t>
  </si>
  <si>
    <t>Issuance of common stock</t>
  </si>
  <si>
    <t>Xifaxan (rifaximin)</t>
  </si>
  <si>
    <t>Jublia (efinaconazole)</t>
  </si>
  <si>
    <t>Topical</t>
  </si>
  <si>
    <t>efinaconazole</t>
  </si>
  <si>
    <t>Antifungal</t>
  </si>
  <si>
    <t>Clinical Trials</t>
  </si>
  <si>
    <t>7214506 MOU - 5/8/2007 issued, 10/14/2003 filed, 10/5/2021 expiry</t>
  </si>
  <si>
    <t>Onychomycosis</t>
  </si>
  <si>
    <t>8039494 MOU - 10/18/2011 issued, 7/8/2010 filed, 7/8/2030 expiry</t>
  </si>
  <si>
    <t>8486978 Formulation - 7/16/2013 issued, 9/7/2011 filed, 10/24/2030 expiry</t>
  </si>
  <si>
    <t>Phase III</t>
  </si>
  <si>
    <t>Complete cure of 18% vs. 3% for placebo.</t>
  </si>
  <si>
    <t>JUBLIA</t>
  </si>
  <si>
    <t>Wk 8</t>
  </si>
  <si>
    <t>Wk 7</t>
  </si>
  <si>
    <t>Wk 6</t>
  </si>
  <si>
    <t>Wk 5</t>
  </si>
  <si>
    <t>Wk 4</t>
  </si>
  <si>
    <t>Wk 3</t>
  </si>
  <si>
    <t>Wk 2</t>
  </si>
  <si>
    <t>Wk 1</t>
  </si>
  <si>
    <t>Wk 13</t>
  </si>
  <si>
    <t>Wk 12</t>
  </si>
  <si>
    <t>Wk 11</t>
  </si>
  <si>
    <t>Wk 10</t>
  </si>
  <si>
    <t>Wk 9</t>
  </si>
  <si>
    <t>Purchase of ST</t>
  </si>
  <si>
    <t>Proceeds from sale of assets</t>
  </si>
  <si>
    <t>Apriso (mesalamine)</t>
  </si>
  <si>
    <t>Ulcerative Colitis</t>
  </si>
  <si>
    <t>mesalamine</t>
  </si>
  <si>
    <t>RX</t>
  </si>
  <si>
    <t>APRISO</t>
  </si>
  <si>
    <t>Book Value</t>
  </si>
  <si>
    <t>Tangible Book Value</t>
  </si>
  <si>
    <t>Conservative. Settlement with Teva?</t>
  </si>
  <si>
    <t>TRETIN-X 01/2006 VLT</t>
  </si>
  <si>
    <t>SCULPTRA 07/2006 VLT</t>
  </si>
  <si>
    <t>SALKERA 05/2008 VLT</t>
  </si>
  <si>
    <t>SALIX IBS-D  SAX</t>
  </si>
  <si>
    <t>PAPTASE 09/2007 VLT</t>
  </si>
  <si>
    <t>OPTASE 06/2006 VLT</t>
  </si>
  <si>
    <t>KERAFOAM 01/2007 VLT</t>
  </si>
  <si>
    <t>IB-STAT 04/2008 SAX</t>
  </si>
  <si>
    <t>HYLATOPIC PLUS-AURSTAT 02/2011 VLT</t>
  </si>
  <si>
    <t>FUNGOID HC 11/1988 PDL</t>
  </si>
  <si>
    <t>EXACTACAIN 06/2005 VLT</t>
  </si>
  <si>
    <t>BROMFENAC SOD 12/2013 BHL</t>
  </si>
  <si>
    <t>AURSTAT 02/2012 VLT</t>
  </si>
  <si>
    <t>ANESTAFOAM 03/2008 VLT</t>
  </si>
  <si>
    <t>ALL CLEAR AR 12/2014 BHL</t>
  </si>
  <si>
    <t>EMBELINE 09/2002 VLT</t>
  </si>
  <si>
    <t>CLARIFOAM EF 06/2007 VLT</t>
  </si>
  <si>
    <t>AURSTAT ANTI-ITCH HYD 05/2013 VLT</t>
  </si>
  <si>
    <t>CROMOLYN SOD (OTC) 01/2002 VLT</t>
  </si>
  <si>
    <t>PEPCID 01/2002 SAX</t>
  </si>
  <si>
    <t>HYLATOPIC 06/2009 VLT</t>
  </si>
  <si>
    <t>PREDNICARBATE 06/2015 OCE</t>
  </si>
  <si>
    <t>DIURIL 01/2002 SAX</t>
  </si>
  <si>
    <t>HYDROCORTISONE BUT 11/2015 OCE</t>
  </si>
  <si>
    <t>LOCOID LIPOCREAM 02/1998 VLT</t>
  </si>
  <si>
    <t>BENZEFOAM 09/2009 VLT</t>
  </si>
  <si>
    <t>TOLCAPONE 12/2015 OCE</t>
  </si>
  <si>
    <t>MINOCIN 11/1972 VLT</t>
  </si>
  <si>
    <t>BENZEFOAM ULTRA 12/2010 VLT</t>
  </si>
  <si>
    <t>PYRIDOSTIGMINE ER 12/2015 OCE</t>
  </si>
  <si>
    <t>ENALAPRIL MAL 09/2015 OCE</t>
  </si>
  <si>
    <t>AZASAN 03/2003 SAX</t>
  </si>
  <si>
    <t>HYLATOPIC PLUS 09/2010 VLT</t>
  </si>
  <si>
    <t>TRETINOIN 10/2015 OCE</t>
  </si>
  <si>
    <t>RUCONEST 12/2014 SAX</t>
  </si>
  <si>
    <t>RESTYLANE-L 08/2015 VLT</t>
  </si>
  <si>
    <t>LOCOID 02/1983 VLT</t>
  </si>
  <si>
    <t>CLINDAGEL 07/2001 VLT</t>
  </si>
  <si>
    <t>OMEPRAZOLE/SOD BICARB 10/2015 OCE</t>
  </si>
  <si>
    <t>Jan 2016
Sales $</t>
  </si>
  <si>
    <t>Dec 2015
Sales $</t>
  </si>
  <si>
    <t>Nov 2015
Sales $</t>
  </si>
  <si>
    <t>Oct 2015
Sales $</t>
  </si>
  <si>
    <t>US Pharma Revenue</t>
  </si>
  <si>
    <t>Lotemax (loteprednol)</t>
  </si>
  <si>
    <t>Arestin (</t>
  </si>
  <si>
    <t>Actavis</t>
  </si>
  <si>
    <t>Dermatology Main Brands</t>
  </si>
  <si>
    <t>Total Derm</t>
  </si>
  <si>
    <t>Total GI</t>
  </si>
  <si>
    <t>Maturity?</t>
  </si>
  <si>
    <t>Ex-US/EU Growth</t>
  </si>
  <si>
    <t>Zegerid</t>
  </si>
  <si>
    <t>Syprine</t>
  </si>
  <si>
    <t>Virazole</t>
  </si>
  <si>
    <t xml:space="preserve">  Anterior Disposables</t>
  </si>
  <si>
    <t>Relistor</t>
  </si>
  <si>
    <t>Mephyton</t>
  </si>
  <si>
    <t xml:space="preserve">  Boston Solutions</t>
  </si>
  <si>
    <t>Loss on Deconsolidation</t>
  </si>
  <si>
    <t>Deconsolidation</t>
  </si>
  <si>
    <t>NIFEDIPINE ER  OCE</t>
  </si>
  <si>
    <t>BALSALAZIDE DISOD 02/2016 OCE</t>
  </si>
  <si>
    <t>SULFACETAMIDE SOD 03/2016 OCE</t>
  </si>
  <si>
    <t>ETHACRYNATE SOD 02/2016 OCE</t>
  </si>
  <si>
    <t>BEXAROTENE 04/2016 OCE</t>
  </si>
  <si>
    <t>DICLOFENAC SOD 03/2016 OCE</t>
  </si>
  <si>
    <t>Apr 2016
Sales $</t>
  </si>
  <si>
    <t>Mar 2016
Sales $</t>
  </si>
  <si>
    <t>Feb 2016
Sales $</t>
  </si>
  <si>
    <t>Nov 2014
EUTRx</t>
  </si>
  <si>
    <t>Oct 2014
EUTRx</t>
  </si>
  <si>
    <t>Sep 2014
EUTRx</t>
  </si>
  <si>
    <t>Aug 2014
EUTRx</t>
  </si>
  <si>
    <t>Jul 2014
EUTRx</t>
  </si>
  <si>
    <t>Jun 2014
EUTRx</t>
  </si>
  <si>
    <t>May 2014
EUTRx</t>
  </si>
  <si>
    <t>Apr 2014
EUTRx</t>
  </si>
  <si>
    <t>Mar 2014
EUTRx</t>
  </si>
  <si>
    <t>Feb 2014
EUTRx</t>
  </si>
  <si>
    <t>Jan 2014
EUTRx</t>
  </si>
  <si>
    <t>Dec 2013
EUTRx</t>
  </si>
  <si>
    <t>Nov 2013
EUTRx</t>
  </si>
  <si>
    <t>Oct 2013
EUTRx</t>
  </si>
  <si>
    <t>Sep 2013
EUTRx</t>
  </si>
  <si>
    <t>Aug 2013
EUTRx</t>
  </si>
  <si>
    <t>Jul 2013
EUTRx</t>
  </si>
  <si>
    <t>Jun 2013
EUTRx</t>
  </si>
  <si>
    <t>May 2013
EUTRx</t>
  </si>
  <si>
    <t>Apr 2013
EUTRx</t>
  </si>
  <si>
    <t>Mar 2013
EUTRx</t>
  </si>
  <si>
    <t>Feb 2013
EUTRx</t>
  </si>
  <si>
    <t>Jan 2013
EUTRx</t>
  </si>
  <si>
    <t>Dec 2012
EUTRx</t>
  </si>
  <si>
    <t>Nov 2012
EUTRx</t>
  </si>
  <si>
    <t>Oct 2012
EUTRx</t>
  </si>
  <si>
    <t>Sep 2012
EUTRx</t>
  </si>
  <si>
    <t>Aug 2012
EUTRx</t>
  </si>
  <si>
    <t>Jul 2012
EUTRx</t>
  </si>
  <si>
    <t>Jun 2012
EUTRx</t>
  </si>
  <si>
    <t>May 2012
EUTRx</t>
  </si>
  <si>
    <t>Apr 2012
EUTRx</t>
  </si>
  <si>
    <t>Mar 2012
EUTRx</t>
  </si>
  <si>
    <t>Feb 2012
EUTRx</t>
  </si>
  <si>
    <t>Jan 2012
EUTRx</t>
  </si>
  <si>
    <t>Dec 2011
EUTRx</t>
  </si>
  <si>
    <t>Nov 2011
EUTRx</t>
  </si>
  <si>
    <t>Oct 2011
EUTRx</t>
  </si>
  <si>
    <t>Sep 2011
EUTRx</t>
  </si>
  <si>
    <t>Aug 2011
EUTRx</t>
  </si>
  <si>
    <t>Jul 2011
EUTRx</t>
  </si>
  <si>
    <t>Jun 2011
EUTRx</t>
  </si>
  <si>
    <t>May 2011
EUTRx</t>
  </si>
  <si>
    <t>Apr 2011
EUTRx</t>
  </si>
  <si>
    <t>Mar 2011
EUTRx</t>
  </si>
  <si>
    <t>Feb 2011
EUTRx</t>
  </si>
  <si>
    <t>Jan 2011
EUTRx</t>
  </si>
  <si>
    <t>Dec 2010
EUTRx</t>
  </si>
  <si>
    <t>Nov 2010
EUTRx</t>
  </si>
  <si>
    <t>Oct 2010
EUTRx</t>
  </si>
  <si>
    <t>Sep 2010
EUTRx</t>
  </si>
  <si>
    <t>Aug 2010
EUTRx</t>
  </si>
  <si>
    <t>Jul 2010
EUTRx</t>
  </si>
  <si>
    <t>Jun 2010
EUTRx</t>
  </si>
  <si>
    <t>May 2010
EUTRx</t>
  </si>
  <si>
    <t>Targretin</t>
  </si>
  <si>
    <t>Q117</t>
  </si>
  <si>
    <t>Q217</t>
  </si>
  <si>
    <t>Q317</t>
  </si>
  <si>
    <t>Q417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</si>
</sst>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164" formatCode="\$##,###"/>
    <numFmt numFmtId="165" formatCode="\$#,###"/>
    <numFmt numFmtId="166" formatCode="\$###"/>
    <numFmt numFmtId="167" formatCode="\$#,###,###"/>
    <numFmt numFmtId="168" formatCode="\$##,###,###"/>
    <numFmt numFmtId="169" formatCode="\$###,###"/>
    <numFmt numFmtId="170" formatCode="\$#"/>
    <numFmt numFmtId="171" formatCode="\$##"/>
    <numFmt numFmtId="172" formatCode="\$###,###,###"/>
    <numFmt numFmtId="173" formatCode="0.0%"/>
    <numFmt numFmtId="174" formatCode="###"/>
    <numFmt numFmtId="175" formatCode="#,###"/>
    <numFmt numFmtId="176" formatCode="##"/>
    <numFmt numFmtId="177" formatCode="#"/>
    <numFmt numFmtId="178" formatCode="##,###"/>
    <numFmt numFmtId="179" formatCode="###,###"/>
    <numFmt numFmtId="180" formatCode="#,###,###"/>
    <numFmt numFmtId="181" formatCode="##,###,###"/>
  </numFmts>
  <fonts count="12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1AB0E9"/>
      </left>
      <right style="thin">
        <color rgb="FF1AB0E9"/>
      </right>
      <top style="thin">
        <color rgb="FF1AB0E9"/>
      </top>
      <bottom style="thin">
        <color rgb="FF1AB0E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1" fillId="0" borderId="0"/>
  </cellStyleXfs>
  <cellXfs count="12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4" fillId="0" borderId="0" xfId="0" applyFont="1" applyFill="1"/>
    <xf numFmtId="0" fontId="5" fillId="0" borderId="1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left" indent="1"/>
    </xf>
    <xf numFmtId="164" fontId="4" fillId="0" borderId="2" xfId="0" applyNumberFormat="1" applyFont="1" applyFill="1" applyBorder="1" applyAlignment="1">
      <alignment horizontal="right"/>
    </xf>
    <xf numFmtId="165" fontId="4" fillId="0" borderId="2" xfId="0" applyNumberFormat="1" applyFont="1" applyFill="1" applyBorder="1" applyAlignment="1">
      <alignment horizontal="right"/>
    </xf>
    <xf numFmtId="0" fontId="4" fillId="0" borderId="2" xfId="0" applyNumberFormat="1" applyFont="1" applyFill="1" applyBorder="1" applyAlignment="1">
      <alignment horizontal="right"/>
    </xf>
    <xf numFmtId="166" fontId="4" fillId="0" borderId="2" xfId="0" applyNumberFormat="1" applyFont="1" applyFill="1" applyBorder="1" applyAlignment="1">
      <alignment horizontal="right"/>
    </xf>
    <xf numFmtId="167" fontId="4" fillId="0" borderId="2" xfId="0" applyNumberFormat="1" applyFont="1" applyFill="1" applyBorder="1" applyAlignment="1">
      <alignment horizontal="right"/>
    </xf>
    <xf numFmtId="168" fontId="4" fillId="0" borderId="2" xfId="0" applyNumberFormat="1" applyFont="1" applyFill="1" applyBorder="1" applyAlignment="1">
      <alignment horizontal="right"/>
    </xf>
    <xf numFmtId="169" fontId="4" fillId="0" borderId="2" xfId="0" applyNumberFormat="1" applyFont="1" applyFill="1" applyBorder="1" applyAlignment="1">
      <alignment horizontal="right"/>
    </xf>
    <xf numFmtId="170" fontId="4" fillId="0" borderId="2" xfId="0" applyNumberFormat="1" applyFont="1" applyFill="1" applyBorder="1" applyAlignment="1">
      <alignment horizontal="right"/>
    </xf>
    <xf numFmtId="171" fontId="4" fillId="0" borderId="2" xfId="0" applyNumberFormat="1" applyFont="1" applyFill="1" applyBorder="1" applyAlignment="1">
      <alignment horizontal="right"/>
    </xf>
    <xf numFmtId="172" fontId="4" fillId="0" borderId="2" xfId="0" applyNumberFormat="1" applyFont="1" applyFill="1" applyBorder="1" applyAlignment="1">
      <alignment horizontal="right"/>
    </xf>
    <xf numFmtId="0" fontId="5" fillId="0" borderId="2" xfId="0" applyNumberFormat="1" applyFont="1" applyFill="1" applyBorder="1" applyAlignment="1">
      <alignment horizontal="left" indent="1"/>
    </xf>
    <xf numFmtId="172" fontId="5" fillId="0" borderId="2" xfId="0" applyNumberFormat="1" applyFont="1" applyFill="1" applyBorder="1" applyAlignment="1">
      <alignment horizontal="right"/>
    </xf>
    <xf numFmtId="168" fontId="4" fillId="0" borderId="0" xfId="0" applyNumberFormat="1" applyFont="1" applyFill="1"/>
    <xf numFmtId="0" fontId="6" fillId="0" borderId="0" xfId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3" xfId="1" applyBorder="1"/>
    <xf numFmtId="9" fontId="0" fillId="0" borderId="0" xfId="0" applyNumberForma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/>
    <xf numFmtId="14" fontId="0" fillId="0" borderId="0" xfId="0" applyNumberFormat="1" applyFont="1" applyAlignment="1">
      <alignment horizontal="left"/>
    </xf>
    <xf numFmtId="0" fontId="0" fillId="0" borderId="0" xfId="0" applyFont="1"/>
    <xf numFmtId="0" fontId="7" fillId="0" borderId="0" xfId="0" applyFont="1"/>
    <xf numFmtId="14" fontId="0" fillId="0" borderId="0" xfId="0" applyNumberFormat="1"/>
    <xf numFmtId="14" fontId="1" fillId="0" borderId="0" xfId="0" applyNumberFormat="1" applyFont="1"/>
    <xf numFmtId="14" fontId="0" fillId="0" borderId="0" xfId="0" applyNumberFormat="1" applyFont="1"/>
    <xf numFmtId="173" fontId="1" fillId="0" borderId="0" xfId="0" applyNumberFormat="1" applyFont="1"/>
    <xf numFmtId="4" fontId="0" fillId="0" borderId="0" xfId="0" applyNumberFormat="1" applyFont="1"/>
    <xf numFmtId="9" fontId="0" fillId="0" borderId="0" xfId="0" applyNumberFormat="1" applyFont="1"/>
    <xf numFmtId="0" fontId="8" fillId="0" borderId="2" xfId="0" applyNumberFormat="1" applyFont="1" applyFill="1" applyBorder="1" applyAlignment="1">
      <alignment horizontal="right"/>
    </xf>
    <xf numFmtId="166" fontId="8" fillId="0" borderId="2" xfId="0" applyNumberFormat="1" applyFont="1" applyFill="1" applyBorder="1" applyAlignment="1">
      <alignment horizontal="right"/>
    </xf>
    <xf numFmtId="165" fontId="8" fillId="0" borderId="2" xfId="0" applyNumberFormat="1" applyFont="1" applyFill="1" applyBorder="1" applyAlignment="1">
      <alignment horizontal="right"/>
    </xf>
    <xf numFmtId="164" fontId="8" fillId="0" borderId="2" xfId="0" applyNumberFormat="1" applyFont="1" applyFill="1" applyBorder="1" applyAlignment="1">
      <alignment horizontal="right"/>
    </xf>
    <xf numFmtId="0" fontId="8" fillId="0" borderId="2" xfId="0" applyNumberFormat="1" applyFont="1" applyFill="1" applyBorder="1" applyAlignment="1">
      <alignment horizontal="left" indent="1"/>
    </xf>
    <xf numFmtId="171" fontId="8" fillId="0" borderId="2" xfId="0" applyNumberFormat="1" applyFont="1" applyFill="1" applyBorder="1" applyAlignment="1">
      <alignment horizontal="right"/>
    </xf>
    <xf numFmtId="169" fontId="8" fillId="0" borderId="2" xfId="0" applyNumberFormat="1" applyFont="1" applyFill="1" applyBorder="1" applyAlignment="1">
      <alignment horizontal="right"/>
    </xf>
    <xf numFmtId="167" fontId="8" fillId="0" borderId="2" xfId="0" applyNumberFormat="1" applyFont="1" applyFill="1" applyBorder="1" applyAlignment="1">
      <alignment horizontal="right"/>
    </xf>
    <xf numFmtId="170" fontId="8" fillId="0" borderId="2" xfId="0" applyNumberFormat="1" applyFont="1" applyFill="1" applyBorder="1" applyAlignment="1">
      <alignment horizontal="right"/>
    </xf>
    <xf numFmtId="168" fontId="8" fillId="0" borderId="2" xfId="0" applyNumberFormat="1" applyFont="1" applyFill="1" applyBorder="1" applyAlignment="1">
      <alignment horizontal="right"/>
    </xf>
    <xf numFmtId="172" fontId="8" fillId="0" borderId="2" xfId="0" applyNumberFormat="1" applyFont="1" applyFill="1" applyBorder="1" applyAlignment="1">
      <alignment horizontal="right"/>
    </xf>
    <xf numFmtId="172" fontId="9" fillId="0" borderId="2" xfId="0" applyNumberFormat="1" applyFont="1" applyFill="1" applyBorder="1" applyAlignment="1">
      <alignment horizontal="right"/>
    </xf>
    <xf numFmtId="0" fontId="9" fillId="0" borderId="2" xfId="0" applyNumberFormat="1" applyFont="1" applyFill="1" applyBorder="1" applyAlignment="1">
      <alignment horizontal="left" indent="1"/>
    </xf>
    <xf numFmtId="0" fontId="9" fillId="0" borderId="1" xfId="0" applyNumberFormat="1" applyFont="1" applyFill="1" applyBorder="1" applyAlignment="1">
      <alignment horizontal="center" vertical="center" wrapText="1"/>
    </xf>
    <xf numFmtId="172" fontId="4" fillId="0" borderId="0" xfId="0" applyNumberFormat="1" applyFont="1" applyFill="1"/>
    <xf numFmtId="3" fontId="0" fillId="0" borderId="0" xfId="0" applyNumberFormat="1" applyFill="1" applyAlignment="1">
      <alignment horizontal="right"/>
    </xf>
    <xf numFmtId="3" fontId="0" fillId="2" borderId="0" xfId="0" applyNumberFormat="1" applyFill="1" applyAlignment="1">
      <alignment horizontal="right"/>
    </xf>
    <xf numFmtId="9" fontId="4" fillId="0" borderId="0" xfId="0" applyNumberFormat="1" applyFont="1" applyFill="1"/>
    <xf numFmtId="3" fontId="0" fillId="0" borderId="0" xfId="0" applyNumberFormat="1" applyFont="1" applyAlignment="1">
      <alignment horizontal="right"/>
    </xf>
    <xf numFmtId="9" fontId="1" fillId="0" borderId="0" xfId="0" applyNumberFormat="1" applyFont="1"/>
    <xf numFmtId="3" fontId="0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/>
    </xf>
    <xf numFmtId="173" fontId="0" fillId="0" borderId="0" xfId="0" applyNumberFormat="1"/>
    <xf numFmtId="9" fontId="0" fillId="2" borderId="0" xfId="0" applyNumberFormat="1" applyFill="1" applyAlignment="1">
      <alignment horizontal="right"/>
    </xf>
    <xf numFmtId="3" fontId="0" fillId="2" borderId="0" xfId="0" applyNumberFormat="1" applyFill="1"/>
    <xf numFmtId="0" fontId="0" fillId="0" borderId="0" xfId="0" applyFill="1" applyAlignment="1">
      <alignment horizontal="right"/>
    </xf>
    <xf numFmtId="3" fontId="0" fillId="0" borderId="0" xfId="0" applyNumberFormat="1" applyFont="1" applyFill="1" applyAlignment="1">
      <alignment horizontal="right"/>
    </xf>
    <xf numFmtId="0" fontId="5" fillId="0" borderId="0" xfId="0" applyNumberFormat="1" applyFont="1" applyFill="1" applyBorder="1" applyAlignment="1">
      <alignment horizontal="center" vertical="center" wrapText="1"/>
    </xf>
    <xf numFmtId="172" fontId="4" fillId="0" borderId="0" xfId="0" applyNumberFormat="1" applyFont="1" applyFill="1" applyBorder="1" applyAlignment="1">
      <alignment horizontal="right"/>
    </xf>
    <xf numFmtId="168" fontId="4" fillId="0" borderId="0" xfId="0" applyNumberFormat="1" applyFont="1" applyFill="1" applyBorder="1" applyAlignment="1">
      <alignment horizontal="right"/>
    </xf>
    <xf numFmtId="167" fontId="4" fillId="0" borderId="0" xfId="0" applyNumberFormat="1" applyFont="1" applyFill="1" applyBorder="1" applyAlignment="1">
      <alignment horizontal="right"/>
    </xf>
    <xf numFmtId="169" fontId="4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right"/>
    </xf>
    <xf numFmtId="166" fontId="4" fillId="0" borderId="0" xfId="0" applyNumberFormat="1" applyFont="1" applyFill="1" applyBorder="1" applyAlignment="1">
      <alignment horizontal="right"/>
    </xf>
    <xf numFmtId="171" fontId="4" fillId="0" borderId="0" xfId="0" applyNumberFormat="1" applyFont="1" applyFill="1" applyBorder="1" applyAlignment="1">
      <alignment horizontal="right"/>
    </xf>
    <xf numFmtId="170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172" fontId="5" fillId="0" borderId="0" xfId="0" applyNumberFormat="1" applyFont="1" applyFill="1" applyBorder="1" applyAlignment="1">
      <alignment horizontal="right"/>
    </xf>
    <xf numFmtId="0" fontId="10" fillId="0" borderId="0" xfId="2" applyFont="1" applyFill="1"/>
    <xf numFmtId="0" fontId="8" fillId="0" borderId="2" xfId="2" applyNumberFormat="1" applyFont="1" applyFill="1" applyBorder="1" applyAlignment="1">
      <alignment horizontal="right"/>
    </xf>
    <xf numFmtId="174" fontId="8" fillId="0" borderId="2" xfId="2" applyNumberFormat="1" applyFont="1" applyFill="1" applyBorder="1" applyAlignment="1">
      <alignment horizontal="right"/>
    </xf>
    <xf numFmtId="175" fontId="8" fillId="0" borderId="2" xfId="2" applyNumberFormat="1" applyFont="1" applyFill="1" applyBorder="1" applyAlignment="1">
      <alignment horizontal="right"/>
    </xf>
    <xf numFmtId="0" fontId="8" fillId="0" borderId="2" xfId="2" applyNumberFormat="1" applyFont="1" applyFill="1" applyBorder="1" applyAlignment="1">
      <alignment horizontal="left" indent="1"/>
    </xf>
    <xf numFmtId="166" fontId="8" fillId="0" borderId="2" xfId="2" applyNumberFormat="1" applyFont="1" applyFill="1" applyBorder="1" applyAlignment="1">
      <alignment horizontal="right"/>
    </xf>
    <xf numFmtId="165" fontId="8" fillId="0" borderId="2" xfId="2" applyNumberFormat="1" applyFont="1" applyFill="1" applyBorder="1" applyAlignment="1">
      <alignment horizontal="right"/>
    </xf>
    <xf numFmtId="164" fontId="8" fillId="0" borderId="2" xfId="2" applyNumberFormat="1" applyFont="1" applyFill="1" applyBorder="1" applyAlignment="1">
      <alignment horizontal="right"/>
    </xf>
    <xf numFmtId="176" fontId="8" fillId="0" borderId="2" xfId="2" applyNumberFormat="1" applyFont="1" applyFill="1" applyBorder="1" applyAlignment="1">
      <alignment horizontal="right"/>
    </xf>
    <xf numFmtId="171" fontId="8" fillId="0" borderId="2" xfId="2" applyNumberFormat="1" applyFont="1" applyFill="1" applyBorder="1" applyAlignment="1">
      <alignment horizontal="right"/>
    </xf>
    <xf numFmtId="177" fontId="8" fillId="0" borderId="2" xfId="2" applyNumberFormat="1" applyFont="1" applyFill="1" applyBorder="1" applyAlignment="1">
      <alignment horizontal="right"/>
    </xf>
    <xf numFmtId="169" fontId="8" fillId="0" borderId="2" xfId="2" applyNumberFormat="1" applyFont="1" applyFill="1" applyBorder="1" applyAlignment="1">
      <alignment horizontal="right"/>
    </xf>
    <xf numFmtId="167" fontId="8" fillId="0" borderId="2" xfId="2" applyNumberFormat="1" applyFont="1" applyFill="1" applyBorder="1" applyAlignment="1">
      <alignment horizontal="right"/>
    </xf>
    <xf numFmtId="178" fontId="8" fillId="0" borderId="2" xfId="2" applyNumberFormat="1" applyFont="1" applyFill="1" applyBorder="1" applyAlignment="1">
      <alignment horizontal="right"/>
    </xf>
    <xf numFmtId="179" fontId="8" fillId="0" borderId="2" xfId="2" applyNumberFormat="1" applyFont="1" applyFill="1" applyBorder="1" applyAlignment="1">
      <alignment horizontal="right"/>
    </xf>
    <xf numFmtId="180" fontId="8" fillId="0" borderId="2" xfId="2" applyNumberFormat="1" applyFont="1" applyFill="1" applyBorder="1" applyAlignment="1">
      <alignment horizontal="right"/>
    </xf>
    <xf numFmtId="170" fontId="8" fillId="0" borderId="2" xfId="2" applyNumberFormat="1" applyFont="1" applyFill="1" applyBorder="1" applyAlignment="1">
      <alignment horizontal="right"/>
    </xf>
    <xf numFmtId="168" fontId="8" fillId="0" borderId="2" xfId="2" applyNumberFormat="1" applyFont="1" applyFill="1" applyBorder="1" applyAlignment="1">
      <alignment horizontal="right"/>
    </xf>
    <xf numFmtId="172" fontId="8" fillId="0" borderId="2" xfId="2" applyNumberFormat="1" applyFont="1" applyFill="1" applyBorder="1" applyAlignment="1">
      <alignment horizontal="right"/>
    </xf>
    <xf numFmtId="172" fontId="9" fillId="0" borderId="2" xfId="2" applyNumberFormat="1" applyFont="1" applyFill="1" applyBorder="1" applyAlignment="1">
      <alignment horizontal="right"/>
    </xf>
    <xf numFmtId="181" fontId="9" fillId="0" borderId="2" xfId="2" applyNumberFormat="1" applyFont="1" applyFill="1" applyBorder="1" applyAlignment="1">
      <alignment horizontal="right"/>
    </xf>
    <xf numFmtId="0" fontId="9" fillId="0" borderId="2" xfId="2" applyNumberFormat="1" applyFont="1" applyFill="1" applyBorder="1" applyAlignment="1">
      <alignment horizontal="left" indent="1"/>
    </xf>
    <xf numFmtId="9" fontId="9" fillId="0" borderId="0" xfId="2" applyNumberFormat="1" applyFont="1" applyFill="1" applyBorder="1" applyAlignment="1">
      <alignment horizontal="center" vertical="center" wrapText="1"/>
    </xf>
    <xf numFmtId="0" fontId="9" fillId="0" borderId="0" xfId="2" applyNumberFormat="1" applyFont="1" applyFill="1" applyBorder="1" applyAlignment="1">
      <alignment horizontal="center" vertical="center" wrapText="1"/>
    </xf>
    <xf numFmtId="0" fontId="9" fillId="0" borderId="1" xfId="2" applyNumberFormat="1" applyFont="1" applyFill="1" applyBorder="1" applyAlignment="1">
      <alignment horizontal="center" vertical="center" wrapText="1"/>
    </xf>
    <xf numFmtId="168" fontId="10" fillId="0" borderId="0" xfId="2" applyNumberFormat="1" applyFont="1" applyFill="1"/>
    <xf numFmtId="0" fontId="0" fillId="0" borderId="0" xfId="2" applyFont="1" applyFill="1"/>
    <xf numFmtId="9" fontId="10" fillId="0" borderId="0" xfId="2" applyNumberFormat="1" applyFont="1" applyFill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0</xdr:row>
      <xdr:rowOff>0</xdr:rowOff>
    </xdr:from>
    <xdr:to>
      <xdr:col>16</xdr:col>
      <xdr:colOff>19050</xdr:colOff>
      <xdr:row>170</xdr:row>
      <xdr:rowOff>19050</xdr:rowOff>
    </xdr:to>
    <xdr:cxnSp macro="">
      <xdr:nvCxnSpPr>
        <xdr:cNvPr id="3" name="Straight Connector 2"/>
        <xdr:cNvCxnSpPr/>
      </xdr:nvCxnSpPr>
      <xdr:spPr>
        <a:xfrm>
          <a:off x="10944225" y="0"/>
          <a:ext cx="0" cy="27546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0</xdr:row>
      <xdr:rowOff>9525</xdr:rowOff>
    </xdr:from>
    <xdr:to>
      <xdr:col>24</xdr:col>
      <xdr:colOff>19050</xdr:colOff>
      <xdr:row>122</xdr:row>
      <xdr:rowOff>152400</xdr:rowOff>
    </xdr:to>
    <xdr:cxnSp macro="">
      <xdr:nvCxnSpPr>
        <xdr:cNvPr id="5" name="Straight Connector 4"/>
        <xdr:cNvCxnSpPr/>
      </xdr:nvCxnSpPr>
      <xdr:spPr>
        <a:xfrm>
          <a:off x="13382625" y="9525"/>
          <a:ext cx="0" cy="17630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460</xdr:row>
      <xdr:rowOff>0</xdr:rowOff>
    </xdr:from>
    <xdr:to>
      <xdr:col>8</xdr:col>
      <xdr:colOff>0</xdr:colOff>
      <xdr:row>498</xdr:row>
      <xdr:rowOff>0</xdr:rowOff>
    </xdr:to>
    <xdr:sp macro="" textlink="">
      <xdr:nvSpPr>
        <xdr:cNvPr id="2" name="TextBox 1"/>
        <xdr:cNvSpPr txBox="1"/>
      </xdr:nvSpPr>
      <xdr:spPr>
        <a:xfrm>
          <a:off x="0" y="87630000"/>
          <a:ext cx="4876800" cy="723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>
              <a:latin typeface="Tahoma" pitchFamily="34" charset="0"/>
              <a:ea typeface="Tahoma" pitchFamily="34" charset="0"/>
              <a:cs typeface="Tahoma" pitchFamily="34" charset="0"/>
            </a:rPr>
            <a:t> Combined Audit from May 2010 to April 2016. </a:t>
          </a:r>
        </a:p>
        <a:p>
          <a:r>
            <a:rPr lang="en-US" sz="800">
              <a:latin typeface="Tahoma" pitchFamily="34" charset="0"/>
              <a:ea typeface="Tahoma" pitchFamily="34" charset="0"/>
              <a:cs typeface="Tahoma" pitchFamily="34" charset="0"/>
            </a:rPr>
            <a:t> FIA Audit from May 2010 to April 2016. </a:t>
          </a:r>
        </a:p>
        <a:p>
          <a:r>
            <a:rPr lang="en-US" sz="800">
              <a:latin typeface="Tahoma" pitchFamily="34" charset="0"/>
              <a:ea typeface="Tahoma" pitchFamily="34" charset="0"/>
              <a:cs typeface="Tahoma" pitchFamily="34" charset="0"/>
            </a:rPr>
            <a:t> Contacts Audit from May 2010 to April 2016. </a:t>
          </a:r>
        </a:p>
        <a:p>
          <a:r>
            <a:rPr lang="en-US" sz="800">
              <a:latin typeface="Tahoma" pitchFamily="34" charset="0"/>
              <a:ea typeface="Tahoma" pitchFamily="34" charset="0"/>
              <a:cs typeface="Tahoma" pitchFamily="34" charset="0"/>
            </a:rPr>
            <a:t> DTC Audit from March 2010 to February 2016. </a:t>
          </a:r>
        </a:p>
        <a:p>
          <a:r>
            <a:rPr lang="en-US" sz="800">
              <a:latin typeface="Tahoma" pitchFamily="34" charset="0"/>
              <a:ea typeface="Tahoma" pitchFamily="34" charset="0"/>
              <a:cs typeface="Tahoma" pitchFamily="34" charset="0"/>
            </a:rPr>
            <a:t> Meetings Audit from November 2007 to March 2016. </a:t>
          </a:r>
        </a:p>
        <a:p>
          <a:r>
            <a:rPr lang="en-US" sz="800">
              <a:latin typeface="Tahoma" pitchFamily="34" charset="0"/>
              <a:ea typeface="Tahoma" pitchFamily="34" charset="0"/>
              <a:cs typeface="Tahoma" pitchFamily="34" charset="0"/>
            </a:rPr>
            <a:t> Journal Audit from May 2010 to April 2016. </a:t>
          </a:r>
        </a:p>
        <a:p>
          <a:r>
            <a:rPr lang="en-US" sz="800">
              <a:latin typeface="Tahoma" pitchFamily="34" charset="0"/>
              <a:ea typeface="Tahoma" pitchFamily="34" charset="0"/>
              <a:cs typeface="Tahoma" pitchFamily="34" charset="0"/>
            </a:rPr>
            <a:t> Samples Audit from May 2010 to April 2016. </a:t>
          </a:r>
        </a:p>
        <a:p>
          <a:r>
            <a:rPr lang="en-US" sz="800">
              <a:latin typeface="Tahoma" pitchFamily="34" charset="0"/>
              <a:ea typeface="Tahoma" pitchFamily="34" charset="0"/>
              <a:cs typeface="Tahoma" pitchFamily="34" charset="0"/>
            </a:rPr>
            <a:t> NPA Audit from May 2010 to April 2016. </a:t>
          </a:r>
        </a:p>
        <a:p>
          <a:r>
            <a:rPr lang="en-US" sz="800">
              <a:latin typeface="Tahoma" pitchFamily="34" charset="0"/>
              <a:ea typeface="Tahoma" pitchFamily="34" charset="0"/>
              <a:cs typeface="Tahoma" pitchFamily="34" charset="0"/>
            </a:rPr>
            <a:t>  A.   Includes all available columns.</a:t>
          </a:r>
        </a:p>
        <a:p>
          <a:r>
            <a:rPr lang="en-US" sz="800" b="1">
              <a:latin typeface="Tahoma" pitchFamily="34" charset="0"/>
              <a:ea typeface="Tahoma" pitchFamily="34" charset="0"/>
              <a:cs typeface="Tahoma" pitchFamily="34" charset="0"/>
            </a:rPr>
            <a:t> Title</a:t>
          </a:r>
          <a:r>
            <a:rPr lang="en-US" sz="800">
              <a:latin typeface="Tahoma" pitchFamily="34" charset="0"/>
              <a:ea typeface="Tahoma" pitchFamily="34" charset="0"/>
              <a:cs typeface="Tahoma" pitchFamily="34" charset="0"/>
            </a:rPr>
            <a:t>  Integrated View</a:t>
          </a:r>
        </a:p>
        <a:p>
          <a:r>
            <a:rPr lang="en-US" sz="800" b="1">
              <a:latin typeface="Tahoma" pitchFamily="34" charset="0"/>
              <a:ea typeface="Tahoma" pitchFamily="34" charset="0"/>
              <a:cs typeface="Tahoma" pitchFamily="34" charset="0"/>
            </a:rPr>
            <a:t> Sub Title</a:t>
          </a:r>
        </a:p>
        <a:p>
          <a:r>
            <a:rPr lang="en-US" sz="800" b="1">
              <a:latin typeface="Tahoma" pitchFamily="34" charset="0"/>
              <a:ea typeface="Tahoma" pitchFamily="34" charset="0"/>
              <a:cs typeface="Tahoma" pitchFamily="34" charset="0"/>
            </a:rPr>
            <a:t> Audit</a:t>
          </a:r>
          <a:r>
            <a:rPr lang="en-US" sz="800">
              <a:latin typeface="Tahoma" pitchFamily="34" charset="0"/>
              <a:ea typeface="Tahoma" pitchFamily="34" charset="0"/>
              <a:cs typeface="Tahoma" pitchFamily="34" charset="0"/>
            </a:rPr>
            <a:t>  Integrated</a:t>
          </a:r>
        </a:p>
        <a:p>
          <a:r>
            <a:rPr lang="en-US" sz="800" b="1">
              <a:latin typeface="Tahoma" pitchFamily="34" charset="0"/>
              <a:ea typeface="Tahoma" pitchFamily="34" charset="0"/>
              <a:cs typeface="Tahoma" pitchFamily="34" charset="0"/>
            </a:rPr>
            <a:t> --- Report Filters --- </a:t>
          </a:r>
        </a:p>
        <a:p>
          <a:r>
            <a:rPr lang="en-US" sz="800" b="1">
              <a:latin typeface="Tahoma" pitchFamily="34" charset="0"/>
              <a:ea typeface="Tahoma" pitchFamily="34" charset="0"/>
              <a:cs typeface="Tahoma" pitchFamily="34" charset="0"/>
            </a:rPr>
            <a:t> Corporation</a:t>
          </a:r>
          <a:r>
            <a:rPr lang="en-US" sz="800">
              <a:latin typeface="Tahoma" pitchFamily="34" charset="0"/>
              <a:ea typeface="Tahoma" pitchFamily="34" charset="0"/>
              <a:cs typeface="Tahoma" pitchFamily="34" charset="0"/>
            </a:rPr>
            <a:t>  VALEANT CORP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workbookViewId="0">
      <selection activeCell="K6" sqref="K6"/>
    </sheetView>
  </sheetViews>
  <sheetFormatPr defaultRowHeight="12.75" x14ac:dyDescent="0.2"/>
  <cols>
    <col min="1" max="1" width="3.42578125" customWidth="1"/>
    <col min="2" max="2" width="19.5703125" bestFit="1" customWidth="1"/>
    <col min="3" max="3" width="20.7109375" bestFit="1" customWidth="1"/>
    <col min="4" max="4" width="13" customWidth="1"/>
    <col min="5" max="5" width="11.28515625" customWidth="1"/>
  </cols>
  <sheetData>
    <row r="2" spans="2:12" x14ac:dyDescent="0.2">
      <c r="B2" s="34" t="s">
        <v>619</v>
      </c>
      <c r="C2" s="39" t="s">
        <v>604</v>
      </c>
      <c r="D2" s="39" t="s">
        <v>609</v>
      </c>
      <c r="E2" s="39" t="s">
        <v>685</v>
      </c>
      <c r="F2" s="39" t="s">
        <v>686</v>
      </c>
      <c r="G2" s="39" t="s">
        <v>688</v>
      </c>
      <c r="H2" s="40" t="s">
        <v>606</v>
      </c>
      <c r="J2" t="s">
        <v>0</v>
      </c>
      <c r="K2" s="1">
        <v>24</v>
      </c>
    </row>
    <row r="3" spans="2:12" x14ac:dyDescent="0.2">
      <c r="B3" s="37" t="s">
        <v>735</v>
      </c>
      <c r="C3" s="41" t="s">
        <v>684</v>
      </c>
      <c r="D3" s="45">
        <v>38132</v>
      </c>
      <c r="E3" s="41"/>
      <c r="F3" s="41" t="s">
        <v>687</v>
      </c>
      <c r="G3" s="41" t="s">
        <v>689</v>
      </c>
      <c r="H3" s="42" t="s">
        <v>817</v>
      </c>
      <c r="J3" t="s">
        <v>1</v>
      </c>
      <c r="K3" s="2">
        <v>343.030281</v>
      </c>
      <c r="L3" s="3" t="s">
        <v>641</v>
      </c>
    </row>
    <row r="4" spans="2:12" x14ac:dyDescent="0.2">
      <c r="B4" s="37" t="s">
        <v>586</v>
      </c>
      <c r="C4" s="41"/>
      <c r="D4" s="41"/>
      <c r="E4" s="41"/>
      <c r="F4" s="41"/>
      <c r="G4" s="41"/>
      <c r="H4" s="42"/>
      <c r="J4" s="50" t="s">
        <v>2</v>
      </c>
      <c r="K4" s="78">
        <f>+K3*K2</f>
        <v>8232.7267439999996</v>
      </c>
      <c r="L4" s="3"/>
    </row>
    <row r="5" spans="2:12" x14ac:dyDescent="0.2">
      <c r="B5" s="28" t="s">
        <v>620</v>
      </c>
      <c r="C5" s="41"/>
      <c r="D5" s="41"/>
      <c r="E5" s="41"/>
      <c r="F5" s="41"/>
      <c r="G5" s="41"/>
      <c r="H5" s="42"/>
      <c r="J5" t="s">
        <v>3</v>
      </c>
      <c r="K5" s="2">
        <v>1310.4000000000001</v>
      </c>
      <c r="L5" s="3" t="s">
        <v>641</v>
      </c>
    </row>
    <row r="6" spans="2:12" x14ac:dyDescent="0.2">
      <c r="B6" s="28" t="s">
        <v>646</v>
      </c>
      <c r="C6" s="41"/>
      <c r="D6" s="41"/>
      <c r="E6" s="41"/>
      <c r="F6" s="41"/>
      <c r="G6" s="41"/>
      <c r="H6" s="42"/>
      <c r="J6" t="s">
        <v>4</v>
      </c>
      <c r="K6" s="2">
        <f>31303.4+675.1</f>
        <v>31978.5</v>
      </c>
      <c r="L6" s="3" t="s">
        <v>641</v>
      </c>
    </row>
    <row r="7" spans="2:12" x14ac:dyDescent="0.2">
      <c r="B7" s="37" t="s">
        <v>736</v>
      </c>
      <c r="C7" s="41" t="s">
        <v>742</v>
      </c>
      <c r="D7" s="45">
        <v>41796</v>
      </c>
      <c r="E7" s="41"/>
      <c r="F7" s="41" t="s">
        <v>737</v>
      </c>
      <c r="G7" s="41" t="s">
        <v>689</v>
      </c>
      <c r="H7" s="42"/>
      <c r="J7" s="50" t="s">
        <v>5</v>
      </c>
      <c r="K7" s="78">
        <f>+K4-K5+K6</f>
        <v>38900.826743999998</v>
      </c>
    </row>
    <row r="8" spans="2:12" x14ac:dyDescent="0.2">
      <c r="B8" s="28" t="s">
        <v>763</v>
      </c>
      <c r="C8" s="41" t="s">
        <v>764</v>
      </c>
      <c r="D8" s="45">
        <v>39752</v>
      </c>
      <c r="E8" s="41"/>
      <c r="F8" s="41"/>
      <c r="G8" s="41"/>
      <c r="H8" s="42"/>
      <c r="K8" s="2"/>
    </row>
    <row r="9" spans="2:12" x14ac:dyDescent="0.2">
      <c r="B9" s="28" t="s">
        <v>816</v>
      </c>
      <c r="C9" s="41"/>
      <c r="D9" s="45"/>
      <c r="E9" s="41"/>
      <c r="F9" s="41"/>
      <c r="G9" s="41"/>
      <c r="H9" s="42"/>
      <c r="K9" s="2"/>
    </row>
    <row r="10" spans="2:12" x14ac:dyDescent="0.2">
      <c r="B10" s="31" t="s">
        <v>815</v>
      </c>
      <c r="C10" s="43"/>
      <c r="D10" s="43"/>
      <c r="E10" s="43"/>
      <c r="F10" s="43"/>
      <c r="G10" s="43"/>
      <c r="H10" s="44"/>
      <c r="K10" s="1"/>
    </row>
    <row r="11" spans="2:12" x14ac:dyDescent="0.2">
      <c r="B11" s="34"/>
      <c r="C11" s="35"/>
      <c r="D11" s="35"/>
      <c r="E11" s="35"/>
      <c r="F11" s="35"/>
      <c r="G11" s="35"/>
      <c r="H11" s="36"/>
    </row>
    <row r="12" spans="2:12" x14ac:dyDescent="0.2">
      <c r="B12" s="28" t="s">
        <v>621</v>
      </c>
      <c r="C12" s="29"/>
      <c r="D12" s="29"/>
      <c r="E12" s="29"/>
      <c r="F12" s="29"/>
      <c r="G12" s="29"/>
      <c r="H12" s="30"/>
    </row>
    <row r="13" spans="2:12" x14ac:dyDescent="0.2">
      <c r="B13" s="28"/>
      <c r="C13" s="29"/>
      <c r="D13" s="29"/>
      <c r="E13" s="29"/>
      <c r="F13" s="29"/>
      <c r="G13" s="29"/>
      <c r="H13" s="30"/>
    </row>
    <row r="14" spans="2:12" x14ac:dyDescent="0.2">
      <c r="B14" s="28"/>
      <c r="C14" s="29"/>
      <c r="D14" s="29"/>
      <c r="E14" s="29"/>
      <c r="F14" s="29"/>
      <c r="G14" s="29"/>
      <c r="H14" s="30"/>
    </row>
    <row r="15" spans="2:12" x14ac:dyDescent="0.2">
      <c r="B15" s="28"/>
      <c r="C15" s="29"/>
      <c r="D15" s="29"/>
      <c r="E15" s="29"/>
      <c r="F15" s="29"/>
      <c r="G15" s="29"/>
      <c r="H15" s="30"/>
    </row>
    <row r="16" spans="2:12" x14ac:dyDescent="0.2">
      <c r="B16" s="28"/>
      <c r="C16" s="29"/>
      <c r="D16" s="29"/>
      <c r="E16" s="29"/>
      <c r="F16" s="29"/>
      <c r="G16" s="29"/>
      <c r="H16" s="30"/>
    </row>
    <row r="17" spans="2:8" x14ac:dyDescent="0.2">
      <c r="B17" s="28"/>
      <c r="C17" s="29"/>
      <c r="D17" s="29"/>
      <c r="E17" s="29"/>
      <c r="F17" s="29"/>
      <c r="G17" s="29"/>
      <c r="H17" s="30"/>
    </row>
    <row r="18" spans="2:8" x14ac:dyDescent="0.2">
      <c r="B18" s="31"/>
      <c r="C18" s="32"/>
      <c r="D18" s="32"/>
      <c r="E18" s="32"/>
      <c r="F18" s="32"/>
      <c r="G18" s="32"/>
      <c r="H18" s="33"/>
    </row>
  </sheetData>
  <hyperlinks>
    <hyperlink ref="B3" location="Xifaxin!A1" display="Xifaxin"/>
    <hyperlink ref="B4" location="Glumetza!A1" display="Glumetza"/>
    <hyperlink ref="B7" location="Jublia!A1" display="Jublia (efinaconazole)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172"/>
  <sheetViews>
    <sheetView tabSelected="1" zoomScaleNormal="100" workbookViewId="0">
      <pane xSplit="2" ySplit="2" topLeftCell="X59" activePane="bottomRight" state="frozen"/>
      <selection pane="topRight" activeCell="C1" sqref="C1"/>
      <selection pane="bottomLeft" activeCell="A3" sqref="A3"/>
      <selection pane="bottomRight" activeCell="AL86" sqref="AL86"/>
    </sheetView>
  </sheetViews>
  <sheetFormatPr defaultRowHeight="12.75" x14ac:dyDescent="0.2"/>
  <cols>
    <col min="1" max="1" width="5" bestFit="1" customWidth="1"/>
    <col min="2" max="2" width="30.85546875" bestFit="1" customWidth="1"/>
    <col min="3" max="17" width="9.140625" style="3"/>
    <col min="37" max="37" width="10.85546875" customWidth="1"/>
    <col min="38" max="38" width="8.28515625" customWidth="1"/>
  </cols>
  <sheetData>
    <row r="1" spans="1:42" x14ac:dyDescent="0.2">
      <c r="A1" s="25" t="s">
        <v>7</v>
      </c>
      <c r="N1" s="4"/>
      <c r="O1" s="4"/>
    </row>
    <row r="2" spans="1:42" x14ac:dyDescent="0.2">
      <c r="C2" s="3" t="s">
        <v>649</v>
      </c>
      <c r="D2" s="3" t="s">
        <v>650</v>
      </c>
      <c r="E2" s="3" t="s">
        <v>651</v>
      </c>
      <c r="F2" s="3" t="s">
        <v>652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6</v>
      </c>
      <c r="N2" s="3" t="s">
        <v>15</v>
      </c>
      <c r="O2" s="87" t="s">
        <v>641</v>
      </c>
      <c r="P2" s="3" t="s">
        <v>642</v>
      </c>
      <c r="Q2" s="3" t="s">
        <v>644</v>
      </c>
      <c r="R2" s="3" t="s">
        <v>643</v>
      </c>
      <c r="S2" s="3" t="s">
        <v>897</v>
      </c>
      <c r="T2" s="3" t="s">
        <v>898</v>
      </c>
      <c r="U2" s="3" t="s">
        <v>899</v>
      </c>
      <c r="V2" s="3" t="s">
        <v>900</v>
      </c>
      <c r="X2">
        <v>2014</v>
      </c>
      <c r="Y2">
        <f>+X2+1</f>
        <v>2015</v>
      </c>
      <c r="Z2">
        <f t="shared" ref="Z2:AI2" si="0">+Y2+1</f>
        <v>2016</v>
      </c>
      <c r="AA2">
        <f t="shared" si="0"/>
        <v>2017</v>
      </c>
      <c r="AB2">
        <f t="shared" si="0"/>
        <v>2018</v>
      </c>
      <c r="AC2">
        <f t="shared" si="0"/>
        <v>2019</v>
      </c>
      <c r="AD2">
        <f t="shared" si="0"/>
        <v>2020</v>
      </c>
      <c r="AE2">
        <f t="shared" si="0"/>
        <v>2021</v>
      </c>
      <c r="AF2">
        <f t="shared" si="0"/>
        <v>2022</v>
      </c>
      <c r="AG2">
        <f t="shared" si="0"/>
        <v>2023</v>
      </c>
      <c r="AH2">
        <f t="shared" si="0"/>
        <v>2024</v>
      </c>
      <c r="AI2">
        <f t="shared" si="0"/>
        <v>2025</v>
      </c>
      <c r="AK2" t="s">
        <v>732</v>
      </c>
      <c r="AP2" s="79" t="s">
        <v>821</v>
      </c>
    </row>
    <row r="3" spans="1:42" s="2" customFormat="1" x14ac:dyDescent="0.2">
      <c r="B3" s="2" t="s">
        <v>587</v>
      </c>
      <c r="C3" s="5"/>
      <c r="D3" s="5"/>
      <c r="E3" s="5"/>
      <c r="F3" s="5"/>
      <c r="G3" s="5"/>
      <c r="H3" s="5"/>
      <c r="I3" s="5"/>
      <c r="J3" s="5"/>
      <c r="K3" s="5"/>
      <c r="L3" s="5">
        <v>148</v>
      </c>
      <c r="M3" s="5">
        <v>220</v>
      </c>
      <c r="N3" s="73">
        <v>210</v>
      </c>
      <c r="O3" s="88">
        <v>208</v>
      </c>
      <c r="P3" s="5">
        <v>200</v>
      </c>
      <c r="Q3" s="5">
        <f>+M3*1.05</f>
        <v>231</v>
      </c>
      <c r="R3" s="5">
        <f t="shared" ref="R3:V3" si="1">+N3*1.05</f>
        <v>220.5</v>
      </c>
      <c r="S3" s="5">
        <f t="shared" si="1"/>
        <v>218.4</v>
      </c>
      <c r="T3" s="5">
        <f t="shared" si="1"/>
        <v>210</v>
      </c>
      <c r="U3" s="5">
        <f t="shared" si="1"/>
        <v>242.55</v>
      </c>
      <c r="V3" s="5">
        <f t="shared" si="1"/>
        <v>231.52500000000001</v>
      </c>
      <c r="Y3" s="2">
        <f>SUM(K3:N3)</f>
        <v>578</v>
      </c>
      <c r="Z3" s="2">
        <f>SUM(O3:R3)</f>
        <v>859.5</v>
      </c>
      <c r="AA3" s="2">
        <f>+Z3*1.03</f>
        <v>885.28499999999997</v>
      </c>
      <c r="AB3" s="2">
        <f>+AA3*1.03</f>
        <v>911.84354999999994</v>
      </c>
      <c r="AC3" s="2">
        <f>+AB3*1.01</f>
        <v>920.96198549999997</v>
      </c>
      <c r="AD3" s="2">
        <f>+AC3*0.7</f>
        <v>644.67338984999992</v>
      </c>
      <c r="AE3" s="2">
        <f>+AD3*0.85</f>
        <v>547.97238137249997</v>
      </c>
      <c r="AF3" s="2">
        <f t="shared" ref="AF3:AI3" si="2">+AE3*0.85</f>
        <v>465.77652416662494</v>
      </c>
      <c r="AG3" s="2">
        <f t="shared" si="2"/>
        <v>395.91004554163118</v>
      </c>
      <c r="AH3" s="2">
        <f t="shared" si="2"/>
        <v>336.5235387103865</v>
      </c>
      <c r="AI3" s="2">
        <f t="shared" si="2"/>
        <v>286.04500790382855</v>
      </c>
      <c r="AK3" s="2" t="s">
        <v>770</v>
      </c>
      <c r="AL3" s="38"/>
      <c r="AM3" s="38"/>
      <c r="AP3" s="80"/>
    </row>
    <row r="4" spans="1:42" s="2" customFormat="1" x14ac:dyDescent="0.2">
      <c r="B4" s="2" t="s">
        <v>588</v>
      </c>
      <c r="C4" s="5"/>
      <c r="D4" s="5"/>
      <c r="E4" s="5"/>
      <c r="F4" s="5"/>
      <c r="G4" s="5"/>
      <c r="H4" s="5"/>
      <c r="I4" s="5">
        <v>13</v>
      </c>
      <c r="J4" s="5">
        <v>53</v>
      </c>
      <c r="K4" s="5">
        <v>62</v>
      </c>
      <c r="L4" s="5">
        <v>102</v>
      </c>
      <c r="M4" s="5">
        <v>106</v>
      </c>
      <c r="N4" s="5">
        <v>68</v>
      </c>
      <c r="O4" s="73">
        <v>38</v>
      </c>
      <c r="P4" s="5">
        <v>31</v>
      </c>
      <c r="Q4" s="5">
        <f>+P4</f>
        <v>31</v>
      </c>
      <c r="R4" s="5">
        <f t="shared" ref="R4:V4" si="3">+Q4</f>
        <v>31</v>
      </c>
      <c r="S4" s="5">
        <f t="shared" si="3"/>
        <v>31</v>
      </c>
      <c r="T4" s="5">
        <f t="shared" si="3"/>
        <v>31</v>
      </c>
      <c r="U4" s="5">
        <f t="shared" si="3"/>
        <v>31</v>
      </c>
      <c r="V4" s="5">
        <f t="shared" si="3"/>
        <v>31</v>
      </c>
      <c r="Y4" s="2">
        <f>SUM(K4:N4)</f>
        <v>338</v>
      </c>
      <c r="Z4" s="2">
        <f>SUM(O4:R4)</f>
        <v>131</v>
      </c>
      <c r="AA4" s="2">
        <f>+Z4*0.95</f>
        <v>124.44999999999999</v>
      </c>
      <c r="AB4" s="2">
        <f>+AA4*0.95</f>
        <v>118.22749999999998</v>
      </c>
      <c r="AC4" s="2">
        <f>+AB4*0.7</f>
        <v>82.75924999999998</v>
      </c>
      <c r="AD4" s="2">
        <f>+AC4*0.8</f>
        <v>66.207399999999993</v>
      </c>
      <c r="AE4" s="2">
        <f>+AD4*0.7</f>
        <v>46.345179999999992</v>
      </c>
      <c r="AF4" s="2">
        <f>+AE4*0.7</f>
        <v>32.441625999999992</v>
      </c>
      <c r="AG4" s="2">
        <f t="shared" ref="AG4" si="4">+AF4*0.7</f>
        <v>22.709138199999995</v>
      </c>
      <c r="AH4" s="2">
        <f t="shared" ref="AH4" si="5">+AG4*1.05</f>
        <v>23.844595109999997</v>
      </c>
      <c r="AI4" s="2">
        <f>+AH4</f>
        <v>23.844595109999997</v>
      </c>
      <c r="AL4" s="38"/>
      <c r="AM4" s="38"/>
      <c r="AP4" s="80"/>
    </row>
    <row r="5" spans="1:42" s="2" customFormat="1" x14ac:dyDescent="0.2">
      <c r="B5" s="2" t="s">
        <v>591</v>
      </c>
      <c r="C5" s="5"/>
      <c r="D5" s="5"/>
      <c r="E5" s="5"/>
      <c r="F5" s="5"/>
      <c r="G5" s="5"/>
      <c r="H5" s="5"/>
      <c r="I5" s="5">
        <v>80</v>
      </c>
      <c r="J5" s="5">
        <v>82</v>
      </c>
      <c r="K5" s="5">
        <v>68</v>
      </c>
      <c r="L5" s="5">
        <v>67</v>
      </c>
      <c r="M5" s="5">
        <v>92</v>
      </c>
      <c r="N5" s="5">
        <v>93</v>
      </c>
      <c r="O5" s="73">
        <v>70</v>
      </c>
      <c r="P5" s="5">
        <v>83</v>
      </c>
      <c r="Q5" s="5">
        <f>+M5*0.9</f>
        <v>82.8</v>
      </c>
      <c r="R5" s="5">
        <f t="shared" ref="R5:V5" si="6">+N5*0.9</f>
        <v>83.7</v>
      </c>
      <c r="S5" s="5">
        <f t="shared" si="6"/>
        <v>63</v>
      </c>
      <c r="T5" s="5">
        <f t="shared" si="6"/>
        <v>74.7</v>
      </c>
      <c r="U5" s="5">
        <f t="shared" si="6"/>
        <v>74.52</v>
      </c>
      <c r="V5" s="5">
        <f t="shared" si="6"/>
        <v>75.33</v>
      </c>
      <c r="Y5" s="2">
        <f>SUM(K5:N5)</f>
        <v>320</v>
      </c>
      <c r="Z5" s="2">
        <f>SUM(O5:R5)</f>
        <v>319.5</v>
      </c>
      <c r="AA5" s="2">
        <f>+Z5*0.8</f>
        <v>255.60000000000002</v>
      </c>
      <c r="AB5" s="2">
        <f t="shared" ref="AB5:AI5" si="7">+AA5*0.8</f>
        <v>204.48000000000002</v>
      </c>
      <c r="AC5" s="2">
        <f t="shared" si="7"/>
        <v>163.58400000000003</v>
      </c>
      <c r="AD5" s="2">
        <f t="shared" si="7"/>
        <v>130.86720000000003</v>
      </c>
      <c r="AE5" s="2">
        <f t="shared" si="7"/>
        <v>104.69376000000003</v>
      </c>
      <c r="AF5" s="2">
        <f t="shared" si="7"/>
        <v>83.755008000000032</v>
      </c>
      <c r="AG5" s="2">
        <f t="shared" si="7"/>
        <v>67.004006400000023</v>
      </c>
      <c r="AH5" s="2">
        <f t="shared" si="7"/>
        <v>53.60320512000002</v>
      </c>
      <c r="AI5" s="2">
        <f t="shared" si="7"/>
        <v>42.882564096000017</v>
      </c>
      <c r="AL5" s="38"/>
      <c r="AM5" s="38"/>
      <c r="AP5" s="80"/>
    </row>
    <row r="6" spans="1:42" s="2" customFormat="1" x14ac:dyDescent="0.2">
      <c r="B6" s="2" t="s">
        <v>622</v>
      </c>
      <c r="C6" s="5"/>
      <c r="D6" s="5"/>
      <c r="E6" s="5"/>
      <c r="F6" s="5"/>
      <c r="G6" s="5"/>
      <c r="H6" s="5"/>
      <c r="I6" s="5">
        <v>56</v>
      </c>
      <c r="J6" s="5">
        <v>52</v>
      </c>
      <c r="K6" s="5">
        <v>57</v>
      </c>
      <c r="L6" s="5">
        <v>66</v>
      </c>
      <c r="M6" s="5">
        <v>73</v>
      </c>
      <c r="N6" s="5">
        <v>50</v>
      </c>
      <c r="O6" s="73">
        <v>50</v>
      </c>
      <c r="P6" s="5">
        <v>44</v>
      </c>
      <c r="Q6" s="5">
        <f t="shared" ref="Q6:R6" si="8">+P6-5</f>
        <v>39</v>
      </c>
      <c r="R6" s="5">
        <f t="shared" si="8"/>
        <v>34</v>
      </c>
      <c r="S6" s="5">
        <f t="shared" ref="S6" si="9">+R6-5</f>
        <v>29</v>
      </c>
      <c r="T6" s="5">
        <f t="shared" ref="T6" si="10">+S6-5</f>
        <v>24</v>
      </c>
      <c r="U6" s="5">
        <f t="shared" ref="U6" si="11">+T6-5</f>
        <v>19</v>
      </c>
      <c r="V6" s="5">
        <f t="shared" ref="V6" si="12">+U6-5</f>
        <v>14</v>
      </c>
      <c r="Y6" s="2">
        <f t="shared" ref="Y6:Y20" si="13">SUM(K6:N6)</f>
        <v>246</v>
      </c>
      <c r="Z6" s="2">
        <f>Y6*0.5</f>
        <v>123</v>
      </c>
      <c r="AA6" s="2">
        <f t="shared" ref="AA6:AI6" si="14">Z6*0.5</f>
        <v>61.5</v>
      </c>
      <c r="AB6" s="2">
        <f t="shared" si="14"/>
        <v>30.75</v>
      </c>
      <c r="AC6" s="2">
        <f t="shared" si="14"/>
        <v>15.375</v>
      </c>
      <c r="AD6" s="2">
        <f t="shared" si="14"/>
        <v>7.6875</v>
      </c>
      <c r="AE6" s="2">
        <f t="shared" si="14"/>
        <v>3.84375</v>
      </c>
      <c r="AF6" s="2">
        <f t="shared" si="14"/>
        <v>1.921875</v>
      </c>
      <c r="AG6" s="2">
        <f t="shared" si="14"/>
        <v>0.9609375</v>
      </c>
      <c r="AH6" s="2">
        <f t="shared" si="14"/>
        <v>0.48046875</v>
      </c>
      <c r="AI6" s="2">
        <f t="shared" si="14"/>
        <v>0.240234375</v>
      </c>
      <c r="AL6" s="38"/>
      <c r="AM6" s="38"/>
      <c r="AP6" s="80"/>
    </row>
    <row r="7" spans="1:42" s="2" customFormat="1" x14ac:dyDescent="0.2">
      <c r="B7" s="2" t="s">
        <v>623</v>
      </c>
      <c r="C7" s="5"/>
      <c r="D7" s="5"/>
      <c r="E7" s="5"/>
      <c r="F7" s="5"/>
      <c r="G7" s="5"/>
      <c r="H7" s="5"/>
      <c r="I7" s="5"/>
      <c r="J7" s="5"/>
      <c r="K7" s="5">
        <v>30</v>
      </c>
      <c r="L7" s="5">
        <v>74</v>
      </c>
      <c r="M7" s="5">
        <v>69.3</v>
      </c>
      <c r="N7" s="5">
        <v>77</v>
      </c>
      <c r="O7" s="73">
        <v>72</v>
      </c>
      <c r="P7" s="5">
        <v>77</v>
      </c>
      <c r="Q7" s="5">
        <f>+M7*1.01</f>
        <v>69.992999999999995</v>
      </c>
      <c r="R7" s="5">
        <f t="shared" ref="R7:V7" si="15">+N7*1.01</f>
        <v>77.77</v>
      </c>
      <c r="S7" s="5">
        <f t="shared" si="15"/>
        <v>72.72</v>
      </c>
      <c r="T7" s="5">
        <f t="shared" si="15"/>
        <v>77.77</v>
      </c>
      <c r="U7" s="5">
        <f t="shared" si="15"/>
        <v>70.69292999999999</v>
      </c>
      <c r="V7" s="5">
        <f t="shared" si="15"/>
        <v>78.547699999999992</v>
      </c>
      <c r="Y7" s="2">
        <f>SUM(K7:N7)</f>
        <v>250.3</v>
      </c>
      <c r="Z7" s="2">
        <f>SUM(O7:R7)</f>
        <v>296.76299999999998</v>
      </c>
      <c r="AA7" s="2">
        <f>+Z7</f>
        <v>296.76299999999998</v>
      </c>
      <c r="AB7" s="2">
        <f>+AA7*0.95</f>
        <v>281.92484999999999</v>
      </c>
      <c r="AC7" s="2">
        <f t="shared" ref="AC7:AH7" si="16">+AB7*0.95</f>
        <v>267.82860749999998</v>
      </c>
      <c r="AD7" s="2">
        <f t="shared" si="16"/>
        <v>254.43717712499998</v>
      </c>
      <c r="AE7" s="2">
        <f t="shared" si="16"/>
        <v>241.71531826874997</v>
      </c>
      <c r="AF7" s="2">
        <f t="shared" si="16"/>
        <v>229.62955235531246</v>
      </c>
      <c r="AG7" s="2">
        <f t="shared" si="16"/>
        <v>218.14807473754684</v>
      </c>
      <c r="AH7" s="2">
        <f t="shared" si="16"/>
        <v>207.24067100066949</v>
      </c>
      <c r="AI7" s="2">
        <f>+AH7*0.5</f>
        <v>103.62033550033475</v>
      </c>
      <c r="AL7" s="38"/>
      <c r="AM7" s="38"/>
      <c r="AP7" s="80"/>
    </row>
    <row r="8" spans="1:42" s="2" customFormat="1" x14ac:dyDescent="0.2">
      <c r="B8" s="2" t="s">
        <v>595</v>
      </c>
      <c r="C8" s="5"/>
      <c r="D8" s="5"/>
      <c r="E8" s="5"/>
      <c r="F8" s="5"/>
      <c r="G8" s="5"/>
      <c r="H8" s="5"/>
      <c r="I8" s="5">
        <v>54</v>
      </c>
      <c r="J8" s="5">
        <v>61</v>
      </c>
      <c r="K8" s="5">
        <v>57</v>
      </c>
      <c r="L8" s="5">
        <v>65</v>
      </c>
      <c r="M8" s="5">
        <v>66</v>
      </c>
      <c r="N8" s="5">
        <v>26</v>
      </c>
      <c r="O8" s="73">
        <v>23</v>
      </c>
      <c r="P8" s="5">
        <v>17</v>
      </c>
      <c r="Q8" s="5">
        <f>+P8</f>
        <v>17</v>
      </c>
      <c r="R8" s="5">
        <f t="shared" ref="R8:V8" si="17">+Q8</f>
        <v>17</v>
      </c>
      <c r="S8" s="5">
        <f t="shared" si="17"/>
        <v>17</v>
      </c>
      <c r="T8" s="5">
        <f t="shared" si="17"/>
        <v>17</v>
      </c>
      <c r="U8" s="5">
        <f t="shared" si="17"/>
        <v>17</v>
      </c>
      <c r="V8" s="5">
        <f t="shared" si="17"/>
        <v>17</v>
      </c>
      <c r="Y8" s="2">
        <f>SUM(K8:N8)</f>
        <v>214</v>
      </c>
      <c r="Z8" s="2">
        <f>SUM(O8:R8)</f>
        <v>74</v>
      </c>
      <c r="AA8" s="2">
        <f>+Z8*0.9</f>
        <v>66.600000000000009</v>
      </c>
      <c r="AB8" s="2">
        <f t="shared" ref="AB8:AI8" si="18">+AA8*0.9</f>
        <v>59.940000000000012</v>
      </c>
      <c r="AC8" s="2">
        <f t="shared" si="18"/>
        <v>53.946000000000012</v>
      </c>
      <c r="AD8" s="2">
        <f t="shared" si="18"/>
        <v>48.551400000000015</v>
      </c>
      <c r="AE8" s="2">
        <f t="shared" si="18"/>
        <v>43.696260000000017</v>
      </c>
      <c r="AF8" s="2">
        <f t="shared" si="18"/>
        <v>39.326634000000013</v>
      </c>
      <c r="AG8" s="2">
        <f t="shared" si="18"/>
        <v>35.39397060000001</v>
      </c>
      <c r="AH8" s="2">
        <f t="shared" si="18"/>
        <v>31.854573540000011</v>
      </c>
      <c r="AI8" s="2">
        <f t="shared" si="18"/>
        <v>28.669116186000011</v>
      </c>
      <c r="AL8" s="38"/>
      <c r="AM8" s="38"/>
      <c r="AP8" s="80"/>
    </row>
    <row r="9" spans="1:42" s="2" customFormat="1" x14ac:dyDescent="0.2">
      <c r="B9" s="2" t="s">
        <v>589</v>
      </c>
      <c r="C9" s="5"/>
      <c r="D9" s="5"/>
      <c r="E9" s="5"/>
      <c r="F9" s="5"/>
      <c r="G9" s="5"/>
      <c r="H9" s="5"/>
      <c r="I9" s="5"/>
      <c r="J9" s="5"/>
      <c r="K9" s="5">
        <v>72</v>
      </c>
      <c r="L9" s="5">
        <v>49</v>
      </c>
      <c r="M9" s="5">
        <v>50</v>
      </c>
      <c r="N9" s="5">
        <v>53</v>
      </c>
      <c r="O9" s="73">
        <v>66</v>
      </c>
      <c r="P9" s="5">
        <v>40</v>
      </c>
      <c r="Q9" s="5">
        <f>+P9-5</f>
        <v>35</v>
      </c>
      <c r="R9" s="5">
        <f t="shared" ref="R9:V9" si="19">+Q9-5</f>
        <v>30</v>
      </c>
      <c r="S9" s="5">
        <f t="shared" si="19"/>
        <v>25</v>
      </c>
      <c r="T9" s="5">
        <f t="shared" si="19"/>
        <v>20</v>
      </c>
      <c r="U9" s="5">
        <f t="shared" si="19"/>
        <v>15</v>
      </c>
      <c r="V9" s="5">
        <f t="shared" si="19"/>
        <v>10</v>
      </c>
      <c r="Y9" s="2">
        <f>SUM(K9:N9)</f>
        <v>224</v>
      </c>
      <c r="Z9" s="2">
        <f>SUM(O9:R9)</f>
        <v>171</v>
      </c>
      <c r="AA9" s="2">
        <f>+Z9*0.5</f>
        <v>85.5</v>
      </c>
      <c r="AB9" s="2">
        <f>+AA9*0.5</f>
        <v>42.75</v>
      </c>
      <c r="AC9" s="2">
        <f>+AB9*0.9</f>
        <v>38.475000000000001</v>
      </c>
      <c r="AD9" s="2">
        <f t="shared" ref="AD9:AI10" si="20">+AC9*0.9</f>
        <v>34.627500000000005</v>
      </c>
      <c r="AE9" s="2">
        <f t="shared" si="20"/>
        <v>31.164750000000005</v>
      </c>
      <c r="AF9" s="2">
        <f t="shared" si="20"/>
        <v>28.048275000000004</v>
      </c>
      <c r="AG9" s="2">
        <f t="shared" si="20"/>
        <v>25.243447500000006</v>
      </c>
      <c r="AH9" s="2">
        <f t="shared" si="20"/>
        <v>22.719102750000005</v>
      </c>
      <c r="AI9" s="2">
        <f t="shared" si="20"/>
        <v>20.447192475000005</v>
      </c>
      <c r="AL9" s="38"/>
      <c r="AM9" s="38"/>
      <c r="AP9" s="80"/>
    </row>
    <row r="10" spans="1:42" s="2" customFormat="1" x14ac:dyDescent="0.2">
      <c r="B10" s="2" t="s">
        <v>590</v>
      </c>
      <c r="C10" s="5"/>
      <c r="D10" s="5"/>
      <c r="E10" s="5"/>
      <c r="F10" s="5"/>
      <c r="G10" s="5"/>
      <c r="H10" s="5"/>
      <c r="I10" s="5"/>
      <c r="J10" s="5"/>
      <c r="K10" s="5">
        <v>62</v>
      </c>
      <c r="L10" s="5">
        <v>64</v>
      </c>
      <c r="M10" s="5">
        <v>35</v>
      </c>
      <c r="N10" s="5">
        <v>58</v>
      </c>
      <c r="O10" s="73">
        <v>58</v>
      </c>
      <c r="P10" s="5">
        <v>34</v>
      </c>
      <c r="Q10" s="5">
        <f>+P10-5</f>
        <v>29</v>
      </c>
      <c r="R10" s="5">
        <f t="shared" ref="R10:V10" si="21">+Q10-5</f>
        <v>24</v>
      </c>
      <c r="S10" s="5">
        <f t="shared" si="21"/>
        <v>19</v>
      </c>
      <c r="T10" s="5">
        <f t="shared" si="21"/>
        <v>14</v>
      </c>
      <c r="U10" s="5">
        <f t="shared" si="21"/>
        <v>9</v>
      </c>
      <c r="V10" s="5">
        <f t="shared" si="21"/>
        <v>4</v>
      </c>
      <c r="Y10" s="2">
        <f>SUM(K10:N10)</f>
        <v>219</v>
      </c>
      <c r="Z10" s="2">
        <f t="shared" ref="Z10" si="22">SUM(O10:R10)</f>
        <v>145</v>
      </c>
      <c r="AA10" s="2">
        <f>+Z10*0.9</f>
        <v>130.5</v>
      </c>
      <c r="AB10" s="2">
        <f t="shared" ref="AB10:AC10" si="23">+AA10*0.9</f>
        <v>117.45</v>
      </c>
      <c r="AC10" s="2">
        <f t="shared" si="23"/>
        <v>105.705</v>
      </c>
      <c r="AD10" s="2">
        <f t="shared" si="20"/>
        <v>95.134500000000003</v>
      </c>
      <c r="AE10" s="2">
        <f t="shared" si="20"/>
        <v>85.621050000000011</v>
      </c>
      <c r="AF10" s="2">
        <f t="shared" si="20"/>
        <v>77.058945000000008</v>
      </c>
      <c r="AG10" s="2">
        <f t="shared" si="20"/>
        <v>69.353050500000009</v>
      </c>
      <c r="AH10" s="2">
        <f t="shared" si="20"/>
        <v>62.417745450000012</v>
      </c>
      <c r="AI10" s="2">
        <f t="shared" si="20"/>
        <v>56.175970905000014</v>
      </c>
      <c r="AL10" s="38"/>
      <c r="AM10" s="38"/>
      <c r="AP10" s="80"/>
    </row>
    <row r="11" spans="1:42" s="2" customFormat="1" x14ac:dyDescent="0.2">
      <c r="B11" s="2" t="s">
        <v>592</v>
      </c>
      <c r="C11" s="5"/>
      <c r="D11" s="5"/>
      <c r="E11" s="5"/>
      <c r="F11" s="5"/>
      <c r="G11" s="5"/>
      <c r="H11" s="5"/>
      <c r="I11" s="5">
        <v>35</v>
      </c>
      <c r="J11" s="5">
        <v>47</v>
      </c>
      <c r="K11" s="5">
        <v>43</v>
      </c>
      <c r="L11" s="5">
        <v>53</v>
      </c>
      <c r="M11" s="5">
        <v>44</v>
      </c>
      <c r="N11" s="5">
        <v>43</v>
      </c>
      <c r="O11" s="73">
        <v>32</v>
      </c>
      <c r="P11" s="5">
        <v>34</v>
      </c>
      <c r="Q11" s="5">
        <f>+M11*1.03</f>
        <v>45.32</v>
      </c>
      <c r="R11" s="5">
        <f t="shared" ref="R11:V11" si="24">+N11*1.03</f>
        <v>44.29</v>
      </c>
      <c r="S11" s="5">
        <f t="shared" si="24"/>
        <v>32.96</v>
      </c>
      <c r="T11" s="5">
        <f t="shared" si="24"/>
        <v>35.020000000000003</v>
      </c>
      <c r="U11" s="5">
        <f t="shared" si="24"/>
        <v>46.679600000000001</v>
      </c>
      <c r="V11" s="5">
        <f t="shared" si="24"/>
        <v>45.618699999999997</v>
      </c>
      <c r="Y11" s="2">
        <f t="shared" si="13"/>
        <v>183</v>
      </c>
      <c r="Z11" s="2">
        <f t="shared" ref="Z11" si="25">SUM(O11:R11)</f>
        <v>155.60999999999999</v>
      </c>
      <c r="AA11" s="2">
        <f>+Z11*1.03</f>
        <v>160.2783</v>
      </c>
      <c r="AB11" s="2">
        <f>+AA11*0.8</f>
        <v>128.22264000000001</v>
      </c>
      <c r="AC11" s="2">
        <f t="shared" ref="AC11:AI11" si="26">+AB11*0.8</f>
        <v>102.57811200000002</v>
      </c>
      <c r="AD11" s="2">
        <f t="shared" si="26"/>
        <v>82.062489600000021</v>
      </c>
      <c r="AE11" s="2">
        <f t="shared" si="26"/>
        <v>65.649991680000014</v>
      </c>
      <c r="AF11" s="2">
        <f t="shared" si="26"/>
        <v>52.519993344000014</v>
      </c>
      <c r="AG11" s="2">
        <f t="shared" si="26"/>
        <v>42.015994675200012</v>
      </c>
      <c r="AH11" s="2">
        <f t="shared" si="26"/>
        <v>33.61279574016001</v>
      </c>
      <c r="AI11" s="2">
        <f t="shared" si="26"/>
        <v>26.890236592128009</v>
      </c>
      <c r="AL11" s="38"/>
      <c r="AM11" s="38"/>
      <c r="AP11" s="80"/>
    </row>
    <row r="12" spans="1:42" s="2" customFormat="1" x14ac:dyDescent="0.2">
      <c r="B12" s="2" t="s">
        <v>586</v>
      </c>
      <c r="C12" s="5"/>
      <c r="D12" s="5"/>
      <c r="E12" s="5"/>
      <c r="F12" s="5"/>
      <c r="G12" s="5"/>
      <c r="H12" s="5"/>
      <c r="I12" s="5"/>
      <c r="J12" s="5"/>
      <c r="K12" s="5"/>
      <c r="L12" s="5">
        <v>26</v>
      </c>
      <c r="M12" s="5">
        <v>53</v>
      </c>
      <c r="N12" s="5">
        <v>86</v>
      </c>
      <c r="O12" s="73"/>
      <c r="P12" s="5"/>
      <c r="Q12" s="5"/>
      <c r="R12" s="5"/>
      <c r="S12" s="5"/>
      <c r="T12" s="5"/>
      <c r="U12" s="5"/>
      <c r="V12" s="5"/>
      <c r="Y12" s="2">
        <f>SUM(K12:N12)</f>
        <v>165</v>
      </c>
      <c r="Z12" s="2">
        <f>+Y12*0.2</f>
        <v>33</v>
      </c>
      <c r="AA12" s="2">
        <f>+Z12*0.2</f>
        <v>6.6000000000000005</v>
      </c>
      <c r="AB12" s="2">
        <f>+AA12*0.5</f>
        <v>3.3000000000000003</v>
      </c>
      <c r="AC12" s="2">
        <f t="shared" ref="AC12:AI12" si="27">+AB12*0.5</f>
        <v>1.6500000000000001</v>
      </c>
      <c r="AD12" s="2">
        <f t="shared" si="27"/>
        <v>0.82500000000000007</v>
      </c>
      <c r="AE12" s="2">
        <f t="shared" si="27"/>
        <v>0.41250000000000003</v>
      </c>
      <c r="AF12" s="2">
        <f t="shared" si="27"/>
        <v>0.20625000000000002</v>
      </c>
      <c r="AG12" s="2">
        <f t="shared" si="27"/>
        <v>0.10312500000000001</v>
      </c>
      <c r="AH12" s="2">
        <f t="shared" si="27"/>
        <v>5.1562500000000004E-2</v>
      </c>
      <c r="AI12" s="2">
        <f t="shared" si="27"/>
        <v>2.5781250000000002E-2</v>
      </c>
      <c r="AL12" s="38"/>
      <c r="AM12" s="38"/>
      <c r="AP12" s="80"/>
    </row>
    <row r="13" spans="1:42" s="2" customFormat="1" x14ac:dyDescent="0.2">
      <c r="B13" s="2" t="s">
        <v>593</v>
      </c>
      <c r="C13" s="5"/>
      <c r="D13" s="5"/>
      <c r="E13" s="5"/>
      <c r="F13" s="5"/>
      <c r="G13" s="5"/>
      <c r="H13" s="5"/>
      <c r="I13" s="5"/>
      <c r="J13" s="5"/>
      <c r="K13" s="5"/>
      <c r="L13" s="5">
        <v>31</v>
      </c>
      <c r="M13" s="5">
        <v>35</v>
      </c>
      <c r="N13" s="5">
        <v>31</v>
      </c>
      <c r="O13" s="73">
        <v>33</v>
      </c>
      <c r="P13" s="5">
        <v>32</v>
      </c>
      <c r="Q13" s="5">
        <f t="shared" ref="Q13:R13" si="28">+P13*0.99</f>
        <v>31.68</v>
      </c>
      <c r="R13" s="5">
        <f>+Q13*0.99</f>
        <v>31.363199999999999</v>
      </c>
      <c r="S13" s="5">
        <f t="shared" ref="S13:V13" si="29">+R13*0.99</f>
        <v>31.049567999999997</v>
      </c>
      <c r="T13" s="5">
        <f t="shared" si="29"/>
        <v>30.739072319999998</v>
      </c>
      <c r="U13" s="5">
        <f t="shared" si="29"/>
        <v>30.431681596799997</v>
      </c>
      <c r="V13" s="5">
        <f t="shared" si="29"/>
        <v>30.127364780831996</v>
      </c>
      <c r="Y13" s="2">
        <f t="shared" si="13"/>
        <v>97</v>
      </c>
      <c r="Z13" s="2">
        <f>SUM(O13:R13)</f>
        <v>128.04320000000001</v>
      </c>
      <c r="AA13" s="2">
        <f>+Z13*1.01</f>
        <v>129.323632</v>
      </c>
      <c r="AB13" s="2">
        <f t="shared" ref="AB13:AI13" si="30">+AA13*1.01</f>
        <v>130.61686832000001</v>
      </c>
      <c r="AC13" s="2">
        <f t="shared" si="30"/>
        <v>131.92303700320002</v>
      </c>
      <c r="AD13" s="2">
        <f t="shared" si="30"/>
        <v>133.24226737323201</v>
      </c>
      <c r="AE13" s="2">
        <f t="shared" si="30"/>
        <v>134.57469004696432</v>
      </c>
      <c r="AF13" s="2">
        <f t="shared" si="30"/>
        <v>135.92043694743396</v>
      </c>
      <c r="AG13" s="2">
        <f t="shared" si="30"/>
        <v>137.27964131690828</v>
      </c>
      <c r="AH13" s="2">
        <f t="shared" si="30"/>
        <v>138.65243773007737</v>
      </c>
      <c r="AI13" s="2">
        <f t="shared" si="30"/>
        <v>140.03896210737815</v>
      </c>
      <c r="AL13" s="38"/>
      <c r="AM13" s="38"/>
      <c r="AP13" s="80"/>
    </row>
    <row r="14" spans="1:42" s="2" customFormat="1" x14ac:dyDescent="0.2">
      <c r="B14" s="2" t="s">
        <v>634</v>
      </c>
      <c r="C14" s="5"/>
      <c r="D14" s="5"/>
      <c r="E14" s="5"/>
      <c r="F14" s="5"/>
      <c r="G14" s="5"/>
      <c r="H14" s="5"/>
      <c r="I14" s="5">
        <v>14</v>
      </c>
      <c r="J14" s="5">
        <v>42</v>
      </c>
      <c r="K14" s="5">
        <v>26</v>
      </c>
      <c r="L14" s="5">
        <v>18</v>
      </c>
      <c r="M14" s="5">
        <v>23</v>
      </c>
      <c r="N14" s="5">
        <v>21</v>
      </c>
      <c r="O14" s="73"/>
      <c r="P14" s="5"/>
      <c r="Q14" s="5"/>
      <c r="R14" s="5"/>
      <c r="S14" s="5"/>
      <c r="T14" s="5"/>
      <c r="U14" s="5"/>
      <c r="V14" s="5"/>
      <c r="Y14" s="2">
        <f t="shared" si="13"/>
        <v>88</v>
      </c>
      <c r="Z14" s="2">
        <f t="shared" ref="Z14" si="31">SUM(O14:R14)</f>
        <v>0</v>
      </c>
      <c r="AA14" s="2">
        <f>+Z14*0.9</f>
        <v>0</v>
      </c>
      <c r="AB14" s="2">
        <f t="shared" ref="AB14:AI14" si="32">+AA14*0.9</f>
        <v>0</v>
      </c>
      <c r="AC14" s="2">
        <f t="shared" si="32"/>
        <v>0</v>
      </c>
      <c r="AD14" s="2">
        <f t="shared" si="32"/>
        <v>0</v>
      </c>
      <c r="AE14" s="2">
        <f t="shared" si="32"/>
        <v>0</v>
      </c>
      <c r="AF14" s="2">
        <f t="shared" si="32"/>
        <v>0</v>
      </c>
      <c r="AG14" s="2">
        <f t="shared" si="32"/>
        <v>0</v>
      </c>
      <c r="AH14" s="2">
        <f t="shared" si="32"/>
        <v>0</v>
      </c>
      <c r="AI14" s="2">
        <f t="shared" si="32"/>
        <v>0</v>
      </c>
      <c r="AL14" s="38"/>
      <c r="AM14" s="38"/>
      <c r="AP14" s="80"/>
    </row>
    <row r="15" spans="1:42" s="2" customFormat="1" x14ac:dyDescent="0.2">
      <c r="B15" s="2" t="s">
        <v>637</v>
      </c>
      <c r="C15" s="5"/>
      <c r="D15" s="5"/>
      <c r="E15" s="5"/>
      <c r="F15" s="5"/>
      <c r="G15" s="5"/>
      <c r="H15" s="5"/>
      <c r="I15" s="5">
        <v>17</v>
      </c>
      <c r="J15" s="5">
        <v>23</v>
      </c>
      <c r="K15" s="5">
        <v>26</v>
      </c>
      <c r="L15" s="5">
        <v>20</v>
      </c>
      <c r="M15" s="5">
        <v>20</v>
      </c>
      <c r="N15" s="5">
        <v>19</v>
      </c>
      <c r="O15" s="73"/>
      <c r="P15" s="5"/>
      <c r="Q15" s="5"/>
      <c r="R15" s="5"/>
      <c r="S15" s="5"/>
      <c r="T15" s="5"/>
      <c r="U15" s="5"/>
      <c r="V15" s="5"/>
      <c r="Y15" s="2">
        <f t="shared" si="13"/>
        <v>85</v>
      </c>
      <c r="Z15" s="2">
        <f t="shared" ref="Z15" si="33">SUM(O15:R15)</f>
        <v>0</v>
      </c>
      <c r="AA15" s="2">
        <f t="shared" ref="AA15:AI15" si="34">+Z15*0.9</f>
        <v>0</v>
      </c>
      <c r="AB15" s="2">
        <f t="shared" si="34"/>
        <v>0</v>
      </c>
      <c r="AC15" s="2">
        <f t="shared" si="34"/>
        <v>0</v>
      </c>
      <c r="AD15" s="2">
        <f t="shared" si="34"/>
        <v>0</v>
      </c>
      <c r="AE15" s="2">
        <f t="shared" si="34"/>
        <v>0</v>
      </c>
      <c r="AF15" s="2">
        <f t="shared" si="34"/>
        <v>0</v>
      </c>
      <c r="AG15" s="2">
        <f t="shared" si="34"/>
        <v>0</v>
      </c>
      <c r="AH15" s="2">
        <f t="shared" si="34"/>
        <v>0</v>
      </c>
      <c r="AI15" s="2">
        <f t="shared" si="34"/>
        <v>0</v>
      </c>
      <c r="AL15" s="38"/>
      <c r="AM15" s="38"/>
      <c r="AP15" s="80"/>
    </row>
    <row r="16" spans="1:42" s="2" customFormat="1" x14ac:dyDescent="0.2">
      <c r="B16" s="2" t="s">
        <v>636</v>
      </c>
      <c r="C16" s="5"/>
      <c r="D16" s="5"/>
      <c r="E16" s="5"/>
      <c r="F16" s="5"/>
      <c r="G16" s="5"/>
      <c r="H16" s="5"/>
      <c r="I16" s="5">
        <v>1</v>
      </c>
      <c r="J16" s="5">
        <v>1</v>
      </c>
      <c r="K16" s="5">
        <v>1</v>
      </c>
      <c r="L16" s="5">
        <v>6</v>
      </c>
      <c r="M16" s="5">
        <v>21</v>
      </c>
      <c r="N16" s="5">
        <f>+M16-1</f>
        <v>20</v>
      </c>
      <c r="O16" s="73"/>
      <c r="P16" s="5"/>
      <c r="Q16" s="5"/>
      <c r="R16" s="5"/>
      <c r="S16" s="5"/>
      <c r="T16" s="5"/>
      <c r="U16" s="5"/>
      <c r="V16" s="5"/>
      <c r="Y16" s="2">
        <f t="shared" si="13"/>
        <v>48</v>
      </c>
      <c r="Z16" s="2">
        <f t="shared" ref="Z16" si="35">SUM(O16:R16)</f>
        <v>0</v>
      </c>
      <c r="AA16" s="2">
        <f>+Z16*0.9</f>
        <v>0</v>
      </c>
      <c r="AB16" s="2">
        <f t="shared" ref="AB16:AI16" si="36">+AA16*0.9</f>
        <v>0</v>
      </c>
      <c r="AC16" s="2">
        <f t="shared" si="36"/>
        <v>0</v>
      </c>
      <c r="AD16" s="2">
        <f t="shared" si="36"/>
        <v>0</v>
      </c>
      <c r="AE16" s="2">
        <f t="shared" si="36"/>
        <v>0</v>
      </c>
      <c r="AF16" s="2">
        <f t="shared" si="36"/>
        <v>0</v>
      </c>
      <c r="AG16" s="2">
        <f t="shared" si="36"/>
        <v>0</v>
      </c>
      <c r="AH16" s="2">
        <f t="shared" si="36"/>
        <v>0</v>
      </c>
      <c r="AI16" s="2">
        <f t="shared" si="36"/>
        <v>0</v>
      </c>
      <c r="AL16" s="38"/>
      <c r="AM16" s="38"/>
      <c r="AP16" s="80"/>
    </row>
    <row r="17" spans="2:42" s="2" customFormat="1" x14ac:dyDescent="0.2">
      <c r="B17" s="2" t="s">
        <v>628</v>
      </c>
      <c r="C17" s="5"/>
      <c r="D17" s="5"/>
      <c r="E17" s="5"/>
      <c r="F17" s="5"/>
      <c r="G17" s="5"/>
      <c r="H17" s="5"/>
      <c r="I17" s="5">
        <v>30</v>
      </c>
      <c r="J17" s="5">
        <v>38</v>
      </c>
      <c r="K17" s="5">
        <v>32</v>
      </c>
      <c r="L17" s="5">
        <v>52</v>
      </c>
      <c r="M17" s="5">
        <v>35</v>
      </c>
      <c r="N17" s="5">
        <v>32</v>
      </c>
      <c r="O17" s="73">
        <v>34</v>
      </c>
      <c r="P17" s="5">
        <v>43</v>
      </c>
      <c r="Q17" s="5">
        <f t="shared" ref="Q17:R17" si="37">+P17+1</f>
        <v>44</v>
      </c>
      <c r="R17" s="5">
        <f t="shared" si="37"/>
        <v>45</v>
      </c>
      <c r="S17" s="5">
        <f t="shared" ref="S17" si="38">+R17+1</f>
        <v>46</v>
      </c>
      <c r="T17" s="5">
        <f t="shared" ref="T17" si="39">+S17+1</f>
        <v>47</v>
      </c>
      <c r="U17" s="5">
        <f t="shared" ref="U17" si="40">+T17+1</f>
        <v>48</v>
      </c>
      <c r="V17" s="5">
        <f t="shared" ref="V17" si="41">+U17+1</f>
        <v>49</v>
      </c>
      <c r="Y17" s="2">
        <f t="shared" si="13"/>
        <v>151</v>
      </c>
      <c r="Z17" s="2">
        <f t="shared" ref="Z17" si="42">SUM(O17:R17)</f>
        <v>166</v>
      </c>
      <c r="AA17" s="2">
        <f t="shared" ref="AA17:AI17" si="43">+Z17*0.99</f>
        <v>164.34</v>
      </c>
      <c r="AB17" s="2">
        <f t="shared" si="43"/>
        <v>162.69659999999999</v>
      </c>
      <c r="AC17" s="2">
        <f t="shared" si="43"/>
        <v>161.06963399999998</v>
      </c>
      <c r="AD17" s="2">
        <f t="shared" si="43"/>
        <v>159.45893765999998</v>
      </c>
      <c r="AE17" s="2">
        <f t="shared" si="43"/>
        <v>157.86434828339998</v>
      </c>
      <c r="AF17" s="2">
        <f t="shared" si="43"/>
        <v>156.28570480056598</v>
      </c>
      <c r="AG17" s="2">
        <f t="shared" si="43"/>
        <v>154.72284775256031</v>
      </c>
      <c r="AH17" s="2">
        <f t="shared" si="43"/>
        <v>153.17561927503471</v>
      </c>
      <c r="AI17" s="2">
        <f t="shared" si="43"/>
        <v>151.64386308228435</v>
      </c>
      <c r="AL17" s="38"/>
      <c r="AM17" s="38"/>
      <c r="AP17" s="80"/>
    </row>
    <row r="18" spans="2:42" s="2" customFormat="1" x14ac:dyDescent="0.2">
      <c r="B18" s="2" t="s">
        <v>632</v>
      </c>
      <c r="C18" s="5"/>
      <c r="D18" s="5"/>
      <c r="E18" s="5"/>
      <c r="F18" s="5"/>
      <c r="G18" s="5"/>
      <c r="H18" s="5"/>
      <c r="I18" s="5"/>
      <c r="J18" s="5"/>
      <c r="K18" s="5"/>
      <c r="L18" s="5">
        <v>21</v>
      </c>
      <c r="M18" s="5">
        <v>28</v>
      </c>
      <c r="N18" s="5">
        <v>19</v>
      </c>
      <c r="O18" s="73"/>
      <c r="P18" s="5"/>
      <c r="Q18" s="5"/>
      <c r="R18" s="5"/>
      <c r="S18" s="5"/>
      <c r="T18" s="5"/>
      <c r="U18" s="5"/>
      <c r="V18" s="5"/>
      <c r="Y18" s="2">
        <f t="shared" si="13"/>
        <v>68</v>
      </c>
      <c r="Z18" s="2">
        <f t="shared" ref="Z18" si="44">SUM(O18:R18)</f>
        <v>0</v>
      </c>
      <c r="AA18" s="2">
        <f t="shared" ref="AA18:AI18" si="45">+Z18*0.99</f>
        <v>0</v>
      </c>
      <c r="AB18" s="2">
        <f t="shared" si="45"/>
        <v>0</v>
      </c>
      <c r="AC18" s="2">
        <f t="shared" si="45"/>
        <v>0</v>
      </c>
      <c r="AD18" s="2">
        <f t="shared" si="45"/>
        <v>0</v>
      </c>
      <c r="AE18" s="2">
        <f t="shared" si="45"/>
        <v>0</v>
      </c>
      <c r="AF18" s="2">
        <f t="shared" si="45"/>
        <v>0</v>
      </c>
      <c r="AG18" s="2">
        <f t="shared" si="45"/>
        <v>0</v>
      </c>
      <c r="AH18" s="2">
        <f t="shared" si="45"/>
        <v>0</v>
      </c>
      <c r="AI18" s="2">
        <f t="shared" si="45"/>
        <v>0</v>
      </c>
      <c r="AL18" s="38"/>
      <c r="AM18" s="38"/>
      <c r="AP18" s="80"/>
    </row>
    <row r="19" spans="2:42" s="2" customFormat="1" x14ac:dyDescent="0.2">
      <c r="B19" s="2" t="s">
        <v>629</v>
      </c>
      <c r="C19" s="5"/>
      <c r="D19" s="5"/>
      <c r="E19" s="5"/>
      <c r="F19" s="5"/>
      <c r="G19" s="5"/>
      <c r="H19" s="5"/>
      <c r="I19" s="5">
        <v>9</v>
      </c>
      <c r="J19" s="5">
        <v>17</v>
      </c>
      <c r="K19" s="5">
        <v>16</v>
      </c>
      <c r="L19" s="5">
        <v>19</v>
      </c>
      <c r="M19" s="5">
        <v>32</v>
      </c>
      <c r="N19" s="74">
        <v>19</v>
      </c>
      <c r="O19" s="73"/>
      <c r="P19" s="5"/>
      <c r="Q19" s="5"/>
      <c r="R19" s="5"/>
      <c r="S19" s="5"/>
      <c r="T19" s="5"/>
      <c r="U19" s="5"/>
      <c r="V19" s="5"/>
      <c r="Y19" s="2">
        <f t="shared" si="13"/>
        <v>86</v>
      </c>
      <c r="Z19" s="2">
        <f t="shared" ref="Z19:Z20" si="46">SUM(O19:R19)</f>
        <v>0</v>
      </c>
      <c r="AA19" s="2">
        <f>+Z19*0.9</f>
        <v>0</v>
      </c>
      <c r="AB19" s="2">
        <f t="shared" ref="AB19:AI19" si="47">+AA19*0.9</f>
        <v>0</v>
      </c>
      <c r="AC19" s="2">
        <f t="shared" si="47"/>
        <v>0</v>
      </c>
      <c r="AD19" s="2">
        <f t="shared" si="47"/>
        <v>0</v>
      </c>
      <c r="AE19" s="2">
        <f t="shared" si="47"/>
        <v>0</v>
      </c>
      <c r="AF19" s="2">
        <f t="shared" si="47"/>
        <v>0</v>
      </c>
      <c r="AG19" s="2">
        <f t="shared" si="47"/>
        <v>0</v>
      </c>
      <c r="AH19" s="2">
        <f t="shared" si="47"/>
        <v>0</v>
      </c>
      <c r="AI19" s="2">
        <f t="shared" si="47"/>
        <v>0</v>
      </c>
      <c r="AL19" s="38"/>
      <c r="AM19" s="38"/>
      <c r="AP19" s="80"/>
    </row>
    <row r="20" spans="2:42" s="2" customFormat="1" x14ac:dyDescent="0.2">
      <c r="B20" s="2" t="s">
        <v>639</v>
      </c>
      <c r="C20" s="5"/>
      <c r="D20" s="5"/>
      <c r="E20" s="5"/>
      <c r="F20" s="5"/>
      <c r="G20" s="5"/>
      <c r="H20" s="5"/>
      <c r="I20" s="5">
        <v>5</v>
      </c>
      <c r="J20" s="5">
        <v>7</v>
      </c>
      <c r="K20" s="5">
        <v>5</v>
      </c>
      <c r="L20" s="5">
        <v>10</v>
      </c>
      <c r="M20" s="5">
        <v>19</v>
      </c>
      <c r="N20" s="5">
        <f>+M20-1</f>
        <v>18</v>
      </c>
      <c r="O20" s="73"/>
      <c r="P20" s="5"/>
      <c r="Q20" s="5"/>
      <c r="R20" s="5"/>
      <c r="S20" s="5"/>
      <c r="T20" s="5"/>
      <c r="U20" s="5"/>
      <c r="V20" s="5"/>
      <c r="Y20" s="2">
        <f t="shared" si="13"/>
        <v>52</v>
      </c>
      <c r="Z20" s="2">
        <f t="shared" si="46"/>
        <v>0</v>
      </c>
      <c r="AA20" s="2">
        <f>Z20*0.9</f>
        <v>0</v>
      </c>
      <c r="AB20" s="2">
        <f t="shared" ref="AB20:AI20" si="48">AA20*0.9</f>
        <v>0</v>
      </c>
      <c r="AC20" s="2">
        <f t="shared" si="48"/>
        <v>0</v>
      </c>
      <c r="AD20" s="2">
        <f t="shared" si="48"/>
        <v>0</v>
      </c>
      <c r="AE20" s="2">
        <f t="shared" si="48"/>
        <v>0</v>
      </c>
      <c r="AF20" s="2">
        <f t="shared" si="48"/>
        <v>0</v>
      </c>
      <c r="AG20" s="2">
        <f t="shared" si="48"/>
        <v>0</v>
      </c>
      <c r="AH20" s="2">
        <f t="shared" si="48"/>
        <v>0</v>
      </c>
      <c r="AI20" s="2">
        <f t="shared" si="48"/>
        <v>0</v>
      </c>
      <c r="AL20" s="38"/>
      <c r="AM20" s="38"/>
      <c r="AP20" s="80"/>
    </row>
    <row r="21" spans="2:42" s="2" customFormat="1" x14ac:dyDescent="0.2">
      <c r="B21" s="2" t="s">
        <v>827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73">
        <v>17</v>
      </c>
      <c r="P21" s="5">
        <f>+O21</f>
        <v>17</v>
      </c>
      <c r="Q21" s="5">
        <f t="shared" ref="Q21:R21" si="49">+P21</f>
        <v>17</v>
      </c>
      <c r="R21" s="5">
        <f t="shared" si="49"/>
        <v>17</v>
      </c>
      <c r="S21" s="5">
        <f t="shared" ref="S21:S22" si="50">+R21</f>
        <v>17</v>
      </c>
      <c r="T21" s="5">
        <f t="shared" ref="T21:T22" si="51">+S21</f>
        <v>17</v>
      </c>
      <c r="U21" s="5">
        <f t="shared" ref="U21:U22" si="52">+T21</f>
        <v>17</v>
      </c>
      <c r="V21" s="5">
        <f t="shared" ref="V21:V22" si="53">+U21</f>
        <v>17</v>
      </c>
      <c r="Y21" s="2">
        <f t="shared" ref="Y21:Y29" si="54">SUM(K21:N21)</f>
        <v>0</v>
      </c>
      <c r="Z21" s="2">
        <f t="shared" ref="Z21:Z29" si="55">SUM(O21:R21)</f>
        <v>68</v>
      </c>
      <c r="AA21" s="2">
        <f>+Z21*0.8</f>
        <v>54.400000000000006</v>
      </c>
      <c r="AB21" s="2">
        <f t="shared" ref="AB21:AI21" si="56">+AA21*0.8</f>
        <v>43.52000000000001</v>
      </c>
      <c r="AC21" s="2">
        <f t="shared" si="56"/>
        <v>34.81600000000001</v>
      </c>
      <c r="AD21" s="2">
        <f t="shared" si="56"/>
        <v>27.852800000000009</v>
      </c>
      <c r="AE21" s="2">
        <f t="shared" si="56"/>
        <v>22.282240000000009</v>
      </c>
      <c r="AF21" s="2">
        <f t="shared" si="56"/>
        <v>17.825792000000007</v>
      </c>
      <c r="AG21" s="2">
        <f t="shared" si="56"/>
        <v>14.260633600000006</v>
      </c>
      <c r="AH21" s="2">
        <f t="shared" si="56"/>
        <v>11.408506880000004</v>
      </c>
      <c r="AI21" s="2">
        <f t="shared" si="56"/>
        <v>9.1268055040000036</v>
      </c>
      <c r="AL21" s="38"/>
      <c r="AM21" s="38"/>
      <c r="AP21" s="80"/>
    </row>
    <row r="22" spans="2:42" s="2" customFormat="1" x14ac:dyDescent="0.2">
      <c r="B22" s="2" t="s">
        <v>828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73">
        <v>16</v>
      </c>
      <c r="P22" s="5">
        <f t="shared" ref="P22:R22" si="57">+O22</f>
        <v>16</v>
      </c>
      <c r="Q22" s="5">
        <f t="shared" si="57"/>
        <v>16</v>
      </c>
      <c r="R22" s="5">
        <f t="shared" si="57"/>
        <v>16</v>
      </c>
      <c r="S22" s="5">
        <f t="shared" si="50"/>
        <v>16</v>
      </c>
      <c r="T22" s="5">
        <f t="shared" si="51"/>
        <v>16</v>
      </c>
      <c r="U22" s="5">
        <f t="shared" si="52"/>
        <v>16</v>
      </c>
      <c r="V22" s="5">
        <f t="shared" si="53"/>
        <v>16</v>
      </c>
      <c r="Y22" s="2">
        <f t="shared" si="54"/>
        <v>0</v>
      </c>
      <c r="Z22" s="2">
        <f t="shared" si="55"/>
        <v>64</v>
      </c>
      <c r="AA22" s="2">
        <f t="shared" ref="AA22:AI22" si="58">+Z22*0.8</f>
        <v>51.2</v>
      </c>
      <c r="AB22" s="2">
        <f t="shared" si="58"/>
        <v>40.960000000000008</v>
      </c>
      <c r="AC22" s="2">
        <f t="shared" si="58"/>
        <v>32.768000000000008</v>
      </c>
      <c r="AD22" s="2">
        <f t="shared" si="58"/>
        <v>26.214400000000008</v>
      </c>
      <c r="AE22" s="2">
        <f t="shared" si="58"/>
        <v>20.971520000000009</v>
      </c>
      <c r="AF22" s="2">
        <f t="shared" si="58"/>
        <v>16.777216000000006</v>
      </c>
      <c r="AG22" s="2">
        <f t="shared" si="58"/>
        <v>13.421772800000006</v>
      </c>
      <c r="AH22" s="2">
        <f t="shared" si="58"/>
        <v>10.737418240000006</v>
      </c>
      <c r="AI22" s="2">
        <f t="shared" si="58"/>
        <v>8.5899345920000041</v>
      </c>
      <c r="AL22" s="38"/>
      <c r="AM22" s="38"/>
      <c r="AP22" s="80"/>
    </row>
    <row r="23" spans="2:42" s="2" customFormat="1" x14ac:dyDescent="0.2">
      <c r="B23" s="2" t="s">
        <v>630</v>
      </c>
      <c r="C23" s="5"/>
      <c r="D23" s="5"/>
      <c r="E23" s="5"/>
      <c r="F23" s="5"/>
      <c r="G23" s="5"/>
      <c r="H23" s="5"/>
      <c r="I23" s="5">
        <v>22</v>
      </c>
      <c r="J23" s="5">
        <v>31</v>
      </c>
      <c r="K23" s="5">
        <v>26</v>
      </c>
      <c r="L23" s="5">
        <v>31</v>
      </c>
      <c r="M23" s="5">
        <v>32</v>
      </c>
      <c r="N23" s="5">
        <v>25</v>
      </c>
      <c r="O23" s="73">
        <v>21</v>
      </c>
      <c r="P23" s="5">
        <v>23</v>
      </c>
      <c r="Q23" s="5">
        <f t="shared" ref="Q23:R23" si="59">+P23-1</f>
        <v>22</v>
      </c>
      <c r="R23" s="5">
        <f t="shared" si="59"/>
        <v>21</v>
      </c>
      <c r="S23" s="5">
        <f t="shared" ref="S23" si="60">+R23-1</f>
        <v>20</v>
      </c>
      <c r="T23" s="5">
        <f t="shared" ref="T23" si="61">+S23-1</f>
        <v>19</v>
      </c>
      <c r="U23" s="5">
        <f t="shared" ref="U23" si="62">+T23-1</f>
        <v>18</v>
      </c>
      <c r="V23" s="5">
        <f t="shared" ref="V23" si="63">+U23-1</f>
        <v>17</v>
      </c>
      <c r="Y23" s="2">
        <f t="shared" si="54"/>
        <v>114</v>
      </c>
      <c r="Z23" s="2">
        <f t="shared" si="55"/>
        <v>87</v>
      </c>
      <c r="AA23" s="2">
        <f>Z23*0.98</f>
        <v>85.26</v>
      </c>
      <c r="AB23" s="2">
        <f t="shared" ref="AB23:AI23" si="64">AA23*0.98</f>
        <v>83.5548</v>
      </c>
      <c r="AC23" s="2">
        <f t="shared" si="64"/>
        <v>81.883703999999994</v>
      </c>
      <c r="AD23" s="2">
        <f t="shared" si="64"/>
        <v>80.246029919999998</v>
      </c>
      <c r="AE23" s="2">
        <f t="shared" si="64"/>
        <v>78.641109321599998</v>
      </c>
      <c r="AF23" s="2">
        <f t="shared" si="64"/>
        <v>77.068287135167992</v>
      </c>
      <c r="AG23" s="2">
        <f t="shared" si="64"/>
        <v>75.526921392464629</v>
      </c>
      <c r="AH23" s="2">
        <f t="shared" si="64"/>
        <v>74.016382964615332</v>
      </c>
      <c r="AI23" s="2">
        <f t="shared" si="64"/>
        <v>72.536055305323018</v>
      </c>
      <c r="AL23" s="38"/>
      <c r="AM23" s="38"/>
      <c r="AP23" s="80"/>
    </row>
    <row r="24" spans="2:42" s="2" customFormat="1" x14ac:dyDescent="0.2">
      <c r="B24" s="2" t="s">
        <v>825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73">
        <v>20</v>
      </c>
      <c r="P24" s="5">
        <f>+O24</f>
        <v>20</v>
      </c>
      <c r="Q24" s="5">
        <f t="shared" ref="Q24:R24" si="65">+P24</f>
        <v>20</v>
      </c>
      <c r="R24" s="5">
        <f t="shared" si="65"/>
        <v>20</v>
      </c>
      <c r="S24" s="5">
        <f t="shared" ref="S24" si="66">+R24</f>
        <v>20</v>
      </c>
      <c r="T24" s="5">
        <f t="shared" ref="T24" si="67">+S24</f>
        <v>20</v>
      </c>
      <c r="U24" s="5">
        <f t="shared" ref="U24" si="68">+T24</f>
        <v>20</v>
      </c>
      <c r="V24" s="5">
        <f t="shared" ref="V24" si="69">+U24</f>
        <v>20</v>
      </c>
      <c r="Y24" s="2">
        <f t="shared" si="54"/>
        <v>0</v>
      </c>
      <c r="Z24" s="2">
        <f t="shared" si="55"/>
        <v>80</v>
      </c>
      <c r="AA24" s="2">
        <f>+Z24*0.8</f>
        <v>64</v>
      </c>
      <c r="AB24" s="2">
        <f t="shared" ref="AB24:AI24" si="70">+AA24*0.8</f>
        <v>51.2</v>
      </c>
      <c r="AC24" s="2">
        <f t="shared" si="70"/>
        <v>40.960000000000008</v>
      </c>
      <c r="AD24" s="2">
        <f t="shared" si="70"/>
        <v>32.768000000000008</v>
      </c>
      <c r="AE24" s="2">
        <f t="shared" si="70"/>
        <v>26.214400000000008</v>
      </c>
      <c r="AF24" s="2">
        <f t="shared" si="70"/>
        <v>20.971520000000009</v>
      </c>
      <c r="AG24" s="2">
        <f t="shared" si="70"/>
        <v>16.777216000000006</v>
      </c>
      <c r="AH24" s="2">
        <f t="shared" si="70"/>
        <v>13.421772800000006</v>
      </c>
      <c r="AI24" s="2">
        <f t="shared" si="70"/>
        <v>10.737418240000006</v>
      </c>
      <c r="AL24" s="38"/>
      <c r="AM24" s="38"/>
      <c r="AP24" s="80"/>
    </row>
    <row r="25" spans="2:42" s="2" customFormat="1" x14ac:dyDescent="0.2">
      <c r="B25" s="2" t="s">
        <v>896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73"/>
      <c r="P25" s="5">
        <v>19</v>
      </c>
      <c r="Q25" s="5"/>
      <c r="R25" s="5"/>
      <c r="S25" s="5"/>
      <c r="T25" s="5"/>
      <c r="U25" s="5"/>
      <c r="V25" s="5"/>
      <c r="AL25" s="38"/>
      <c r="AM25" s="38"/>
      <c r="AP25" s="80"/>
    </row>
    <row r="26" spans="2:42" s="2" customFormat="1" x14ac:dyDescent="0.2">
      <c r="B26" s="2" t="s">
        <v>594</v>
      </c>
      <c r="C26" s="5"/>
      <c r="D26" s="5"/>
      <c r="E26" s="5"/>
      <c r="F26" s="5"/>
      <c r="G26" s="5"/>
      <c r="H26" s="5"/>
      <c r="I26" s="5">
        <v>11</v>
      </c>
      <c r="J26" s="5">
        <v>11</v>
      </c>
      <c r="K26" s="5">
        <v>8</v>
      </c>
      <c r="L26" s="5">
        <v>8</v>
      </c>
      <c r="M26" s="5">
        <v>27</v>
      </c>
      <c r="N26" s="5">
        <v>27</v>
      </c>
      <c r="O26" s="73">
        <v>27</v>
      </c>
      <c r="P26" s="5">
        <v>25</v>
      </c>
      <c r="Q26" s="5">
        <f t="shared" ref="Q26:R28" si="71">+P26</f>
        <v>25</v>
      </c>
      <c r="R26" s="5">
        <f t="shared" si="71"/>
        <v>25</v>
      </c>
      <c r="S26" s="5">
        <f t="shared" ref="S26:S28" si="72">+R26</f>
        <v>25</v>
      </c>
      <c r="T26" s="5">
        <f t="shared" ref="T26:T28" si="73">+S26</f>
        <v>25</v>
      </c>
      <c r="U26" s="5">
        <f t="shared" ref="U26:U28" si="74">+T26</f>
        <v>25</v>
      </c>
      <c r="V26" s="5">
        <f t="shared" ref="V26:V28" si="75">+U26</f>
        <v>25</v>
      </c>
      <c r="Y26" s="2">
        <f t="shared" si="54"/>
        <v>70</v>
      </c>
      <c r="Z26" s="2">
        <f t="shared" si="55"/>
        <v>102</v>
      </c>
      <c r="AA26" s="2">
        <f>+Z26*0.9</f>
        <v>91.8</v>
      </c>
      <c r="AB26" s="2">
        <f t="shared" ref="AB26" si="76">+AA26*0.9</f>
        <v>82.62</v>
      </c>
      <c r="AC26" s="2">
        <f>+AB26*0.8</f>
        <v>66.096000000000004</v>
      </c>
      <c r="AD26" s="2">
        <f t="shared" ref="AD26:AI26" si="77">+AC26*0.8</f>
        <v>52.876800000000003</v>
      </c>
      <c r="AE26" s="2">
        <f t="shared" si="77"/>
        <v>42.301440000000007</v>
      </c>
      <c r="AF26" s="2">
        <f t="shared" si="77"/>
        <v>33.841152000000008</v>
      </c>
      <c r="AG26" s="2">
        <f t="shared" si="77"/>
        <v>27.072921600000008</v>
      </c>
      <c r="AH26" s="2">
        <f t="shared" si="77"/>
        <v>21.658337280000008</v>
      </c>
      <c r="AI26" s="2">
        <f t="shared" si="77"/>
        <v>17.326669824000007</v>
      </c>
      <c r="AL26" s="38"/>
      <c r="AM26" s="38"/>
      <c r="AP26" s="80"/>
    </row>
    <row r="27" spans="2:42" s="2" customFormat="1" x14ac:dyDescent="0.2">
      <c r="B27" s="2" t="s">
        <v>824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73">
        <v>23</v>
      </c>
      <c r="P27" s="5">
        <v>20</v>
      </c>
      <c r="Q27" s="5">
        <f t="shared" si="71"/>
        <v>20</v>
      </c>
      <c r="R27" s="5">
        <f t="shared" si="71"/>
        <v>20</v>
      </c>
      <c r="S27" s="5">
        <f t="shared" si="72"/>
        <v>20</v>
      </c>
      <c r="T27" s="5">
        <f t="shared" si="73"/>
        <v>20</v>
      </c>
      <c r="U27" s="5">
        <f t="shared" si="74"/>
        <v>20</v>
      </c>
      <c r="V27" s="5">
        <f t="shared" si="75"/>
        <v>20</v>
      </c>
      <c r="Y27" s="2">
        <f t="shared" si="54"/>
        <v>0</v>
      </c>
      <c r="Z27" s="2">
        <f t="shared" si="55"/>
        <v>83</v>
      </c>
      <c r="AA27" s="2">
        <f>+Z27*0.8</f>
        <v>66.400000000000006</v>
      </c>
      <c r="AB27" s="2">
        <f t="shared" ref="AB27:AI27" si="78">+AA27*0.8</f>
        <v>53.120000000000005</v>
      </c>
      <c r="AC27" s="2">
        <f t="shared" si="78"/>
        <v>42.496000000000009</v>
      </c>
      <c r="AD27" s="2">
        <f t="shared" si="78"/>
        <v>33.996800000000007</v>
      </c>
      <c r="AE27" s="2">
        <f t="shared" si="78"/>
        <v>27.197440000000007</v>
      </c>
      <c r="AF27" s="2">
        <f t="shared" si="78"/>
        <v>21.757952000000007</v>
      </c>
      <c r="AG27" s="2">
        <f t="shared" si="78"/>
        <v>17.406361600000007</v>
      </c>
      <c r="AH27" s="2">
        <f t="shared" si="78"/>
        <v>13.925089280000007</v>
      </c>
      <c r="AI27" s="2">
        <f t="shared" si="78"/>
        <v>11.140071424000006</v>
      </c>
      <c r="AL27" s="38"/>
      <c r="AM27" s="38"/>
      <c r="AP27" s="80"/>
    </row>
    <row r="28" spans="2:42" s="2" customFormat="1" x14ac:dyDescent="0.2">
      <c r="B28" s="2" t="s">
        <v>823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73">
        <v>48</v>
      </c>
      <c r="P28" s="5">
        <v>30</v>
      </c>
      <c r="Q28" s="5">
        <f t="shared" si="71"/>
        <v>30</v>
      </c>
      <c r="R28" s="5">
        <f t="shared" si="71"/>
        <v>30</v>
      </c>
      <c r="S28" s="5">
        <f t="shared" si="72"/>
        <v>30</v>
      </c>
      <c r="T28" s="5">
        <f t="shared" si="73"/>
        <v>30</v>
      </c>
      <c r="U28" s="5">
        <f t="shared" si="74"/>
        <v>30</v>
      </c>
      <c r="V28" s="5">
        <f t="shared" si="75"/>
        <v>30</v>
      </c>
      <c r="Y28" s="2">
        <f t="shared" si="54"/>
        <v>0</v>
      </c>
      <c r="Z28" s="2">
        <f t="shared" si="55"/>
        <v>138</v>
      </c>
      <c r="AA28" s="2">
        <f>+Z28*0.5</f>
        <v>69</v>
      </c>
      <c r="AB28" s="2">
        <f t="shared" ref="AB28:AI28" si="79">+AA28*0.5</f>
        <v>34.5</v>
      </c>
      <c r="AC28" s="2">
        <f t="shared" si="79"/>
        <v>17.25</v>
      </c>
      <c r="AD28" s="2">
        <f t="shared" si="79"/>
        <v>8.625</v>
      </c>
      <c r="AE28" s="2">
        <f t="shared" si="79"/>
        <v>4.3125</v>
      </c>
      <c r="AF28" s="2">
        <f t="shared" si="79"/>
        <v>2.15625</v>
      </c>
      <c r="AG28" s="2">
        <f t="shared" si="79"/>
        <v>1.078125</v>
      </c>
      <c r="AH28" s="2">
        <f t="shared" si="79"/>
        <v>0.5390625</v>
      </c>
      <c r="AI28" s="2">
        <f t="shared" si="79"/>
        <v>0.26953125</v>
      </c>
      <c r="AL28" s="38"/>
      <c r="AM28" s="38"/>
      <c r="AP28" s="80"/>
    </row>
    <row r="29" spans="2:42" s="2" customFormat="1" x14ac:dyDescent="0.2">
      <c r="B29" s="2" t="s">
        <v>596</v>
      </c>
      <c r="C29" s="5"/>
      <c r="D29" s="5"/>
      <c r="E29" s="5"/>
      <c r="F29" s="5"/>
      <c r="G29" s="5"/>
      <c r="H29" s="5"/>
      <c r="I29" s="5"/>
      <c r="J29" s="5"/>
      <c r="K29" s="5"/>
      <c r="L29" s="5">
        <v>24</v>
      </c>
      <c r="M29" s="5">
        <v>46</v>
      </c>
      <c r="N29" s="5">
        <v>39</v>
      </c>
      <c r="O29" s="73">
        <v>35</v>
      </c>
      <c r="P29" s="5">
        <v>37</v>
      </c>
      <c r="Q29" s="5">
        <f t="shared" ref="Q29:R29" si="80">+P29+1</f>
        <v>38</v>
      </c>
      <c r="R29" s="5">
        <f t="shared" si="80"/>
        <v>39</v>
      </c>
      <c r="S29" s="5">
        <f t="shared" ref="S29" si="81">+R29+1</f>
        <v>40</v>
      </c>
      <c r="T29" s="5">
        <f t="shared" ref="T29" si="82">+S29+1</f>
        <v>41</v>
      </c>
      <c r="U29" s="5">
        <f t="shared" ref="U29" si="83">+T29+1</f>
        <v>42</v>
      </c>
      <c r="V29" s="5">
        <f t="shared" ref="V29" si="84">+U29+1</f>
        <v>43</v>
      </c>
      <c r="Y29" s="2">
        <f t="shared" si="54"/>
        <v>109</v>
      </c>
      <c r="Z29" s="2">
        <f t="shared" si="55"/>
        <v>149</v>
      </c>
      <c r="AA29" s="2">
        <f>+Z29*1.01</f>
        <v>150.49</v>
      </c>
      <c r="AB29" s="2">
        <f t="shared" ref="AB29:AI29" si="85">+AA29*1.01</f>
        <v>151.9949</v>
      </c>
      <c r="AC29" s="2">
        <f t="shared" si="85"/>
        <v>153.514849</v>
      </c>
      <c r="AD29" s="2">
        <f t="shared" si="85"/>
        <v>155.04999749000001</v>
      </c>
      <c r="AE29" s="2">
        <f t="shared" si="85"/>
        <v>156.6004974649</v>
      </c>
      <c r="AF29" s="2">
        <f t="shared" si="85"/>
        <v>158.16650243954899</v>
      </c>
      <c r="AG29" s="2">
        <f t="shared" si="85"/>
        <v>159.7481674639445</v>
      </c>
      <c r="AH29" s="2">
        <f t="shared" si="85"/>
        <v>161.34564913858395</v>
      </c>
      <c r="AI29" s="2">
        <f t="shared" si="85"/>
        <v>162.9591056299698</v>
      </c>
      <c r="AL29" s="38"/>
      <c r="AM29" s="38"/>
      <c r="AP29" s="80"/>
    </row>
    <row r="30" spans="2:42" s="2" customFormat="1" x14ac:dyDescent="0.2">
      <c r="B30" s="2" t="s">
        <v>597</v>
      </c>
      <c r="C30" s="5"/>
      <c r="D30" s="5"/>
      <c r="E30" s="5"/>
      <c r="F30" s="5"/>
      <c r="G30" s="5"/>
      <c r="H30" s="5"/>
      <c r="I30" s="8">
        <f>SUM(I3:I29)</f>
        <v>347</v>
      </c>
      <c r="J30" s="8">
        <f>SUM(J3:J29)</f>
        <v>465</v>
      </c>
      <c r="K30" s="8">
        <f>SUM(K3:K29)</f>
        <v>591</v>
      </c>
      <c r="L30" s="8">
        <f>SUM(L3:L29)</f>
        <v>954</v>
      </c>
      <c r="M30" s="8">
        <f>SUM(M3:M29)</f>
        <v>1126.3</v>
      </c>
      <c r="N30" s="8">
        <f>SUM(N3:N29)</f>
        <v>1034</v>
      </c>
      <c r="O30" s="8">
        <f>SUM(O3:O29)</f>
        <v>891</v>
      </c>
      <c r="P30" s="8">
        <f>SUM(P3:P29)</f>
        <v>842</v>
      </c>
      <c r="Q30" s="8">
        <f>SUM(Q3:Q29)</f>
        <v>843.79300000000001</v>
      </c>
      <c r="R30" s="8">
        <f>SUM(R3:R29)</f>
        <v>826.6232</v>
      </c>
      <c r="S30" s="8">
        <f t="shared" ref="S30:V30" si="86">SUM(S3:S29)</f>
        <v>773.12956799999995</v>
      </c>
      <c r="T30" s="8">
        <f t="shared" si="86"/>
        <v>769.22907232</v>
      </c>
      <c r="U30" s="8">
        <f t="shared" si="86"/>
        <v>791.87421159680002</v>
      </c>
      <c r="V30" s="8">
        <f t="shared" si="86"/>
        <v>774.14876478083193</v>
      </c>
      <c r="Y30" s="8">
        <f>SUM(Y3:Y29)</f>
        <v>3705.3</v>
      </c>
      <c r="Z30" s="8">
        <f>SUM(Z3:Z29)</f>
        <v>3373.4162000000001</v>
      </c>
      <c r="AA30" s="8">
        <f>SUM(AA3:AA29)</f>
        <v>2999.2899320000006</v>
      </c>
      <c r="AB30" s="8">
        <f>SUM(AB3:AB29)</f>
        <v>2733.6717083199997</v>
      </c>
      <c r="AC30" s="8">
        <f>SUM(AC3:AC29)</f>
        <v>2515.6401790032</v>
      </c>
      <c r="AD30" s="8">
        <f>SUM(AD3:AD29)</f>
        <v>2075.4045890182319</v>
      </c>
      <c r="AE30" s="8">
        <f>SUM(AE3:AE29)</f>
        <v>1842.0751264381142</v>
      </c>
      <c r="AF30" s="8">
        <f>SUM(AF3:AF29)</f>
        <v>1651.4554961886543</v>
      </c>
      <c r="AG30" s="8">
        <f>SUM(AG3:AG29)</f>
        <v>1494.1363991802559</v>
      </c>
      <c r="AH30" s="8">
        <f>SUM(AH3:AH29)</f>
        <v>1371.2285347595275</v>
      </c>
      <c r="AI30" s="8">
        <f>SUM(AI3:AI29)</f>
        <v>1173.2094513522466</v>
      </c>
      <c r="AL30" s="38"/>
      <c r="AM30" s="38"/>
      <c r="AP30" s="80"/>
    </row>
    <row r="31" spans="2:42" s="2" customFormat="1" x14ac:dyDescent="0.2">
      <c r="B31" s="2" t="s">
        <v>61</v>
      </c>
      <c r="C31" s="5"/>
      <c r="D31" s="5"/>
      <c r="E31" s="5"/>
      <c r="F31" s="5"/>
      <c r="G31" s="5"/>
      <c r="H31" s="5"/>
      <c r="I31" s="5">
        <f t="shared" ref="I31:L31" si="87">+I65-I30</f>
        <v>-347</v>
      </c>
      <c r="J31" s="5">
        <f t="shared" si="87"/>
        <v>869.7</v>
      </c>
      <c r="K31" s="5">
        <f>+K65-K30</f>
        <v>812.7</v>
      </c>
      <c r="L31" s="5">
        <f t="shared" si="87"/>
        <v>886.3</v>
      </c>
      <c r="M31" s="5">
        <f>+M65-M30</f>
        <v>841.89999999999986</v>
      </c>
      <c r="N31" s="5">
        <f>+N65-N30</f>
        <v>793.60000000000036</v>
      </c>
      <c r="O31" s="5">
        <f>+O65-O30</f>
        <v>693.60000000000014</v>
      </c>
      <c r="P31" s="5">
        <f t="shared" ref="P31:Q31" si="88">+O31</f>
        <v>693.60000000000014</v>
      </c>
      <c r="Q31" s="5">
        <f t="shared" si="88"/>
        <v>693.60000000000014</v>
      </c>
      <c r="R31" s="5">
        <f>+Q31</f>
        <v>693.60000000000014</v>
      </c>
      <c r="S31" s="5">
        <f t="shared" ref="S31:V31" si="89">+R31</f>
        <v>693.60000000000014</v>
      </c>
      <c r="T31" s="5">
        <f t="shared" si="89"/>
        <v>693.60000000000014</v>
      </c>
      <c r="U31" s="5">
        <f t="shared" si="89"/>
        <v>693.60000000000014</v>
      </c>
      <c r="V31" s="5">
        <f t="shared" si="89"/>
        <v>693.60000000000014</v>
      </c>
      <c r="Y31" s="2">
        <f>SUM(J31:M31)</f>
        <v>3410.5999999999995</v>
      </c>
      <c r="Z31" s="2">
        <f>SUM(O31:R31)</f>
        <v>2774.4000000000005</v>
      </c>
      <c r="AA31" s="2">
        <f>+Z31*0.8</f>
        <v>2219.5200000000004</v>
      </c>
      <c r="AB31" s="2">
        <f t="shared" ref="AB31:AI31" si="90">+AA31*0.8</f>
        <v>1775.6160000000004</v>
      </c>
      <c r="AC31" s="2">
        <f t="shared" si="90"/>
        <v>1420.4928000000004</v>
      </c>
      <c r="AD31" s="2">
        <f t="shared" si="90"/>
        <v>1136.3942400000003</v>
      </c>
      <c r="AE31" s="2">
        <f t="shared" si="90"/>
        <v>909.11539200000027</v>
      </c>
      <c r="AF31" s="2">
        <f t="shared" si="90"/>
        <v>727.29231360000028</v>
      </c>
      <c r="AG31" s="2">
        <f t="shared" si="90"/>
        <v>581.83385088000023</v>
      </c>
      <c r="AH31" s="2">
        <f t="shared" si="90"/>
        <v>465.46708070400018</v>
      </c>
      <c r="AI31" s="2">
        <f t="shared" si="90"/>
        <v>372.37366456320018</v>
      </c>
      <c r="AL31" s="38"/>
      <c r="AM31" s="38"/>
      <c r="AP31" s="80"/>
    </row>
    <row r="32" spans="2:42" s="2" customFormat="1" x14ac:dyDescent="0.2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AL32" s="38"/>
      <c r="AM32" s="38"/>
      <c r="AP32" s="80"/>
    </row>
    <row r="33" spans="2:44" s="2" customFormat="1" x14ac:dyDescent="0.2">
      <c r="B33" s="2" t="s">
        <v>814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>
        <f>M31+M30</f>
        <v>1968.1999999999998</v>
      </c>
      <c r="N33" s="5">
        <f>N31+N30</f>
        <v>1827.6000000000004</v>
      </c>
      <c r="O33" s="5"/>
      <c r="P33" s="5"/>
      <c r="Q33" s="5"/>
      <c r="AL33" s="38"/>
      <c r="AM33" s="38"/>
      <c r="AP33" s="80"/>
    </row>
    <row r="34" spans="2:44" s="2" customFormat="1" x14ac:dyDescent="0.2">
      <c r="B34" s="2" t="s">
        <v>581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>
        <v>2146</v>
      </c>
      <c r="N34" s="5">
        <v>2249</v>
      </c>
      <c r="O34" s="5"/>
      <c r="P34" s="5"/>
      <c r="Q34" s="5"/>
      <c r="AL34" s="38"/>
      <c r="AM34" s="38"/>
      <c r="AP34" s="80"/>
    </row>
    <row r="35" spans="2:44" s="2" customFormat="1" x14ac:dyDescent="0.2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AL35" s="38"/>
      <c r="AM35" s="38"/>
      <c r="AP35" s="80"/>
    </row>
    <row r="36" spans="2:44" s="2" customFormat="1" x14ac:dyDescent="0.2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4"/>
      <c r="O36" s="5"/>
      <c r="P36" s="5"/>
      <c r="Q36" s="5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L36" s="38"/>
      <c r="AM36" s="38"/>
      <c r="AP36" s="80"/>
    </row>
    <row r="37" spans="2:44" s="7" customFormat="1" x14ac:dyDescent="0.2">
      <c r="B37" s="7" t="s">
        <v>819</v>
      </c>
      <c r="C37" s="8"/>
      <c r="D37" s="8"/>
      <c r="E37" s="8"/>
      <c r="F37" s="8"/>
      <c r="G37" s="8"/>
      <c r="H37" s="8"/>
      <c r="I37" s="8"/>
      <c r="J37" s="8"/>
      <c r="K37" s="8">
        <f>+K38+K39</f>
        <v>419.3</v>
      </c>
      <c r="L37" s="8">
        <f t="shared" ref="L37:N37" si="91">+L38+L39</f>
        <v>461.8</v>
      </c>
      <c r="M37" s="8">
        <f t="shared" si="91"/>
        <v>465.5</v>
      </c>
      <c r="N37" s="8">
        <f t="shared" si="91"/>
        <v>324.2</v>
      </c>
      <c r="O37" s="8">
        <f>+O38+O39</f>
        <v>226.7</v>
      </c>
      <c r="P37" s="8">
        <f t="shared" ref="P37" si="92">+P38+P39</f>
        <v>208.4</v>
      </c>
      <c r="Q37" s="8">
        <f t="shared" ref="Q37" si="93">+Q38+Q39</f>
        <v>207.4</v>
      </c>
      <c r="R37" s="8">
        <f>+R38+R39</f>
        <v>206.4</v>
      </c>
      <c r="S37" s="8">
        <f t="shared" ref="S37:V37" si="94">+S38+S39</f>
        <v>205.4</v>
      </c>
      <c r="T37" s="8">
        <f t="shared" si="94"/>
        <v>204.4</v>
      </c>
      <c r="U37" s="8">
        <f t="shared" si="94"/>
        <v>203.4</v>
      </c>
      <c r="V37" s="8">
        <f t="shared" si="94"/>
        <v>202.4</v>
      </c>
      <c r="Y37" s="8">
        <f t="shared" ref="Y37:AD37" si="95">+Y38+Y39</f>
        <v>1670.8</v>
      </c>
      <c r="Z37" s="8">
        <f t="shared" si="95"/>
        <v>848.9</v>
      </c>
      <c r="AA37" s="8">
        <f t="shared" si="95"/>
        <v>805.36500000000001</v>
      </c>
      <c r="AB37" s="8">
        <f t="shared" si="95"/>
        <v>764.32454999999993</v>
      </c>
      <c r="AC37" s="8">
        <f t="shared" si="95"/>
        <v>696.06109149999986</v>
      </c>
      <c r="AD37" s="8">
        <f t="shared" si="95"/>
        <v>648.60336054499999</v>
      </c>
      <c r="AE37" s="8">
        <f t="shared" ref="AE37" si="96">+AE38+AE39</f>
        <v>599.60115341534993</v>
      </c>
      <c r="AF37" s="8">
        <f t="shared" ref="AF37" si="97">+AF38+AF39</f>
        <v>558.20922102423037</v>
      </c>
      <c r="AG37" s="8">
        <f t="shared" ref="AG37" si="98">+AG38+AG39</f>
        <v>522.53407038707383</v>
      </c>
      <c r="AH37" s="8">
        <f t="shared" ref="AH37" si="99">+AH38+AH39</f>
        <v>499.17438979949407</v>
      </c>
      <c r="AI37" s="8">
        <f t="shared" ref="AI37" si="100">+AI38+AI39</f>
        <v>476.03566287695782</v>
      </c>
      <c r="AJ37" s="38">
        <f>AI37/$AI$71</f>
        <v>6.4897758710806386E-2</v>
      </c>
      <c r="AL37" s="57"/>
      <c r="AM37" s="57"/>
      <c r="AP37" s="83">
        <v>-0.1</v>
      </c>
      <c r="AQ37" s="77">
        <f>+AJ37</f>
        <v>6.4897758710806386E-2</v>
      </c>
      <c r="AR37" s="38">
        <f>+AQ37*AP37</f>
        <v>-6.4897758710806388E-3</v>
      </c>
    </row>
    <row r="38" spans="2:44" s="78" customFormat="1" x14ac:dyDescent="0.2">
      <c r="B38" s="78" t="s">
        <v>818</v>
      </c>
      <c r="C38" s="76"/>
      <c r="D38" s="76"/>
      <c r="E38" s="76"/>
      <c r="F38" s="76">
        <v>249.2</v>
      </c>
      <c r="G38" s="76">
        <v>304.2</v>
      </c>
      <c r="H38" s="76">
        <v>298.3</v>
      </c>
      <c r="I38" s="76"/>
      <c r="J38" s="76">
        <v>424.7</v>
      </c>
      <c r="K38" s="76">
        <f>K4+K8+K14+K15+K19+K20+K23</f>
        <v>218</v>
      </c>
      <c r="L38" s="76">
        <f>L4+L8+L14+L15+L19+L20+L23</f>
        <v>265</v>
      </c>
      <c r="M38" s="76">
        <f>M4+M8+M14+M15+M19+M20+M23</f>
        <v>298</v>
      </c>
      <c r="N38" s="76">
        <f>N4+N8+N14+N15+N19+N20+N23</f>
        <v>196</v>
      </c>
      <c r="O38" s="88">
        <f>O4+O8+O14+O15+O19+O20+O23</f>
        <v>82</v>
      </c>
      <c r="P38" s="88">
        <f t="shared" ref="P38" si="101">P4+P8+P14+P15+P19+P20+P23</f>
        <v>71</v>
      </c>
      <c r="Q38" s="76">
        <f>Q4+Q8+Q14+Q15+Q19+Q20+Q23</f>
        <v>70</v>
      </c>
      <c r="R38" s="76">
        <f>R4+R8+R14+R15+R19+R20+R23</f>
        <v>69</v>
      </c>
      <c r="S38" s="76">
        <f t="shared" ref="S38:V38" si="102">S4+S8+S14+S15+S19+S20+S23</f>
        <v>68</v>
      </c>
      <c r="T38" s="76">
        <f t="shared" si="102"/>
        <v>67</v>
      </c>
      <c r="U38" s="76">
        <f t="shared" si="102"/>
        <v>66</v>
      </c>
      <c r="V38" s="76">
        <f t="shared" si="102"/>
        <v>65</v>
      </c>
      <c r="Y38" s="76">
        <f>Y4+Y8+Y14+Y15+Y19+Y20+Y23</f>
        <v>977</v>
      </c>
      <c r="Z38" s="76">
        <f>Z4+Z8+Z14+Z15+Z19+Z20+Z23</f>
        <v>292</v>
      </c>
      <c r="AA38" s="76">
        <f>AA4+AA8+AA14+AA15+AA19+AA20+AA23</f>
        <v>276.31</v>
      </c>
      <c r="AB38" s="76">
        <f>AB4+AB8+AB14+AB15+AB19+AB20+AB23</f>
        <v>261.72230000000002</v>
      </c>
      <c r="AC38" s="76">
        <f>AC4+AC8+AC14+AC15+AC19+AC20+AC23</f>
        <v>218.58895399999997</v>
      </c>
      <c r="AD38" s="76">
        <f>AD4+AD8+AD14+AD15+AD19+AD20+AD23</f>
        <v>195.00482992000002</v>
      </c>
      <c r="AE38" s="76">
        <f>AE4+AE8+AE14+AE15+AE19+AE20+AE23</f>
        <v>168.68254932159999</v>
      </c>
      <c r="AF38" s="76">
        <f>AF4+AF8+AF14+AF15+AF19+AF20+AF23</f>
        <v>148.83654713516799</v>
      </c>
      <c r="AG38" s="76">
        <f>AG4+AG8+AG14+AG15+AG19+AG20+AG23</f>
        <v>133.63003019246463</v>
      </c>
      <c r="AH38" s="76">
        <f>AH4+AH8+AH14+AH15+AH19+AH20+AH23</f>
        <v>129.71555161461532</v>
      </c>
      <c r="AI38" s="76">
        <f>AI4+AI8+AI14+AI15+AI19+AI20+AI23</f>
        <v>125.04976660132303</v>
      </c>
      <c r="AL38" s="57"/>
      <c r="AM38" s="57"/>
      <c r="AP38" s="81"/>
    </row>
    <row r="39" spans="2:44" s="2" customFormat="1" x14ac:dyDescent="0.2">
      <c r="B39" s="2" t="s">
        <v>645</v>
      </c>
      <c r="C39" s="5"/>
      <c r="D39" s="5"/>
      <c r="E39" s="5"/>
      <c r="F39" s="5"/>
      <c r="G39" s="5"/>
      <c r="H39" s="5"/>
      <c r="I39" s="5"/>
      <c r="J39" s="5"/>
      <c r="K39" s="5">
        <f>419.3-K4-K8-K14-K15-K19-K20-K23</f>
        <v>201.3</v>
      </c>
      <c r="L39" s="5">
        <f>461.8-L4-L8-L14-L15-L19-L20-L23</f>
        <v>196.8</v>
      </c>
      <c r="M39" s="5">
        <f>465.5-M4-M8-M14-M15-M19-M20-M23</f>
        <v>167.5</v>
      </c>
      <c r="N39" s="5">
        <f>324.2-N4-N8-N14-N15-N19-N20-N23</f>
        <v>128.19999999999999</v>
      </c>
      <c r="O39" s="73">
        <f>226.7-O38</f>
        <v>144.69999999999999</v>
      </c>
      <c r="P39" s="73">
        <f>208.4-P38</f>
        <v>137.4</v>
      </c>
      <c r="Q39" s="5">
        <f>+P39</f>
        <v>137.4</v>
      </c>
      <c r="R39" s="5">
        <f>+Q39</f>
        <v>137.4</v>
      </c>
      <c r="S39" s="5">
        <f t="shared" ref="S39:V39" si="103">+R39</f>
        <v>137.4</v>
      </c>
      <c r="T39" s="5">
        <f t="shared" si="103"/>
        <v>137.4</v>
      </c>
      <c r="U39" s="5">
        <f t="shared" si="103"/>
        <v>137.4</v>
      </c>
      <c r="V39" s="5">
        <f t="shared" si="103"/>
        <v>137.4</v>
      </c>
      <c r="Y39" s="2">
        <f>SUM(K39:N39)</f>
        <v>693.8</v>
      </c>
      <c r="Z39" s="2">
        <f>SUM(O39:R39)</f>
        <v>556.9</v>
      </c>
      <c r="AA39" s="2">
        <f>+Z39*0.95</f>
        <v>529.05499999999995</v>
      </c>
      <c r="AB39" s="2">
        <f>+AA39*0.95</f>
        <v>502.60224999999991</v>
      </c>
      <c r="AC39" s="2">
        <f>+AB39*0.95</f>
        <v>477.47213749999992</v>
      </c>
      <c r="AD39" s="2">
        <f>+AC39*0.95</f>
        <v>453.59853062499991</v>
      </c>
      <c r="AE39" s="2">
        <f t="shared" ref="AE39:AH39" si="104">+AD39*0.95</f>
        <v>430.91860409374988</v>
      </c>
      <c r="AF39" s="2">
        <f t="shared" si="104"/>
        <v>409.37267388906236</v>
      </c>
      <c r="AG39" s="2">
        <f t="shared" si="104"/>
        <v>388.90404019460919</v>
      </c>
      <c r="AH39" s="2">
        <f t="shared" si="104"/>
        <v>369.45883818487874</v>
      </c>
      <c r="AI39" s="2">
        <f>+AH39*0.95</f>
        <v>350.98589627563479</v>
      </c>
      <c r="AL39" s="38"/>
      <c r="AM39" s="38"/>
      <c r="AP39" s="80"/>
    </row>
    <row r="40" spans="2:44" s="2" customFormat="1" x14ac:dyDescent="0.2">
      <c r="B40" s="2" t="s">
        <v>653</v>
      </c>
      <c r="C40" s="5"/>
      <c r="D40" s="5"/>
      <c r="E40" s="5"/>
      <c r="F40" s="5">
        <v>100.4</v>
      </c>
      <c r="G40" s="5"/>
      <c r="H40" s="5"/>
      <c r="I40" s="5"/>
      <c r="J40" s="5">
        <v>43.6</v>
      </c>
      <c r="K40" s="5"/>
      <c r="L40" s="5"/>
      <c r="M40" s="5"/>
      <c r="N40" s="4"/>
      <c r="O40" s="73"/>
      <c r="P40" s="5"/>
      <c r="Q40" s="5"/>
      <c r="R40" s="5"/>
      <c r="S40" s="5"/>
      <c r="T40" s="5"/>
      <c r="U40" s="5"/>
      <c r="V40" s="5"/>
      <c r="AL40" s="38"/>
      <c r="AM40" s="38"/>
      <c r="AP40" s="80"/>
    </row>
    <row r="41" spans="2:44" s="2" customFormat="1" x14ac:dyDescent="0.2">
      <c r="B41" s="2" t="s">
        <v>611</v>
      </c>
      <c r="C41" s="5"/>
      <c r="D41" s="5"/>
      <c r="E41" s="5"/>
      <c r="F41" s="5">
        <v>133.30000000000001</v>
      </c>
      <c r="G41" s="5">
        <v>144</v>
      </c>
      <c r="H41" s="5">
        <v>160.6</v>
      </c>
      <c r="I41" s="5"/>
      <c r="J41" s="5">
        <v>141.4</v>
      </c>
      <c r="K41" s="5">
        <v>155.5</v>
      </c>
      <c r="L41" s="5">
        <v>163.19999999999999</v>
      </c>
      <c r="M41" s="5">
        <v>151</v>
      </c>
      <c r="N41" s="5">
        <v>155.9</v>
      </c>
      <c r="O41" s="73">
        <v>156.69999999999999</v>
      </c>
      <c r="P41" s="5">
        <v>173.1</v>
      </c>
      <c r="Q41" s="5">
        <f>+M41*1.03</f>
        <v>155.53</v>
      </c>
      <c r="R41" s="5">
        <f t="shared" ref="R41:V41" si="105">+N41*1.03</f>
        <v>160.577</v>
      </c>
      <c r="S41" s="5">
        <f t="shared" si="105"/>
        <v>161.40099999999998</v>
      </c>
      <c r="T41" s="5">
        <f t="shared" si="105"/>
        <v>178.29300000000001</v>
      </c>
      <c r="U41" s="5">
        <f t="shared" si="105"/>
        <v>160.19589999999999</v>
      </c>
      <c r="V41" s="5">
        <f t="shared" si="105"/>
        <v>165.39430999999999</v>
      </c>
      <c r="Y41" s="2">
        <f>SUM(K41:N41)</f>
        <v>625.6</v>
      </c>
      <c r="Z41" s="2">
        <f>SUM(O41:R41)</f>
        <v>645.90699999999993</v>
      </c>
      <c r="AA41" s="2">
        <f>+Z41*1.01</f>
        <v>652.36606999999992</v>
      </c>
      <c r="AB41" s="2">
        <f t="shared" ref="AB41:AI41" si="106">+AA41*1.01</f>
        <v>658.88973069999997</v>
      </c>
      <c r="AC41" s="2">
        <f t="shared" si="106"/>
        <v>665.478628007</v>
      </c>
      <c r="AD41" s="2">
        <f t="shared" si="106"/>
        <v>672.13341428706997</v>
      </c>
      <c r="AE41" s="2">
        <f t="shared" si="106"/>
        <v>678.85474842994063</v>
      </c>
      <c r="AF41" s="2">
        <f t="shared" si="106"/>
        <v>685.64329591424007</v>
      </c>
      <c r="AG41" s="2">
        <f t="shared" si="106"/>
        <v>692.49972887338242</v>
      </c>
      <c r="AH41" s="2">
        <f t="shared" si="106"/>
        <v>699.42472616211626</v>
      </c>
      <c r="AI41" s="2">
        <f t="shared" si="106"/>
        <v>706.41897342373738</v>
      </c>
      <c r="AJ41" s="38">
        <f>AI41/$AI$71</f>
        <v>9.6305826771299979E-2</v>
      </c>
      <c r="AL41" s="38"/>
      <c r="AM41" s="38"/>
      <c r="AP41" s="82">
        <v>0.01</v>
      </c>
      <c r="AQ41" s="77">
        <f>+AJ41</f>
        <v>9.6305826771299979E-2</v>
      </c>
      <c r="AR41" s="38">
        <f>+AQ41*AP41</f>
        <v>9.6305826771299981E-4</v>
      </c>
    </row>
    <row r="42" spans="2:44" s="2" customFormat="1" x14ac:dyDescent="0.2">
      <c r="B42" s="2" t="s">
        <v>624</v>
      </c>
      <c r="C42" s="5"/>
      <c r="D42" s="5"/>
      <c r="E42" s="5"/>
      <c r="F42" s="5"/>
      <c r="G42" s="5"/>
      <c r="H42" s="5"/>
      <c r="I42" s="5">
        <v>62</v>
      </c>
      <c r="J42" s="5">
        <v>62</v>
      </c>
      <c r="K42" s="5">
        <v>60</v>
      </c>
      <c r="L42" s="5">
        <v>59</v>
      </c>
      <c r="M42" s="5">
        <v>57</v>
      </c>
      <c r="N42" s="5"/>
      <c r="O42" s="73">
        <v>56</v>
      </c>
      <c r="P42" s="5">
        <v>69</v>
      </c>
      <c r="Q42" s="5"/>
      <c r="AL42" s="38"/>
      <c r="AM42" s="38"/>
      <c r="AP42" s="80"/>
    </row>
    <row r="43" spans="2:44" s="2" customFormat="1" x14ac:dyDescent="0.2">
      <c r="B43" s="2" t="s">
        <v>626</v>
      </c>
      <c r="C43" s="5"/>
      <c r="D43" s="5"/>
      <c r="E43" s="5"/>
      <c r="F43" s="5"/>
      <c r="G43" s="5"/>
      <c r="H43" s="5"/>
      <c r="I43" s="5">
        <v>59</v>
      </c>
      <c r="J43" s="5">
        <v>60</v>
      </c>
      <c r="K43" s="5">
        <v>53</v>
      </c>
      <c r="L43" s="5">
        <v>59</v>
      </c>
      <c r="M43" s="5">
        <v>54</v>
      </c>
      <c r="N43" s="5"/>
      <c r="O43" s="73">
        <v>49</v>
      </c>
      <c r="P43" s="5">
        <v>56</v>
      </c>
      <c r="Q43" s="5"/>
      <c r="AL43" s="38"/>
      <c r="AM43" s="38"/>
      <c r="AP43" s="80"/>
    </row>
    <row r="44" spans="2:44" s="2" customFormat="1" x14ac:dyDescent="0.2">
      <c r="B44" s="2" t="s">
        <v>631</v>
      </c>
      <c r="C44" s="5"/>
      <c r="D44" s="5"/>
      <c r="E44" s="5"/>
      <c r="F44" s="5"/>
      <c r="G44" s="5"/>
      <c r="H44" s="5"/>
      <c r="I44" s="5">
        <v>26</v>
      </c>
      <c r="J44" s="5">
        <v>25</v>
      </c>
      <c r="K44" s="5">
        <v>28</v>
      </c>
      <c r="L44" s="5">
        <v>29</v>
      </c>
      <c r="M44" s="5">
        <v>31</v>
      </c>
      <c r="N44" s="5"/>
      <c r="O44" s="73">
        <v>27</v>
      </c>
      <c r="P44" s="5">
        <v>32</v>
      </c>
      <c r="Q44" s="5"/>
      <c r="AL44" s="38"/>
      <c r="AM44" s="38"/>
      <c r="AP44" s="80"/>
    </row>
    <row r="45" spans="2:44" s="2" customFormat="1" x14ac:dyDescent="0.2">
      <c r="B45" s="2" t="s">
        <v>635</v>
      </c>
      <c r="C45" s="5"/>
      <c r="D45" s="5"/>
      <c r="E45" s="5"/>
      <c r="F45" s="5"/>
      <c r="G45" s="5"/>
      <c r="H45" s="5"/>
      <c r="I45" s="5">
        <v>15</v>
      </c>
      <c r="J45" s="5">
        <v>15</v>
      </c>
      <c r="K45" s="5">
        <v>17</v>
      </c>
      <c r="L45" s="5">
        <v>22</v>
      </c>
      <c r="M45" s="5">
        <v>22</v>
      </c>
      <c r="N45" s="5"/>
      <c r="O45" s="73">
        <v>22</v>
      </c>
      <c r="P45" s="5">
        <v>28</v>
      </c>
      <c r="Q45" s="5"/>
      <c r="AL45" s="38"/>
      <c r="AM45" s="38"/>
      <c r="AP45" s="80"/>
    </row>
    <row r="46" spans="2:44" s="2" customFormat="1" x14ac:dyDescent="0.2">
      <c r="B46" s="2" t="s">
        <v>829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73">
        <v>18</v>
      </c>
      <c r="P46" s="5">
        <v>20</v>
      </c>
      <c r="Q46" s="5"/>
      <c r="AL46" s="38"/>
      <c r="AM46" s="38"/>
      <c r="AP46" s="80"/>
    </row>
    <row r="47" spans="2:44" s="2" customFormat="1" x14ac:dyDescent="0.2">
      <c r="B47" s="2" t="s">
        <v>638</v>
      </c>
      <c r="C47" s="5"/>
      <c r="D47" s="5"/>
      <c r="E47" s="5"/>
      <c r="F47" s="5"/>
      <c r="G47" s="5"/>
      <c r="H47" s="5"/>
      <c r="I47" s="5">
        <v>25</v>
      </c>
      <c r="J47" s="5">
        <v>23</v>
      </c>
      <c r="K47" s="5">
        <v>19</v>
      </c>
      <c r="L47" s="5">
        <v>24</v>
      </c>
      <c r="M47" s="5">
        <v>20</v>
      </c>
      <c r="N47" s="5"/>
      <c r="O47" s="73">
        <v>20</v>
      </c>
      <c r="P47" s="5">
        <v>21</v>
      </c>
      <c r="Q47" s="5"/>
      <c r="AL47" s="38"/>
      <c r="AM47" s="38"/>
      <c r="AP47" s="80"/>
    </row>
    <row r="48" spans="2:44" s="2" customFormat="1" x14ac:dyDescent="0.2">
      <c r="B48" s="2" t="s">
        <v>633</v>
      </c>
      <c r="C48" s="5"/>
      <c r="D48" s="5"/>
      <c r="E48" s="5"/>
      <c r="F48" s="5"/>
      <c r="G48" s="5"/>
      <c r="H48" s="5"/>
      <c r="I48" s="5">
        <v>21</v>
      </c>
      <c r="J48" s="5">
        <v>27</v>
      </c>
      <c r="K48" s="5">
        <v>30</v>
      </c>
      <c r="L48" s="5">
        <v>30</v>
      </c>
      <c r="M48" s="5">
        <v>26</v>
      </c>
      <c r="N48" s="5"/>
      <c r="O48" s="73">
        <v>38</v>
      </c>
      <c r="P48" s="5">
        <v>31</v>
      </c>
      <c r="Q48" s="5"/>
      <c r="AL48" s="38"/>
      <c r="AM48" s="38"/>
      <c r="AP48" s="80"/>
    </row>
    <row r="49" spans="2:44" s="2" customFormat="1" x14ac:dyDescent="0.2">
      <c r="B49" s="2" t="s">
        <v>612</v>
      </c>
      <c r="C49" s="5"/>
      <c r="D49" s="5"/>
      <c r="E49" s="5"/>
      <c r="F49" s="5">
        <v>122.6</v>
      </c>
      <c r="G49" s="5">
        <v>99.3</v>
      </c>
      <c r="H49" s="5"/>
      <c r="I49" s="5"/>
      <c r="J49" s="5">
        <v>131.80000000000001</v>
      </c>
      <c r="K49" s="5">
        <v>129.1</v>
      </c>
      <c r="L49" s="5">
        <v>135.4</v>
      </c>
      <c r="M49" s="5">
        <v>114.3</v>
      </c>
      <c r="N49" s="5">
        <v>112</v>
      </c>
      <c r="O49" s="73">
        <v>90.7</v>
      </c>
      <c r="P49" s="5">
        <v>101.7</v>
      </c>
      <c r="Q49" s="5">
        <f>+M49*0.8</f>
        <v>91.44</v>
      </c>
      <c r="R49" s="5">
        <f t="shared" ref="R49:V49" si="107">+N49*0.8</f>
        <v>89.600000000000009</v>
      </c>
      <c r="S49" s="5">
        <f t="shared" si="107"/>
        <v>72.56</v>
      </c>
      <c r="T49" s="5">
        <f t="shared" si="107"/>
        <v>81.360000000000014</v>
      </c>
      <c r="U49" s="5">
        <f t="shared" si="107"/>
        <v>73.152000000000001</v>
      </c>
      <c r="V49" s="5">
        <f t="shared" si="107"/>
        <v>71.680000000000007</v>
      </c>
      <c r="Y49" s="2">
        <f t="shared" ref="Y49" si="108">SUM(K49:N49)</f>
        <v>490.8</v>
      </c>
      <c r="Z49" s="2">
        <f>SUM(O49:R49)</f>
        <v>373.44000000000005</v>
      </c>
      <c r="AA49" s="2">
        <f>+Z49*0.9</f>
        <v>336.09600000000006</v>
      </c>
      <c r="AB49" s="2">
        <f t="shared" ref="AB49:AI49" si="109">+AA49*0.9</f>
        <v>302.48640000000006</v>
      </c>
      <c r="AC49" s="2">
        <f t="shared" si="109"/>
        <v>272.23776000000004</v>
      </c>
      <c r="AD49" s="2">
        <f t="shared" si="109"/>
        <v>245.01398400000005</v>
      </c>
      <c r="AE49" s="2">
        <f t="shared" si="109"/>
        <v>220.51258560000005</v>
      </c>
      <c r="AF49" s="2">
        <f t="shared" si="109"/>
        <v>198.46132704000004</v>
      </c>
      <c r="AG49" s="2">
        <f t="shared" si="109"/>
        <v>178.61519433600003</v>
      </c>
      <c r="AH49" s="2">
        <f t="shared" si="109"/>
        <v>160.75367490240004</v>
      </c>
      <c r="AI49" s="2">
        <f t="shared" si="109"/>
        <v>144.67830741216002</v>
      </c>
      <c r="AJ49" s="38">
        <f>AI49/$AI$71</f>
        <v>1.9723937967960833E-2</v>
      </c>
      <c r="AL49" s="38">
        <f t="shared" ref="AL49:AL62" si="110">AI49/Y49-1</f>
        <v>-0.70521942255061121</v>
      </c>
      <c r="AM49" s="38">
        <f t="shared" ref="AM49:AM62" si="111">AI49/Z49-1</f>
        <v>-0.61257951100000008</v>
      </c>
      <c r="AP49" s="82">
        <v>-0.05</v>
      </c>
      <c r="AQ49" s="77">
        <f>+AJ49</f>
        <v>1.9723937967960833E-2</v>
      </c>
      <c r="AR49" s="38">
        <f t="shared" ref="AR49:AR50" si="112">+AQ49*AP49</f>
        <v>-9.8619689839804167E-4</v>
      </c>
    </row>
    <row r="50" spans="2:44" s="2" customFormat="1" x14ac:dyDescent="0.2">
      <c r="B50" s="2" t="s">
        <v>613</v>
      </c>
      <c r="C50" s="5"/>
      <c r="D50" s="5"/>
      <c r="E50" s="5"/>
      <c r="F50" s="5">
        <v>37.6</v>
      </c>
      <c r="G50" s="5">
        <v>40.9</v>
      </c>
      <c r="H50" s="5"/>
      <c r="I50" s="5"/>
      <c r="J50" s="5">
        <v>42.6</v>
      </c>
      <c r="K50" s="5">
        <v>47.7</v>
      </c>
      <c r="L50" s="5">
        <v>51.2</v>
      </c>
      <c r="M50" s="5">
        <v>60.4</v>
      </c>
      <c r="N50" s="5">
        <v>53.5</v>
      </c>
      <c r="O50" s="73">
        <v>52.1</v>
      </c>
      <c r="P50" s="5">
        <v>55.3</v>
      </c>
      <c r="Q50" s="5">
        <f>+M50*1.1</f>
        <v>66.44</v>
      </c>
      <c r="R50" s="5">
        <f t="shared" ref="R50:V50" si="113">+N50*1.1</f>
        <v>58.85</v>
      </c>
      <c r="S50" s="5">
        <f t="shared" si="113"/>
        <v>57.310000000000009</v>
      </c>
      <c r="T50" s="5">
        <f t="shared" si="113"/>
        <v>60.83</v>
      </c>
      <c r="U50" s="5">
        <f t="shared" si="113"/>
        <v>73.084000000000003</v>
      </c>
      <c r="V50" s="5">
        <f t="shared" si="113"/>
        <v>64.735000000000014</v>
      </c>
      <c r="Y50" s="2">
        <f t="shared" ref="Y50" si="114">SUM(K50:N50)</f>
        <v>212.8</v>
      </c>
      <c r="Z50" s="2">
        <f>SUM(O50:R50)</f>
        <v>232.69</v>
      </c>
      <c r="AA50" s="2">
        <f>+Z50*1.01</f>
        <v>235.01689999999999</v>
      </c>
      <c r="AB50" s="2">
        <f t="shared" ref="AB50:AI50" si="115">+AA50*1.01</f>
        <v>237.36706899999999</v>
      </c>
      <c r="AC50" s="2">
        <f t="shared" si="115"/>
        <v>239.74073969</v>
      </c>
      <c r="AD50" s="2">
        <f t="shared" si="115"/>
        <v>242.13814708690001</v>
      </c>
      <c r="AE50" s="2">
        <f t="shared" si="115"/>
        <v>244.559528557769</v>
      </c>
      <c r="AF50" s="2">
        <f t="shared" si="115"/>
        <v>247.00512384334669</v>
      </c>
      <c r="AG50" s="2">
        <f t="shared" si="115"/>
        <v>249.47517508178015</v>
      </c>
      <c r="AH50" s="2">
        <f t="shared" si="115"/>
        <v>251.96992683259796</v>
      </c>
      <c r="AI50" s="2">
        <f t="shared" si="115"/>
        <v>254.48962610092394</v>
      </c>
      <c r="AJ50" s="38">
        <f>AI50/$AI$71</f>
        <v>3.4694472782325937E-2</v>
      </c>
      <c r="AL50" s="38">
        <f t="shared" si="110"/>
        <v>0.19590989709080797</v>
      </c>
      <c r="AM50" s="38">
        <f t="shared" si="111"/>
        <v>9.3685272684360887E-2</v>
      </c>
      <c r="AP50" s="82">
        <v>0</v>
      </c>
      <c r="AQ50" s="77">
        <f>+AJ50</f>
        <v>3.4694472782325937E-2</v>
      </c>
      <c r="AR50" s="38">
        <f t="shared" si="112"/>
        <v>0</v>
      </c>
    </row>
    <row r="51" spans="2:44" s="2" customFormat="1" x14ac:dyDescent="0.2">
      <c r="B51" s="2" t="s">
        <v>625</v>
      </c>
      <c r="C51" s="5"/>
      <c r="D51" s="5"/>
      <c r="E51" s="5"/>
      <c r="F51" s="5"/>
      <c r="G51" s="5"/>
      <c r="H51" s="5"/>
      <c r="I51" s="5">
        <v>95</v>
      </c>
      <c r="J51" s="5">
        <v>89</v>
      </c>
      <c r="K51" s="5">
        <v>81</v>
      </c>
      <c r="L51" s="5">
        <v>84</v>
      </c>
      <c r="M51" s="5">
        <v>84</v>
      </c>
      <c r="N51" s="5"/>
      <c r="O51" s="73">
        <v>70</v>
      </c>
      <c r="P51" s="5">
        <v>79</v>
      </c>
      <c r="Q51" s="5"/>
      <c r="AL51" s="38"/>
      <c r="AM51" s="38"/>
      <c r="AP51" s="80"/>
    </row>
    <row r="52" spans="2:44" s="2" customFormat="1" x14ac:dyDescent="0.2">
      <c r="B52" s="2" t="s">
        <v>627</v>
      </c>
      <c r="C52" s="5"/>
      <c r="D52" s="5"/>
      <c r="E52" s="5"/>
      <c r="F52" s="5"/>
      <c r="G52" s="5"/>
      <c r="H52" s="5"/>
      <c r="I52" s="5">
        <v>48</v>
      </c>
      <c r="J52" s="5">
        <v>49</v>
      </c>
      <c r="K52" s="5">
        <v>44</v>
      </c>
      <c r="L52" s="5">
        <v>44</v>
      </c>
      <c r="M52" s="5">
        <v>42</v>
      </c>
      <c r="N52" s="5"/>
      <c r="O52" s="73">
        <v>39</v>
      </c>
      <c r="P52" s="5">
        <v>39</v>
      </c>
      <c r="Q52" s="5"/>
      <c r="AL52" s="38"/>
      <c r="AM52" s="38"/>
      <c r="AP52" s="80"/>
    </row>
    <row r="53" spans="2:44" s="2" customFormat="1" x14ac:dyDescent="0.2">
      <c r="B53" s="2" t="s">
        <v>614</v>
      </c>
      <c r="C53" s="5"/>
      <c r="D53" s="5"/>
      <c r="E53" s="5"/>
      <c r="F53" s="5">
        <v>59.3</v>
      </c>
      <c r="G53" s="5">
        <v>48.3</v>
      </c>
      <c r="H53" s="5"/>
      <c r="I53" s="5"/>
      <c r="J53" s="5">
        <v>56.6</v>
      </c>
      <c r="K53" s="5">
        <v>48.1</v>
      </c>
      <c r="L53" s="5">
        <v>56.5</v>
      </c>
      <c r="M53" s="5">
        <v>54.6</v>
      </c>
      <c r="N53" s="5">
        <v>65.400000000000006</v>
      </c>
      <c r="O53" s="73">
        <v>60.6</v>
      </c>
      <c r="P53" s="5">
        <v>60.5</v>
      </c>
      <c r="Q53" s="5">
        <f t="shared" ref="Q53:R53" si="116">+M53*1.03</f>
        <v>56.238</v>
      </c>
      <c r="R53" s="5">
        <f t="shared" si="116"/>
        <v>67.362000000000009</v>
      </c>
      <c r="S53" s="5">
        <f t="shared" ref="S53" si="117">+O53*1.03</f>
        <v>62.418000000000006</v>
      </c>
      <c r="T53" s="5">
        <f t="shared" ref="T53" si="118">+P53*1.03</f>
        <v>62.315000000000005</v>
      </c>
      <c r="U53" s="5">
        <f t="shared" ref="U53" si="119">+Q53*1.03</f>
        <v>57.925139999999999</v>
      </c>
      <c r="V53" s="5">
        <f t="shared" ref="V53" si="120">+R53*1.03</f>
        <v>69.382860000000008</v>
      </c>
      <c r="Y53" s="2">
        <f>SUM(K53:N53)</f>
        <v>224.6</v>
      </c>
      <c r="Z53" s="2">
        <f>SUM(O53:R53)</f>
        <v>244.7</v>
      </c>
      <c r="AA53" s="2">
        <f>+Z53*1.01</f>
        <v>247.14699999999999</v>
      </c>
      <c r="AB53" s="2">
        <f t="shared" ref="AB53:AI53" si="121">+AA53*1.01</f>
        <v>249.61847</v>
      </c>
      <c r="AC53" s="2">
        <f t="shared" si="121"/>
        <v>252.11465470000002</v>
      </c>
      <c r="AD53" s="2">
        <f t="shared" si="121"/>
        <v>254.63580124700002</v>
      </c>
      <c r="AE53" s="2">
        <f t="shared" si="121"/>
        <v>257.18215925947004</v>
      </c>
      <c r="AF53" s="2">
        <f t="shared" si="121"/>
        <v>259.75398085206473</v>
      </c>
      <c r="AG53" s="2">
        <f t="shared" si="121"/>
        <v>262.35152066058538</v>
      </c>
      <c r="AH53" s="2">
        <f t="shared" si="121"/>
        <v>264.97503586719125</v>
      </c>
      <c r="AI53" s="2">
        <f t="shared" si="121"/>
        <v>267.62478622586315</v>
      </c>
      <c r="AJ53" s="38">
        <f>AI53/$AI$71</f>
        <v>3.648518410690256E-2</v>
      </c>
      <c r="AL53" s="38">
        <f t="shared" si="110"/>
        <v>0.19156182647312181</v>
      </c>
      <c r="AM53" s="38">
        <f t="shared" si="111"/>
        <v>9.3685272684361109E-2</v>
      </c>
      <c r="AP53" s="82">
        <v>0</v>
      </c>
      <c r="AQ53" s="77">
        <f>+AJ53</f>
        <v>3.648518410690256E-2</v>
      </c>
      <c r="AR53" s="38">
        <f>+AQ53*AP53</f>
        <v>0</v>
      </c>
    </row>
    <row r="54" spans="2:44" s="2" customFormat="1" x14ac:dyDescent="0.2">
      <c r="B54" s="2" t="s">
        <v>826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73">
        <v>20</v>
      </c>
      <c r="P54" s="5">
        <v>22</v>
      </c>
      <c r="Q54" s="5"/>
      <c r="R54" s="5"/>
      <c r="S54" s="5"/>
      <c r="T54" s="5"/>
      <c r="U54" s="5"/>
      <c r="V54" s="5"/>
      <c r="AJ54" s="38"/>
      <c r="AL54" s="38"/>
      <c r="AM54" s="38"/>
      <c r="AP54" s="82"/>
      <c r="AQ54" s="77"/>
      <c r="AR54" s="38"/>
    </row>
    <row r="55" spans="2:44" s="2" customFormat="1" x14ac:dyDescent="0.2">
      <c r="B55" s="2" t="s">
        <v>640</v>
      </c>
      <c r="C55" s="5"/>
      <c r="D55" s="5"/>
      <c r="E55" s="5"/>
      <c r="F55" s="5"/>
      <c r="G55" s="5"/>
      <c r="H55" s="5"/>
      <c r="I55" s="5">
        <v>22</v>
      </c>
      <c r="J55" s="5">
        <v>24</v>
      </c>
      <c r="K55" s="5">
        <v>20</v>
      </c>
      <c r="L55" s="5">
        <v>24</v>
      </c>
      <c r="M55" s="5">
        <v>19</v>
      </c>
      <c r="N55" s="5"/>
      <c r="O55" s="73">
        <v>19</v>
      </c>
      <c r="P55" s="5">
        <v>22</v>
      </c>
      <c r="Q55" s="5"/>
      <c r="AL55" s="38"/>
      <c r="AM55" s="38"/>
      <c r="AP55" s="80"/>
    </row>
    <row r="56" spans="2:44" s="2" customFormat="1" x14ac:dyDescent="0.2">
      <c r="B56" s="2" t="s">
        <v>615</v>
      </c>
      <c r="C56" s="5"/>
      <c r="D56" s="5"/>
      <c r="E56" s="5"/>
      <c r="F56" s="5">
        <v>353.4</v>
      </c>
      <c r="G56" s="5">
        <v>351.5</v>
      </c>
      <c r="H56" s="5"/>
      <c r="I56" s="5"/>
      <c r="J56" s="5">
        <v>452.9</v>
      </c>
      <c r="K56" s="5">
        <v>539.1</v>
      </c>
      <c r="L56" s="5">
        <v>526.20000000000005</v>
      </c>
      <c r="M56" s="5">
        <v>546.5</v>
      </c>
      <c r="N56" s="5">
        <v>557.5</v>
      </c>
      <c r="O56" s="5">
        <v>544.70000000000005</v>
      </c>
      <c r="P56" s="5">
        <v>467.4</v>
      </c>
      <c r="Q56" s="5">
        <f>+P56</f>
        <v>467.4</v>
      </c>
      <c r="R56" s="5">
        <f t="shared" ref="R56:V56" si="122">+Q56</f>
        <v>467.4</v>
      </c>
      <c r="S56" s="5">
        <f t="shared" si="122"/>
        <v>467.4</v>
      </c>
      <c r="T56" s="5">
        <f t="shared" si="122"/>
        <v>467.4</v>
      </c>
      <c r="U56" s="5">
        <f t="shared" si="122"/>
        <v>467.4</v>
      </c>
      <c r="V56" s="5">
        <f t="shared" si="122"/>
        <v>467.4</v>
      </c>
      <c r="Y56" s="2">
        <f>SUM(K56:N56)</f>
        <v>2169.3000000000002</v>
      </c>
      <c r="Z56" s="2">
        <f>SUM(O56:R56)</f>
        <v>1946.9</v>
      </c>
      <c r="AA56" s="2">
        <f>+Z56*0.9</f>
        <v>1752.21</v>
      </c>
      <c r="AB56" s="2">
        <f>+AA56*0.9</f>
        <v>1576.989</v>
      </c>
      <c r="AC56" s="2">
        <f>+AB56*0.9</f>
        <v>1419.2901000000002</v>
      </c>
      <c r="AD56" s="2">
        <f t="shared" ref="AD56:AI56" si="123">+AC56*0.9</f>
        <v>1277.3610900000001</v>
      </c>
      <c r="AE56" s="2">
        <f t="shared" si="123"/>
        <v>1149.6249810000002</v>
      </c>
      <c r="AF56" s="2">
        <f t="shared" si="123"/>
        <v>1034.6624829000002</v>
      </c>
      <c r="AG56" s="2">
        <f t="shared" si="123"/>
        <v>931.19623461000026</v>
      </c>
      <c r="AH56" s="2">
        <f t="shared" si="123"/>
        <v>838.0766111490002</v>
      </c>
      <c r="AI56" s="2">
        <f t="shared" si="123"/>
        <v>754.26895003410016</v>
      </c>
      <c r="AJ56" s="38">
        <f>AI56/$AI$71</f>
        <v>0.10282919566683524</v>
      </c>
      <c r="AL56" s="38">
        <f t="shared" si="110"/>
        <v>-0.65229846031710692</v>
      </c>
      <c r="AM56" s="38">
        <f t="shared" si="111"/>
        <v>-0.61257951099999985</v>
      </c>
      <c r="AP56" s="82">
        <v>-0.1</v>
      </c>
      <c r="AQ56" s="77">
        <f>+AJ56</f>
        <v>0.10282919566683524</v>
      </c>
      <c r="AR56" s="38">
        <f>+AQ56*AP56</f>
        <v>-1.0282919566683524E-2</v>
      </c>
    </row>
    <row r="57" spans="2:44" s="2" customFormat="1" x14ac:dyDescent="0.2">
      <c r="B57" s="2" t="s">
        <v>648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AL57" s="38"/>
      <c r="AM57" s="38"/>
      <c r="AP57" s="80"/>
    </row>
    <row r="58" spans="2:44" s="2" customFormat="1" x14ac:dyDescent="0.2">
      <c r="B58" s="2" t="s">
        <v>616</v>
      </c>
      <c r="C58" s="5"/>
      <c r="D58" s="5"/>
      <c r="E58" s="5"/>
      <c r="F58" s="5">
        <v>29.8</v>
      </c>
      <c r="G58" s="5">
        <v>18.2</v>
      </c>
      <c r="H58" s="5"/>
      <c r="I58" s="5"/>
      <c r="J58" s="5">
        <v>41.1</v>
      </c>
      <c r="K58" s="5">
        <v>34.799999999999997</v>
      </c>
      <c r="L58" s="5">
        <v>59</v>
      </c>
      <c r="M58" s="5">
        <v>43.8</v>
      </c>
      <c r="N58" s="5">
        <v>44.7</v>
      </c>
      <c r="O58" s="5">
        <v>38.4</v>
      </c>
      <c r="P58" s="5">
        <v>44.9</v>
      </c>
      <c r="Q58" s="5">
        <f>+M58*1.01</f>
        <v>44.238</v>
      </c>
      <c r="R58" s="5">
        <f t="shared" ref="R58" si="124">+N58*1.01</f>
        <v>45.147000000000006</v>
      </c>
      <c r="S58" s="5">
        <f t="shared" ref="S58" si="125">+O58*1.01</f>
        <v>38.783999999999999</v>
      </c>
      <c r="T58" s="5">
        <f t="shared" ref="T58" si="126">+P58*1.01</f>
        <v>45.348999999999997</v>
      </c>
      <c r="U58" s="5">
        <f t="shared" ref="U58" si="127">+Q58*1.01</f>
        <v>44.68038</v>
      </c>
      <c r="V58" s="5">
        <f t="shared" ref="V58" si="128">+R58*1.01</f>
        <v>45.598470000000006</v>
      </c>
      <c r="Y58" s="2">
        <f>SUM(K58:N58)</f>
        <v>182.3</v>
      </c>
      <c r="Z58" s="2">
        <f>SUM(O58:R58)</f>
        <v>172.685</v>
      </c>
      <c r="AA58" s="2">
        <f>+Z58*1.01</f>
        <v>174.41185000000002</v>
      </c>
      <c r="AB58" s="2">
        <f t="shared" ref="AB58:AI58" si="129">+AA58*1.01</f>
        <v>176.15596850000003</v>
      </c>
      <c r="AC58" s="2">
        <f t="shared" si="129"/>
        <v>177.91752818500004</v>
      </c>
      <c r="AD58" s="2">
        <f t="shared" si="129"/>
        <v>179.69670346685004</v>
      </c>
      <c r="AE58" s="2">
        <f t="shared" si="129"/>
        <v>181.49367050151855</v>
      </c>
      <c r="AF58" s="2">
        <f t="shared" si="129"/>
        <v>183.30860720653374</v>
      </c>
      <c r="AG58" s="2">
        <f t="shared" si="129"/>
        <v>185.14169327859906</v>
      </c>
      <c r="AH58" s="2">
        <f t="shared" si="129"/>
        <v>186.99311021138504</v>
      </c>
      <c r="AI58" s="2">
        <f t="shared" si="129"/>
        <v>188.86304131349888</v>
      </c>
      <c r="AJ58" s="38">
        <f>AI58/$AI$71</f>
        <v>2.5747625735596521E-2</v>
      </c>
      <c r="AL58" s="38">
        <f t="shared" si="110"/>
        <v>3.6001323716395417E-2</v>
      </c>
      <c r="AM58" s="38">
        <f t="shared" si="111"/>
        <v>9.3685272684361109E-2</v>
      </c>
      <c r="AP58" s="82">
        <v>-0.03</v>
      </c>
      <c r="AQ58" s="77">
        <f>+AJ58</f>
        <v>2.5747625735596521E-2</v>
      </c>
      <c r="AR58" s="38">
        <f t="shared" ref="AR58:AR59" si="130">+AQ58*AP58</f>
        <v>-7.7242877206789564E-4</v>
      </c>
    </row>
    <row r="59" spans="2:44" s="2" customFormat="1" x14ac:dyDescent="0.2">
      <c r="B59" s="2" t="s">
        <v>617</v>
      </c>
      <c r="C59" s="5"/>
      <c r="D59" s="5"/>
      <c r="E59" s="5"/>
      <c r="F59" s="5"/>
      <c r="G59" s="5"/>
      <c r="H59" s="5"/>
      <c r="I59" s="5"/>
      <c r="J59" s="5"/>
      <c r="K59" s="5">
        <v>30.1</v>
      </c>
      <c r="L59" s="5">
        <v>73.7</v>
      </c>
      <c r="M59" s="5">
        <f>+M7</f>
        <v>69.3</v>
      </c>
      <c r="N59" s="5">
        <v>76.599999999999994</v>
      </c>
      <c r="O59" s="5">
        <v>71.7</v>
      </c>
      <c r="P59" s="5">
        <v>77.5</v>
      </c>
      <c r="Q59" s="5">
        <f>+Q7</f>
        <v>69.992999999999995</v>
      </c>
      <c r="R59" s="5">
        <f>+R7</f>
        <v>77.77</v>
      </c>
      <c r="S59" s="5">
        <f t="shared" ref="S59:V59" si="131">+S7</f>
        <v>72.72</v>
      </c>
      <c r="T59" s="5">
        <f t="shared" si="131"/>
        <v>77.77</v>
      </c>
      <c r="U59" s="5">
        <f t="shared" si="131"/>
        <v>70.69292999999999</v>
      </c>
      <c r="V59" s="5">
        <f t="shared" si="131"/>
        <v>78.547699999999992</v>
      </c>
      <c r="Y59" s="2">
        <f>SUM(K59:N59)</f>
        <v>249.70000000000002</v>
      </c>
      <c r="Z59" s="2">
        <f>SUM(O59:R59)</f>
        <v>296.96299999999997</v>
      </c>
      <c r="AA59" s="5">
        <f>+AA7</f>
        <v>296.76299999999998</v>
      </c>
      <c r="AB59" s="5">
        <f>+AB7</f>
        <v>281.92484999999999</v>
      </c>
      <c r="AC59" s="5">
        <f>+AC7</f>
        <v>267.82860749999998</v>
      </c>
      <c r="AD59" s="5">
        <f>+AD7</f>
        <v>254.43717712499998</v>
      </c>
      <c r="AE59" s="5">
        <f>+AE7</f>
        <v>241.71531826874997</v>
      </c>
      <c r="AF59" s="5">
        <f>+AF7</f>
        <v>229.62955235531246</v>
      </c>
      <c r="AG59" s="5">
        <f>+AG7</f>
        <v>218.14807473754684</v>
      </c>
      <c r="AH59" s="5">
        <f>+AH7</f>
        <v>207.24067100066949</v>
      </c>
      <c r="AI59" s="5">
        <f>+AI7</f>
        <v>103.62033550033475</v>
      </c>
      <c r="AJ59" s="38">
        <f>AI59/$AI$71</f>
        <v>1.4126520458975965E-2</v>
      </c>
      <c r="AL59" s="38">
        <f t="shared" si="110"/>
        <v>-0.58502068281804265</v>
      </c>
      <c r="AM59" s="38">
        <f t="shared" si="111"/>
        <v>-0.6510665116518396</v>
      </c>
      <c r="AP59" s="82">
        <v>-7.0000000000000007E-2</v>
      </c>
      <c r="AQ59" s="77">
        <f>+AJ59</f>
        <v>1.4126520458975965E-2</v>
      </c>
      <c r="AR59" s="38">
        <f t="shared" si="130"/>
        <v>-9.888564321283177E-4</v>
      </c>
    </row>
    <row r="60" spans="2:44" s="2" customFormat="1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AA60" s="5"/>
      <c r="AB60" s="5"/>
      <c r="AC60" s="5"/>
      <c r="AD60" s="5"/>
      <c r="AE60" s="5"/>
      <c r="AF60" s="5"/>
      <c r="AG60" s="5"/>
      <c r="AH60" s="5"/>
      <c r="AI60" s="5"/>
      <c r="AL60" s="38"/>
      <c r="AM60" s="38"/>
      <c r="AP60" s="80"/>
    </row>
    <row r="61" spans="2:44" s="2" customFormat="1" x14ac:dyDescent="0.2">
      <c r="B61" s="7" t="s">
        <v>820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7"/>
      <c r="X61" s="7"/>
      <c r="Y61" s="7">
        <f>+Y62+Y63</f>
        <v>1213.9000000000001</v>
      </c>
      <c r="Z61" s="7">
        <f t="shared" ref="Z61:AI61" si="132">+Z62+Z63</f>
        <v>1443.8432000000003</v>
      </c>
      <c r="AA61" s="7">
        <f t="shared" si="132"/>
        <v>1441.6686319999999</v>
      </c>
      <c r="AB61" s="7">
        <f t="shared" si="132"/>
        <v>1443.3683183199998</v>
      </c>
      <c r="AC61" s="7">
        <f t="shared" si="132"/>
        <v>1430.4215715031999</v>
      </c>
      <c r="AD61" s="7">
        <f t="shared" si="132"/>
        <v>1134.5851847132319</v>
      </c>
      <c r="AE61" s="7">
        <f t="shared" si="132"/>
        <v>1020.6051458843643</v>
      </c>
      <c r="AF61" s="7">
        <f t="shared" si="132"/>
        <v>923.175282853608</v>
      </c>
      <c r="AG61" s="7">
        <f t="shared" si="132"/>
        <v>839.91849169248405</v>
      </c>
      <c r="AH61" s="7">
        <f t="shared" si="132"/>
        <v>768.80419921204793</v>
      </c>
      <c r="AI61" s="7">
        <f t="shared" si="132"/>
        <v>708.09739191087658</v>
      </c>
      <c r="AJ61" s="38">
        <f>AI61/$AI$71</f>
        <v>9.6534644917688039E-2</v>
      </c>
      <c r="AL61" s="38">
        <f t="shared" ref="AL61" si="133">AI61/Y61-1</f>
        <v>-0.41667568011296108</v>
      </c>
      <c r="AM61" s="38">
        <f t="shared" ref="AM61" si="134">AI61/Z61-1</f>
        <v>-0.50957459098683544</v>
      </c>
      <c r="AP61" s="82">
        <v>-0.05</v>
      </c>
      <c r="AQ61" s="77">
        <f>+AJ61</f>
        <v>9.6534644917688039E-2</v>
      </c>
      <c r="AR61" s="38">
        <f>+AQ61*AP61</f>
        <v>-4.8267322458844025E-3</v>
      </c>
    </row>
    <row r="62" spans="2:44" s="2" customFormat="1" x14ac:dyDescent="0.2">
      <c r="B62" s="2" t="s">
        <v>618</v>
      </c>
      <c r="C62" s="5"/>
      <c r="D62" s="5"/>
      <c r="E62" s="5"/>
      <c r="F62" s="5"/>
      <c r="G62" s="5"/>
      <c r="H62" s="5"/>
      <c r="I62" s="5"/>
      <c r="J62" s="5"/>
      <c r="K62" s="5">
        <v>0</v>
      </c>
      <c r="L62" s="5">
        <v>313.3</v>
      </c>
      <c r="M62" s="5">
        <f>+M3+M13+M18+M29</f>
        <v>329</v>
      </c>
      <c r="N62" s="5">
        <f>+N3+N13+N18+N29</f>
        <v>299</v>
      </c>
      <c r="O62" s="5">
        <f>+O3+O13+O18+O29</f>
        <v>276</v>
      </c>
      <c r="P62" s="5">
        <f>+P3+P13+P18+P29</f>
        <v>269</v>
      </c>
      <c r="Q62" s="5">
        <f>+Q3+Q13+Q18+Q29</f>
        <v>300.68</v>
      </c>
      <c r="R62" s="5">
        <f>+R3+R13+R18+R29</f>
        <v>290.86320000000001</v>
      </c>
      <c r="S62" s="5">
        <f t="shared" ref="S62:V62" si="135">+S3+S13+S18+S29</f>
        <v>289.449568</v>
      </c>
      <c r="T62" s="5">
        <f t="shared" si="135"/>
        <v>281.73907231999999</v>
      </c>
      <c r="U62" s="5">
        <f t="shared" si="135"/>
        <v>314.9816815968</v>
      </c>
      <c r="V62" s="5">
        <f t="shared" si="135"/>
        <v>304.65236478083199</v>
      </c>
      <c r="Y62" s="2">
        <f>SUM(K62:N62)</f>
        <v>941.3</v>
      </c>
      <c r="Z62" s="2">
        <f>SUM(O62:R62)</f>
        <v>1136.5432000000001</v>
      </c>
      <c r="AA62" s="5">
        <f>+AA3+AA13+AA18+AA29</f>
        <v>1165.098632</v>
      </c>
      <c r="AB62" s="5">
        <f>+AB3+AB13+AB18+AB29</f>
        <v>1194.4553183199998</v>
      </c>
      <c r="AC62" s="5">
        <f>+AC3+AC13+AC18+AC29</f>
        <v>1206.3998715031998</v>
      </c>
      <c r="AD62" s="5">
        <f>+AD3+AD13+AD18+AD29</f>
        <v>932.96565471323197</v>
      </c>
      <c r="AE62" s="5">
        <f>+AE3+AE13+AE18+AE29</f>
        <v>839.14756888436432</v>
      </c>
      <c r="AF62" s="5">
        <f>+AF3+AF13+AF18+AF29</f>
        <v>759.86346355360797</v>
      </c>
      <c r="AG62" s="5">
        <f>+AG3+AG13+AG18+AG29</f>
        <v>692.93785432248399</v>
      </c>
      <c r="AH62" s="5">
        <f>+AH3+AH13+AH18+AH29</f>
        <v>636.52162557904785</v>
      </c>
      <c r="AI62" s="5">
        <f>+AI3+AI13+AI18+AI29</f>
        <v>589.04307564117653</v>
      </c>
      <c r="AL62" s="38">
        <f t="shared" si="110"/>
        <v>-0.37422386524893603</v>
      </c>
      <c r="AM62" s="38">
        <f t="shared" si="111"/>
        <v>-0.48172398933786542</v>
      </c>
      <c r="AP62" s="82"/>
    </row>
    <row r="63" spans="2:44" s="2" customFormat="1" x14ac:dyDescent="0.2">
      <c r="B63" s="2" t="s">
        <v>647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>
        <f>462.8-M62</f>
        <v>133.80000000000001</v>
      </c>
      <c r="N63" s="5">
        <f>+M63+5</f>
        <v>138.80000000000001</v>
      </c>
      <c r="O63" s="5">
        <f>343-O62</f>
        <v>67</v>
      </c>
      <c r="P63" s="5">
        <f>344.1-P62</f>
        <v>75.100000000000023</v>
      </c>
      <c r="Q63" s="5">
        <f t="shared" ref="Q63:R63" si="136">+P63+5</f>
        <v>80.100000000000023</v>
      </c>
      <c r="R63" s="5">
        <f>+Q63+5</f>
        <v>85.100000000000023</v>
      </c>
      <c r="S63" s="5">
        <f t="shared" ref="S63:V63" si="137">+R63+5</f>
        <v>90.100000000000023</v>
      </c>
      <c r="T63" s="5">
        <f t="shared" si="137"/>
        <v>95.100000000000023</v>
      </c>
      <c r="U63" s="5">
        <f t="shared" si="137"/>
        <v>100.10000000000002</v>
      </c>
      <c r="V63" s="5">
        <f t="shared" si="137"/>
        <v>105.10000000000002</v>
      </c>
      <c r="Y63" s="2">
        <f>SUM(K63:N63)</f>
        <v>272.60000000000002</v>
      </c>
      <c r="Z63" s="2">
        <f>SUM(O63:R63)</f>
        <v>307.30000000000007</v>
      </c>
      <c r="AA63" s="2">
        <f>+Z63*0.9</f>
        <v>276.57000000000005</v>
      </c>
      <c r="AB63" s="2">
        <f t="shared" ref="AB63:AH63" si="138">+AA63*0.9</f>
        <v>248.91300000000004</v>
      </c>
      <c r="AC63" s="2">
        <f t="shared" si="138"/>
        <v>224.02170000000004</v>
      </c>
      <c r="AD63" s="2">
        <f t="shared" si="138"/>
        <v>201.61953000000003</v>
      </c>
      <c r="AE63" s="2">
        <f>+AD63*0.9</f>
        <v>181.45757700000001</v>
      </c>
      <c r="AF63" s="2">
        <f t="shared" si="138"/>
        <v>163.31181930000002</v>
      </c>
      <c r="AG63" s="2">
        <f t="shared" si="138"/>
        <v>146.98063737000004</v>
      </c>
      <c r="AH63" s="2">
        <f t="shared" si="138"/>
        <v>132.28257363300003</v>
      </c>
      <c r="AI63" s="2">
        <f>+AH63*0.9</f>
        <v>119.05431626970002</v>
      </c>
      <c r="AL63" s="38">
        <f>AI63/Y63-1</f>
        <v>-0.56326369673624355</v>
      </c>
      <c r="AM63" s="38">
        <f>AI63/Z63-1</f>
        <v>-0.61257951100000008</v>
      </c>
      <c r="AP63" s="82"/>
    </row>
    <row r="64" spans="2:44" s="2" customFormat="1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AL64" s="38"/>
      <c r="AM64" s="38"/>
      <c r="AP64" s="80"/>
    </row>
    <row r="65" spans="2:44" s="2" customFormat="1" x14ac:dyDescent="0.2">
      <c r="B65" s="7" t="s">
        <v>580</v>
      </c>
      <c r="C65" s="8"/>
      <c r="D65" s="8"/>
      <c r="E65" s="8"/>
      <c r="F65" s="8">
        <f>SUM(F56:F63)+F53+F50+F49+F38+F41+F39+F40</f>
        <v>1085.6000000000001</v>
      </c>
      <c r="G65" s="8">
        <f>SUM(G56:G63)+G53+G50+G49+G38+G41+G39</f>
        <v>1006.3999999999999</v>
      </c>
      <c r="H65" s="5"/>
      <c r="I65" s="5"/>
      <c r="J65" s="8">
        <f>SUM(J56:J63)+J53+J50+J49+J38+J41+J39+J40</f>
        <v>1334.7</v>
      </c>
      <c r="K65" s="8">
        <f>SUM(K56:K63)+K53+K50+K49+K38+K41+K39</f>
        <v>1403.7</v>
      </c>
      <c r="L65" s="8">
        <v>1840.3</v>
      </c>
      <c r="M65" s="8">
        <f>SUM(M56:M63)+M53+M50+M49+M38+M41+M39</f>
        <v>1968.1999999999998</v>
      </c>
      <c r="N65" s="8">
        <f>SUM(N56:N63)+N53+N50+N49+N38+N41+N39</f>
        <v>1827.6000000000004</v>
      </c>
      <c r="O65" s="8">
        <f t="shared" ref="O65:V65" si="139">SUM(O56:O63)+O53+O50+O49+O38+O41+O39</f>
        <v>1584.6000000000001</v>
      </c>
      <c r="P65" s="8">
        <f>SUM(P56:P63)+P53+P50+P49+P38+P41+P39</f>
        <v>1532.9</v>
      </c>
      <c r="Q65" s="8">
        <f t="shared" si="139"/>
        <v>1539.4590000000001</v>
      </c>
      <c r="R65" s="8">
        <f>SUM(R56:R63)+R53+R50+R49+R38+R41+R39</f>
        <v>1549.0691999999999</v>
      </c>
      <c r="S65" s="8">
        <f t="shared" si="139"/>
        <v>1517.5425680000001</v>
      </c>
      <c r="T65" s="8">
        <f t="shared" si="139"/>
        <v>1554.5560723200001</v>
      </c>
      <c r="U65" s="8">
        <f t="shared" si="139"/>
        <v>1565.6120315968001</v>
      </c>
      <c r="V65" s="8">
        <f t="shared" si="139"/>
        <v>1574.890704780832</v>
      </c>
      <c r="X65" s="8">
        <f>SUM(X56:X63)+X53+X50+X49+X38+X41+X39</f>
        <v>0</v>
      </c>
      <c r="Y65" s="8">
        <f>SUM(Y56:Y61)+Y53+Y50+Y49+Y38+Y41+Y39</f>
        <v>7039.8000000000011</v>
      </c>
      <c r="Z65" s="8">
        <f t="shared" ref="Z65:AI65" si="140">SUM(Z56:Z61)+Z53+Z50+Z49+Z38+Z41+Z39</f>
        <v>6206.0281999999997</v>
      </c>
      <c r="AA65" s="8">
        <f t="shared" si="140"/>
        <v>5941.044452000001</v>
      </c>
      <c r="AB65" s="8">
        <f t="shared" si="140"/>
        <v>5691.1243565200002</v>
      </c>
      <c r="AC65" s="8">
        <f t="shared" si="140"/>
        <v>5421.0906810851993</v>
      </c>
      <c r="AD65" s="8">
        <f t="shared" si="140"/>
        <v>4908.604862471052</v>
      </c>
      <c r="AE65" s="8">
        <f t="shared" si="140"/>
        <v>4594.1492909171639</v>
      </c>
      <c r="AF65" s="8">
        <f t="shared" si="140"/>
        <v>4319.8488739893364</v>
      </c>
      <c r="AG65" s="8">
        <f t="shared" si="140"/>
        <v>4079.8801836574521</v>
      </c>
      <c r="AH65" s="8">
        <f t="shared" si="140"/>
        <v>3877.4123451369028</v>
      </c>
      <c r="AI65" s="8">
        <f t="shared" si="140"/>
        <v>3604.0970747984529</v>
      </c>
      <c r="AL65" s="77">
        <f>AI65/Y65-1</f>
        <v>-0.48803984846182391</v>
      </c>
      <c r="AM65" s="77">
        <f>AI65/Z65-1</f>
        <v>-0.41925866936949252</v>
      </c>
      <c r="AP65" s="80"/>
    </row>
    <row r="66" spans="2:44" s="2" customFormat="1" x14ac:dyDescent="0.2">
      <c r="B66" s="2" t="s">
        <v>582</v>
      </c>
      <c r="C66" s="5"/>
      <c r="D66" s="5"/>
      <c r="E66" s="5"/>
      <c r="F66" s="5">
        <v>484.8</v>
      </c>
      <c r="G66" s="5">
        <v>415.4</v>
      </c>
      <c r="H66" s="5"/>
      <c r="I66" s="5"/>
      <c r="J66" s="5">
        <v>423</v>
      </c>
      <c r="K66" s="5">
        <v>360.7</v>
      </c>
      <c r="L66" s="5">
        <v>397.3</v>
      </c>
      <c r="M66" s="5">
        <v>352.5</v>
      </c>
      <c r="N66" s="5">
        <v>363.4</v>
      </c>
      <c r="O66" s="5">
        <v>356.6</v>
      </c>
      <c r="P66" s="5">
        <v>390.6</v>
      </c>
      <c r="Q66" s="5">
        <f t="shared" ref="Q66:Q68" si="141">+P66</f>
        <v>390.6</v>
      </c>
      <c r="R66" s="5">
        <f t="shared" ref="R66:R68" si="142">+Q66</f>
        <v>390.6</v>
      </c>
      <c r="S66" s="5">
        <f t="shared" ref="S66:S68" si="143">+R66</f>
        <v>390.6</v>
      </c>
      <c r="T66" s="5">
        <f t="shared" ref="T66:T68" si="144">+S66</f>
        <v>390.6</v>
      </c>
      <c r="U66" s="5">
        <f t="shared" ref="U66:U68" si="145">+T66</f>
        <v>390.6</v>
      </c>
      <c r="V66" s="5">
        <f t="shared" ref="V66:V68" si="146">+U66</f>
        <v>390.6</v>
      </c>
      <c r="Y66" s="2">
        <f>SUM(K66:N66)</f>
        <v>1473.9</v>
      </c>
      <c r="Z66" s="2">
        <f>SUM(O66:R66)</f>
        <v>1528.4</v>
      </c>
      <c r="AA66" s="2">
        <f>+Z66*(1+$AQ$73)</f>
        <v>1543.6840000000002</v>
      </c>
      <c r="AB66" s="2">
        <f t="shared" ref="AB66:AI66" si="147">+AA66*(1+$AQ$73)</f>
        <v>1559.1208400000003</v>
      </c>
      <c r="AC66" s="2">
        <f t="shared" si="147"/>
        <v>1574.7120484000002</v>
      </c>
      <c r="AD66" s="2">
        <f t="shared" si="147"/>
        <v>1590.4591688840003</v>
      </c>
      <c r="AE66" s="2">
        <f t="shared" si="147"/>
        <v>1606.3637605728404</v>
      </c>
      <c r="AF66" s="2">
        <f t="shared" si="147"/>
        <v>1622.4273981785689</v>
      </c>
      <c r="AG66" s="2">
        <f t="shared" si="147"/>
        <v>1638.6516721603546</v>
      </c>
      <c r="AH66" s="2">
        <f t="shared" si="147"/>
        <v>1655.0381888819581</v>
      </c>
      <c r="AI66" s="2">
        <f t="shared" si="147"/>
        <v>1671.5885707707778</v>
      </c>
      <c r="AJ66" s="38">
        <f>AI66/$AI$71</f>
        <v>0.22788702651814421</v>
      </c>
      <c r="AP66" s="82">
        <f>+AQ73</f>
        <v>0.01</v>
      </c>
      <c r="AQ66" s="77">
        <f>+AJ66</f>
        <v>0.22788702651814421</v>
      </c>
      <c r="AR66" s="38">
        <f>+AQ66*AP66</f>
        <v>2.278870265181442E-3</v>
      </c>
    </row>
    <row r="67" spans="2:44" s="2" customFormat="1" x14ac:dyDescent="0.2">
      <c r="B67" s="2" t="s">
        <v>585</v>
      </c>
      <c r="C67" s="5"/>
      <c r="D67" s="5"/>
      <c r="E67" s="5"/>
      <c r="F67" s="5">
        <v>244.6</v>
      </c>
      <c r="G67" s="5">
        <v>248.7</v>
      </c>
      <c r="H67" s="5"/>
      <c r="I67" s="5"/>
      <c r="J67" s="5">
        <v>266.7</v>
      </c>
      <c r="K67" s="5">
        <v>212.1</v>
      </c>
      <c r="L67" s="5">
        <v>254.9</v>
      </c>
      <c r="M67" s="5">
        <v>224.7</v>
      </c>
      <c r="N67" s="5">
        <v>284.7</v>
      </c>
      <c r="O67" s="5">
        <v>248.5</v>
      </c>
      <c r="P67" s="5">
        <v>254.7</v>
      </c>
      <c r="Q67" s="5">
        <f t="shared" si="141"/>
        <v>254.7</v>
      </c>
      <c r="R67" s="5">
        <f t="shared" si="142"/>
        <v>254.7</v>
      </c>
      <c r="S67" s="5">
        <f t="shared" si="143"/>
        <v>254.7</v>
      </c>
      <c r="T67" s="5">
        <f t="shared" si="144"/>
        <v>254.7</v>
      </c>
      <c r="U67" s="5">
        <f t="shared" si="145"/>
        <v>254.7</v>
      </c>
      <c r="V67" s="5">
        <f t="shared" si="146"/>
        <v>254.7</v>
      </c>
      <c r="Y67" s="2">
        <f>SUM(K67:N67)</f>
        <v>976.40000000000009</v>
      </c>
      <c r="Z67" s="2">
        <f>SUM(O67:R67)</f>
        <v>1012.5999999999999</v>
      </c>
      <c r="AA67" s="2">
        <f>Z67*1</f>
        <v>1012.5999999999999</v>
      </c>
      <c r="AB67" s="2">
        <f t="shared" ref="AB67:AI67" si="148">AA67*1</f>
        <v>1012.5999999999999</v>
      </c>
      <c r="AC67" s="2">
        <f t="shared" si="148"/>
        <v>1012.5999999999999</v>
      </c>
      <c r="AD67" s="2">
        <f t="shared" si="148"/>
        <v>1012.5999999999999</v>
      </c>
      <c r="AE67" s="2">
        <f t="shared" si="148"/>
        <v>1012.5999999999999</v>
      </c>
      <c r="AF67" s="2">
        <f t="shared" si="148"/>
        <v>1012.5999999999999</v>
      </c>
      <c r="AG67" s="2">
        <f t="shared" si="148"/>
        <v>1012.5999999999999</v>
      </c>
      <c r="AH67" s="2">
        <f t="shared" si="148"/>
        <v>1012.5999999999999</v>
      </c>
      <c r="AI67" s="2">
        <f t="shared" si="148"/>
        <v>1012.5999999999999</v>
      </c>
      <c r="AJ67" s="38">
        <f>AI67/$AI$71</f>
        <v>0.13804736828624581</v>
      </c>
      <c r="AP67" s="82">
        <v>0</v>
      </c>
      <c r="AQ67" s="77">
        <f>+AJ67</f>
        <v>0.13804736828624581</v>
      </c>
      <c r="AR67" s="38">
        <f t="shared" ref="AR67:AR69" si="149">+AQ67*AP67</f>
        <v>0</v>
      </c>
    </row>
    <row r="68" spans="2:44" s="2" customFormat="1" x14ac:dyDescent="0.2">
      <c r="B68" s="2" t="s">
        <v>584</v>
      </c>
      <c r="C68" s="5"/>
      <c r="D68" s="5"/>
      <c r="E68" s="5"/>
      <c r="F68" s="5">
        <v>121.5</v>
      </c>
      <c r="G68" s="5">
        <v>99.3</v>
      </c>
      <c r="H68" s="5"/>
      <c r="I68" s="5"/>
      <c r="J68" s="5">
        <v>112.7</v>
      </c>
      <c r="K68" s="5">
        <v>89</v>
      </c>
      <c r="L68" s="5">
        <v>94.3</v>
      </c>
      <c r="M68" s="5">
        <v>92.6</v>
      </c>
      <c r="N68" s="5">
        <v>100.4</v>
      </c>
      <c r="O68" s="5">
        <v>100.7</v>
      </c>
      <c r="P68" s="5">
        <v>92.3</v>
      </c>
      <c r="Q68" s="5">
        <f t="shared" si="141"/>
        <v>92.3</v>
      </c>
      <c r="R68" s="5">
        <f t="shared" si="142"/>
        <v>92.3</v>
      </c>
      <c r="S68" s="5">
        <f t="shared" si="143"/>
        <v>92.3</v>
      </c>
      <c r="T68" s="5">
        <f t="shared" si="144"/>
        <v>92.3</v>
      </c>
      <c r="U68" s="5">
        <f t="shared" si="145"/>
        <v>92.3</v>
      </c>
      <c r="V68" s="5">
        <f t="shared" si="146"/>
        <v>92.3</v>
      </c>
      <c r="Y68" s="2">
        <f>SUM(K68:N68)</f>
        <v>376.29999999999995</v>
      </c>
      <c r="Z68" s="2">
        <f>SUM(O68:R68)</f>
        <v>377.6</v>
      </c>
      <c r="AA68" s="2">
        <f t="shared" ref="AA68:AI68" si="150">+Z68*(1+$AQ$73)</f>
        <v>381.37600000000003</v>
      </c>
      <c r="AB68" s="2">
        <f t="shared" si="150"/>
        <v>385.18976000000004</v>
      </c>
      <c r="AC68" s="2">
        <f t="shared" si="150"/>
        <v>389.04165760000006</v>
      </c>
      <c r="AD68" s="2">
        <f t="shared" si="150"/>
        <v>392.93207417600007</v>
      </c>
      <c r="AE68" s="2">
        <f t="shared" si="150"/>
        <v>396.86139491776009</v>
      </c>
      <c r="AF68" s="2">
        <f t="shared" si="150"/>
        <v>400.8300088669377</v>
      </c>
      <c r="AG68" s="2">
        <f t="shared" si="150"/>
        <v>404.83830895560709</v>
      </c>
      <c r="AH68" s="2">
        <f t="shared" si="150"/>
        <v>408.88669204516316</v>
      </c>
      <c r="AI68" s="2">
        <f t="shared" si="150"/>
        <v>412.97555896561477</v>
      </c>
      <c r="AJ68" s="38">
        <f>AI68/$AI$71</f>
        <v>5.6300799014165952E-2</v>
      </c>
      <c r="AP68" s="82">
        <f>+AQ73</f>
        <v>0.01</v>
      </c>
      <c r="AQ68" s="77">
        <f>+AJ68</f>
        <v>5.6300799014165952E-2</v>
      </c>
      <c r="AR68" s="38">
        <f t="shared" si="149"/>
        <v>5.6300799014165955E-4</v>
      </c>
    </row>
    <row r="69" spans="2:44" s="2" customFormat="1" x14ac:dyDescent="0.2">
      <c r="B69" s="2" t="s">
        <v>583</v>
      </c>
      <c r="C69" s="5"/>
      <c r="D69" s="5"/>
      <c r="E69" s="5"/>
      <c r="F69" s="5">
        <v>127.3</v>
      </c>
      <c r="G69" s="5">
        <v>116.4</v>
      </c>
      <c r="H69" s="5"/>
      <c r="I69" s="5"/>
      <c r="J69" s="5">
        <v>142.9</v>
      </c>
      <c r="K69" s="5">
        <v>125.4</v>
      </c>
      <c r="L69" s="5">
        <v>145.6</v>
      </c>
      <c r="M69" s="5">
        <v>148.80000000000001</v>
      </c>
      <c r="N69" s="5">
        <v>141.4</v>
      </c>
      <c r="O69" s="5">
        <v>136.80000000000001</v>
      </c>
      <c r="P69" s="5">
        <v>149.69999999999999</v>
      </c>
      <c r="Q69" s="5">
        <f t="shared" ref="Q69:R69" si="151">M69*1.01</f>
        <v>150.28800000000001</v>
      </c>
      <c r="R69" s="5">
        <f t="shared" si="151"/>
        <v>142.81399999999999</v>
      </c>
      <c r="S69" s="5">
        <f t="shared" ref="S69" si="152">O69*1.01</f>
        <v>138.16800000000001</v>
      </c>
      <c r="T69" s="5">
        <f t="shared" ref="T69" si="153">P69*1.01</f>
        <v>151.197</v>
      </c>
      <c r="U69" s="5">
        <f t="shared" ref="U69" si="154">Q69*1.01</f>
        <v>151.79088000000002</v>
      </c>
      <c r="V69" s="5">
        <f t="shared" ref="V69" si="155">R69*1.01</f>
        <v>144.24214000000001</v>
      </c>
      <c r="Y69" s="2">
        <f>SUM(K69:N69)</f>
        <v>561.20000000000005</v>
      </c>
      <c r="Z69" s="2">
        <f>SUM(O69:R69)</f>
        <v>579.60199999999998</v>
      </c>
      <c r="AA69" s="2">
        <f t="shared" ref="AA69:AI69" si="156">+Z69*(1+$AQ$73)</f>
        <v>585.39801999999997</v>
      </c>
      <c r="AB69" s="2">
        <f t="shared" si="156"/>
        <v>591.2520002</v>
      </c>
      <c r="AC69" s="2">
        <f t="shared" si="156"/>
        <v>597.16452020199995</v>
      </c>
      <c r="AD69" s="2">
        <f t="shared" si="156"/>
        <v>603.13616540401995</v>
      </c>
      <c r="AE69" s="2">
        <f t="shared" si="156"/>
        <v>609.16752705806016</v>
      </c>
      <c r="AF69" s="2">
        <f t="shared" si="156"/>
        <v>615.25920232864075</v>
      </c>
      <c r="AG69" s="2">
        <f t="shared" si="156"/>
        <v>621.41179435192714</v>
      </c>
      <c r="AH69" s="2">
        <f t="shared" si="156"/>
        <v>627.62591229544637</v>
      </c>
      <c r="AI69" s="2">
        <f t="shared" si="156"/>
        <v>633.90217141840083</v>
      </c>
      <c r="AJ69" s="38">
        <f>AI69/$AI$71</f>
        <v>8.6419639063052445E-2</v>
      </c>
      <c r="AP69" s="82">
        <f>+AQ73</f>
        <v>0.01</v>
      </c>
      <c r="AQ69" s="77">
        <f>+AJ69</f>
        <v>8.6419639063052445E-2</v>
      </c>
      <c r="AR69" s="38">
        <f t="shared" si="149"/>
        <v>8.6419639063052447E-4</v>
      </c>
    </row>
    <row r="70" spans="2:44" s="2" customFormat="1" x14ac:dyDescent="0.2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4"/>
      <c r="O70" s="4"/>
      <c r="P70" s="5"/>
      <c r="Q70" s="5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P70" s="80"/>
      <c r="AQ70" s="38">
        <f>SUM(AQ37:AQ69)</f>
        <v>1</v>
      </c>
      <c r="AR70" s="84">
        <f>SUM(AR37:AR69)</f>
        <v>-1.9677776872576196E-2</v>
      </c>
    </row>
    <row r="71" spans="2:44" s="7" customFormat="1" x14ac:dyDescent="0.2">
      <c r="B71" s="7" t="s">
        <v>8</v>
      </c>
      <c r="C71" s="8"/>
      <c r="D71" s="8"/>
      <c r="E71" s="8"/>
      <c r="F71" s="8">
        <f>SUM(F65:F69)</f>
        <v>2063.8000000000002</v>
      </c>
      <c r="G71" s="8">
        <f>SUM(G65:G69)</f>
        <v>1886.1999999999998</v>
      </c>
      <c r="H71" s="8">
        <v>2041</v>
      </c>
      <c r="I71" s="8">
        <v>2056.1999999999998</v>
      </c>
      <c r="J71" s="8">
        <f>SUM(J65:J69)</f>
        <v>2280</v>
      </c>
      <c r="K71" s="8">
        <f>SUM(K65:K69)</f>
        <v>2190.9</v>
      </c>
      <c r="L71" s="8">
        <v>2732.4</v>
      </c>
      <c r="M71" s="8">
        <f>SUM(M65:M69)</f>
        <v>2786.7999999999997</v>
      </c>
      <c r="N71" s="8">
        <f>SUM(N65:N69)</f>
        <v>2717.5000000000005</v>
      </c>
      <c r="O71" s="8">
        <f>SUM(O65:O69)</f>
        <v>2427.2000000000003</v>
      </c>
      <c r="P71" s="8">
        <f>SUM(P65:P69)</f>
        <v>2420.1999999999998</v>
      </c>
      <c r="Q71" s="8">
        <f t="shared" ref="Q71:V71" si="157">SUM(Q65:Q69)</f>
        <v>2427.3470000000002</v>
      </c>
      <c r="R71" s="8">
        <f>SUM(R65:R69)</f>
        <v>2429.4831999999997</v>
      </c>
      <c r="S71" s="8">
        <f t="shared" si="157"/>
        <v>2393.3105680000003</v>
      </c>
      <c r="T71" s="8">
        <f t="shared" si="157"/>
        <v>2443.3530723200001</v>
      </c>
      <c r="U71" s="8">
        <f t="shared" si="157"/>
        <v>2455.0029115968</v>
      </c>
      <c r="V71" s="8">
        <f t="shared" si="157"/>
        <v>2456.7328447808318</v>
      </c>
      <c r="Y71" s="8">
        <f t="shared" ref="Y71:AI71" si="158">SUM(Y65:Y69)</f>
        <v>10427.6</v>
      </c>
      <c r="Z71" s="8">
        <f t="shared" si="158"/>
        <v>9704.2302000000018</v>
      </c>
      <c r="AA71" s="8">
        <f t="shared" si="158"/>
        <v>9464.1024720000023</v>
      </c>
      <c r="AB71" s="8">
        <f t="shared" si="158"/>
        <v>9239.2869567199996</v>
      </c>
      <c r="AC71" s="8">
        <f t="shared" si="158"/>
        <v>8994.6089072872019</v>
      </c>
      <c r="AD71" s="8">
        <f t="shared" si="158"/>
        <v>8507.7322709350719</v>
      </c>
      <c r="AE71" s="8">
        <f t="shared" si="158"/>
        <v>8219.1419734658248</v>
      </c>
      <c r="AF71" s="8">
        <f t="shared" si="158"/>
        <v>7970.9654833634831</v>
      </c>
      <c r="AG71" s="8">
        <f t="shared" si="158"/>
        <v>7757.3819591253405</v>
      </c>
      <c r="AH71" s="8">
        <f t="shared" si="158"/>
        <v>7581.56313835947</v>
      </c>
      <c r="AI71" s="8">
        <f t="shared" si="158"/>
        <v>7335.1633759532469</v>
      </c>
    </row>
    <row r="72" spans="2:44" s="2" customFormat="1" x14ac:dyDescent="0.2">
      <c r="B72" s="2" t="s">
        <v>22</v>
      </c>
      <c r="C72" s="5"/>
      <c r="D72" s="5"/>
      <c r="E72" s="5"/>
      <c r="F72" s="5"/>
      <c r="G72" s="5"/>
      <c r="H72" s="5">
        <f>569.6+16</f>
        <v>585.6</v>
      </c>
      <c r="I72" s="5">
        <f>545.8+15</f>
        <v>560.79999999999995</v>
      </c>
      <c r="J72" s="5">
        <f>576.7+13.1-5.4-14</f>
        <v>570.40000000000009</v>
      </c>
      <c r="K72" s="5">
        <f>560.4+14.3-24.5-6.5</f>
        <v>543.69999999999993</v>
      </c>
      <c r="L72" s="5">
        <f>669.9+15.2</f>
        <v>685.1</v>
      </c>
      <c r="M72" s="5">
        <f>634.6+13.6</f>
        <v>648.20000000000005</v>
      </c>
      <c r="N72" s="5">
        <f>727+10</f>
        <v>737</v>
      </c>
      <c r="O72" s="5">
        <v>586.1</v>
      </c>
      <c r="P72" s="5">
        <f>647.3+10.5-17.1</f>
        <v>640.69999999999993</v>
      </c>
      <c r="Q72" s="5">
        <f t="shared" ref="Q72:V72" si="159">+Q71-Q73</f>
        <v>631.11022000000003</v>
      </c>
      <c r="R72" s="5">
        <f t="shared" si="159"/>
        <v>631.66563199999996</v>
      </c>
      <c r="S72" s="5">
        <f t="shared" si="159"/>
        <v>622.26074768000012</v>
      </c>
      <c r="T72" s="5">
        <f t="shared" si="159"/>
        <v>635.2717988032</v>
      </c>
      <c r="U72" s="5">
        <f t="shared" si="159"/>
        <v>638.30075701516807</v>
      </c>
      <c r="V72" s="5">
        <f t="shared" si="159"/>
        <v>638.75053964301628</v>
      </c>
      <c r="Y72" s="2">
        <f>SUM(K72:N72)</f>
        <v>2614</v>
      </c>
      <c r="Z72" s="2">
        <f>SUM(O72:R72)</f>
        <v>2489.5758519999999</v>
      </c>
      <c r="AA72" s="2">
        <f>+AA71-AA73</f>
        <v>2555.3076674400008</v>
      </c>
      <c r="AB72" s="2">
        <f t="shared" ref="AB72:AF72" si="160">+AB71-AB73</f>
        <v>2494.6074783144004</v>
      </c>
      <c r="AC72" s="2">
        <f t="shared" si="160"/>
        <v>2428.5444049675443</v>
      </c>
      <c r="AD72" s="2">
        <f t="shared" si="160"/>
        <v>2297.0877131524694</v>
      </c>
      <c r="AE72" s="2">
        <f t="shared" si="160"/>
        <v>2219.1683328357731</v>
      </c>
      <c r="AF72" s="2">
        <f t="shared" si="160"/>
        <v>2152.160680508141</v>
      </c>
      <c r="AG72" s="2">
        <f>+AG71-AG73</f>
        <v>2094.4931289638416</v>
      </c>
      <c r="AH72" s="2">
        <f t="shared" ref="AH72" si="161">+AH71-AH73</f>
        <v>2047.0220473570571</v>
      </c>
      <c r="AI72" s="2">
        <f>+AI71-AI73</f>
        <v>2200.5490127859748</v>
      </c>
    </row>
    <row r="73" spans="2:44" s="2" customFormat="1" x14ac:dyDescent="0.2">
      <c r="B73" s="2" t="s">
        <v>21</v>
      </c>
      <c r="C73" s="5"/>
      <c r="D73" s="5"/>
      <c r="E73" s="5"/>
      <c r="F73" s="5"/>
      <c r="G73" s="5"/>
      <c r="H73" s="5">
        <f t="shared" ref="H73:M73" si="162">+H71-H72</f>
        <v>1455.4</v>
      </c>
      <c r="I73" s="5">
        <f t="shared" si="162"/>
        <v>1495.3999999999999</v>
      </c>
      <c r="J73" s="5">
        <f t="shared" si="162"/>
        <v>1709.6</v>
      </c>
      <c r="K73" s="5">
        <f t="shared" si="162"/>
        <v>1647.2000000000003</v>
      </c>
      <c r="L73" s="5">
        <f t="shared" si="162"/>
        <v>2047.3000000000002</v>
      </c>
      <c r="M73" s="5">
        <f t="shared" si="162"/>
        <v>2138.5999999999995</v>
      </c>
      <c r="N73" s="5">
        <f>+N71-N72</f>
        <v>1980.5000000000005</v>
      </c>
      <c r="O73" s="5">
        <f>+O71-O72</f>
        <v>1841.1000000000004</v>
      </c>
      <c r="P73" s="5">
        <f>+P71-P72</f>
        <v>1779.5</v>
      </c>
      <c r="Q73" s="5">
        <f>+Q71*0.74</f>
        <v>1796.2367800000002</v>
      </c>
      <c r="R73" s="5">
        <f t="shared" ref="R73:V73" si="163">+R71*0.74</f>
        <v>1797.8175679999997</v>
      </c>
      <c r="S73" s="5">
        <f t="shared" si="163"/>
        <v>1771.0498203200002</v>
      </c>
      <c r="T73" s="5">
        <f t="shared" si="163"/>
        <v>1808.0812735168001</v>
      </c>
      <c r="U73" s="5">
        <f t="shared" si="163"/>
        <v>1816.7021545816319</v>
      </c>
      <c r="V73" s="5">
        <f t="shared" si="163"/>
        <v>1817.9823051378155</v>
      </c>
      <c r="Y73" s="2">
        <f>+Y71-Y72</f>
        <v>7813.6</v>
      </c>
      <c r="Z73" s="2">
        <f>+Z71-Z72</f>
        <v>7214.6543480000018</v>
      </c>
      <c r="AA73" s="2">
        <f>+AA71*0.73</f>
        <v>6908.7948045600015</v>
      </c>
      <c r="AB73" s="2">
        <f t="shared" ref="AB73:AG73" si="164">+AB71*0.73</f>
        <v>6744.6794784055992</v>
      </c>
      <c r="AC73" s="2">
        <f t="shared" si="164"/>
        <v>6566.0645023196575</v>
      </c>
      <c r="AD73" s="2">
        <f t="shared" si="164"/>
        <v>6210.6445577826025</v>
      </c>
      <c r="AE73" s="2">
        <f t="shared" si="164"/>
        <v>5999.9736406300517</v>
      </c>
      <c r="AF73" s="2">
        <f t="shared" si="164"/>
        <v>5818.8048028553421</v>
      </c>
      <c r="AG73" s="2">
        <f t="shared" si="164"/>
        <v>5662.8888301614988</v>
      </c>
      <c r="AH73" s="2">
        <f>+AH71*0.73</f>
        <v>5534.5410910024129</v>
      </c>
      <c r="AI73" s="2">
        <f>+AI71*0.7</f>
        <v>5134.6143631672721</v>
      </c>
      <c r="AP73" s="5" t="s">
        <v>822</v>
      </c>
      <c r="AQ73" s="38">
        <v>0.01</v>
      </c>
    </row>
    <row r="74" spans="2:44" s="2" customFormat="1" x14ac:dyDescent="0.2">
      <c r="B74" s="2" t="s">
        <v>20</v>
      </c>
      <c r="C74" s="5"/>
      <c r="D74" s="5"/>
      <c r="E74" s="5"/>
      <c r="F74" s="5"/>
      <c r="G74" s="5"/>
      <c r="H74" s="5">
        <v>515.70000000000005</v>
      </c>
      <c r="I74" s="5">
        <v>504.1</v>
      </c>
      <c r="J74" s="5">
        <v>524.5</v>
      </c>
      <c r="K74" s="5">
        <v>573.79999999999995</v>
      </c>
      <c r="L74" s="5">
        <v>685.5</v>
      </c>
      <c r="M74" s="5">
        <v>697.6</v>
      </c>
      <c r="N74" s="5">
        <f>+N71*0.25</f>
        <v>679.37500000000011</v>
      </c>
      <c r="O74" s="5">
        <f>812.6-75.7</f>
        <v>736.9</v>
      </c>
      <c r="P74" s="5">
        <f>671.5-9.2</f>
        <v>662.3</v>
      </c>
      <c r="Q74" s="5">
        <f t="shared" ref="Q74:R74" si="165">+Q71*0.25</f>
        <v>606.83675000000005</v>
      </c>
      <c r="R74" s="5">
        <f t="shared" si="165"/>
        <v>607.37079999999992</v>
      </c>
      <c r="S74" s="5">
        <f t="shared" ref="S74:V74" si="166">+S71*0.25</f>
        <v>598.32764200000008</v>
      </c>
      <c r="T74" s="5">
        <f t="shared" si="166"/>
        <v>610.83826808000003</v>
      </c>
      <c r="U74" s="5">
        <f t="shared" si="166"/>
        <v>613.7507278992</v>
      </c>
      <c r="V74" s="5">
        <f t="shared" si="166"/>
        <v>614.18321119520795</v>
      </c>
      <c r="Y74" s="2">
        <f>SUM(K74:N74)</f>
        <v>2636.2750000000001</v>
      </c>
      <c r="Z74" s="2">
        <f>SUM(O74:R74)</f>
        <v>2613.4075499999999</v>
      </c>
      <c r="AA74" s="2">
        <f>+AA71*0.25</f>
        <v>2366.0256180000006</v>
      </c>
      <c r="AB74" s="2">
        <f t="shared" ref="AB74:AI74" si="167">+AB71*0.25</f>
        <v>2309.8217391799999</v>
      </c>
      <c r="AC74" s="2">
        <f t="shared" si="167"/>
        <v>2248.6522268218005</v>
      </c>
      <c r="AD74" s="2">
        <f t="shared" si="167"/>
        <v>2126.933067733768</v>
      </c>
      <c r="AE74" s="2">
        <f t="shared" si="167"/>
        <v>2054.7854933664562</v>
      </c>
      <c r="AF74" s="2">
        <f t="shared" si="167"/>
        <v>1992.7413708408708</v>
      </c>
      <c r="AG74" s="2">
        <f t="shared" si="167"/>
        <v>1939.3454897813351</v>
      </c>
      <c r="AH74" s="2">
        <f t="shared" si="167"/>
        <v>1895.3907845898675</v>
      </c>
      <c r="AI74" s="2">
        <f t="shared" si="167"/>
        <v>1833.7908439883117</v>
      </c>
    </row>
    <row r="75" spans="2:44" s="2" customFormat="1" x14ac:dyDescent="0.2">
      <c r="B75" s="2" t="s">
        <v>19</v>
      </c>
      <c r="C75" s="5"/>
      <c r="D75" s="5"/>
      <c r="E75" s="5"/>
      <c r="F75" s="5"/>
      <c r="G75" s="5"/>
      <c r="H75" s="5">
        <v>66.5</v>
      </c>
      <c r="I75" s="5">
        <v>59.1</v>
      </c>
      <c r="J75" s="5">
        <v>59.1</v>
      </c>
      <c r="K75" s="5">
        <v>55.8</v>
      </c>
      <c r="L75" s="5">
        <v>81.099999999999994</v>
      </c>
      <c r="M75" s="5">
        <v>101.6</v>
      </c>
      <c r="N75" s="5">
        <f>+M75</f>
        <v>101.6</v>
      </c>
      <c r="O75" s="5">
        <f>103.1-0.3</f>
        <v>102.8</v>
      </c>
      <c r="P75" s="5">
        <f>124.3-15.9</f>
        <v>108.39999999999999</v>
      </c>
      <c r="Q75" s="5">
        <f t="shared" ref="Q75:R75" si="168">+P75</f>
        <v>108.39999999999999</v>
      </c>
      <c r="R75" s="5">
        <f t="shared" si="168"/>
        <v>108.39999999999999</v>
      </c>
      <c r="S75" s="5">
        <f t="shared" ref="S75" si="169">+R75</f>
        <v>108.39999999999999</v>
      </c>
      <c r="T75" s="5">
        <f t="shared" ref="T75" si="170">+S75</f>
        <v>108.39999999999999</v>
      </c>
      <c r="U75" s="5">
        <f t="shared" ref="U75" si="171">+T75</f>
        <v>108.39999999999999</v>
      </c>
      <c r="V75" s="5">
        <f t="shared" ref="V75" si="172">+U75</f>
        <v>108.39999999999999</v>
      </c>
      <c r="Y75" s="2">
        <f>SUM(K75:N75)</f>
        <v>340.09999999999997</v>
      </c>
      <c r="Z75" s="2">
        <f>SUM(O75:R75)</f>
        <v>427.99999999999994</v>
      </c>
    </row>
    <row r="76" spans="2:44" s="2" customFormat="1" x14ac:dyDescent="0.2">
      <c r="B76" s="2" t="s">
        <v>18</v>
      </c>
      <c r="C76" s="5"/>
      <c r="D76" s="5"/>
      <c r="E76" s="5"/>
      <c r="F76" s="5"/>
      <c r="G76" s="5"/>
      <c r="H76" s="5">
        <v>0</v>
      </c>
      <c r="I76" s="5">
        <v>0</v>
      </c>
      <c r="J76" s="5">
        <v>0</v>
      </c>
      <c r="K76" s="5"/>
      <c r="L76" s="5"/>
      <c r="M76" s="5"/>
      <c r="N76" s="5"/>
      <c r="O76" s="5"/>
      <c r="P76" s="5"/>
      <c r="Q76" s="5"/>
    </row>
    <row r="77" spans="2:44" s="2" customFormat="1" x14ac:dyDescent="0.2">
      <c r="B77" s="2" t="s">
        <v>17</v>
      </c>
      <c r="C77" s="5"/>
      <c r="D77" s="5"/>
      <c r="E77" s="5"/>
      <c r="F77" s="5"/>
      <c r="G77" s="5"/>
      <c r="H77" s="5">
        <f t="shared" ref="H77:M77" si="173">H76+H75+H74</f>
        <v>582.20000000000005</v>
      </c>
      <c r="I77" s="5">
        <f t="shared" si="173"/>
        <v>563.20000000000005</v>
      </c>
      <c r="J77" s="5">
        <f t="shared" si="173"/>
        <v>583.6</v>
      </c>
      <c r="K77" s="5">
        <f t="shared" si="173"/>
        <v>629.59999999999991</v>
      </c>
      <c r="L77" s="5">
        <f t="shared" si="173"/>
        <v>766.6</v>
      </c>
      <c r="M77" s="5">
        <f t="shared" si="173"/>
        <v>799.2</v>
      </c>
      <c r="N77" s="5">
        <f t="shared" ref="N77:R77" si="174">N76+N75+N74</f>
        <v>780.97500000000014</v>
      </c>
      <c r="O77" s="5">
        <f>O76+O75+O74</f>
        <v>839.69999999999993</v>
      </c>
      <c r="P77" s="5">
        <f>P76+P75+P74</f>
        <v>770.69999999999993</v>
      </c>
      <c r="Q77" s="5">
        <f t="shared" si="174"/>
        <v>715.23675000000003</v>
      </c>
      <c r="R77" s="5">
        <f t="shared" si="174"/>
        <v>715.77079999999989</v>
      </c>
      <c r="S77" s="5">
        <f t="shared" ref="S77:V77" si="175">S76+S75+S74</f>
        <v>706.72764200000006</v>
      </c>
      <c r="T77" s="5">
        <f t="shared" si="175"/>
        <v>719.23826808000001</v>
      </c>
      <c r="U77" s="5">
        <f t="shared" si="175"/>
        <v>722.15072789919998</v>
      </c>
      <c r="V77" s="5">
        <f t="shared" si="175"/>
        <v>722.58321119520792</v>
      </c>
      <c r="Y77" s="5">
        <f t="shared" ref="Y77" si="176">Y76+Y75+Y74</f>
        <v>2976.375</v>
      </c>
      <c r="Z77" s="5">
        <f t="shared" ref="Z77" si="177">Z76+Z75+Z74</f>
        <v>3041.4075499999999</v>
      </c>
      <c r="AA77" s="5">
        <f t="shared" ref="AA77" si="178">AA76+AA75+AA74</f>
        <v>2366.0256180000006</v>
      </c>
      <c r="AB77" s="5">
        <f t="shared" ref="AB77" si="179">AB76+AB75+AB74</f>
        <v>2309.8217391799999</v>
      </c>
      <c r="AC77" s="5">
        <f t="shared" ref="AC77" si="180">AC76+AC75+AC74</f>
        <v>2248.6522268218005</v>
      </c>
      <c r="AD77" s="5">
        <f t="shared" ref="AD77" si="181">AD76+AD75+AD74</f>
        <v>2126.933067733768</v>
      </c>
      <c r="AE77" s="5">
        <f t="shared" ref="AE77" si="182">AE76+AE75+AE74</f>
        <v>2054.7854933664562</v>
      </c>
      <c r="AF77" s="5">
        <f t="shared" ref="AF77" si="183">AF76+AF75+AF74</f>
        <v>1992.7413708408708</v>
      </c>
      <c r="AG77" s="5">
        <f t="shared" ref="AG77" si="184">AG76+AG75+AG74</f>
        <v>1939.3454897813351</v>
      </c>
      <c r="AH77" s="5">
        <f t="shared" ref="AH77" si="185">AH76+AH75+AH74</f>
        <v>1895.3907845898675</v>
      </c>
      <c r="AI77" s="5">
        <f t="shared" ref="AI77" si="186">AI76+AI75+AI74</f>
        <v>1833.7908439883117</v>
      </c>
    </row>
    <row r="78" spans="2:44" s="2" customFormat="1" x14ac:dyDescent="0.2">
      <c r="B78" s="2" t="s">
        <v>16</v>
      </c>
      <c r="C78" s="5"/>
      <c r="D78" s="5"/>
      <c r="E78" s="5"/>
      <c r="F78" s="5"/>
      <c r="G78" s="5"/>
      <c r="H78" s="5">
        <f t="shared" ref="H78:M78" si="187">H73-H77</f>
        <v>873.2</v>
      </c>
      <c r="I78" s="5">
        <f t="shared" si="187"/>
        <v>932.19999999999982</v>
      </c>
      <c r="J78" s="5">
        <f t="shared" si="187"/>
        <v>1126</v>
      </c>
      <c r="K78" s="5">
        <f t="shared" si="187"/>
        <v>1017.6000000000004</v>
      </c>
      <c r="L78" s="5">
        <f t="shared" si="187"/>
        <v>1280.7000000000003</v>
      </c>
      <c r="M78" s="5">
        <f t="shared" si="187"/>
        <v>1339.3999999999994</v>
      </c>
      <c r="N78" s="5">
        <f t="shared" ref="N78:R78" si="188">N73-N77</f>
        <v>1199.5250000000003</v>
      </c>
      <c r="O78" s="5">
        <f>O73-O77</f>
        <v>1001.4000000000004</v>
      </c>
      <c r="P78" s="5">
        <f>P73-P77</f>
        <v>1008.8000000000001</v>
      </c>
      <c r="Q78" s="5">
        <f t="shared" si="188"/>
        <v>1081.0000300000002</v>
      </c>
      <c r="R78" s="5">
        <f t="shared" si="188"/>
        <v>1082.0467679999997</v>
      </c>
      <c r="S78" s="5">
        <f t="shared" ref="S78:V78" si="189">S73-S77</f>
        <v>1064.3221783200001</v>
      </c>
      <c r="T78" s="5">
        <f t="shared" si="189"/>
        <v>1088.8430054368</v>
      </c>
      <c r="U78" s="5">
        <f t="shared" si="189"/>
        <v>1094.5514266824321</v>
      </c>
      <c r="V78" s="5">
        <f t="shared" si="189"/>
        <v>1095.3990939426076</v>
      </c>
      <c r="Y78" s="5">
        <f t="shared" ref="Y78" si="190">Y73-Y77</f>
        <v>4837.2250000000004</v>
      </c>
      <c r="Z78" s="5">
        <f t="shared" ref="Z78" si="191">Z73-Z77</f>
        <v>4173.2467980000019</v>
      </c>
      <c r="AA78" s="5">
        <f t="shared" ref="AA78" si="192">AA73-AA77</f>
        <v>4542.7691865600009</v>
      </c>
      <c r="AB78" s="5">
        <f t="shared" ref="AB78" si="193">AB73-AB77</f>
        <v>4434.8577392255993</v>
      </c>
      <c r="AC78" s="5">
        <f t="shared" ref="AC78" si="194">AC73-AC77</f>
        <v>4317.4122754978571</v>
      </c>
      <c r="AD78" s="5">
        <f t="shared" ref="AD78" si="195">AD73-AD77</f>
        <v>4083.7114900488345</v>
      </c>
      <c r="AE78" s="5">
        <f t="shared" ref="AE78" si="196">AE73-AE77</f>
        <v>3945.1881472635955</v>
      </c>
      <c r="AF78" s="5">
        <f t="shared" ref="AF78" si="197">AF73-AF77</f>
        <v>3826.0634320144713</v>
      </c>
      <c r="AG78" s="5">
        <f t="shared" ref="AG78" si="198">AG73-AG77</f>
        <v>3723.5433403801635</v>
      </c>
      <c r="AH78" s="5">
        <f t="shared" ref="AH78" si="199">AH73-AH77</f>
        <v>3639.1503064125454</v>
      </c>
      <c r="AI78" s="5">
        <f t="shared" ref="AI78" si="200">AI73-AI77</f>
        <v>3300.8235191789604</v>
      </c>
    </row>
    <row r="79" spans="2:44" s="2" customFormat="1" x14ac:dyDescent="0.2">
      <c r="B79" s="2" t="s">
        <v>24</v>
      </c>
      <c r="C79" s="5"/>
      <c r="D79" s="5"/>
      <c r="E79" s="5"/>
      <c r="F79" s="5"/>
      <c r="G79" s="5"/>
      <c r="H79" s="5">
        <f>-241.2+1.2</f>
        <v>-240</v>
      </c>
      <c r="I79" s="5">
        <f>0.8-258.4</f>
        <v>-257.59999999999997</v>
      </c>
      <c r="J79" s="5">
        <f>-7-223.7-81.1+7+11.9+72.7</f>
        <v>-220.2</v>
      </c>
      <c r="K79" s="5">
        <f>-296.9-71.1+76+90.5</f>
        <v>-201.5</v>
      </c>
      <c r="L79" s="5">
        <f>-412.7+0.9</f>
        <v>-411.8</v>
      </c>
      <c r="M79" s="5">
        <f>0.7-420.2</f>
        <v>-419.5</v>
      </c>
      <c r="N79" s="5">
        <f>+M79</f>
        <v>-419.5</v>
      </c>
      <c r="O79" s="5">
        <f>-425.7-6.2</f>
        <v>-431.9</v>
      </c>
      <c r="P79" s="5">
        <f>-45.3-470.4+45.3</f>
        <v>-470.39999999999992</v>
      </c>
      <c r="Q79" s="5">
        <f t="shared" ref="Q79:R79" si="201">+P79+10</f>
        <v>-460.39999999999992</v>
      </c>
      <c r="R79" s="5">
        <f t="shared" si="201"/>
        <v>-450.39999999999992</v>
      </c>
      <c r="S79" s="5">
        <f t="shared" ref="S79" si="202">+R79+10</f>
        <v>-440.39999999999992</v>
      </c>
      <c r="T79" s="5">
        <f t="shared" ref="T79" si="203">+S79+10</f>
        <v>-430.39999999999992</v>
      </c>
      <c r="U79" s="5">
        <f t="shared" ref="U79" si="204">+T79+10</f>
        <v>-420.39999999999992</v>
      </c>
      <c r="V79" s="5">
        <f t="shared" ref="V79" si="205">+U79+10</f>
        <v>-410.39999999999992</v>
      </c>
      <c r="Y79" s="2">
        <f>SUM(K79:N79)</f>
        <v>-1452.3</v>
      </c>
      <c r="Z79" s="2">
        <f>SUM(O79:R79)</f>
        <v>-1813.0999999999997</v>
      </c>
      <c r="AA79" s="2">
        <f>+Z90*0.05</f>
        <v>-1442.1110302970001</v>
      </c>
      <c r="AB79" s="2">
        <f t="shared" ref="AB79:AE79" si="206">+AA90*0.05</f>
        <v>-1291.7291097182444</v>
      </c>
      <c r="AC79" s="2">
        <f t="shared" si="206"/>
        <v>-1139.2873711871378</v>
      </c>
      <c r="AD79" s="2">
        <f t="shared" si="206"/>
        <v>-985.14831332806773</v>
      </c>
      <c r="AE79" s="2">
        <f t="shared" si="206"/>
        <v>-834.86799925711057</v>
      </c>
      <c r="AF79" s="2">
        <f>+AE90*0.03</f>
        <v>-410.41048324727763</v>
      </c>
      <c r="AG79" s="2">
        <f t="shared" ref="AG79:AI79" si="207">+AF90*0.03</f>
        <v>-311.01498243815229</v>
      </c>
      <c r="AH79" s="2">
        <f t="shared" si="207"/>
        <v>-211.71040722203978</v>
      </c>
      <c r="AI79" s="2">
        <f t="shared" si="207"/>
        <v>-111.97190615559607</v>
      </c>
    </row>
    <row r="80" spans="2:44" s="2" customFormat="1" x14ac:dyDescent="0.2">
      <c r="B80" s="2" t="s">
        <v>23</v>
      </c>
      <c r="C80" s="5"/>
      <c r="D80" s="5"/>
      <c r="E80" s="5"/>
      <c r="F80" s="5"/>
      <c r="G80" s="5"/>
      <c r="H80" s="5">
        <f t="shared" ref="H80:R80" si="208">+H78+H79</f>
        <v>633.20000000000005</v>
      </c>
      <c r="I80" s="5">
        <f t="shared" si="208"/>
        <v>674.59999999999991</v>
      </c>
      <c r="J80" s="5">
        <f t="shared" si="208"/>
        <v>905.8</v>
      </c>
      <c r="K80" s="5">
        <f t="shared" si="208"/>
        <v>816.10000000000036</v>
      </c>
      <c r="L80" s="5">
        <f t="shared" si="208"/>
        <v>868.90000000000032</v>
      </c>
      <c r="M80" s="5">
        <f t="shared" si="208"/>
        <v>919.89999999999941</v>
      </c>
      <c r="N80" s="5">
        <f t="shared" si="208"/>
        <v>780.02500000000032</v>
      </c>
      <c r="O80" s="5">
        <f t="shared" si="208"/>
        <v>569.50000000000045</v>
      </c>
      <c r="P80" s="5">
        <f>+P78+P79</f>
        <v>538.40000000000009</v>
      </c>
      <c r="Q80" s="5">
        <f t="shared" si="208"/>
        <v>620.60003000000029</v>
      </c>
      <c r="R80" s="5">
        <f t="shared" si="208"/>
        <v>631.64676799999984</v>
      </c>
      <c r="S80" s="5">
        <f t="shared" ref="S80:V80" si="209">+S78+S79</f>
        <v>623.92217832000028</v>
      </c>
      <c r="T80" s="5">
        <f t="shared" si="209"/>
        <v>658.44300543680015</v>
      </c>
      <c r="U80" s="5">
        <f t="shared" si="209"/>
        <v>674.1514266824322</v>
      </c>
      <c r="V80" s="5">
        <f t="shared" si="209"/>
        <v>684.99909394260771</v>
      </c>
      <c r="Y80" s="2">
        <f>+Y78+Y79</f>
        <v>3384.9250000000002</v>
      </c>
      <c r="Z80" s="2">
        <f t="shared" ref="Z80" si="210">+Z78+Z79</f>
        <v>2360.1467980000025</v>
      </c>
      <c r="AA80" s="2">
        <f t="shared" ref="AA80" si="211">+AA78+AA79</f>
        <v>3100.6581562630008</v>
      </c>
      <c r="AB80" s="2">
        <f t="shared" ref="AB80" si="212">+AB78+AB79</f>
        <v>3143.1286295073551</v>
      </c>
      <c r="AC80" s="2">
        <f t="shared" ref="AC80" si="213">+AC78+AC79</f>
        <v>3178.1249043107191</v>
      </c>
      <c r="AD80" s="2">
        <f t="shared" ref="AD80" si="214">+AD78+AD79</f>
        <v>3098.5631767207669</v>
      </c>
      <c r="AE80" s="2">
        <f t="shared" ref="AE80" si="215">+AE78+AE79</f>
        <v>3110.3201480064849</v>
      </c>
      <c r="AF80" s="2">
        <f t="shared" ref="AF80" si="216">+AF78+AF79</f>
        <v>3415.6529487671937</v>
      </c>
      <c r="AG80" s="2">
        <f t="shared" ref="AG80" si="217">+AG78+AG79</f>
        <v>3412.5283579420111</v>
      </c>
      <c r="AH80" s="2">
        <f t="shared" ref="AH80" si="218">+AH78+AH79</f>
        <v>3427.4398991905055</v>
      </c>
      <c r="AI80" s="2">
        <f t="shared" ref="AI80" si="219">+AI78+AI79</f>
        <v>3188.8516130233643</v>
      </c>
    </row>
    <row r="81" spans="2:111" s="2" customFormat="1" x14ac:dyDescent="0.2">
      <c r="B81" s="2" t="s">
        <v>25</v>
      </c>
      <c r="C81" s="5"/>
      <c r="D81" s="5"/>
      <c r="E81" s="5"/>
      <c r="F81" s="5"/>
      <c r="G81" s="5"/>
      <c r="H81" s="5">
        <v>0</v>
      </c>
      <c r="I81" s="5">
        <v>100.3</v>
      </c>
      <c r="J81" s="5">
        <f>56-18.6</f>
        <v>37.4</v>
      </c>
      <c r="K81" s="5">
        <f>80.9-62.6</f>
        <v>18.300000000000004</v>
      </c>
      <c r="L81" s="5">
        <v>0</v>
      </c>
      <c r="M81" s="5">
        <v>0</v>
      </c>
      <c r="N81" s="5">
        <f>+N80*0.03</f>
        <v>23.400750000000009</v>
      </c>
      <c r="O81" s="5">
        <v>7.2</v>
      </c>
      <c r="P81" s="5">
        <v>-72.8</v>
      </c>
      <c r="Q81" s="5">
        <f t="shared" ref="Q81:R81" si="220">+Q80*0.03</f>
        <v>18.618000900000009</v>
      </c>
      <c r="R81" s="5">
        <f t="shared" si="220"/>
        <v>18.949403039999993</v>
      </c>
      <c r="S81" s="5">
        <f t="shared" ref="S81:V81" si="221">+S80*0.03</f>
        <v>18.717665349600008</v>
      </c>
      <c r="T81" s="5">
        <f t="shared" si="221"/>
        <v>19.753290163104005</v>
      </c>
      <c r="U81" s="5">
        <f t="shared" si="221"/>
        <v>20.224542800472964</v>
      </c>
      <c r="V81" s="5">
        <f t="shared" si="221"/>
        <v>20.549972818278231</v>
      </c>
      <c r="Y81" s="2">
        <f>SUM(K81:N81)</f>
        <v>41.700750000000014</v>
      </c>
      <c r="Z81" s="2">
        <f>SUM(O81:R81)</f>
        <v>-28.032596059999989</v>
      </c>
      <c r="AA81" s="2">
        <f>+AA80*0.03</f>
        <v>93.019744687890025</v>
      </c>
      <c r="AB81" s="2">
        <f t="shared" ref="AB81:AH81" si="222">+AB80*0.03</f>
        <v>94.293858885220644</v>
      </c>
      <c r="AC81" s="2">
        <f t="shared" si="222"/>
        <v>95.343747129321571</v>
      </c>
      <c r="AD81" s="2">
        <f t="shared" si="222"/>
        <v>92.956895301623007</v>
      </c>
      <c r="AE81" s="2">
        <f t="shared" si="222"/>
        <v>93.309604440194548</v>
      </c>
      <c r="AF81" s="2">
        <f t="shared" si="222"/>
        <v>102.46958846301581</v>
      </c>
      <c r="AG81" s="2">
        <f t="shared" si="222"/>
        <v>102.37585073826033</v>
      </c>
      <c r="AH81" s="2">
        <f t="shared" si="222"/>
        <v>102.82319697571516</v>
      </c>
      <c r="AI81" s="86">
        <f>+AI80*0.07</f>
        <v>223.21961291163552</v>
      </c>
      <c r="AL81" s="38"/>
    </row>
    <row r="82" spans="2:111" s="2" customFormat="1" x14ac:dyDescent="0.2">
      <c r="B82" s="2" t="s">
        <v>26</v>
      </c>
      <c r="C82" s="5"/>
      <c r="D82" s="5"/>
      <c r="E82" s="5"/>
      <c r="F82" s="5"/>
      <c r="G82" s="5"/>
      <c r="H82" s="5">
        <f t="shared" ref="H82:N82" si="223">+H80-H81</f>
        <v>633.20000000000005</v>
      </c>
      <c r="I82" s="5">
        <f t="shared" si="223"/>
        <v>574.29999999999995</v>
      </c>
      <c r="J82" s="5">
        <f t="shared" si="223"/>
        <v>868.4</v>
      </c>
      <c r="K82" s="5">
        <f t="shared" si="223"/>
        <v>797.80000000000041</v>
      </c>
      <c r="L82" s="5">
        <f t="shared" si="223"/>
        <v>868.90000000000032</v>
      </c>
      <c r="M82" s="5">
        <f t="shared" si="223"/>
        <v>919.89999999999941</v>
      </c>
      <c r="N82" s="5">
        <f t="shared" si="223"/>
        <v>756.6242500000003</v>
      </c>
      <c r="O82" s="5">
        <f t="shared" ref="O82:R82" si="224">+O80-O81</f>
        <v>562.30000000000041</v>
      </c>
      <c r="P82" s="5">
        <f t="shared" si="224"/>
        <v>611.20000000000005</v>
      </c>
      <c r="Q82" s="5">
        <f t="shared" si="224"/>
        <v>601.98202910000032</v>
      </c>
      <c r="R82" s="5">
        <f t="shared" si="224"/>
        <v>612.69736495999985</v>
      </c>
      <c r="S82" s="5">
        <f t="shared" ref="S82:V82" si="225">+S80-S81</f>
        <v>605.20451297040029</v>
      </c>
      <c r="T82" s="5">
        <f t="shared" si="225"/>
        <v>638.68971527369615</v>
      </c>
      <c r="U82" s="5">
        <f t="shared" si="225"/>
        <v>653.92688388195927</v>
      </c>
      <c r="V82" s="5">
        <f t="shared" si="225"/>
        <v>664.44912112432951</v>
      </c>
      <c r="Y82" s="2">
        <f>+Y80-Y81</f>
        <v>3343.2242500000002</v>
      </c>
      <c r="Z82" s="2">
        <f t="shared" ref="Z82" si="226">+Z80-Z81</f>
        <v>2388.1793940600023</v>
      </c>
      <c r="AA82" s="2">
        <f t="shared" ref="AA82" si="227">+AA80-AA81</f>
        <v>3007.6384115751107</v>
      </c>
      <c r="AB82" s="2">
        <f t="shared" ref="AB82" si="228">+AB80-AB81</f>
        <v>3048.8347706221343</v>
      </c>
      <c r="AC82" s="2">
        <f t="shared" ref="AC82" si="229">+AC80-AC81</f>
        <v>3082.7811571813977</v>
      </c>
      <c r="AD82" s="2">
        <f t="shared" ref="AD82" si="230">+AD80-AD81</f>
        <v>3005.6062814191441</v>
      </c>
      <c r="AE82" s="2">
        <f t="shared" ref="AE82" si="231">+AE80-AE81</f>
        <v>3017.0105435662904</v>
      </c>
      <c r="AF82" s="2">
        <f t="shared" ref="AF82" si="232">+AF80-AF81</f>
        <v>3313.1833603041778</v>
      </c>
      <c r="AG82" s="2">
        <f t="shared" ref="AG82" si="233">+AG80-AG81</f>
        <v>3310.1525072037507</v>
      </c>
      <c r="AH82" s="2">
        <f t="shared" ref="AH82" si="234">+AH80-AH81</f>
        <v>3324.6167022147902</v>
      </c>
      <c r="AI82" s="2">
        <f t="shared" ref="AI82" si="235">+AI80-AI81</f>
        <v>2965.6320001117288</v>
      </c>
      <c r="AJ82" s="2">
        <f t="shared" ref="AJ82:BO82" si="236">+AI82*(1+$AL$84)</f>
        <v>2907.2749553273584</v>
      </c>
      <c r="AK82" s="2">
        <f t="shared" si="236"/>
        <v>2850.0662474491978</v>
      </c>
      <c r="AL82" s="2">
        <f t="shared" si="236"/>
        <v>2793.9832797598319</v>
      </c>
      <c r="AM82" s="2">
        <f t="shared" si="236"/>
        <v>2739.0039001950095</v>
      </c>
      <c r="AN82" s="2">
        <f t="shared" si="236"/>
        <v>2685.1063925938561</v>
      </c>
      <c r="AO82" s="2">
        <f t="shared" si="236"/>
        <v>2632.2694681212661</v>
      </c>
      <c r="AP82" s="2">
        <f t="shared" si="236"/>
        <v>2580.472256859081</v>
      </c>
      <c r="AQ82" s="2">
        <f t="shared" si="236"/>
        <v>2529.6942995627346</v>
      </c>
      <c r="AR82" s="2">
        <f t="shared" si="236"/>
        <v>2479.9155395801113</v>
      </c>
      <c r="AS82" s="2">
        <f t="shared" si="236"/>
        <v>2431.1163149294193</v>
      </c>
      <c r="AT82" s="2">
        <f t="shared" si="236"/>
        <v>2383.2773505329583</v>
      </c>
      <c r="AU82" s="2">
        <f t="shared" si="236"/>
        <v>2336.3797506037063</v>
      </c>
      <c r="AV82" s="2">
        <f t="shared" si="236"/>
        <v>2290.4049911817215</v>
      </c>
      <c r="AW82" s="2">
        <f t="shared" si="236"/>
        <v>2245.3349128174127</v>
      </c>
      <c r="AX82" s="2">
        <f t="shared" si="236"/>
        <v>2201.1517133987863</v>
      </c>
      <c r="AY82" s="2">
        <f t="shared" si="236"/>
        <v>2157.8379411198362</v>
      </c>
      <c r="AZ82" s="2">
        <f t="shared" si="236"/>
        <v>2115.3764875873007</v>
      </c>
      <c r="BA82" s="2">
        <f t="shared" si="236"/>
        <v>2073.7505810630637</v>
      </c>
      <c r="BB82" s="2">
        <f t="shared" si="236"/>
        <v>2032.9437798395295</v>
      </c>
      <c r="BC82" s="2">
        <f t="shared" si="236"/>
        <v>1992.9399657453555</v>
      </c>
      <c r="BD82" s="2">
        <f t="shared" si="236"/>
        <v>1953.7233377789787</v>
      </c>
      <c r="BE82" s="2">
        <f t="shared" si="236"/>
        <v>1915.278405867419</v>
      </c>
      <c r="BF82" s="2">
        <f t="shared" si="236"/>
        <v>1877.5899847478966</v>
      </c>
      <c r="BG82" s="2">
        <f t="shared" si="236"/>
        <v>1840.6431879698437</v>
      </c>
      <c r="BH82" s="2">
        <f t="shared" si="236"/>
        <v>1804.4234220149458</v>
      </c>
      <c r="BI82" s="2">
        <f t="shared" si="236"/>
        <v>1768.9163805328853</v>
      </c>
      <c r="BJ82" s="2">
        <f t="shared" si="236"/>
        <v>1734.1080386905141</v>
      </c>
      <c r="BK82" s="2">
        <f t="shared" si="236"/>
        <v>1699.9846476322214</v>
      </c>
      <c r="BL82" s="2">
        <f t="shared" si="236"/>
        <v>1666.5327290493094</v>
      </c>
      <c r="BM82" s="2">
        <f t="shared" si="236"/>
        <v>1633.7390698562315</v>
      </c>
      <c r="BN82" s="2">
        <f t="shared" si="236"/>
        <v>1601.5907169715904</v>
      </c>
      <c r="BO82" s="2">
        <f t="shared" si="236"/>
        <v>1570.074972201834</v>
      </c>
      <c r="BP82" s="2">
        <f t="shared" ref="BP82:CU82" si="237">+BO82*(1+$AL$84)</f>
        <v>1539.1793872256301</v>
      </c>
      <c r="BQ82" s="2">
        <f t="shared" si="237"/>
        <v>1508.8917586769355</v>
      </c>
      <c r="BR82" s="2">
        <f t="shared" si="237"/>
        <v>1479.2001233248216</v>
      </c>
      <c r="BS82" s="2">
        <f t="shared" si="237"/>
        <v>1450.0927533481486</v>
      </c>
      <c r="BT82" s="2">
        <f t="shared" si="237"/>
        <v>1421.558151703224</v>
      </c>
      <c r="BU82" s="2">
        <f t="shared" si="237"/>
        <v>1393.5850475826162</v>
      </c>
      <c r="BV82" s="2">
        <f t="shared" si="237"/>
        <v>1366.1623919633271</v>
      </c>
      <c r="BW82" s="2">
        <f t="shared" si="237"/>
        <v>1339.2793532425678</v>
      </c>
      <c r="BX82" s="2">
        <f t="shared" si="237"/>
        <v>1312.9253129594124</v>
      </c>
      <c r="BY82" s="2">
        <f t="shared" si="237"/>
        <v>1287.0898616006398</v>
      </c>
      <c r="BZ82" s="2">
        <f t="shared" si="237"/>
        <v>1261.7627944891074</v>
      </c>
      <c r="CA82" s="2">
        <f t="shared" si="237"/>
        <v>1236.9341077530325</v>
      </c>
      <c r="CB82" s="2">
        <f t="shared" si="237"/>
        <v>1212.5939943745893</v>
      </c>
      <c r="CC82" s="2">
        <f t="shared" si="237"/>
        <v>1188.7328403162603</v>
      </c>
      <c r="CD82" s="2">
        <f t="shared" si="237"/>
        <v>1165.3412207234132</v>
      </c>
      <c r="CE82" s="2">
        <f t="shared" si="237"/>
        <v>1142.4098962016024</v>
      </c>
      <c r="CF82" s="2">
        <f t="shared" si="237"/>
        <v>1119.9298091671242</v>
      </c>
      <c r="CG82" s="2">
        <f t="shared" si="237"/>
        <v>1097.8920802693867</v>
      </c>
      <c r="CH82" s="2">
        <f t="shared" si="237"/>
        <v>1076.2880048836771</v>
      </c>
      <c r="CI82" s="2">
        <f t="shared" si="237"/>
        <v>1055.109049672946</v>
      </c>
      <c r="CJ82" s="2">
        <f t="shared" si="237"/>
        <v>1034.3468492172458</v>
      </c>
      <c r="CK82" s="2">
        <f t="shared" si="237"/>
        <v>1013.9932027094966</v>
      </c>
      <c r="CL82" s="2">
        <f t="shared" si="237"/>
        <v>994.04007071627018</v>
      </c>
      <c r="CM82" s="2">
        <f t="shared" si="237"/>
        <v>974.47957200231554</v>
      </c>
      <c r="CN82" s="2">
        <f t="shared" si="237"/>
        <v>955.30398041757041</v>
      </c>
      <c r="CO82" s="2">
        <f t="shared" si="237"/>
        <v>936.50572184542955</v>
      </c>
      <c r="CP82" s="2">
        <f t="shared" si="237"/>
        <v>918.07737121106425</v>
      </c>
      <c r="CQ82" s="2">
        <f t="shared" si="237"/>
        <v>900.01164954861156</v>
      </c>
      <c r="CR82" s="2">
        <f t="shared" si="237"/>
        <v>882.30142112607473</v>
      </c>
      <c r="CS82" s="2">
        <f t="shared" si="237"/>
        <v>864.93969062679889</v>
      </c>
      <c r="CT82" s="2">
        <f t="shared" si="237"/>
        <v>847.91960038640968</v>
      </c>
      <c r="CU82" s="2">
        <f t="shared" si="237"/>
        <v>831.2344276841219</v>
      </c>
      <c r="CV82" s="2">
        <f t="shared" ref="CV82:DG82" si="238">+CU82*(1+$AL$84)</f>
        <v>814.87758208735011</v>
      </c>
      <c r="CW82" s="2">
        <f t="shared" si="238"/>
        <v>798.84260284857078</v>
      </c>
      <c r="CX82" s="2">
        <f t="shared" si="238"/>
        <v>783.1231563534086</v>
      </c>
      <c r="CY82" s="2">
        <f t="shared" si="238"/>
        <v>767.71303361893865</v>
      </c>
      <c r="CZ82" s="2">
        <f t="shared" si="238"/>
        <v>752.60614784121663</v>
      </c>
      <c r="DA82" s="2">
        <f t="shared" si="238"/>
        <v>737.79653199106804</v>
      </c>
      <c r="DB82" s="2">
        <f t="shared" si="238"/>
        <v>723.27833645718727</v>
      </c>
      <c r="DC82" s="2">
        <f t="shared" si="238"/>
        <v>709.04582673561458</v>
      </c>
      <c r="DD82" s="2">
        <f t="shared" si="238"/>
        <v>695.09338116467984</v>
      </c>
      <c r="DE82" s="2">
        <f t="shared" si="238"/>
        <v>681.41548870451675</v>
      </c>
      <c r="DF82" s="2">
        <f t="shared" si="238"/>
        <v>668.00674676027177</v>
      </c>
      <c r="DG82" s="2">
        <f t="shared" si="238"/>
        <v>654.86185904814761</v>
      </c>
    </row>
    <row r="83" spans="2:111" s="1" customFormat="1" x14ac:dyDescent="0.2">
      <c r="B83" s="1" t="s">
        <v>27</v>
      </c>
      <c r="C83" s="6"/>
      <c r="D83" s="6"/>
      <c r="E83" s="6"/>
      <c r="F83" s="6"/>
      <c r="G83" s="6"/>
      <c r="H83" s="6">
        <f>H82/H84</f>
        <v>1.855259302666276</v>
      </c>
      <c r="I83" s="6">
        <f>I82/I84</f>
        <v>1.6826838558452972</v>
      </c>
      <c r="J83" s="6">
        <f>J82/J84</f>
        <v>2.5860631328171531</v>
      </c>
      <c r="K83" s="6">
        <f>K82/K84</f>
        <v>2.368764845605702</v>
      </c>
      <c r="L83" s="6">
        <f>L82/L84</f>
        <v>2.5229384436701521</v>
      </c>
      <c r="M83" s="6">
        <f>+M82/M84</f>
        <v>2.6207977207977193</v>
      </c>
      <c r="N83" s="6">
        <f>+N82/N84</f>
        <v>2.1556246438746447</v>
      </c>
      <c r="O83" s="6">
        <f t="shared" ref="O83:R83" si="239">+O82/O84</f>
        <v>1.6303276311974497</v>
      </c>
      <c r="P83" s="6">
        <f t="shared" si="239"/>
        <v>1.771594202898551</v>
      </c>
      <c r="Q83" s="6">
        <f t="shared" si="239"/>
        <v>1.7448754466666676</v>
      </c>
      <c r="R83" s="6">
        <f t="shared" si="239"/>
        <v>1.7759343911884053</v>
      </c>
      <c r="S83" s="6">
        <f t="shared" ref="S83:V83" si="240">+S82/S84</f>
        <v>1.7542159796243486</v>
      </c>
      <c r="T83" s="6">
        <f t="shared" si="240"/>
        <v>1.8512745370252062</v>
      </c>
      <c r="U83" s="6">
        <f t="shared" si="240"/>
        <v>1.8954402431361139</v>
      </c>
      <c r="V83" s="6">
        <f t="shared" si="240"/>
        <v>1.9259394815197957</v>
      </c>
    </row>
    <row r="84" spans="2:111" s="2" customFormat="1" x14ac:dyDescent="0.2">
      <c r="B84" s="2" t="s">
        <v>1</v>
      </c>
      <c r="C84" s="5"/>
      <c r="D84" s="5"/>
      <c r="E84" s="5"/>
      <c r="F84" s="5"/>
      <c r="G84" s="5"/>
      <c r="H84" s="5">
        <v>341.3</v>
      </c>
      <c r="I84" s="5">
        <v>341.3</v>
      </c>
      <c r="J84" s="5">
        <v>335.8</v>
      </c>
      <c r="K84" s="5">
        <v>336.8</v>
      </c>
      <c r="L84" s="5">
        <v>344.4</v>
      </c>
      <c r="M84" s="5">
        <v>351</v>
      </c>
      <c r="N84" s="5">
        <f>+M84</f>
        <v>351</v>
      </c>
      <c r="O84" s="5">
        <v>344.9</v>
      </c>
      <c r="P84" s="5">
        <v>345</v>
      </c>
      <c r="Q84" s="5">
        <f t="shared" ref="Q84:R84" si="241">+P84</f>
        <v>345</v>
      </c>
      <c r="R84" s="5">
        <f t="shared" si="241"/>
        <v>345</v>
      </c>
      <c r="S84" s="5">
        <f t="shared" ref="S84" si="242">+R84</f>
        <v>345</v>
      </c>
      <c r="T84" s="5">
        <f t="shared" ref="T84" si="243">+S84</f>
        <v>345</v>
      </c>
      <c r="U84" s="5">
        <f t="shared" ref="U84" si="244">+T84</f>
        <v>345</v>
      </c>
      <c r="V84" s="5">
        <f t="shared" ref="V84" si="245">+U84</f>
        <v>345</v>
      </c>
      <c r="AK84" s="2" t="s">
        <v>655</v>
      </c>
      <c r="AL84" s="84">
        <f>+AR70</f>
        <v>-1.9677776872576196E-2</v>
      </c>
    </row>
    <row r="85" spans="2:111" x14ac:dyDescent="0.2">
      <c r="AK85" s="48" t="s">
        <v>656</v>
      </c>
      <c r="AL85" s="55">
        <v>6.5000000000000002E-2</v>
      </c>
    </row>
    <row r="86" spans="2:111" x14ac:dyDescent="0.2">
      <c r="B86" s="2" t="s">
        <v>28</v>
      </c>
      <c r="J86" s="4">
        <f>J71/F71-1</f>
        <v>0.1047582130051361</v>
      </c>
      <c r="K86" s="4">
        <f>K71/G71-1</f>
        <v>0.16154172410136791</v>
      </c>
      <c r="L86" s="4">
        <f>L71/H71-1</f>
        <v>0.33875551200391962</v>
      </c>
      <c r="M86" s="4">
        <f>M71/I71-1</f>
        <v>0.35531563077521633</v>
      </c>
      <c r="N86" s="4">
        <f t="shared" ref="N86:R86" si="246">N71/J71-1</f>
        <v>0.19188596491228083</v>
      </c>
      <c r="O86" s="4">
        <f>O71/K71-1</f>
        <v>0.10785521931626274</v>
      </c>
      <c r="P86" s="4">
        <f>P71/L71-1</f>
        <v>-0.1142585273020057</v>
      </c>
      <c r="Q86" s="4">
        <f t="shared" si="246"/>
        <v>-0.12898413951485554</v>
      </c>
      <c r="R86" s="4">
        <f t="shared" si="246"/>
        <v>-0.10598594296228181</v>
      </c>
      <c r="S86" s="4">
        <f t="shared" ref="S86" si="247">S71/O71-1</f>
        <v>-1.3962356624917627E-2</v>
      </c>
      <c r="T86" s="4">
        <f t="shared" ref="T86" si="248">T71/P71-1</f>
        <v>9.5665946285432568E-3</v>
      </c>
      <c r="U86" s="4">
        <f t="shared" ref="U86" si="249">U71/Q71-1</f>
        <v>1.1393472625380596E-2</v>
      </c>
      <c r="V86" s="4">
        <f t="shared" ref="V86" si="250">V71/R71-1</f>
        <v>1.121623099959379E-2</v>
      </c>
      <c r="Z86" s="38">
        <f>Z71/Y71-1</f>
        <v>-6.9370689324484869E-2</v>
      </c>
      <c r="AA86" s="38">
        <f t="shared" ref="AA86:AI86" si="251">AA71/Z71-1</f>
        <v>-2.4744644660222415E-2</v>
      </c>
      <c r="AB86" s="38">
        <f t="shared" si="251"/>
        <v>-2.3754552103078974E-2</v>
      </c>
      <c r="AC86" s="38">
        <f t="shared" si="251"/>
        <v>-2.6482352001724108E-2</v>
      </c>
      <c r="AD86" s="38">
        <f t="shared" si="251"/>
        <v>-5.4129828363929766E-2</v>
      </c>
      <c r="AE86" s="38">
        <f t="shared" si="251"/>
        <v>-3.3920942535434095E-2</v>
      </c>
      <c r="AF86" s="38">
        <f t="shared" si="251"/>
        <v>-3.0194938949045902E-2</v>
      </c>
      <c r="AG86" s="38">
        <f t="shared" si="251"/>
        <v>-2.6795188698774508E-2</v>
      </c>
      <c r="AH86" s="38">
        <f t="shared" si="251"/>
        <v>-2.2664711070343402E-2</v>
      </c>
      <c r="AI86" s="38">
        <f t="shared" si="251"/>
        <v>-3.2499862879139751E-2</v>
      </c>
      <c r="AK86" t="s">
        <v>657</v>
      </c>
      <c r="AL86" s="7">
        <f>NPV(AL85,AA82:DH82)+Main!K5-Main!K6+Z82</f>
        <v>11858.052260313407</v>
      </c>
    </row>
    <row r="87" spans="2:111" x14ac:dyDescent="0.2">
      <c r="B87" s="2" t="s">
        <v>29</v>
      </c>
      <c r="M87" s="4">
        <v>0.13</v>
      </c>
      <c r="AK87" s="50" t="s">
        <v>658</v>
      </c>
      <c r="AL87" s="56">
        <f>AL86/Main!K3</f>
        <v>34.568529127355397</v>
      </c>
    </row>
    <row r="88" spans="2:111" x14ac:dyDescent="0.2">
      <c r="B88" t="s">
        <v>21</v>
      </c>
      <c r="F88" s="4"/>
      <c r="G88" s="4"/>
      <c r="H88" s="4">
        <f t="shared" ref="H88:M88" si="252">H73/H71</f>
        <v>0.71308182263596276</v>
      </c>
      <c r="I88" s="4">
        <f t="shared" si="252"/>
        <v>0.72726388483610549</v>
      </c>
      <c r="J88" s="4">
        <f t="shared" si="252"/>
        <v>0.74982456140350873</v>
      </c>
      <c r="K88" s="4">
        <f t="shared" si="252"/>
        <v>0.75183714455246708</v>
      </c>
      <c r="L88" s="4">
        <f t="shared" si="252"/>
        <v>0.74926804274630365</v>
      </c>
      <c r="M88" s="4">
        <f t="shared" si="252"/>
        <v>0.76740347351801341</v>
      </c>
      <c r="N88" s="4">
        <f t="shared" ref="N88:R88" si="253">N73/N71</f>
        <v>0.72879484820607177</v>
      </c>
      <c r="O88" s="4">
        <f>O73/O71</f>
        <v>0.75852834541858938</v>
      </c>
      <c r="P88" s="4">
        <f>P73/P71</f>
        <v>0.73526981241219735</v>
      </c>
      <c r="Q88" s="4">
        <f t="shared" si="253"/>
        <v>0.74</v>
      </c>
      <c r="R88" s="4">
        <f t="shared" si="253"/>
        <v>0.74</v>
      </c>
      <c r="S88" s="4">
        <f t="shared" ref="S88:V88" si="254">S73/S71</f>
        <v>0.74</v>
      </c>
      <c r="T88" s="4">
        <f t="shared" si="254"/>
        <v>0.74</v>
      </c>
      <c r="U88" s="4">
        <f t="shared" si="254"/>
        <v>0.74</v>
      </c>
      <c r="V88" s="4">
        <f t="shared" si="254"/>
        <v>0.74</v>
      </c>
      <c r="Y88" s="4">
        <f t="shared" ref="Y88:AH88" si="255">Y73/Y71</f>
        <v>0.74931911465725576</v>
      </c>
      <c r="Z88" s="4">
        <f t="shared" si="255"/>
        <v>0.74345457592298259</v>
      </c>
      <c r="AA88" s="4">
        <f t="shared" si="255"/>
        <v>0.73</v>
      </c>
      <c r="AB88" s="4">
        <f t="shared" si="255"/>
        <v>0.73</v>
      </c>
      <c r="AC88" s="4">
        <f t="shared" si="255"/>
        <v>0.73</v>
      </c>
      <c r="AD88" s="4">
        <f t="shared" si="255"/>
        <v>0.73</v>
      </c>
      <c r="AE88" s="4">
        <f t="shared" si="255"/>
        <v>0.73</v>
      </c>
      <c r="AF88" s="4">
        <f t="shared" si="255"/>
        <v>0.73</v>
      </c>
      <c r="AG88" s="85">
        <f t="shared" si="255"/>
        <v>0.73000000000000009</v>
      </c>
      <c r="AH88" s="85">
        <f t="shared" si="255"/>
        <v>0.73</v>
      </c>
      <c r="AI88" s="85">
        <f>AI73/AI71</f>
        <v>0.7</v>
      </c>
      <c r="AK88" s="50" t="s">
        <v>659</v>
      </c>
      <c r="AL88" s="57">
        <f>AL87/Main!K2-1</f>
        <v>0.44035538030647481</v>
      </c>
    </row>
    <row r="89" spans="2:111" x14ac:dyDescent="0.2">
      <c r="M89" s="5"/>
    </row>
    <row r="90" spans="2:111" x14ac:dyDescent="0.2">
      <c r="B90" t="s">
        <v>45</v>
      </c>
      <c r="K90" s="5">
        <f>K91-K104</f>
        <v>-13801.400000000001</v>
      </c>
      <c r="L90" s="5">
        <f>L91-L104</f>
        <v>-29923.100000000002</v>
      </c>
      <c r="M90" s="5">
        <f>M91-M104</f>
        <v>-29463.3</v>
      </c>
      <c r="N90" s="5">
        <f t="shared" ref="N90:O90" si="256">N91-N104</f>
        <v>-30491.100000000002</v>
      </c>
      <c r="O90" s="5">
        <f t="shared" si="256"/>
        <v>-30668.1</v>
      </c>
      <c r="P90" s="5">
        <f>+O90+P82</f>
        <v>-30056.899999999998</v>
      </c>
      <c r="Q90" s="5">
        <f t="shared" ref="Q90" si="257">+P90+Q82</f>
        <v>-29454.917970899998</v>
      </c>
      <c r="R90" s="5">
        <f>+Q90+R82</f>
        <v>-28842.220605939998</v>
      </c>
      <c r="S90" s="5">
        <f t="shared" ref="S90:V90" si="258">+R90+S82</f>
        <v>-28237.016092969596</v>
      </c>
      <c r="T90" s="5">
        <f t="shared" si="258"/>
        <v>-27598.326377695899</v>
      </c>
      <c r="U90" s="5">
        <f t="shared" si="258"/>
        <v>-26944.39949381394</v>
      </c>
      <c r="V90" s="5">
        <f t="shared" si="258"/>
        <v>-26279.950372689611</v>
      </c>
      <c r="Z90" s="2">
        <f>+R90</f>
        <v>-28842.220605939998</v>
      </c>
      <c r="AA90" s="2">
        <f>+Z90+AA82</f>
        <v>-25834.582194364888</v>
      </c>
      <c r="AB90" s="2">
        <f t="shared" ref="AB90:AI90" si="259">+AA90+AB82</f>
        <v>-22785.747423742752</v>
      </c>
      <c r="AC90" s="2">
        <f t="shared" si="259"/>
        <v>-19702.966266561354</v>
      </c>
      <c r="AD90" s="2">
        <f t="shared" si="259"/>
        <v>-16697.359985142211</v>
      </c>
      <c r="AE90" s="2">
        <f t="shared" si="259"/>
        <v>-13680.349441575921</v>
      </c>
      <c r="AF90" s="2">
        <f t="shared" si="259"/>
        <v>-10367.166081271744</v>
      </c>
      <c r="AG90" s="2">
        <f t="shared" si="259"/>
        <v>-7057.0135740679925</v>
      </c>
      <c r="AH90" s="2">
        <f t="shared" si="259"/>
        <v>-3732.3968718532024</v>
      </c>
      <c r="AI90" s="2">
        <f t="shared" si="259"/>
        <v>-766.7648717414736</v>
      </c>
    </row>
    <row r="91" spans="2:111" s="2" customFormat="1" x14ac:dyDescent="0.2">
      <c r="B91" s="2" t="s">
        <v>3</v>
      </c>
      <c r="C91" s="5"/>
      <c r="D91" s="5"/>
      <c r="E91" s="5"/>
      <c r="F91" s="5"/>
      <c r="G91" s="5"/>
      <c r="H91" s="5"/>
      <c r="I91" s="5"/>
      <c r="J91" s="5"/>
      <c r="K91" s="5">
        <f>1864.4+10354.9</f>
        <v>12219.3</v>
      </c>
      <c r="L91" s="5">
        <v>958</v>
      </c>
      <c r="M91" s="5">
        <v>1420</v>
      </c>
      <c r="N91" s="5">
        <v>597.29999999999995</v>
      </c>
      <c r="O91" s="5">
        <v>1310.4000000000001</v>
      </c>
      <c r="P91" s="5"/>
      <c r="Q91" s="5"/>
    </row>
    <row r="92" spans="2:111" s="2" customFormat="1" x14ac:dyDescent="0.2">
      <c r="B92" s="2" t="s">
        <v>31</v>
      </c>
      <c r="C92" s="5"/>
      <c r="D92" s="5"/>
      <c r="E92" s="5"/>
      <c r="F92" s="5"/>
      <c r="G92" s="5"/>
      <c r="H92" s="5"/>
      <c r="I92" s="5"/>
      <c r="J92" s="5"/>
      <c r="K92" s="5">
        <v>2108.8000000000002</v>
      </c>
      <c r="L92" s="5">
        <v>2371</v>
      </c>
      <c r="M92" s="5">
        <v>2696.3</v>
      </c>
      <c r="N92" s="5">
        <v>2686.9</v>
      </c>
      <c r="O92" s="5">
        <v>2692.7</v>
      </c>
      <c r="P92" s="5"/>
      <c r="Q92" s="5"/>
    </row>
    <row r="93" spans="2:111" s="2" customFormat="1" x14ac:dyDescent="0.2">
      <c r="B93" s="2" t="s">
        <v>32</v>
      </c>
      <c r="C93" s="5"/>
      <c r="D93" s="5"/>
      <c r="E93" s="5"/>
      <c r="F93" s="5"/>
      <c r="G93" s="5"/>
      <c r="H93" s="5"/>
      <c r="I93" s="5"/>
      <c r="J93" s="5"/>
      <c r="K93" s="5">
        <v>998.9</v>
      </c>
      <c r="L93" s="5">
        <v>1229.5</v>
      </c>
      <c r="M93" s="5">
        <v>1199.2</v>
      </c>
      <c r="N93" s="5">
        <v>1256.5999999999999</v>
      </c>
      <c r="O93" s="5">
        <v>1320.2</v>
      </c>
      <c r="P93" s="5"/>
      <c r="Q93" s="5"/>
    </row>
    <row r="94" spans="2:111" s="2" customFormat="1" x14ac:dyDescent="0.2">
      <c r="B94" s="2" t="s">
        <v>33</v>
      </c>
      <c r="C94" s="5"/>
      <c r="D94" s="5"/>
      <c r="E94" s="5"/>
      <c r="F94" s="5"/>
      <c r="G94" s="5"/>
      <c r="H94" s="5"/>
      <c r="I94" s="5"/>
      <c r="J94" s="5"/>
      <c r="K94" s="5">
        <v>660.9</v>
      </c>
      <c r="L94" s="5">
        <v>1075.3</v>
      </c>
      <c r="M94" s="5">
        <v>953</v>
      </c>
      <c r="N94" s="5">
        <v>966.4</v>
      </c>
      <c r="O94" s="5">
        <v>910.4</v>
      </c>
      <c r="P94" s="5"/>
      <c r="Q94" s="5"/>
    </row>
    <row r="95" spans="2:111" s="2" customFormat="1" x14ac:dyDescent="0.2">
      <c r="B95" s="2" t="s">
        <v>34</v>
      </c>
      <c r="C95" s="5"/>
      <c r="D95" s="5"/>
      <c r="E95" s="5"/>
      <c r="F95" s="5"/>
      <c r="G95" s="5"/>
      <c r="H95" s="5"/>
      <c r="I95" s="5"/>
      <c r="J95" s="5"/>
      <c r="K95" s="5">
        <f>196.5+151.7</f>
        <v>348.2</v>
      </c>
      <c r="L95" s="5">
        <f>711.4+88.3</f>
        <v>799.69999999999993</v>
      </c>
      <c r="M95" s="5">
        <f>727.2+114.6</f>
        <v>841.80000000000007</v>
      </c>
      <c r="N95" s="5">
        <v>156</v>
      </c>
      <c r="O95" s="5">
        <v>163.19999999999999</v>
      </c>
      <c r="P95" s="5"/>
      <c r="Q95" s="5"/>
    </row>
    <row r="96" spans="2:111" s="2" customFormat="1" x14ac:dyDescent="0.2">
      <c r="B96" s="2" t="s">
        <v>660</v>
      </c>
      <c r="C96" s="5"/>
      <c r="D96" s="5"/>
      <c r="E96" s="5"/>
      <c r="F96" s="5"/>
      <c r="G96" s="5"/>
      <c r="H96" s="5"/>
      <c r="I96" s="5"/>
      <c r="J96" s="5"/>
      <c r="K96" s="5">
        <v>1334.8</v>
      </c>
      <c r="L96" s="5">
        <v>1359.9</v>
      </c>
      <c r="M96" s="5">
        <v>1351.4</v>
      </c>
      <c r="N96" s="5">
        <v>1441.8</v>
      </c>
      <c r="O96" s="5">
        <v>1465.5</v>
      </c>
      <c r="P96" s="5"/>
      <c r="Q96" s="5"/>
    </row>
    <row r="97" spans="2:17" s="2" customFormat="1" x14ac:dyDescent="0.2">
      <c r="B97" s="2" t="s">
        <v>30</v>
      </c>
      <c r="C97" s="5"/>
      <c r="D97" s="5"/>
      <c r="E97" s="5"/>
      <c r="F97" s="5"/>
      <c r="G97" s="5"/>
      <c r="H97" s="5"/>
      <c r="I97" s="5"/>
      <c r="J97" s="5"/>
      <c r="K97" s="5">
        <f>11554.6+9161.4</f>
        <v>20716</v>
      </c>
      <c r="L97" s="5">
        <f>23149.7+17233.1</f>
        <v>40382.800000000003</v>
      </c>
      <c r="M97" s="5">
        <f>22382.1+17374.7</f>
        <v>39756.800000000003</v>
      </c>
      <c r="N97" s="5">
        <f>23083+18552.8</f>
        <v>41635.800000000003</v>
      </c>
      <c r="O97" s="5">
        <f>22346+18600.7</f>
        <v>40946.699999999997</v>
      </c>
      <c r="P97" s="5"/>
      <c r="Q97" s="5"/>
    </row>
    <row r="98" spans="2:17" s="2" customFormat="1" x14ac:dyDescent="0.2">
      <c r="B98" s="2" t="s">
        <v>35</v>
      </c>
      <c r="C98" s="5"/>
      <c r="D98" s="5"/>
      <c r="E98" s="5"/>
      <c r="F98" s="5"/>
      <c r="G98" s="5"/>
      <c r="H98" s="5"/>
      <c r="I98" s="5"/>
      <c r="J98" s="5"/>
      <c r="K98" s="5">
        <f>7.8+171.2</f>
        <v>179</v>
      </c>
      <c r="L98" s="5">
        <v>167</v>
      </c>
      <c r="M98" s="5">
        <v>236.1</v>
      </c>
      <c r="N98" s="5">
        <v>223.7</v>
      </c>
      <c r="O98" s="5">
        <v>210.8</v>
      </c>
      <c r="P98" s="5"/>
      <c r="Q98" s="5"/>
    </row>
    <row r="99" spans="2:17" s="2" customFormat="1" x14ac:dyDescent="0.2">
      <c r="B99" s="2" t="s">
        <v>36</v>
      </c>
      <c r="C99" s="5"/>
      <c r="D99" s="5"/>
      <c r="E99" s="5"/>
      <c r="F99" s="5"/>
      <c r="G99" s="5"/>
      <c r="H99" s="5"/>
      <c r="I99" s="5"/>
      <c r="J99" s="5"/>
      <c r="K99" s="5">
        <f>SUM(K91:K98)</f>
        <v>38565.899999999994</v>
      </c>
      <c r="L99" s="5">
        <f>SUM(L91:L98)</f>
        <v>48343.200000000004</v>
      </c>
      <c r="M99" s="5">
        <f>SUM(M91:M98)</f>
        <v>48454.6</v>
      </c>
      <c r="N99" s="5">
        <f>SUM(N91:N98)</f>
        <v>48964.5</v>
      </c>
      <c r="O99" s="5">
        <f>SUM(O91:O98)</f>
        <v>49019.9</v>
      </c>
      <c r="P99" s="5"/>
      <c r="Q99" s="5"/>
    </row>
    <row r="101" spans="2:17" s="2" customFormat="1" x14ac:dyDescent="0.2">
      <c r="B101" s="2" t="s">
        <v>37</v>
      </c>
      <c r="C101" s="5"/>
      <c r="D101" s="5"/>
      <c r="E101" s="5"/>
      <c r="F101" s="5"/>
      <c r="G101" s="5"/>
      <c r="H101" s="5"/>
      <c r="I101" s="5"/>
      <c r="J101" s="5"/>
      <c r="K101" s="5">
        <v>352.5</v>
      </c>
      <c r="L101" s="5">
        <v>415.8</v>
      </c>
      <c r="M101" s="5">
        <v>476.8</v>
      </c>
      <c r="N101" s="5">
        <v>433.7</v>
      </c>
      <c r="O101" s="5">
        <v>438.1</v>
      </c>
      <c r="P101" s="5"/>
      <c r="Q101" s="5"/>
    </row>
    <row r="102" spans="2:17" s="2" customFormat="1" x14ac:dyDescent="0.2">
      <c r="B102" s="2" t="s">
        <v>38</v>
      </c>
      <c r="C102" s="5"/>
      <c r="D102" s="5"/>
      <c r="E102" s="5"/>
      <c r="F102" s="5"/>
      <c r="G102" s="5"/>
      <c r="H102" s="5"/>
      <c r="I102" s="5"/>
      <c r="J102" s="5"/>
      <c r="K102" s="5">
        <v>2424.4</v>
      </c>
      <c r="L102" s="5">
        <v>3054.7</v>
      </c>
      <c r="M102" s="5">
        <v>3293.5</v>
      </c>
      <c r="N102" s="5">
        <v>3859.1</v>
      </c>
      <c r="O102" s="5">
        <v>3337.9</v>
      </c>
      <c r="P102" s="5"/>
      <c r="Q102" s="5"/>
    </row>
    <row r="103" spans="2:17" s="2" customFormat="1" x14ac:dyDescent="0.2">
      <c r="B103" s="2" t="s">
        <v>39</v>
      </c>
      <c r="C103" s="5"/>
      <c r="D103" s="5"/>
      <c r="E103" s="5"/>
      <c r="F103" s="5"/>
      <c r="G103" s="5"/>
      <c r="H103" s="5"/>
      <c r="I103" s="5"/>
      <c r="J103" s="5"/>
      <c r="K103" s="5">
        <f>186.3+198.9</f>
        <v>385.20000000000005</v>
      </c>
      <c r="L103" s="5">
        <f>191.4+514.4</f>
        <v>705.8</v>
      </c>
      <c r="M103" s="5">
        <f>161.6+600.2</f>
        <v>761.80000000000007</v>
      </c>
      <c r="N103" s="5">
        <f>196.8+959.1</f>
        <v>1155.9000000000001</v>
      </c>
      <c r="O103" s="5">
        <f>146.3+951.7</f>
        <v>1098</v>
      </c>
      <c r="P103" s="5"/>
      <c r="Q103" s="5"/>
    </row>
    <row r="104" spans="2:17" s="2" customFormat="1" x14ac:dyDescent="0.2">
      <c r="B104" s="2" t="s">
        <v>4</v>
      </c>
      <c r="C104" s="5"/>
      <c r="D104" s="5"/>
      <c r="E104" s="5"/>
      <c r="F104" s="5"/>
      <c r="G104" s="5"/>
      <c r="H104" s="5"/>
      <c r="I104" s="5"/>
      <c r="J104" s="5"/>
      <c r="K104" s="5">
        <f>25897.9+122.8</f>
        <v>26020.7</v>
      </c>
      <c r="L104" s="5">
        <f>590.9+30290.2</f>
        <v>30881.100000000002</v>
      </c>
      <c r="M104" s="5">
        <f>707+30176.3</f>
        <v>30883.3</v>
      </c>
      <c r="N104" s="5">
        <f>823+30265.4</f>
        <v>31088.400000000001</v>
      </c>
      <c r="O104" s="5">
        <f>675.1+31303.4</f>
        <v>31978.5</v>
      </c>
      <c r="P104" s="5"/>
      <c r="Q104" s="5"/>
    </row>
    <row r="105" spans="2:17" s="2" customFormat="1" x14ac:dyDescent="0.2">
      <c r="B105" s="2" t="s">
        <v>34</v>
      </c>
      <c r="C105" s="5"/>
      <c r="D105" s="5"/>
      <c r="E105" s="5"/>
      <c r="F105" s="5"/>
      <c r="G105" s="5"/>
      <c r="H105" s="5"/>
      <c r="I105" s="5"/>
      <c r="J105" s="5"/>
      <c r="K105" s="5">
        <f>11.1+2261.5</f>
        <v>2272.6</v>
      </c>
      <c r="L105" s="5">
        <f>38.2+6152.8</f>
        <v>6191</v>
      </c>
      <c r="M105" s="5">
        <f>11.6+6022.6</f>
        <v>6034.2000000000007</v>
      </c>
      <c r="N105" s="5">
        <v>5902.4</v>
      </c>
      <c r="O105" s="5">
        <v>5896.6</v>
      </c>
      <c r="P105" s="5"/>
      <c r="Q105" s="5"/>
    </row>
    <row r="106" spans="2:17" s="2" customFormat="1" x14ac:dyDescent="0.2">
      <c r="B106" s="2" t="s">
        <v>40</v>
      </c>
      <c r="C106" s="5"/>
      <c r="D106" s="5"/>
      <c r="E106" s="5"/>
      <c r="F106" s="5"/>
      <c r="G106" s="5"/>
      <c r="H106" s="5"/>
      <c r="I106" s="5"/>
      <c r="J106" s="5"/>
      <c r="K106" s="5">
        <v>227.7</v>
      </c>
      <c r="L106" s="5">
        <v>226.4</v>
      </c>
      <c r="M106" s="5">
        <v>221.9</v>
      </c>
      <c r="N106" s="5">
        <v>190.4</v>
      </c>
      <c r="O106" s="5">
        <v>194.8</v>
      </c>
      <c r="P106" s="5"/>
      <c r="Q106" s="5"/>
    </row>
    <row r="107" spans="2:17" s="2" customFormat="1" x14ac:dyDescent="0.2">
      <c r="B107" s="2" t="s">
        <v>41</v>
      </c>
      <c r="C107" s="5"/>
      <c r="D107" s="5"/>
      <c r="E107" s="5"/>
      <c r="F107" s="5"/>
      <c r="G107" s="5"/>
      <c r="H107" s="5"/>
      <c r="I107" s="5"/>
      <c r="J107" s="5"/>
      <c r="K107" s="5">
        <v>98.7</v>
      </c>
      <c r="L107" s="5">
        <v>101.2</v>
      </c>
      <c r="M107" s="5">
        <v>109.3</v>
      </c>
      <c r="N107" s="5">
        <v>120.2</v>
      </c>
      <c r="O107" s="5">
        <v>117.7</v>
      </c>
      <c r="P107" s="5"/>
      <c r="Q107" s="5"/>
    </row>
    <row r="108" spans="2:17" s="2" customFormat="1" x14ac:dyDescent="0.2">
      <c r="B108" s="2" t="s">
        <v>42</v>
      </c>
      <c r="C108" s="5"/>
      <c r="D108" s="5"/>
      <c r="E108" s="5"/>
      <c r="F108" s="5"/>
      <c r="G108" s="5"/>
      <c r="H108" s="5"/>
      <c r="I108" s="5"/>
      <c r="J108" s="5"/>
      <c r="K108" s="5">
        <v>208.9</v>
      </c>
      <c r="L108" s="5">
        <v>208.8</v>
      </c>
      <c r="M108" s="5">
        <v>209.1</v>
      </c>
      <c r="N108" s="5">
        <v>184.6</v>
      </c>
      <c r="O108" s="5">
        <v>182.7</v>
      </c>
      <c r="P108" s="5"/>
      <c r="Q108" s="5"/>
    </row>
    <row r="109" spans="2:17" s="2" customFormat="1" x14ac:dyDescent="0.2">
      <c r="B109" s="2" t="s">
        <v>43</v>
      </c>
      <c r="C109" s="5"/>
      <c r="D109" s="5"/>
      <c r="E109" s="5"/>
      <c r="F109" s="5"/>
      <c r="G109" s="5"/>
      <c r="H109" s="5"/>
      <c r="I109" s="5"/>
      <c r="J109" s="5"/>
      <c r="K109" s="5">
        <v>6575.2</v>
      </c>
      <c r="L109" s="5">
        <v>6558.4</v>
      </c>
      <c r="M109" s="5">
        <v>6464.7</v>
      </c>
      <c r="N109" s="5">
        <v>6029.8</v>
      </c>
      <c r="O109" s="5">
        <v>5775.6</v>
      </c>
      <c r="P109" s="5"/>
      <c r="Q109" s="5"/>
    </row>
    <row r="110" spans="2:17" s="2" customFormat="1" x14ac:dyDescent="0.2">
      <c r="B110" s="2" t="s">
        <v>44</v>
      </c>
      <c r="C110" s="5"/>
      <c r="D110" s="5"/>
      <c r="E110" s="5"/>
      <c r="F110" s="5"/>
      <c r="G110" s="5"/>
      <c r="H110" s="5"/>
      <c r="I110" s="5"/>
      <c r="J110" s="5"/>
      <c r="K110" s="5">
        <f>SUM(K101:K109)</f>
        <v>38565.9</v>
      </c>
      <c r="L110" s="5">
        <f>SUM(L101:L109)</f>
        <v>48343.200000000004</v>
      </c>
      <c r="M110" s="5">
        <f>SUM(M101:M109)</f>
        <v>48454.600000000006</v>
      </c>
      <c r="N110" s="5">
        <f>SUM(N101:N109)</f>
        <v>48964.500000000007</v>
      </c>
      <c r="O110" s="5">
        <f>SUM(O101:O109)</f>
        <v>49019.899999999994</v>
      </c>
      <c r="P110" s="5"/>
      <c r="Q110" s="5"/>
    </row>
    <row r="111" spans="2:17" s="2" customFormat="1" x14ac:dyDescent="0.2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spans="2:17" s="2" customFormat="1" x14ac:dyDescent="0.2">
      <c r="B112" s="2" t="s">
        <v>662</v>
      </c>
      <c r="C112" s="5"/>
      <c r="D112" s="5"/>
      <c r="E112" s="5"/>
      <c r="F112" s="5"/>
      <c r="G112" s="5"/>
      <c r="H112" s="5"/>
      <c r="I112" s="5"/>
      <c r="J112" s="5"/>
      <c r="K112" s="5">
        <f>K92/K71*91</f>
        <v>87.589940207220778</v>
      </c>
      <c r="L112" s="5">
        <f>L92/L71*91</f>
        <v>78.963914507392758</v>
      </c>
      <c r="M112" s="5">
        <f t="shared" ref="M112:N112" si="260">M92/M71*91</f>
        <v>88.044818429740218</v>
      </c>
      <c r="N112" s="5">
        <f t="shared" si="260"/>
        <v>89.975308187672482</v>
      </c>
      <c r="O112" s="5">
        <f>O92/O71*91</f>
        <v>100.9540622940013</v>
      </c>
      <c r="P112" s="5"/>
      <c r="Q112" s="5"/>
    </row>
    <row r="114" spans="2:17" s="2" customFormat="1" x14ac:dyDescent="0.2">
      <c r="B114" s="2" t="s">
        <v>46</v>
      </c>
      <c r="C114" s="5"/>
      <c r="D114" s="5"/>
      <c r="E114" s="5"/>
      <c r="F114" s="5"/>
      <c r="G114" s="5"/>
      <c r="H114" s="5"/>
      <c r="I114" s="5"/>
      <c r="J114" s="5"/>
      <c r="K114" s="5">
        <f>K82</f>
        <v>797.80000000000041</v>
      </c>
      <c r="L114" s="5">
        <f>L82</f>
        <v>868.90000000000032</v>
      </c>
      <c r="M114" s="5">
        <f>M82</f>
        <v>919.89999999999941</v>
      </c>
      <c r="N114" s="5">
        <f t="shared" ref="N114:O114" si="261">N82</f>
        <v>756.6242500000003</v>
      </c>
      <c r="O114" s="5">
        <f t="shared" si="261"/>
        <v>562.30000000000041</v>
      </c>
      <c r="P114" s="5"/>
      <c r="Q114" s="5"/>
    </row>
    <row r="115" spans="2:17" s="2" customFormat="1" x14ac:dyDescent="0.2">
      <c r="B115" s="2" t="s">
        <v>47</v>
      </c>
      <c r="C115" s="5"/>
      <c r="D115" s="5"/>
      <c r="E115" s="5"/>
      <c r="F115" s="5"/>
      <c r="G115" s="5"/>
      <c r="H115" s="5"/>
      <c r="I115" s="5"/>
      <c r="J115" s="5"/>
      <c r="K115" s="5">
        <v>74.5</v>
      </c>
      <c r="L115" s="5">
        <v>-51.6</v>
      </c>
      <c r="M115" s="5">
        <v>51.7</v>
      </c>
      <c r="N115" s="5"/>
      <c r="O115" s="5">
        <v>-372.9</v>
      </c>
      <c r="P115" s="5"/>
      <c r="Q115" s="5"/>
    </row>
    <row r="116" spans="2:17" s="2" customFormat="1" x14ac:dyDescent="0.2">
      <c r="B116" s="2" t="s">
        <v>48</v>
      </c>
      <c r="C116" s="5"/>
      <c r="D116" s="5"/>
      <c r="E116" s="5"/>
      <c r="F116" s="5"/>
      <c r="G116" s="5"/>
      <c r="H116" s="5"/>
      <c r="I116" s="5"/>
      <c r="J116" s="5"/>
      <c r="K116" s="5">
        <v>407</v>
      </c>
      <c r="L116" s="5">
        <v>635</v>
      </c>
      <c r="M116" s="5">
        <v>726.4</v>
      </c>
      <c r="N116" s="5"/>
      <c r="O116" s="5">
        <v>746.8</v>
      </c>
      <c r="P116" s="5"/>
      <c r="Q116" s="5"/>
    </row>
    <row r="117" spans="2:17" s="2" customFormat="1" x14ac:dyDescent="0.2">
      <c r="B117" s="2" t="s">
        <v>661</v>
      </c>
      <c r="C117" s="5"/>
      <c r="D117" s="5"/>
      <c r="E117" s="5"/>
      <c r="F117" s="5"/>
      <c r="G117" s="5"/>
      <c r="H117" s="5"/>
      <c r="I117" s="5"/>
      <c r="J117" s="5"/>
      <c r="K117" s="5">
        <v>10.5</v>
      </c>
      <c r="L117" s="5">
        <v>92.7</v>
      </c>
      <c r="M117" s="5">
        <v>20.5</v>
      </c>
      <c r="N117" s="5"/>
      <c r="O117" s="5">
        <v>20.5</v>
      </c>
      <c r="P117" s="5"/>
      <c r="Q117" s="5"/>
    </row>
    <row r="118" spans="2:17" s="2" customFormat="1" x14ac:dyDescent="0.2">
      <c r="B118" s="2" t="s">
        <v>49</v>
      </c>
      <c r="C118" s="5"/>
      <c r="D118" s="5"/>
      <c r="E118" s="5"/>
      <c r="F118" s="5"/>
      <c r="G118" s="5"/>
      <c r="H118" s="5"/>
      <c r="I118" s="5"/>
      <c r="J118" s="5"/>
      <c r="K118" s="5">
        <v>0</v>
      </c>
      <c r="L118" s="5">
        <v>12.3</v>
      </c>
      <c r="M118" s="5">
        <v>95.8</v>
      </c>
      <c r="N118" s="5"/>
      <c r="O118" s="5">
        <v>0</v>
      </c>
      <c r="P118" s="5"/>
      <c r="Q118" s="5"/>
    </row>
    <row r="119" spans="2:17" s="2" customFormat="1" x14ac:dyDescent="0.2">
      <c r="B119" s="2" t="s">
        <v>50</v>
      </c>
      <c r="C119" s="5"/>
      <c r="D119" s="5"/>
      <c r="E119" s="5"/>
      <c r="F119" s="5"/>
      <c r="G119" s="5"/>
      <c r="H119" s="5"/>
      <c r="I119" s="5"/>
      <c r="J119" s="5"/>
      <c r="K119" s="5">
        <v>24.5</v>
      </c>
      <c r="L119" s="5">
        <v>46</v>
      </c>
      <c r="M119" s="5">
        <v>27.2</v>
      </c>
      <c r="N119" s="5"/>
      <c r="O119" s="5">
        <v>28.9</v>
      </c>
      <c r="P119" s="5"/>
      <c r="Q119" s="5"/>
    </row>
    <row r="120" spans="2:17" s="2" customFormat="1" x14ac:dyDescent="0.2">
      <c r="B120" s="2" t="s">
        <v>51</v>
      </c>
      <c r="C120" s="5"/>
      <c r="D120" s="5"/>
      <c r="E120" s="5"/>
      <c r="F120" s="5"/>
      <c r="G120" s="5"/>
      <c r="H120" s="5"/>
      <c r="I120" s="5"/>
      <c r="J120" s="5"/>
      <c r="K120" s="5">
        <v>0</v>
      </c>
      <c r="L120" s="5">
        <v>0</v>
      </c>
      <c r="M120" s="5">
        <v>5.3</v>
      </c>
      <c r="N120" s="5"/>
      <c r="O120" s="5">
        <v>0</v>
      </c>
      <c r="P120" s="5"/>
      <c r="Q120" s="5"/>
    </row>
    <row r="121" spans="2:17" s="2" customFormat="1" x14ac:dyDescent="0.2">
      <c r="B121" s="2" t="s">
        <v>52</v>
      </c>
      <c r="C121" s="5"/>
      <c r="D121" s="5"/>
      <c r="E121" s="5"/>
      <c r="F121" s="5"/>
      <c r="G121" s="5"/>
      <c r="H121" s="5"/>
      <c r="I121" s="5"/>
      <c r="J121" s="5"/>
      <c r="K121" s="5">
        <v>7.1</v>
      </c>
      <c r="L121" s="5">
        <v>11.7</v>
      </c>
      <c r="M121" s="5">
        <v>3.8</v>
      </c>
      <c r="N121" s="5"/>
      <c r="O121" s="5">
        <v>2.4</v>
      </c>
      <c r="P121" s="5"/>
      <c r="Q121" s="5"/>
    </row>
    <row r="122" spans="2:17" s="2" customFormat="1" x14ac:dyDescent="0.2">
      <c r="B122" s="2" t="s">
        <v>53</v>
      </c>
      <c r="C122" s="5"/>
      <c r="D122" s="5"/>
      <c r="E122" s="5"/>
      <c r="F122" s="5"/>
      <c r="G122" s="5"/>
      <c r="H122" s="5"/>
      <c r="I122" s="5"/>
      <c r="J122" s="5"/>
      <c r="K122" s="5">
        <v>12.2</v>
      </c>
      <c r="L122" s="5">
        <v>14.6</v>
      </c>
      <c r="M122" s="5">
        <v>19.600000000000001</v>
      </c>
      <c r="N122" s="5"/>
      <c r="O122" s="5">
        <v>28.4</v>
      </c>
      <c r="P122" s="5"/>
      <c r="Q122" s="5"/>
    </row>
    <row r="123" spans="2:17" s="2" customFormat="1" x14ac:dyDescent="0.2">
      <c r="B123" s="2" t="s">
        <v>54</v>
      </c>
      <c r="C123" s="5"/>
      <c r="D123" s="5"/>
      <c r="E123" s="5"/>
      <c r="F123" s="5"/>
      <c r="G123" s="5"/>
      <c r="H123" s="5"/>
      <c r="I123" s="5"/>
      <c r="J123" s="5"/>
      <c r="K123" s="5">
        <v>62.5</v>
      </c>
      <c r="L123" s="5">
        <v>-50.1</v>
      </c>
      <c r="M123" s="5">
        <v>-91.4</v>
      </c>
      <c r="N123" s="5"/>
      <c r="O123" s="5">
        <v>-26.2</v>
      </c>
      <c r="P123" s="5"/>
      <c r="Q123" s="5"/>
    </row>
    <row r="124" spans="2:17" s="2" customFormat="1" x14ac:dyDescent="0.2">
      <c r="B124" s="2" t="s">
        <v>55</v>
      </c>
      <c r="C124" s="5"/>
      <c r="D124" s="5"/>
      <c r="E124" s="5"/>
      <c r="F124" s="5"/>
      <c r="G124" s="5"/>
      <c r="H124" s="5"/>
      <c r="I124" s="5"/>
      <c r="J124" s="5"/>
      <c r="K124" s="5">
        <v>1.5</v>
      </c>
      <c r="L124" s="5">
        <v>4.8</v>
      </c>
      <c r="M124" s="5">
        <v>25.6</v>
      </c>
      <c r="N124" s="5"/>
      <c r="O124" s="5">
        <v>1.6</v>
      </c>
      <c r="P124" s="5"/>
      <c r="Q124" s="5"/>
    </row>
    <row r="125" spans="2:17" s="2" customFormat="1" x14ac:dyDescent="0.2">
      <c r="B125" s="2" t="s">
        <v>56</v>
      </c>
      <c r="C125" s="5"/>
      <c r="D125" s="5"/>
      <c r="E125" s="5"/>
      <c r="F125" s="5"/>
      <c r="G125" s="5"/>
      <c r="H125" s="5"/>
      <c r="I125" s="5"/>
      <c r="J125" s="5"/>
      <c r="K125" s="5">
        <v>-3</v>
      </c>
      <c r="L125" s="5">
        <v>-2.9</v>
      </c>
      <c r="M125" s="5">
        <v>-26.2</v>
      </c>
      <c r="N125" s="5"/>
      <c r="O125" s="5">
        <v>-2.8</v>
      </c>
      <c r="P125" s="5"/>
      <c r="Q125" s="5"/>
    </row>
    <row r="126" spans="2:17" s="2" customFormat="1" x14ac:dyDescent="0.2">
      <c r="B126" s="2" t="s">
        <v>830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>
        <v>18.399999999999999</v>
      </c>
      <c r="P126" s="5"/>
      <c r="Q126" s="5"/>
    </row>
    <row r="127" spans="2:17" s="2" customFormat="1" x14ac:dyDescent="0.2">
      <c r="B127" s="2" t="s">
        <v>57</v>
      </c>
      <c r="C127" s="5"/>
      <c r="D127" s="5"/>
      <c r="E127" s="5"/>
      <c r="F127" s="5"/>
      <c r="G127" s="5"/>
      <c r="H127" s="5"/>
      <c r="I127" s="5"/>
      <c r="J127" s="5"/>
      <c r="K127" s="5">
        <v>35</v>
      </c>
      <c r="L127" s="5">
        <v>25.9</v>
      </c>
      <c r="M127" s="5">
        <v>50.5</v>
      </c>
      <c r="N127" s="5"/>
      <c r="O127" s="5">
        <v>63.5</v>
      </c>
      <c r="P127" s="5"/>
      <c r="Q127" s="5"/>
    </row>
    <row r="128" spans="2:17" s="2" customFormat="1" x14ac:dyDescent="0.2">
      <c r="B128" s="2" t="s">
        <v>58</v>
      </c>
      <c r="C128" s="5"/>
      <c r="D128" s="5"/>
      <c r="E128" s="5"/>
      <c r="F128" s="5"/>
      <c r="G128" s="5"/>
      <c r="H128" s="5"/>
      <c r="I128" s="5"/>
      <c r="J128" s="5"/>
      <c r="K128" s="5">
        <v>-17.899999999999999</v>
      </c>
      <c r="L128" s="5">
        <v>-7.7</v>
      </c>
      <c r="M128" s="5">
        <v>3.9</v>
      </c>
      <c r="N128" s="5"/>
      <c r="O128" s="5">
        <v>1.4</v>
      </c>
      <c r="P128" s="5"/>
      <c r="Q128" s="5"/>
    </row>
    <row r="129" spans="2:17" s="2" customFormat="1" x14ac:dyDescent="0.2">
      <c r="B129" s="2" t="s">
        <v>59</v>
      </c>
      <c r="C129" s="5"/>
      <c r="D129" s="5"/>
      <c r="E129" s="5"/>
      <c r="F129" s="5"/>
      <c r="G129" s="5"/>
      <c r="H129" s="5"/>
      <c r="I129" s="5"/>
      <c r="J129" s="5"/>
      <c r="K129" s="5">
        <v>75.900000000000006</v>
      </c>
      <c r="L129" s="5">
        <v>-10.3</v>
      </c>
      <c r="M129" s="5">
        <v>31</v>
      </c>
      <c r="N129" s="5"/>
      <c r="O129" s="5">
        <v>-1.8</v>
      </c>
      <c r="P129" s="5"/>
      <c r="Q129" s="5"/>
    </row>
    <row r="130" spans="2:17" s="2" customFormat="1" x14ac:dyDescent="0.2">
      <c r="B130" s="2" t="s">
        <v>60</v>
      </c>
      <c r="C130" s="5"/>
      <c r="D130" s="5"/>
      <c r="E130" s="5"/>
      <c r="F130" s="5"/>
      <c r="G130" s="5"/>
      <c r="H130" s="5"/>
      <c r="I130" s="5"/>
      <c r="J130" s="5"/>
      <c r="K130" s="5">
        <v>-2.2000000000000002</v>
      </c>
      <c r="L130" s="5">
        <v>-9.9</v>
      </c>
      <c r="M130" s="5">
        <v>-7.7</v>
      </c>
      <c r="N130" s="5"/>
      <c r="O130" s="5">
        <v>-2.2000000000000002</v>
      </c>
      <c r="P130" s="5"/>
      <c r="Q130" s="5"/>
    </row>
    <row r="131" spans="2:17" s="2" customFormat="1" x14ac:dyDescent="0.2">
      <c r="B131" s="2" t="s">
        <v>61</v>
      </c>
      <c r="C131" s="5"/>
      <c r="D131" s="5"/>
      <c r="E131" s="5"/>
      <c r="F131" s="5"/>
      <c r="G131" s="5"/>
      <c r="H131" s="5"/>
      <c r="I131" s="5"/>
      <c r="J131" s="5"/>
      <c r="K131" s="5">
        <f>-7.2+20</f>
        <v>12.8</v>
      </c>
      <c r="L131" s="5">
        <v>-2.7</v>
      </c>
      <c r="M131" s="5">
        <v>0.2</v>
      </c>
      <c r="N131" s="5"/>
      <c r="O131" s="5">
        <v>1.9</v>
      </c>
      <c r="P131" s="5"/>
      <c r="Q131" s="5"/>
    </row>
    <row r="132" spans="2:17" s="2" customFormat="1" x14ac:dyDescent="0.2">
      <c r="B132" s="2" t="s">
        <v>31</v>
      </c>
      <c r="C132" s="5"/>
      <c r="D132" s="5"/>
      <c r="E132" s="5"/>
      <c r="F132" s="5"/>
      <c r="G132" s="5"/>
      <c r="H132" s="5"/>
      <c r="I132" s="5"/>
      <c r="J132" s="5"/>
      <c r="K132" s="5">
        <v>-67</v>
      </c>
      <c r="L132" s="5">
        <v>-241.8</v>
      </c>
      <c r="M132" s="5">
        <v>-347.2</v>
      </c>
      <c r="N132" s="5"/>
      <c r="O132" s="5">
        <v>5.5</v>
      </c>
      <c r="P132" s="5"/>
      <c r="Q132" s="5"/>
    </row>
    <row r="133" spans="2:17" s="2" customFormat="1" x14ac:dyDescent="0.2">
      <c r="B133" s="2" t="s">
        <v>32</v>
      </c>
      <c r="C133" s="5"/>
      <c r="D133" s="5"/>
      <c r="E133" s="5"/>
      <c r="F133" s="5"/>
      <c r="G133" s="5"/>
      <c r="H133" s="5"/>
      <c r="I133" s="5"/>
      <c r="J133" s="5"/>
      <c r="K133" s="5">
        <v>-38.5</v>
      </c>
      <c r="L133" s="5">
        <v>-48.3</v>
      </c>
      <c r="M133" s="5">
        <v>-45.6</v>
      </c>
      <c r="N133" s="5"/>
      <c r="O133" s="5">
        <v>-85.9</v>
      </c>
      <c r="P133" s="5"/>
      <c r="Q133" s="5"/>
    </row>
    <row r="134" spans="2:17" s="2" customFormat="1" x14ac:dyDescent="0.2">
      <c r="B134" s="2" t="s">
        <v>33</v>
      </c>
      <c r="C134" s="5"/>
      <c r="D134" s="5"/>
      <c r="E134" s="5"/>
      <c r="F134" s="5"/>
      <c r="G134" s="5"/>
      <c r="H134" s="5"/>
      <c r="I134" s="5"/>
      <c r="J134" s="5"/>
      <c r="K134" s="5">
        <v>-45.1</v>
      </c>
      <c r="L134" s="5">
        <v>-118.4</v>
      </c>
      <c r="M134" s="5">
        <v>-88.5</v>
      </c>
      <c r="N134" s="5"/>
      <c r="O134" s="5">
        <v>156.5</v>
      </c>
      <c r="P134" s="5"/>
      <c r="Q134" s="5"/>
    </row>
    <row r="135" spans="2:17" s="2" customFormat="1" x14ac:dyDescent="0.2">
      <c r="B135" s="2" t="s">
        <v>37</v>
      </c>
      <c r="C135" s="5"/>
      <c r="D135" s="5"/>
      <c r="E135" s="5"/>
      <c r="F135" s="5"/>
      <c r="G135" s="5"/>
      <c r="H135" s="5"/>
      <c r="I135" s="5"/>
      <c r="J135" s="5"/>
      <c r="K135" s="5">
        <v>-58.7</v>
      </c>
      <c r="L135" s="5">
        <v>111.2</v>
      </c>
      <c r="M135" s="5">
        <v>281.60000000000002</v>
      </c>
      <c r="N135" s="5"/>
      <c r="O135" s="5">
        <v>-25.9</v>
      </c>
      <c r="P135" s="5"/>
      <c r="Q135" s="5"/>
    </row>
    <row r="136" spans="2:17" s="2" customFormat="1" x14ac:dyDescent="0.2">
      <c r="B136" s="2" t="s">
        <v>669</v>
      </c>
      <c r="C136" s="5"/>
      <c r="D136" s="5"/>
      <c r="E136" s="5"/>
      <c r="F136" s="5"/>
      <c r="G136" s="5"/>
      <c r="H136" s="5"/>
      <c r="I136" s="5"/>
      <c r="J136" s="5"/>
      <c r="K136" s="5">
        <f>SUM(K115:K135)</f>
        <v>491.09999999999997</v>
      </c>
      <c r="L136" s="5">
        <f>SUM(L115:L135)</f>
        <v>410.49999999999994</v>
      </c>
      <c r="M136" s="5">
        <f>SUM(M115:M135)</f>
        <v>736.5</v>
      </c>
      <c r="N136" s="5">
        <f t="shared" ref="N136:O136" si="262">SUM(N115:N135)</f>
        <v>0</v>
      </c>
      <c r="O136" s="5">
        <f t="shared" si="262"/>
        <v>558.09999999999991</v>
      </c>
      <c r="P136" s="5"/>
      <c r="Q136" s="5"/>
    </row>
    <row r="138" spans="2:17" s="2" customFormat="1" x14ac:dyDescent="0.2">
      <c r="B138" s="2" t="s">
        <v>663</v>
      </c>
      <c r="C138" s="5"/>
      <c r="D138" s="5"/>
      <c r="E138" s="5"/>
      <c r="F138" s="5"/>
      <c r="G138" s="5"/>
      <c r="H138" s="5"/>
      <c r="I138" s="5"/>
      <c r="J138" s="5"/>
      <c r="K138" s="5">
        <v>-795</v>
      </c>
      <c r="L138" s="5">
        <v>-13090.9</v>
      </c>
      <c r="M138" s="5">
        <v>-115.8</v>
      </c>
      <c r="N138" s="5"/>
      <c r="O138" s="5">
        <v>-18.5</v>
      </c>
      <c r="P138" s="5"/>
      <c r="Q138" s="5"/>
    </row>
    <row r="139" spans="2:17" s="2" customFormat="1" x14ac:dyDescent="0.2">
      <c r="B139" s="2" t="s">
        <v>664</v>
      </c>
      <c r="C139" s="5"/>
      <c r="D139" s="5"/>
      <c r="E139" s="5"/>
      <c r="F139" s="5"/>
      <c r="G139" s="5"/>
      <c r="H139" s="5"/>
      <c r="I139" s="5"/>
      <c r="J139" s="5"/>
      <c r="K139" s="5">
        <v>-48.8</v>
      </c>
      <c r="L139" s="5">
        <v>-9.1999999999999993</v>
      </c>
      <c r="M139" s="5">
        <v>-0.1</v>
      </c>
      <c r="N139" s="5"/>
      <c r="O139" s="5">
        <v>-7.3</v>
      </c>
      <c r="P139" s="5"/>
      <c r="Q139" s="5"/>
    </row>
    <row r="140" spans="2:17" s="2" customFormat="1" x14ac:dyDescent="0.2">
      <c r="B140" s="2" t="s">
        <v>665</v>
      </c>
      <c r="C140" s="5"/>
      <c r="D140" s="5"/>
      <c r="E140" s="5"/>
      <c r="F140" s="5"/>
      <c r="G140" s="5"/>
      <c r="H140" s="5"/>
      <c r="I140" s="5"/>
      <c r="J140" s="5"/>
      <c r="K140" s="5">
        <v>-65.8</v>
      </c>
      <c r="L140" s="5">
        <v>-46.8</v>
      </c>
      <c r="M140" s="5">
        <v>-51.1</v>
      </c>
      <c r="N140" s="5"/>
      <c r="O140" s="5">
        <v>-62.3</v>
      </c>
      <c r="P140" s="5"/>
      <c r="Q140" s="5"/>
    </row>
    <row r="141" spans="2:17" s="2" customFormat="1" x14ac:dyDescent="0.2">
      <c r="B141" s="2" t="s">
        <v>831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>
        <v>-30.2</v>
      </c>
      <c r="P141" s="5"/>
      <c r="Q141" s="5"/>
    </row>
    <row r="142" spans="2:17" s="2" customFormat="1" x14ac:dyDescent="0.2">
      <c r="B142" s="2" t="s">
        <v>667</v>
      </c>
      <c r="C142" s="5"/>
      <c r="D142" s="5"/>
      <c r="E142" s="5"/>
      <c r="F142" s="5"/>
      <c r="G142" s="5"/>
      <c r="H142" s="5"/>
      <c r="I142" s="5"/>
      <c r="J142" s="5"/>
      <c r="K142" s="5"/>
      <c r="L142" s="5">
        <v>184.6</v>
      </c>
      <c r="M142" s="5">
        <v>0</v>
      </c>
      <c r="N142" s="5"/>
      <c r="O142" s="5"/>
      <c r="P142" s="5"/>
      <c r="Q142" s="5"/>
    </row>
    <row r="143" spans="2:17" s="2" customFormat="1" x14ac:dyDescent="0.2">
      <c r="B143" s="2" t="s">
        <v>733</v>
      </c>
      <c r="C143" s="5"/>
      <c r="D143" s="5"/>
      <c r="E143" s="5"/>
      <c r="F143" s="5"/>
      <c r="G143" s="5"/>
      <c r="H143" s="5"/>
      <c r="I143" s="5"/>
      <c r="J143" s="5"/>
      <c r="K143" s="5">
        <v>17.7</v>
      </c>
      <c r="L143" s="5"/>
      <c r="M143" s="5">
        <v>32.5</v>
      </c>
      <c r="N143" s="5"/>
      <c r="O143" s="5"/>
      <c r="P143" s="5"/>
      <c r="Q143" s="5"/>
    </row>
    <row r="144" spans="2:17" s="2" customFormat="1" x14ac:dyDescent="0.2">
      <c r="B144" s="2" t="s">
        <v>761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>
        <v>-24.2</v>
      </c>
      <c r="N144" s="5"/>
      <c r="O144" s="5"/>
      <c r="P144" s="5"/>
      <c r="Q144" s="5"/>
    </row>
    <row r="145" spans="2:17" s="2" customFormat="1" x14ac:dyDescent="0.2">
      <c r="B145" s="2" t="s">
        <v>762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>
        <v>2.5</v>
      </c>
      <c r="N145" s="5"/>
      <c r="O145" s="5">
        <v>6.3</v>
      </c>
      <c r="P145" s="5"/>
      <c r="Q145" s="5"/>
    </row>
    <row r="146" spans="2:17" s="2" customFormat="1" x14ac:dyDescent="0.2">
      <c r="B146" s="2" t="s">
        <v>666</v>
      </c>
      <c r="C146" s="5"/>
      <c r="D146" s="5"/>
      <c r="E146" s="5"/>
      <c r="F146" s="5"/>
      <c r="G146" s="5"/>
      <c r="H146" s="5"/>
      <c r="I146" s="5"/>
      <c r="J146" s="5"/>
      <c r="K146" s="5"/>
      <c r="L146" s="5">
        <v>-26.3</v>
      </c>
      <c r="M146" s="5">
        <v>0</v>
      </c>
      <c r="N146" s="5"/>
      <c r="O146" s="5"/>
      <c r="P146" s="5"/>
      <c r="Q146" s="5"/>
    </row>
    <row r="147" spans="2:17" s="2" customFormat="1" x14ac:dyDescent="0.2">
      <c r="B147" s="2" t="s">
        <v>668</v>
      </c>
      <c r="C147" s="5"/>
      <c r="D147" s="5"/>
      <c r="E147" s="5"/>
      <c r="F147" s="5"/>
      <c r="G147" s="5"/>
      <c r="H147" s="5"/>
      <c r="I147" s="5"/>
      <c r="J147" s="5"/>
      <c r="K147" s="5">
        <v>-10349.1</v>
      </c>
      <c r="L147" s="5">
        <v>10343.9</v>
      </c>
      <c r="M147" s="5">
        <v>0</v>
      </c>
      <c r="N147" s="5"/>
      <c r="O147" s="5"/>
      <c r="P147" s="5"/>
      <c r="Q147" s="5"/>
    </row>
    <row r="148" spans="2:17" s="2" customFormat="1" x14ac:dyDescent="0.2">
      <c r="B148" s="2" t="s">
        <v>61</v>
      </c>
      <c r="C148" s="5"/>
      <c r="D148" s="5"/>
      <c r="E148" s="5"/>
      <c r="F148" s="5"/>
      <c r="G148" s="5"/>
      <c r="H148" s="5"/>
      <c r="I148" s="5"/>
      <c r="J148" s="5"/>
      <c r="K148" s="5">
        <v>0.5</v>
      </c>
      <c r="L148" s="5">
        <v>-0.5</v>
      </c>
      <c r="M148" s="5">
        <v>0</v>
      </c>
      <c r="N148" s="5"/>
      <c r="O148" s="5"/>
      <c r="P148" s="5"/>
      <c r="Q148" s="5"/>
    </row>
    <row r="149" spans="2:17" x14ac:dyDescent="0.2">
      <c r="B149" s="2" t="s">
        <v>670</v>
      </c>
      <c r="K149" s="5">
        <f>SUM(K138:K148)</f>
        <v>-11240.5</v>
      </c>
      <c r="L149" s="5">
        <f>SUM(L138:L148)</f>
        <v>-2645.1999999999989</v>
      </c>
      <c r="M149" s="5">
        <f>SUM(M138:M148)</f>
        <v>-156.19999999999999</v>
      </c>
      <c r="N149" s="5">
        <f t="shared" ref="N149" si="263">SUM(N138:N148)</f>
        <v>0</v>
      </c>
      <c r="O149" s="5">
        <f>SUM(O138:O148)</f>
        <v>-112</v>
      </c>
    </row>
    <row r="150" spans="2:17" x14ac:dyDescent="0.2">
      <c r="B150" s="2"/>
      <c r="L150" s="5"/>
    </row>
    <row r="151" spans="2:17" s="2" customFormat="1" x14ac:dyDescent="0.2">
      <c r="B151" s="2" t="s">
        <v>671</v>
      </c>
      <c r="C151" s="5"/>
      <c r="D151" s="5"/>
      <c r="E151" s="5"/>
      <c r="F151" s="5"/>
      <c r="G151" s="5"/>
      <c r="H151" s="5"/>
      <c r="I151" s="5"/>
      <c r="J151" s="5"/>
      <c r="K151" s="5">
        <v>12004.4</v>
      </c>
      <c r="L151" s="5">
        <v>4921.3999999999996</v>
      </c>
      <c r="M151" s="5">
        <v>0</v>
      </c>
      <c r="N151" s="5"/>
      <c r="O151" s="5">
        <v>1222</v>
      </c>
      <c r="P151" s="5"/>
      <c r="Q151" s="5"/>
    </row>
    <row r="152" spans="2:17" s="2" customFormat="1" x14ac:dyDescent="0.2">
      <c r="B152" s="2" t="s">
        <v>672</v>
      </c>
      <c r="C152" s="5"/>
      <c r="D152" s="5"/>
      <c r="E152" s="5"/>
      <c r="F152" s="5"/>
      <c r="G152" s="5"/>
      <c r="H152" s="5"/>
      <c r="I152" s="5"/>
      <c r="J152" s="5"/>
      <c r="K152" s="5">
        <v>-1110.3</v>
      </c>
      <c r="L152" s="5">
        <v>-247.9</v>
      </c>
      <c r="M152" s="5">
        <v>-29</v>
      </c>
      <c r="N152" s="5"/>
      <c r="O152" s="5">
        <v>-425.6</v>
      </c>
      <c r="P152" s="5"/>
      <c r="Q152" s="5"/>
    </row>
    <row r="153" spans="2:17" s="2" customFormat="1" x14ac:dyDescent="0.2">
      <c r="B153" s="2" t="s">
        <v>673</v>
      </c>
      <c r="C153" s="5"/>
      <c r="D153" s="5"/>
      <c r="E153" s="5"/>
      <c r="F153" s="5"/>
      <c r="G153" s="5"/>
      <c r="H153" s="5"/>
      <c r="I153" s="5"/>
      <c r="J153" s="5"/>
      <c r="K153" s="5"/>
      <c r="L153" s="5">
        <v>-3122.8</v>
      </c>
      <c r="M153" s="5">
        <v>0</v>
      </c>
      <c r="N153" s="5"/>
      <c r="O153" s="5"/>
      <c r="P153" s="5"/>
      <c r="Q153" s="5"/>
    </row>
    <row r="154" spans="2:17" s="2" customFormat="1" x14ac:dyDescent="0.2">
      <c r="B154" s="2" t="s">
        <v>734</v>
      </c>
      <c r="C154" s="5"/>
      <c r="D154" s="5"/>
      <c r="E154" s="5"/>
      <c r="F154" s="5"/>
      <c r="G154" s="5"/>
      <c r="H154" s="5"/>
      <c r="I154" s="5"/>
      <c r="J154" s="5"/>
      <c r="K154" s="5">
        <v>1433.7</v>
      </c>
      <c r="L154" s="5"/>
      <c r="M154" s="5">
        <v>0</v>
      </c>
      <c r="N154" s="5"/>
      <c r="O154" s="5"/>
      <c r="P154" s="5"/>
      <c r="Q154" s="5"/>
    </row>
    <row r="155" spans="2:17" s="2" customFormat="1" x14ac:dyDescent="0.2">
      <c r="B155" s="2" t="s">
        <v>674</v>
      </c>
      <c r="C155" s="5"/>
      <c r="D155" s="5"/>
      <c r="E155" s="5"/>
      <c r="F155" s="5"/>
      <c r="G155" s="5"/>
      <c r="H155" s="5"/>
      <c r="I155" s="5"/>
      <c r="J155" s="5"/>
      <c r="K155" s="5"/>
      <c r="L155" s="5">
        <v>-50</v>
      </c>
      <c r="M155" s="5">
        <v>0</v>
      </c>
      <c r="N155" s="5"/>
      <c r="O155" s="5"/>
      <c r="P155" s="5"/>
      <c r="Q155" s="5"/>
    </row>
    <row r="156" spans="2:17" s="2" customFormat="1" x14ac:dyDescent="0.2">
      <c r="B156" s="2" t="s">
        <v>675</v>
      </c>
      <c r="C156" s="5"/>
      <c r="D156" s="5"/>
      <c r="E156" s="5"/>
      <c r="F156" s="5"/>
      <c r="G156" s="5"/>
      <c r="H156" s="5"/>
      <c r="I156" s="5"/>
      <c r="J156" s="5"/>
      <c r="K156" s="5">
        <v>14.5</v>
      </c>
      <c r="L156" s="5">
        <v>7.6</v>
      </c>
      <c r="M156" s="5">
        <v>7</v>
      </c>
      <c r="N156" s="5"/>
      <c r="O156" s="5"/>
      <c r="P156" s="5"/>
      <c r="Q156" s="5"/>
    </row>
    <row r="157" spans="2:17" s="2" customFormat="1" x14ac:dyDescent="0.2">
      <c r="B157" s="2" t="s">
        <v>680</v>
      </c>
      <c r="C157" s="5"/>
      <c r="D157" s="5"/>
      <c r="E157" s="5"/>
      <c r="F157" s="5"/>
      <c r="G157" s="5"/>
      <c r="H157" s="5"/>
      <c r="I157" s="5"/>
      <c r="J157" s="5"/>
      <c r="K157" s="5">
        <v>17.899999999999999</v>
      </c>
      <c r="L157" s="5">
        <v>7.7</v>
      </c>
      <c r="M157" s="5">
        <v>-3.9</v>
      </c>
      <c r="N157" s="5"/>
      <c r="O157" s="5"/>
      <c r="P157" s="5"/>
      <c r="Q157" s="5"/>
    </row>
    <row r="158" spans="2:17" s="2" customFormat="1" x14ac:dyDescent="0.2">
      <c r="B158" s="2" t="s">
        <v>676</v>
      </c>
      <c r="C158" s="5"/>
      <c r="D158" s="5"/>
      <c r="E158" s="5"/>
      <c r="F158" s="5"/>
      <c r="G158" s="5"/>
      <c r="H158" s="5"/>
      <c r="I158" s="5"/>
      <c r="J158" s="5"/>
      <c r="K158" s="5">
        <v>-15.9</v>
      </c>
      <c r="L158" s="5">
        <v>-45.6</v>
      </c>
      <c r="M158" s="5">
        <v>-24.3</v>
      </c>
      <c r="N158" s="5"/>
      <c r="O158" s="5"/>
      <c r="P158" s="5"/>
      <c r="Q158" s="5"/>
    </row>
    <row r="159" spans="2:17" s="2" customFormat="1" x14ac:dyDescent="0.2">
      <c r="B159" s="2" t="s">
        <v>677</v>
      </c>
      <c r="C159" s="5"/>
      <c r="D159" s="5"/>
      <c r="E159" s="5"/>
      <c r="F159" s="5"/>
      <c r="G159" s="5"/>
      <c r="H159" s="5"/>
      <c r="I159" s="5"/>
      <c r="J159" s="5"/>
      <c r="K159" s="5">
        <v>-12.3</v>
      </c>
      <c r="L159" s="5">
        <v>-68.7</v>
      </c>
      <c r="M159" s="5">
        <v>-48.4</v>
      </c>
      <c r="N159" s="5"/>
      <c r="O159" s="5"/>
      <c r="P159" s="5"/>
      <c r="Q159" s="5"/>
    </row>
    <row r="160" spans="2:17" s="2" customFormat="1" x14ac:dyDescent="0.2">
      <c r="B160" s="2" t="s">
        <v>678</v>
      </c>
      <c r="C160" s="5"/>
      <c r="D160" s="5"/>
      <c r="E160" s="5"/>
      <c r="F160" s="5"/>
      <c r="G160" s="5"/>
      <c r="H160" s="5"/>
      <c r="I160" s="5"/>
      <c r="J160" s="5"/>
      <c r="K160" s="5">
        <v>-26.6</v>
      </c>
      <c r="L160" s="5">
        <v>-75.099999999999994</v>
      </c>
      <c r="M160" s="5">
        <v>0</v>
      </c>
      <c r="N160" s="5"/>
      <c r="O160" s="5"/>
      <c r="P160" s="5"/>
      <c r="Q160" s="5"/>
    </row>
    <row r="161" spans="2:17" s="2" customFormat="1" x14ac:dyDescent="0.2">
      <c r="B161" s="2" t="s">
        <v>61</v>
      </c>
      <c r="C161" s="5"/>
      <c r="D161" s="5"/>
      <c r="E161" s="5"/>
      <c r="F161" s="5"/>
      <c r="G161" s="5"/>
      <c r="H161" s="5"/>
      <c r="I161" s="5"/>
      <c r="J161" s="5"/>
      <c r="K161" s="5">
        <v>0.9</v>
      </c>
      <c r="L161" s="5">
        <v>-1.3</v>
      </c>
      <c r="M161" s="5">
        <v>-9.9</v>
      </c>
      <c r="N161" s="5"/>
      <c r="O161" s="5"/>
      <c r="P161" s="5"/>
      <c r="Q161" s="5"/>
    </row>
    <row r="162" spans="2:17" x14ac:dyDescent="0.2">
      <c r="B162" s="2" t="s">
        <v>679</v>
      </c>
      <c r="K162" s="5">
        <f>SUM(K151:K161)</f>
        <v>12306.300000000001</v>
      </c>
      <c r="L162" s="5">
        <f>SUM(L151:L161)</f>
        <v>1325.3</v>
      </c>
      <c r="M162" s="5">
        <f>SUM(M151:M161)</f>
        <v>-108.5</v>
      </c>
      <c r="N162" s="5">
        <f t="shared" ref="N162:O162" si="264">SUM(N151:N161)</f>
        <v>0</v>
      </c>
      <c r="O162" s="5">
        <f t="shared" si="264"/>
        <v>796.4</v>
      </c>
    </row>
    <row r="163" spans="2:17" x14ac:dyDescent="0.2">
      <c r="B163" s="2" t="s">
        <v>681</v>
      </c>
      <c r="K163" s="5">
        <v>-15.1</v>
      </c>
      <c r="L163" s="5">
        <v>3</v>
      </c>
      <c r="M163" s="5">
        <v>-9.8000000000000007</v>
      </c>
    </row>
    <row r="164" spans="2:17" x14ac:dyDescent="0.2">
      <c r="B164" s="2" t="s">
        <v>682</v>
      </c>
      <c r="K164" s="5">
        <f>+K163+K162+K149+K136</f>
        <v>1541.8000000000006</v>
      </c>
      <c r="L164" s="5">
        <f>+L163+L162+L149+L136</f>
        <v>-906.39999999999895</v>
      </c>
      <c r="M164" s="5">
        <f>+M163+M162+M149+M136</f>
        <v>462</v>
      </c>
    </row>
    <row r="165" spans="2:17" x14ac:dyDescent="0.2">
      <c r="B165" s="2" t="s">
        <v>683</v>
      </c>
      <c r="K165" s="5"/>
      <c r="L165" s="5">
        <f>+L90-K90</f>
        <v>-16121.7</v>
      </c>
      <c r="M165" s="5">
        <f>+M90-L90</f>
        <v>459.80000000000291</v>
      </c>
    </row>
    <row r="166" spans="2:17" x14ac:dyDescent="0.2">
      <c r="B166" s="2"/>
      <c r="L166" s="5"/>
    </row>
    <row r="168" spans="2:17" x14ac:dyDescent="0.2">
      <c r="B168" s="2" t="s">
        <v>654</v>
      </c>
      <c r="I168" s="6">
        <v>1.3251999999999999</v>
      </c>
      <c r="J168" s="6">
        <v>1.2487999999999999</v>
      </c>
      <c r="K168" s="6">
        <v>1.1268</v>
      </c>
      <c r="L168" s="6">
        <v>1.1069</v>
      </c>
      <c r="M168" s="6">
        <v>1.1125</v>
      </c>
      <c r="N168" s="6">
        <v>1.111</v>
      </c>
    </row>
    <row r="169" spans="2:17" x14ac:dyDescent="0.2">
      <c r="M169" s="4">
        <f t="shared" ref="M169" si="265">M168/I168-1</f>
        <v>-0.16050407485662532</v>
      </c>
      <c r="N169" s="4">
        <f>N168/J168-1</f>
        <v>-0.11034593209481092</v>
      </c>
    </row>
    <row r="171" spans="2:17" x14ac:dyDescent="0.2">
      <c r="B171" t="s">
        <v>768</v>
      </c>
      <c r="M171" s="5">
        <f>M99-SUM(M101:M108)</f>
        <v>6464.6999999999898</v>
      </c>
    </row>
    <row r="172" spans="2:17" x14ac:dyDescent="0.2">
      <c r="B172" t="s">
        <v>769</v>
      </c>
      <c r="M172" s="5">
        <f>M99-M97-SUM(M101:M108)</f>
        <v>-33292.100000000013</v>
      </c>
    </row>
  </sheetData>
  <hyperlinks>
    <hyperlink ref="A1" location="Main!A1" display="Main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L913"/>
  <sheetViews>
    <sheetView workbookViewId="0">
      <pane xSplit="2" ySplit="2" topLeftCell="BT3" activePane="bottomRight" state="frozen"/>
      <selection pane="topRight" activeCell="C1" sqref="C1"/>
      <selection pane="bottomLeft" activeCell="A3" sqref="A3"/>
      <selection pane="bottomRight" activeCell="BW2" sqref="BW2"/>
    </sheetView>
  </sheetViews>
  <sheetFormatPr defaultRowHeight="12.75" x14ac:dyDescent="0.2"/>
  <cols>
    <col min="1" max="1" width="9.140625" style="9"/>
    <col min="2" max="2" width="39.7109375" style="9" bestFit="1" customWidth="1"/>
    <col min="3" max="74" width="13.7109375" style="9" bestFit="1" customWidth="1"/>
    <col min="75" max="80" width="13.7109375" style="9" customWidth="1"/>
    <col min="81" max="81" width="13.140625" style="9" customWidth="1"/>
    <col min="82" max="82" width="14.5703125" style="9" customWidth="1"/>
    <col min="83" max="84" width="13.85546875" style="9" bestFit="1" customWidth="1"/>
    <col min="85" max="86" width="12.140625" style="9" bestFit="1" customWidth="1"/>
    <col min="87" max="88" width="13.85546875" style="9" bestFit="1" customWidth="1"/>
    <col min="89" max="89" width="14.7109375" style="9" customWidth="1"/>
    <col min="90" max="16384" width="9.140625" style="9"/>
  </cols>
  <sheetData>
    <row r="2" spans="2:86" ht="25.5" x14ac:dyDescent="0.2">
      <c r="B2" s="10" t="s">
        <v>62</v>
      </c>
      <c r="C2" s="10" t="s">
        <v>63</v>
      </c>
      <c r="D2" s="10" t="s">
        <v>64</v>
      </c>
      <c r="E2" s="10" t="s">
        <v>65</v>
      </c>
      <c r="F2" s="10" t="s">
        <v>66</v>
      </c>
      <c r="G2" s="10" t="s">
        <v>67</v>
      </c>
      <c r="H2" s="10" t="s">
        <v>68</v>
      </c>
      <c r="I2" s="10" t="s">
        <v>69</v>
      </c>
      <c r="J2" s="10" t="s">
        <v>70</v>
      </c>
      <c r="K2" s="10" t="s">
        <v>71</v>
      </c>
      <c r="L2" s="10" t="s">
        <v>72</v>
      </c>
      <c r="M2" s="10" t="s">
        <v>73</v>
      </c>
      <c r="N2" s="10" t="s">
        <v>74</v>
      </c>
      <c r="O2" s="10" t="s">
        <v>75</v>
      </c>
      <c r="P2" s="10" t="s">
        <v>76</v>
      </c>
      <c r="Q2" s="10" t="s">
        <v>77</v>
      </c>
      <c r="R2" s="10" t="s">
        <v>78</v>
      </c>
      <c r="S2" s="10" t="s">
        <v>79</v>
      </c>
      <c r="T2" s="10" t="s">
        <v>80</v>
      </c>
      <c r="U2" s="10" t="s">
        <v>81</v>
      </c>
      <c r="V2" s="10" t="s">
        <v>82</v>
      </c>
      <c r="W2" s="10" t="s">
        <v>83</v>
      </c>
      <c r="X2" s="10" t="s">
        <v>84</v>
      </c>
      <c r="Y2" s="10" t="s">
        <v>85</v>
      </c>
      <c r="Z2" s="10" t="s">
        <v>86</v>
      </c>
      <c r="AA2" s="10" t="s">
        <v>87</v>
      </c>
      <c r="AB2" s="10" t="s">
        <v>88</v>
      </c>
      <c r="AC2" s="10" t="s">
        <v>89</v>
      </c>
      <c r="AD2" s="10" t="s">
        <v>90</v>
      </c>
      <c r="AE2" s="10" t="s">
        <v>91</v>
      </c>
      <c r="AF2" s="10" t="s">
        <v>92</v>
      </c>
      <c r="AG2" s="10" t="s">
        <v>93</v>
      </c>
      <c r="AH2" s="10" t="s">
        <v>94</v>
      </c>
      <c r="AI2" s="10" t="s">
        <v>95</v>
      </c>
      <c r="AJ2" s="10" t="s">
        <v>96</v>
      </c>
      <c r="AK2" s="10" t="s">
        <v>97</v>
      </c>
      <c r="AL2" s="10" t="s">
        <v>98</v>
      </c>
      <c r="AM2" s="10" t="s">
        <v>99</v>
      </c>
      <c r="AN2" s="10" t="s">
        <v>100</v>
      </c>
      <c r="AO2" s="10" t="s">
        <v>101</v>
      </c>
      <c r="AP2" s="10" t="s">
        <v>102</v>
      </c>
      <c r="AQ2" s="10" t="s">
        <v>103</v>
      </c>
      <c r="AR2" s="10" t="s">
        <v>104</v>
      </c>
      <c r="AS2" s="10" t="s">
        <v>105</v>
      </c>
      <c r="AT2" s="10" t="s">
        <v>106</v>
      </c>
      <c r="AU2" s="10" t="s">
        <v>107</v>
      </c>
      <c r="AV2" s="10" t="s">
        <v>108</v>
      </c>
      <c r="AW2" s="10" t="s">
        <v>109</v>
      </c>
      <c r="AX2" s="10" t="s">
        <v>110</v>
      </c>
      <c r="AY2" s="10" t="s">
        <v>111</v>
      </c>
      <c r="AZ2" s="10" t="s">
        <v>112</v>
      </c>
      <c r="BA2" s="10" t="s">
        <v>113</v>
      </c>
      <c r="BB2" s="10" t="s">
        <v>114</v>
      </c>
      <c r="BC2" s="10" t="s">
        <v>115</v>
      </c>
      <c r="BD2" s="10" t="s">
        <v>116</v>
      </c>
      <c r="BE2" s="10" t="s">
        <v>117</v>
      </c>
      <c r="BF2" s="10" t="s">
        <v>118</v>
      </c>
      <c r="BG2" s="10" t="s">
        <v>119</v>
      </c>
      <c r="BH2" s="10" t="s">
        <v>120</v>
      </c>
      <c r="BI2" s="10" t="s">
        <v>121</v>
      </c>
      <c r="BJ2" s="10" t="s">
        <v>122</v>
      </c>
      <c r="BK2" s="10" t="s">
        <v>123</v>
      </c>
      <c r="BL2" s="10" t="s">
        <v>124</v>
      </c>
      <c r="BM2" s="10" t="s">
        <v>125</v>
      </c>
      <c r="BN2" s="10" t="s">
        <v>126</v>
      </c>
      <c r="BO2" s="10" t="s">
        <v>127</v>
      </c>
      <c r="BP2" s="10" t="s">
        <v>128</v>
      </c>
      <c r="BQ2" s="10" t="s">
        <v>129</v>
      </c>
      <c r="BR2" s="10" t="s">
        <v>130</v>
      </c>
      <c r="BS2" s="10" t="s">
        <v>131</v>
      </c>
      <c r="BT2" s="10" t="s">
        <v>132</v>
      </c>
      <c r="BU2" s="10" t="s">
        <v>133</v>
      </c>
      <c r="BV2" s="10" t="s">
        <v>134</v>
      </c>
      <c r="BW2" s="10" t="s">
        <v>134</v>
      </c>
      <c r="BX2" s="10" t="s">
        <v>134</v>
      </c>
      <c r="BY2" s="10" t="s">
        <v>134</v>
      </c>
      <c r="BZ2" s="89"/>
      <c r="CA2" s="89"/>
      <c r="CB2" s="89"/>
      <c r="CD2" s="9" t="s">
        <v>598</v>
      </c>
      <c r="CE2" s="9" t="s">
        <v>599</v>
      </c>
      <c r="CF2" s="9" t="s">
        <v>600</v>
      </c>
      <c r="CG2" s="9" t="s">
        <v>12</v>
      </c>
      <c r="CH2" s="9" t="s">
        <v>11</v>
      </c>
    </row>
    <row r="3" spans="2:86" x14ac:dyDescent="0.2">
      <c r="B3" s="11" t="s">
        <v>304</v>
      </c>
      <c r="C3" s="16">
        <v>3181623</v>
      </c>
      <c r="D3" s="16">
        <v>3228091</v>
      </c>
      <c r="E3" s="16">
        <v>4174944</v>
      </c>
      <c r="F3" s="16">
        <v>3743142</v>
      </c>
      <c r="G3" s="16">
        <v>3828091</v>
      </c>
      <c r="H3" s="16">
        <v>5243932</v>
      </c>
      <c r="I3" s="16">
        <v>4098657</v>
      </c>
      <c r="J3" s="16">
        <v>4102763</v>
      </c>
      <c r="K3" s="16">
        <v>4427814</v>
      </c>
      <c r="L3" s="16">
        <v>2572820</v>
      </c>
      <c r="M3" s="16">
        <v>2984331</v>
      </c>
      <c r="N3" s="16">
        <v>4151381</v>
      </c>
      <c r="O3" s="16">
        <v>3718570</v>
      </c>
      <c r="P3" s="16">
        <v>3751547</v>
      </c>
      <c r="Q3" s="16">
        <v>4783902</v>
      </c>
      <c r="R3" s="16">
        <v>4524243</v>
      </c>
      <c r="S3" s="16">
        <v>4158181</v>
      </c>
      <c r="T3" s="16">
        <v>5960290</v>
      </c>
      <c r="U3" s="16">
        <v>4677670</v>
      </c>
      <c r="V3" s="16">
        <v>4673189</v>
      </c>
      <c r="W3" s="16">
        <v>5885217</v>
      </c>
      <c r="X3" s="16">
        <v>4828183</v>
      </c>
      <c r="Y3" s="16">
        <v>5082449</v>
      </c>
      <c r="Z3" s="16">
        <v>8874139</v>
      </c>
      <c r="AA3" s="16">
        <v>7607712</v>
      </c>
      <c r="AB3" s="16">
        <v>8126930</v>
      </c>
      <c r="AC3" s="17">
        <v>10711022</v>
      </c>
      <c r="AD3" s="16">
        <v>8774964</v>
      </c>
      <c r="AE3" s="16">
        <v>9113803</v>
      </c>
      <c r="AF3" s="17">
        <v>11470955</v>
      </c>
      <c r="AG3" s="16">
        <v>8959360</v>
      </c>
      <c r="AH3" s="16">
        <v>9110286</v>
      </c>
      <c r="AI3" s="17">
        <v>12181490</v>
      </c>
      <c r="AJ3" s="17">
        <v>10088551</v>
      </c>
      <c r="AK3" s="17">
        <v>10568361</v>
      </c>
      <c r="AL3" s="17">
        <v>14477671</v>
      </c>
      <c r="AM3" s="17">
        <v>11533310</v>
      </c>
      <c r="AN3" s="17">
        <v>10745767</v>
      </c>
      <c r="AO3" s="17">
        <v>14258871</v>
      </c>
      <c r="AP3" s="17">
        <v>11837068</v>
      </c>
      <c r="AQ3" s="17">
        <v>12327784</v>
      </c>
      <c r="AR3" s="17">
        <v>15284895</v>
      </c>
      <c r="AS3" s="17">
        <v>11650181</v>
      </c>
      <c r="AT3" s="17">
        <v>12111657</v>
      </c>
      <c r="AU3" s="17">
        <v>15951039</v>
      </c>
      <c r="AV3" s="17">
        <v>13150541</v>
      </c>
      <c r="AW3" s="17">
        <v>13726683</v>
      </c>
      <c r="AX3" s="17">
        <v>18981523</v>
      </c>
      <c r="AY3" s="17">
        <v>14172300</v>
      </c>
      <c r="AZ3" s="17">
        <v>14680197</v>
      </c>
      <c r="BA3" s="17">
        <v>18644797</v>
      </c>
      <c r="BB3" s="17">
        <v>13539008</v>
      </c>
      <c r="BC3" s="17">
        <v>13028265</v>
      </c>
      <c r="BD3" s="17">
        <v>17344332</v>
      </c>
      <c r="BE3" s="17">
        <v>14125400</v>
      </c>
      <c r="BF3" s="17">
        <v>13692061</v>
      </c>
      <c r="BG3" s="17">
        <v>19935591</v>
      </c>
      <c r="BH3" s="17">
        <v>17075654</v>
      </c>
      <c r="BI3" s="17">
        <v>16344963</v>
      </c>
      <c r="BJ3" s="17">
        <v>21223436</v>
      </c>
      <c r="BK3" s="17">
        <v>16379075</v>
      </c>
      <c r="BL3" s="17">
        <v>16150085</v>
      </c>
      <c r="BM3" s="17">
        <v>20832355</v>
      </c>
      <c r="BN3" s="17">
        <v>15691888</v>
      </c>
      <c r="BO3" s="17">
        <v>14889595</v>
      </c>
      <c r="BP3" s="17">
        <v>18315644</v>
      </c>
      <c r="BQ3" s="17">
        <v>14575514</v>
      </c>
      <c r="BR3" s="17">
        <v>15254544</v>
      </c>
      <c r="BS3" s="17">
        <v>44055445</v>
      </c>
      <c r="BT3" s="17">
        <v>61940231</v>
      </c>
      <c r="BU3" s="17">
        <v>89181589</v>
      </c>
      <c r="BV3" s="21">
        <v>123127533</v>
      </c>
      <c r="BW3" s="90"/>
      <c r="BX3" s="90"/>
      <c r="BY3" s="90"/>
      <c r="BZ3" s="90"/>
      <c r="CA3" s="90"/>
      <c r="CB3" s="90"/>
      <c r="CD3" s="24">
        <f>SUM(BT3:BV3)</f>
        <v>274249353</v>
      </c>
      <c r="CE3" s="24">
        <f>SUM(BQ3:BS3)</f>
        <v>73885503</v>
      </c>
      <c r="CF3" s="24">
        <f>SUM(BN3:BP3)</f>
        <v>48897127</v>
      </c>
      <c r="CG3" s="24">
        <f>SUM(BK3:BM3)</f>
        <v>53361515</v>
      </c>
      <c r="CH3" s="24">
        <f>SUM(BH3:BJ3)</f>
        <v>54644053</v>
      </c>
    </row>
    <row r="4" spans="2:86" x14ac:dyDescent="0.2">
      <c r="B4" s="11" t="s">
        <v>568</v>
      </c>
      <c r="C4" s="16">
        <v>8792286</v>
      </c>
      <c r="D4" s="16">
        <v>9312884</v>
      </c>
      <c r="E4" s="17">
        <v>11989372</v>
      </c>
      <c r="F4" s="16">
        <v>9770396</v>
      </c>
      <c r="G4" s="16">
        <v>9903167</v>
      </c>
      <c r="H4" s="17">
        <v>12897411</v>
      </c>
      <c r="I4" s="17">
        <v>11909901</v>
      </c>
      <c r="J4" s="17">
        <v>19067245</v>
      </c>
      <c r="K4" s="17">
        <v>30663386</v>
      </c>
      <c r="L4" s="17">
        <v>22335232</v>
      </c>
      <c r="M4" s="17">
        <v>23541742</v>
      </c>
      <c r="N4" s="17">
        <v>29397532</v>
      </c>
      <c r="O4" s="17">
        <v>24439016</v>
      </c>
      <c r="P4" s="17">
        <v>24421230</v>
      </c>
      <c r="Q4" s="17">
        <v>30775298</v>
      </c>
      <c r="R4" s="17">
        <v>26789400</v>
      </c>
      <c r="S4" s="17">
        <v>27566786</v>
      </c>
      <c r="T4" s="17">
        <v>36357554</v>
      </c>
      <c r="U4" s="17">
        <v>29788861</v>
      </c>
      <c r="V4" s="17">
        <v>30088795</v>
      </c>
      <c r="W4" s="17">
        <v>37838831</v>
      </c>
      <c r="X4" s="17">
        <v>30897727</v>
      </c>
      <c r="Y4" s="17">
        <v>30933715</v>
      </c>
      <c r="Z4" s="17">
        <v>39067256</v>
      </c>
      <c r="AA4" s="17">
        <v>32403670</v>
      </c>
      <c r="AB4" s="17">
        <v>31255132</v>
      </c>
      <c r="AC4" s="17">
        <v>41853993</v>
      </c>
      <c r="AD4" s="17">
        <v>31723302</v>
      </c>
      <c r="AE4" s="17">
        <v>34331036</v>
      </c>
      <c r="AF4" s="17">
        <v>42736159</v>
      </c>
      <c r="AG4" s="17">
        <v>33446007</v>
      </c>
      <c r="AH4" s="17">
        <v>34485114</v>
      </c>
      <c r="AI4" s="17">
        <v>44873290</v>
      </c>
      <c r="AJ4" s="17">
        <v>36602751</v>
      </c>
      <c r="AK4" s="17">
        <v>36776389</v>
      </c>
      <c r="AL4" s="17">
        <v>48276847</v>
      </c>
      <c r="AM4" s="17">
        <v>40997737</v>
      </c>
      <c r="AN4" s="17">
        <v>39849762</v>
      </c>
      <c r="AO4" s="17">
        <v>50462606</v>
      </c>
      <c r="AP4" s="17">
        <v>42018912</v>
      </c>
      <c r="AQ4" s="17">
        <v>40085365</v>
      </c>
      <c r="AR4" s="17">
        <v>51323096</v>
      </c>
      <c r="AS4" s="17">
        <v>41296367</v>
      </c>
      <c r="AT4" s="17">
        <v>43227774</v>
      </c>
      <c r="AU4" s="17">
        <v>54270055</v>
      </c>
      <c r="AV4" s="17">
        <v>43161542</v>
      </c>
      <c r="AW4" s="17">
        <v>44575573</v>
      </c>
      <c r="AX4" s="17">
        <v>58529569</v>
      </c>
      <c r="AY4" s="17">
        <v>48575412</v>
      </c>
      <c r="AZ4" s="17">
        <v>48271431</v>
      </c>
      <c r="BA4" s="17">
        <v>61595766</v>
      </c>
      <c r="BB4" s="17">
        <v>47746705</v>
      </c>
      <c r="BC4" s="17">
        <v>47213440</v>
      </c>
      <c r="BD4" s="17">
        <v>62234929</v>
      </c>
      <c r="BE4" s="17">
        <v>48013464</v>
      </c>
      <c r="BF4" s="17">
        <v>49922314</v>
      </c>
      <c r="BG4" s="17">
        <v>66600543</v>
      </c>
      <c r="BH4" s="17">
        <v>59611530</v>
      </c>
      <c r="BI4" s="17">
        <v>58371002</v>
      </c>
      <c r="BJ4" s="17">
        <v>76984800</v>
      </c>
      <c r="BK4" s="17">
        <v>59476976</v>
      </c>
      <c r="BL4" s="17">
        <v>61580197</v>
      </c>
      <c r="BM4" s="17">
        <v>78575207</v>
      </c>
      <c r="BN4" s="17">
        <v>61431412</v>
      </c>
      <c r="BO4" s="17">
        <v>65104371</v>
      </c>
      <c r="BP4" s="17">
        <v>84362371</v>
      </c>
      <c r="BQ4" s="17">
        <v>70856876</v>
      </c>
      <c r="BR4" s="17">
        <v>72336865</v>
      </c>
      <c r="BS4" s="17">
        <v>96330932</v>
      </c>
      <c r="BT4" s="17">
        <v>82303127</v>
      </c>
      <c r="BU4" s="17">
        <v>84384260</v>
      </c>
      <c r="BV4" s="21">
        <v>103843058</v>
      </c>
      <c r="BW4" s="90"/>
      <c r="BX4" s="90"/>
      <c r="BY4" s="90"/>
      <c r="BZ4" s="90"/>
      <c r="CA4" s="90"/>
      <c r="CB4" s="90"/>
      <c r="CD4" s="24">
        <f>SUM(BT4:BV4)</f>
        <v>270530445</v>
      </c>
      <c r="CE4" s="24">
        <f>SUM(BQ4:BS4)</f>
        <v>239524673</v>
      </c>
      <c r="CF4" s="24">
        <f>SUM(BN4:BP4)</f>
        <v>210898154</v>
      </c>
      <c r="CG4" s="24">
        <f>SUM(BK4:BM4)</f>
        <v>199632380</v>
      </c>
      <c r="CH4" s="24">
        <f>SUM(BH4:BJ4)</f>
        <v>194967332</v>
      </c>
    </row>
    <row r="5" spans="2:86" x14ac:dyDescent="0.2">
      <c r="B5" s="11" t="s">
        <v>565</v>
      </c>
      <c r="C5" s="17">
        <v>19663557</v>
      </c>
      <c r="D5" s="17">
        <v>19237387</v>
      </c>
      <c r="E5" s="17">
        <v>23886075</v>
      </c>
      <c r="F5" s="17">
        <v>19842670</v>
      </c>
      <c r="G5" s="17">
        <v>19086295</v>
      </c>
      <c r="H5" s="17">
        <v>23227031</v>
      </c>
      <c r="I5" s="17">
        <v>18310650</v>
      </c>
      <c r="J5" s="17">
        <v>17830134</v>
      </c>
      <c r="K5" s="17">
        <v>25846075</v>
      </c>
      <c r="L5" s="17">
        <v>19666509</v>
      </c>
      <c r="M5" s="17">
        <v>17609035</v>
      </c>
      <c r="N5" s="17">
        <v>19497341</v>
      </c>
      <c r="O5" s="17">
        <v>17296832</v>
      </c>
      <c r="P5" s="17">
        <v>18363123</v>
      </c>
      <c r="Q5" s="17">
        <v>22527326</v>
      </c>
      <c r="R5" s="17">
        <v>20149893</v>
      </c>
      <c r="S5" s="17">
        <v>18879878</v>
      </c>
      <c r="T5" s="17">
        <v>22862391</v>
      </c>
      <c r="U5" s="17">
        <v>17794572</v>
      </c>
      <c r="V5" s="17">
        <v>17881787</v>
      </c>
      <c r="W5" s="17">
        <v>21824083</v>
      </c>
      <c r="X5" s="17">
        <v>16104251</v>
      </c>
      <c r="Y5" s="17">
        <v>15626319</v>
      </c>
      <c r="Z5" s="17">
        <v>19284428</v>
      </c>
      <c r="AA5" s="17">
        <v>15217717</v>
      </c>
      <c r="AB5" s="17">
        <v>14757546</v>
      </c>
      <c r="AC5" s="17">
        <v>18684847</v>
      </c>
      <c r="AD5" s="17">
        <v>14169997</v>
      </c>
      <c r="AE5" s="17">
        <v>14513982</v>
      </c>
      <c r="AF5" s="17">
        <v>18531229</v>
      </c>
      <c r="AG5" s="17">
        <v>13789877</v>
      </c>
      <c r="AH5" s="17">
        <v>13726163</v>
      </c>
      <c r="AI5" s="17">
        <v>17143577</v>
      </c>
      <c r="AJ5" s="17">
        <v>13287792</v>
      </c>
      <c r="AK5" s="17">
        <v>12681081</v>
      </c>
      <c r="AL5" s="17">
        <v>16628535</v>
      </c>
      <c r="AM5" s="17">
        <v>14701427</v>
      </c>
      <c r="AN5" s="17">
        <v>14298135</v>
      </c>
      <c r="AO5" s="17">
        <v>18703766</v>
      </c>
      <c r="AP5" s="17">
        <v>14329337</v>
      </c>
      <c r="AQ5" s="17">
        <v>14715906</v>
      </c>
      <c r="AR5" s="17">
        <v>18976984</v>
      </c>
      <c r="AS5" s="17">
        <v>15011774</v>
      </c>
      <c r="AT5" s="17">
        <v>15033164</v>
      </c>
      <c r="AU5" s="17">
        <v>17861071</v>
      </c>
      <c r="AV5" s="17">
        <v>14429383</v>
      </c>
      <c r="AW5" s="17">
        <v>14123284</v>
      </c>
      <c r="AX5" s="17">
        <v>19621511</v>
      </c>
      <c r="AY5" s="17">
        <v>17106381</v>
      </c>
      <c r="AZ5" s="17">
        <v>16527432</v>
      </c>
      <c r="BA5" s="17">
        <v>20377090</v>
      </c>
      <c r="BB5" s="17">
        <v>16636678</v>
      </c>
      <c r="BC5" s="17">
        <v>15987781</v>
      </c>
      <c r="BD5" s="17">
        <v>21557206</v>
      </c>
      <c r="BE5" s="17">
        <v>17612722</v>
      </c>
      <c r="BF5" s="17">
        <v>18238961</v>
      </c>
      <c r="BG5" s="17">
        <v>24289687</v>
      </c>
      <c r="BH5" s="17">
        <v>20637498</v>
      </c>
      <c r="BI5" s="17">
        <v>21611981</v>
      </c>
      <c r="BJ5" s="17">
        <v>32206883</v>
      </c>
      <c r="BK5" s="17">
        <v>27118106</v>
      </c>
      <c r="BL5" s="17">
        <v>25213404</v>
      </c>
      <c r="BM5" s="17">
        <v>35007334</v>
      </c>
      <c r="BN5" s="17">
        <v>26791170</v>
      </c>
      <c r="BO5" s="17">
        <v>27243006</v>
      </c>
      <c r="BP5" s="17">
        <v>35904485</v>
      </c>
      <c r="BQ5" s="17">
        <v>28999627</v>
      </c>
      <c r="BR5" s="17">
        <v>29489070</v>
      </c>
      <c r="BS5" s="17">
        <v>43763203</v>
      </c>
      <c r="BT5" s="17">
        <v>33500970</v>
      </c>
      <c r="BU5" s="17">
        <v>36729263</v>
      </c>
      <c r="BV5" s="17">
        <v>47346451</v>
      </c>
      <c r="BW5" s="91"/>
      <c r="BX5" s="91"/>
      <c r="BY5" s="91"/>
      <c r="BZ5" s="91"/>
      <c r="CA5" s="91"/>
      <c r="CB5" s="91"/>
      <c r="CD5" s="24">
        <f t="shared" ref="CD5:CD67" si="0">SUM(BT5:BV5)</f>
        <v>117576684</v>
      </c>
      <c r="CE5" s="24">
        <f t="shared" ref="CE5:CE67" si="1">SUM(BQ5:BS5)</f>
        <v>102251900</v>
      </c>
      <c r="CF5" s="24">
        <f t="shared" ref="CF5:CF67" si="2">SUM(BN5:BP5)</f>
        <v>89938661</v>
      </c>
      <c r="CG5" s="24">
        <f t="shared" ref="CG5:CG9" si="3">SUM(BK5:BM5)</f>
        <v>87338844</v>
      </c>
      <c r="CH5" s="24">
        <f t="shared" ref="CH5:CH9" si="4">SUM(BH5:BJ5)</f>
        <v>74456362</v>
      </c>
    </row>
    <row r="6" spans="2:86" x14ac:dyDescent="0.2">
      <c r="B6" s="11" t="s">
        <v>333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8">
        <v>887657</v>
      </c>
      <c r="BH6" s="16">
        <v>1645196</v>
      </c>
      <c r="BI6" s="16">
        <v>3460423</v>
      </c>
      <c r="BJ6" s="16">
        <v>5569515</v>
      </c>
      <c r="BK6" s="16">
        <v>6134457</v>
      </c>
      <c r="BL6" s="16">
        <v>9061831</v>
      </c>
      <c r="BM6" s="17">
        <v>15989929</v>
      </c>
      <c r="BN6" s="17">
        <v>14190801</v>
      </c>
      <c r="BO6" s="17">
        <v>18090648</v>
      </c>
      <c r="BP6" s="17">
        <v>24903291</v>
      </c>
      <c r="BQ6" s="17">
        <v>22836859</v>
      </c>
      <c r="BR6" s="17">
        <v>24534838</v>
      </c>
      <c r="BS6" s="17">
        <v>31670619</v>
      </c>
      <c r="BT6" s="17">
        <v>25224021</v>
      </c>
      <c r="BU6" s="17">
        <v>25304941</v>
      </c>
      <c r="BV6" s="17">
        <v>32566100</v>
      </c>
      <c r="BW6" s="91"/>
      <c r="BX6" s="91"/>
      <c r="BY6" s="91"/>
      <c r="BZ6" s="91"/>
      <c r="CA6" s="91"/>
      <c r="CB6" s="91"/>
      <c r="CD6" s="24">
        <f t="shared" si="0"/>
        <v>83095062</v>
      </c>
      <c r="CE6" s="24">
        <f t="shared" si="1"/>
        <v>79042316</v>
      </c>
      <c r="CF6" s="24">
        <f t="shared" si="2"/>
        <v>57184740</v>
      </c>
      <c r="CG6" s="24">
        <f t="shared" si="3"/>
        <v>31186217</v>
      </c>
      <c r="CH6" s="24">
        <f t="shared" si="4"/>
        <v>10675134</v>
      </c>
    </row>
    <row r="7" spans="2:86" x14ac:dyDescent="0.2">
      <c r="B7" s="11" t="s">
        <v>332</v>
      </c>
      <c r="C7" s="18">
        <v>267768</v>
      </c>
      <c r="D7" s="18">
        <v>259465</v>
      </c>
      <c r="E7" s="18">
        <v>309576</v>
      </c>
      <c r="F7" s="18">
        <v>301518</v>
      </c>
      <c r="G7" s="18">
        <v>285234</v>
      </c>
      <c r="H7" s="18">
        <v>322770</v>
      </c>
      <c r="I7" s="18">
        <v>201389</v>
      </c>
      <c r="J7" s="18">
        <v>222467</v>
      </c>
      <c r="K7" s="18">
        <v>304354</v>
      </c>
      <c r="L7" s="18">
        <v>304676</v>
      </c>
      <c r="M7" s="18">
        <v>353334</v>
      </c>
      <c r="N7" s="18">
        <v>345667</v>
      </c>
      <c r="O7" s="18">
        <v>357733</v>
      </c>
      <c r="P7" s="18">
        <v>354815</v>
      </c>
      <c r="Q7" s="18">
        <v>487726</v>
      </c>
      <c r="R7" s="18">
        <v>470343</v>
      </c>
      <c r="S7" s="18">
        <v>503337</v>
      </c>
      <c r="T7" s="18">
        <v>455604</v>
      </c>
      <c r="U7" s="18">
        <v>399917</v>
      </c>
      <c r="V7" s="18">
        <v>388907</v>
      </c>
      <c r="W7" s="18">
        <v>513649</v>
      </c>
      <c r="X7" s="18">
        <v>425800</v>
      </c>
      <c r="Y7" s="18">
        <v>445532</v>
      </c>
      <c r="Z7" s="18">
        <v>522693</v>
      </c>
      <c r="AA7" s="18">
        <v>488943</v>
      </c>
      <c r="AB7" s="18">
        <v>475906</v>
      </c>
      <c r="AC7" s="18">
        <v>535645</v>
      </c>
      <c r="AD7" s="18">
        <v>390350</v>
      </c>
      <c r="AE7" s="18">
        <v>402021</v>
      </c>
      <c r="AF7" s="18">
        <v>519635</v>
      </c>
      <c r="AG7" s="18">
        <v>381966</v>
      </c>
      <c r="AH7" s="18">
        <v>372844</v>
      </c>
      <c r="AI7" s="18">
        <v>558855</v>
      </c>
      <c r="AJ7" s="18">
        <v>839780</v>
      </c>
      <c r="AK7" s="16">
        <v>1019814</v>
      </c>
      <c r="AL7" s="16">
        <v>1199154</v>
      </c>
      <c r="AM7" s="18">
        <v>928384</v>
      </c>
      <c r="AN7" s="18">
        <v>949443</v>
      </c>
      <c r="AO7" s="16">
        <v>1263558</v>
      </c>
      <c r="AP7" s="18">
        <v>923016</v>
      </c>
      <c r="AQ7" s="16">
        <v>1049671</v>
      </c>
      <c r="AR7" s="16">
        <v>1474632</v>
      </c>
      <c r="AS7" s="16">
        <v>1126408</v>
      </c>
      <c r="AT7" s="16">
        <v>1068508</v>
      </c>
      <c r="AU7" s="16">
        <v>1406310</v>
      </c>
      <c r="AV7" s="16">
        <v>1074835</v>
      </c>
      <c r="AW7" s="16">
        <v>1036273</v>
      </c>
      <c r="AX7" s="16">
        <v>1396454</v>
      </c>
      <c r="AY7" s="16">
        <v>1306879</v>
      </c>
      <c r="AZ7" s="16">
        <v>1502805</v>
      </c>
      <c r="BA7" s="16">
        <v>4995614</v>
      </c>
      <c r="BB7" s="16">
        <v>5097428</v>
      </c>
      <c r="BC7" s="16">
        <v>5028688</v>
      </c>
      <c r="BD7" s="16">
        <v>6103079</v>
      </c>
      <c r="BE7" s="16">
        <v>4881666</v>
      </c>
      <c r="BF7" s="16">
        <v>4758368</v>
      </c>
      <c r="BG7" s="16">
        <v>6744852</v>
      </c>
      <c r="BH7" s="16">
        <v>4974398</v>
      </c>
      <c r="BI7" s="16">
        <v>4276534</v>
      </c>
      <c r="BJ7" s="16">
        <v>5042986</v>
      </c>
      <c r="BK7" s="16">
        <v>3527648</v>
      </c>
      <c r="BL7" s="16">
        <v>3152273</v>
      </c>
      <c r="BM7" s="16">
        <v>4802153</v>
      </c>
      <c r="BN7" s="16">
        <v>4827540</v>
      </c>
      <c r="BO7" s="17">
        <v>16453644</v>
      </c>
      <c r="BP7" s="17">
        <v>22659532</v>
      </c>
      <c r="BQ7" s="17">
        <v>15848172</v>
      </c>
      <c r="BR7" s="17">
        <v>17465597</v>
      </c>
      <c r="BS7" s="17">
        <v>21268499</v>
      </c>
      <c r="BT7" s="17">
        <v>17904433</v>
      </c>
      <c r="BU7" s="17">
        <v>20460118</v>
      </c>
      <c r="BV7" s="17">
        <v>23137612</v>
      </c>
      <c r="BW7" s="91"/>
      <c r="BX7" s="91"/>
      <c r="BY7" s="91"/>
      <c r="BZ7" s="91"/>
      <c r="CA7" s="91"/>
      <c r="CB7" s="91"/>
      <c r="CD7" s="24">
        <f t="shared" si="0"/>
        <v>61502163</v>
      </c>
      <c r="CE7" s="24">
        <f t="shared" si="1"/>
        <v>54582268</v>
      </c>
      <c r="CF7" s="24">
        <f t="shared" si="2"/>
        <v>43940716</v>
      </c>
      <c r="CG7" s="24">
        <f t="shared" si="3"/>
        <v>11482074</v>
      </c>
      <c r="CH7" s="24">
        <f t="shared" si="4"/>
        <v>14293918</v>
      </c>
    </row>
    <row r="8" spans="2:86" x14ac:dyDescent="0.2">
      <c r="B8" s="11" t="s">
        <v>404</v>
      </c>
      <c r="C8" s="18">
        <v>640666</v>
      </c>
      <c r="D8" s="18">
        <v>637212</v>
      </c>
      <c r="E8" s="18">
        <v>736667</v>
      </c>
      <c r="F8" s="18">
        <v>613084</v>
      </c>
      <c r="G8" s="18">
        <v>655540</v>
      </c>
      <c r="H8" s="18">
        <v>777283</v>
      </c>
      <c r="I8" s="18">
        <v>595625</v>
      </c>
      <c r="J8" s="18">
        <v>634638</v>
      </c>
      <c r="K8" s="18">
        <v>743184</v>
      </c>
      <c r="L8" s="18">
        <v>611786</v>
      </c>
      <c r="M8" s="18">
        <v>636950</v>
      </c>
      <c r="N8" s="18">
        <v>898067</v>
      </c>
      <c r="O8" s="18">
        <v>880908</v>
      </c>
      <c r="P8" s="18">
        <v>798502</v>
      </c>
      <c r="Q8" s="18">
        <v>893415</v>
      </c>
      <c r="R8" s="18">
        <v>787242</v>
      </c>
      <c r="S8" s="18">
        <v>808513</v>
      </c>
      <c r="T8" s="18">
        <v>948803</v>
      </c>
      <c r="U8" s="18">
        <v>745067</v>
      </c>
      <c r="V8" s="18">
        <v>755032</v>
      </c>
      <c r="W8" s="16">
        <v>1000583</v>
      </c>
      <c r="X8" s="18">
        <v>765205</v>
      </c>
      <c r="Y8" s="18">
        <v>716037</v>
      </c>
      <c r="Z8" s="16">
        <v>1267761</v>
      </c>
      <c r="AA8" s="18">
        <v>772695</v>
      </c>
      <c r="AB8" s="18">
        <v>638176</v>
      </c>
      <c r="AC8" s="18">
        <v>912646</v>
      </c>
      <c r="AD8" s="18">
        <v>768783</v>
      </c>
      <c r="AE8" s="18">
        <v>758006</v>
      </c>
      <c r="AF8" s="16">
        <v>1223868</v>
      </c>
      <c r="AG8" s="18">
        <v>954907</v>
      </c>
      <c r="AH8" s="18">
        <v>851635</v>
      </c>
      <c r="AI8" s="16">
        <v>1105940</v>
      </c>
      <c r="AJ8" s="16">
        <v>1518447</v>
      </c>
      <c r="AK8" s="16">
        <v>1675012</v>
      </c>
      <c r="AL8" s="16">
        <v>1918935</v>
      </c>
      <c r="AM8" s="16">
        <v>2045206</v>
      </c>
      <c r="AN8" s="16">
        <v>2314038</v>
      </c>
      <c r="AO8" s="16">
        <v>2083421</v>
      </c>
      <c r="AP8" s="16">
        <v>1814072</v>
      </c>
      <c r="AQ8" s="16">
        <v>1938593</v>
      </c>
      <c r="AR8" s="16">
        <v>2469953</v>
      </c>
      <c r="AS8" s="16">
        <v>2364334</v>
      </c>
      <c r="AT8" s="16">
        <v>2665616</v>
      </c>
      <c r="AU8" s="16">
        <v>2386857</v>
      </c>
      <c r="AV8" s="16">
        <v>1916805</v>
      </c>
      <c r="AW8" s="16">
        <v>1983755</v>
      </c>
      <c r="AX8" s="16">
        <v>3035877</v>
      </c>
      <c r="AY8" s="16">
        <v>2647017</v>
      </c>
      <c r="AZ8" s="16">
        <v>2292257</v>
      </c>
      <c r="BA8" s="16">
        <v>5666338</v>
      </c>
      <c r="BB8" s="16">
        <v>9053622</v>
      </c>
      <c r="BC8" s="16">
        <v>8494319</v>
      </c>
      <c r="BD8" s="16">
        <v>9836254</v>
      </c>
      <c r="BE8" s="16">
        <v>8341652</v>
      </c>
      <c r="BF8" s="16">
        <v>8398856</v>
      </c>
      <c r="BG8" s="17">
        <v>12145529</v>
      </c>
      <c r="BH8" s="16">
        <v>7819158</v>
      </c>
      <c r="BI8" s="16">
        <v>7426725</v>
      </c>
      <c r="BJ8" s="16">
        <v>9125523</v>
      </c>
      <c r="BK8" s="16">
        <v>7423657</v>
      </c>
      <c r="BL8" s="16">
        <v>7509847</v>
      </c>
      <c r="BM8" s="16">
        <v>8149436</v>
      </c>
      <c r="BN8" s="16">
        <v>6595965</v>
      </c>
      <c r="BO8" s="17">
        <v>14296841</v>
      </c>
      <c r="BP8" s="17">
        <v>35121101</v>
      </c>
      <c r="BQ8" s="17">
        <v>20205544</v>
      </c>
      <c r="BR8" s="17">
        <v>15593394</v>
      </c>
      <c r="BS8" s="17">
        <v>18788841</v>
      </c>
      <c r="BT8" s="17">
        <v>18183822</v>
      </c>
      <c r="BU8" s="17">
        <v>20065357</v>
      </c>
      <c r="BV8" s="17">
        <v>20732426</v>
      </c>
      <c r="BW8" s="91"/>
      <c r="BX8" s="91"/>
      <c r="BY8" s="91"/>
      <c r="BZ8" s="91"/>
      <c r="CA8" s="91"/>
      <c r="CB8" s="91"/>
      <c r="CD8" s="24">
        <f t="shared" si="0"/>
        <v>58981605</v>
      </c>
      <c r="CE8" s="24">
        <f t="shared" si="1"/>
        <v>54587779</v>
      </c>
      <c r="CF8" s="24">
        <f t="shared" si="2"/>
        <v>56013907</v>
      </c>
      <c r="CG8" s="24">
        <f t="shared" si="3"/>
        <v>23082940</v>
      </c>
      <c r="CH8" s="24">
        <f t="shared" si="4"/>
        <v>24371406</v>
      </c>
    </row>
    <row r="9" spans="2:86" x14ac:dyDescent="0.2">
      <c r="B9" s="11" t="s">
        <v>367</v>
      </c>
      <c r="C9" s="16">
        <v>4948182</v>
      </c>
      <c r="D9" s="16">
        <v>4890741</v>
      </c>
      <c r="E9" s="16">
        <v>5939536</v>
      </c>
      <c r="F9" s="16">
        <v>4864550</v>
      </c>
      <c r="G9" s="16">
        <v>5066590</v>
      </c>
      <c r="H9" s="16">
        <v>6624122</v>
      </c>
      <c r="I9" s="16">
        <v>5592192</v>
      </c>
      <c r="J9" s="16">
        <v>5823208</v>
      </c>
      <c r="K9" s="16">
        <v>7037886</v>
      </c>
      <c r="L9" s="16">
        <v>6052278</v>
      </c>
      <c r="M9" s="16">
        <v>6684096</v>
      </c>
      <c r="N9" s="16">
        <v>7706124</v>
      </c>
      <c r="O9" s="16">
        <v>6267782</v>
      </c>
      <c r="P9" s="16">
        <v>6349707</v>
      </c>
      <c r="Q9" s="16">
        <v>7701799</v>
      </c>
      <c r="R9" s="16">
        <v>6046693</v>
      </c>
      <c r="S9" s="16">
        <v>7660890</v>
      </c>
      <c r="T9" s="17">
        <v>10484572</v>
      </c>
      <c r="U9" s="16">
        <v>8544275</v>
      </c>
      <c r="V9" s="16">
        <v>8750015</v>
      </c>
      <c r="W9" s="17">
        <v>10342820</v>
      </c>
      <c r="X9" s="16">
        <v>9086162</v>
      </c>
      <c r="Y9" s="17">
        <v>10113781</v>
      </c>
      <c r="Z9" s="17">
        <v>12763705</v>
      </c>
      <c r="AA9" s="17">
        <v>10328184</v>
      </c>
      <c r="AB9" s="17">
        <v>10213155</v>
      </c>
      <c r="AC9" s="17">
        <v>12544981</v>
      </c>
      <c r="AD9" s="17">
        <v>10184097</v>
      </c>
      <c r="AE9" s="17">
        <v>11306868</v>
      </c>
      <c r="AF9" s="17">
        <v>14344149</v>
      </c>
      <c r="AG9" s="17">
        <v>11444409</v>
      </c>
      <c r="AH9" s="17">
        <v>11477708</v>
      </c>
      <c r="AI9" s="17">
        <v>13869254</v>
      </c>
      <c r="AJ9" s="17">
        <v>11060432</v>
      </c>
      <c r="AK9" s="17">
        <v>12189222</v>
      </c>
      <c r="AL9" s="17">
        <v>14893367</v>
      </c>
      <c r="AM9" s="17">
        <v>12038135</v>
      </c>
      <c r="AN9" s="17">
        <v>11448583</v>
      </c>
      <c r="AO9" s="17">
        <v>15328717</v>
      </c>
      <c r="AP9" s="17">
        <v>13019957</v>
      </c>
      <c r="AQ9" s="17">
        <v>12606919</v>
      </c>
      <c r="AR9" s="17">
        <v>16384651</v>
      </c>
      <c r="AS9" s="17">
        <v>13084318</v>
      </c>
      <c r="AT9" s="17">
        <v>13924130</v>
      </c>
      <c r="AU9" s="17">
        <v>16955250</v>
      </c>
      <c r="AV9" s="17">
        <v>13364852</v>
      </c>
      <c r="AW9" s="17">
        <v>13307122</v>
      </c>
      <c r="AX9" s="17">
        <v>17418792</v>
      </c>
      <c r="AY9" s="17">
        <v>13964366</v>
      </c>
      <c r="AZ9" s="17">
        <v>14295591</v>
      </c>
      <c r="BA9" s="17">
        <v>17502282</v>
      </c>
      <c r="BB9" s="17">
        <v>14534702</v>
      </c>
      <c r="BC9" s="17">
        <v>13737561</v>
      </c>
      <c r="BD9" s="17">
        <v>13338889</v>
      </c>
      <c r="BE9" s="17">
        <v>12347928</v>
      </c>
      <c r="BF9" s="17">
        <v>15287480</v>
      </c>
      <c r="BG9" s="17">
        <v>20544206</v>
      </c>
      <c r="BH9" s="17">
        <v>15587414</v>
      </c>
      <c r="BI9" s="17">
        <v>15222904</v>
      </c>
      <c r="BJ9" s="17">
        <v>18828330</v>
      </c>
      <c r="BK9" s="17">
        <v>15409636</v>
      </c>
      <c r="BL9" s="17">
        <v>15436167</v>
      </c>
      <c r="BM9" s="17">
        <v>17493244</v>
      </c>
      <c r="BN9" s="17">
        <v>15810724</v>
      </c>
      <c r="BO9" s="17">
        <v>15624332</v>
      </c>
      <c r="BP9" s="17">
        <v>19865020</v>
      </c>
      <c r="BQ9" s="17">
        <v>15984689</v>
      </c>
      <c r="BR9" s="17">
        <v>16414540</v>
      </c>
      <c r="BS9" s="17">
        <v>20629684</v>
      </c>
      <c r="BT9" s="17">
        <v>16664968</v>
      </c>
      <c r="BU9" s="17">
        <v>16519138</v>
      </c>
      <c r="BV9" s="17">
        <v>20446221</v>
      </c>
      <c r="BW9" s="91"/>
      <c r="BX9" s="91"/>
      <c r="BY9" s="91"/>
      <c r="BZ9" s="91"/>
      <c r="CA9" s="91"/>
      <c r="CB9" s="91"/>
      <c r="CD9" s="24">
        <f t="shared" si="0"/>
        <v>53630327</v>
      </c>
      <c r="CE9" s="24">
        <f t="shared" si="1"/>
        <v>53028913</v>
      </c>
      <c r="CF9" s="24">
        <f t="shared" si="2"/>
        <v>51300076</v>
      </c>
      <c r="CG9" s="24">
        <f t="shared" si="3"/>
        <v>48339047</v>
      </c>
      <c r="CH9" s="24">
        <f t="shared" si="4"/>
        <v>49638648</v>
      </c>
    </row>
    <row r="10" spans="2:86" x14ac:dyDescent="0.2">
      <c r="B10" s="11" t="s">
        <v>166</v>
      </c>
      <c r="C10" s="16">
        <v>1321568</v>
      </c>
      <c r="D10" s="16">
        <v>1426069</v>
      </c>
      <c r="E10" s="16">
        <v>2002419</v>
      </c>
      <c r="F10" s="16">
        <v>1804460</v>
      </c>
      <c r="G10" s="16">
        <v>2153803</v>
      </c>
      <c r="H10" s="16">
        <v>2935361</v>
      </c>
      <c r="I10" s="16">
        <v>2697896</v>
      </c>
      <c r="J10" s="16">
        <v>3137898</v>
      </c>
      <c r="K10" s="16">
        <v>3983961</v>
      </c>
      <c r="L10" s="16">
        <v>3183401</v>
      </c>
      <c r="M10" s="16">
        <v>3335383</v>
      </c>
      <c r="N10" s="16">
        <v>4148450</v>
      </c>
      <c r="O10" s="16">
        <v>3633524</v>
      </c>
      <c r="P10" s="16">
        <v>3624119</v>
      </c>
      <c r="Q10" s="16">
        <v>4571593</v>
      </c>
      <c r="R10" s="16">
        <v>4032298</v>
      </c>
      <c r="S10" s="16">
        <v>4124968</v>
      </c>
      <c r="T10" s="16">
        <v>5198957</v>
      </c>
      <c r="U10" s="16">
        <v>4260880</v>
      </c>
      <c r="V10" s="16">
        <v>4425739</v>
      </c>
      <c r="W10" s="16">
        <v>5666220</v>
      </c>
      <c r="X10" s="16">
        <v>4467853</v>
      </c>
      <c r="Y10" s="16">
        <v>4529193</v>
      </c>
      <c r="Z10" s="16">
        <v>6311832</v>
      </c>
      <c r="AA10" s="16">
        <v>5042177</v>
      </c>
      <c r="AB10" s="16">
        <v>5457790</v>
      </c>
      <c r="AC10" s="16">
        <v>6888553</v>
      </c>
      <c r="AD10" s="16">
        <v>5453965</v>
      </c>
      <c r="AE10" s="16">
        <v>5541852</v>
      </c>
      <c r="AF10" s="16">
        <v>6620662</v>
      </c>
      <c r="AG10" s="16">
        <v>5070977</v>
      </c>
      <c r="AH10" s="16">
        <v>5127980</v>
      </c>
      <c r="AI10" s="16">
        <v>6203820</v>
      </c>
      <c r="AJ10" s="16">
        <v>5350519</v>
      </c>
      <c r="AK10" s="16">
        <v>4930060</v>
      </c>
      <c r="AL10" s="16">
        <v>7136656</v>
      </c>
      <c r="AM10" s="16">
        <v>6033300</v>
      </c>
      <c r="AN10" s="16">
        <v>6220358</v>
      </c>
      <c r="AO10" s="16">
        <v>7816091</v>
      </c>
      <c r="AP10" s="16">
        <v>6883710</v>
      </c>
      <c r="AQ10" s="16">
        <v>6318840</v>
      </c>
      <c r="AR10" s="16">
        <v>8758470</v>
      </c>
      <c r="AS10" s="16">
        <v>7773243</v>
      </c>
      <c r="AT10" s="16">
        <v>9248774</v>
      </c>
      <c r="AU10" s="17">
        <v>12192751</v>
      </c>
      <c r="AV10" s="17">
        <v>10131274</v>
      </c>
      <c r="AW10" s="17">
        <v>10224113</v>
      </c>
      <c r="AX10" s="17">
        <v>12797263</v>
      </c>
      <c r="AY10" s="17">
        <v>10592600</v>
      </c>
      <c r="AZ10" s="17">
        <v>10716653</v>
      </c>
      <c r="BA10" s="17">
        <v>13541229</v>
      </c>
      <c r="BB10" s="17">
        <v>11147773</v>
      </c>
      <c r="BC10" s="17">
        <v>10880302</v>
      </c>
      <c r="BD10" s="17">
        <v>14218656</v>
      </c>
      <c r="BE10" s="17">
        <v>11028418</v>
      </c>
      <c r="BF10" s="17">
        <v>11364179</v>
      </c>
      <c r="BG10" s="17">
        <v>15553897</v>
      </c>
      <c r="BH10" s="17">
        <v>14237369</v>
      </c>
      <c r="BI10" s="17">
        <v>13803748</v>
      </c>
      <c r="BJ10" s="17">
        <v>16622361</v>
      </c>
      <c r="BK10" s="17">
        <v>13461194</v>
      </c>
      <c r="BL10" s="17">
        <v>13402354</v>
      </c>
      <c r="BM10" s="17">
        <v>17440469</v>
      </c>
      <c r="BN10" s="17">
        <v>14053334</v>
      </c>
      <c r="BO10" s="17">
        <v>13631585</v>
      </c>
      <c r="BP10" s="17">
        <v>18003290</v>
      </c>
      <c r="BQ10" s="17">
        <v>20361794</v>
      </c>
      <c r="BR10" s="17">
        <v>19576581</v>
      </c>
      <c r="BS10" s="17">
        <v>25188493</v>
      </c>
      <c r="BT10" s="17">
        <v>15955144</v>
      </c>
      <c r="BU10" s="17">
        <v>15572616</v>
      </c>
      <c r="BV10" s="17">
        <v>19638053</v>
      </c>
      <c r="BW10" s="91"/>
      <c r="BX10" s="91"/>
      <c r="BY10" s="91"/>
      <c r="BZ10" s="91"/>
      <c r="CA10" s="91"/>
      <c r="CB10" s="91"/>
      <c r="CD10" s="24">
        <f t="shared" si="0"/>
        <v>51165813</v>
      </c>
      <c r="CE10" s="24">
        <f t="shared" si="1"/>
        <v>65126868</v>
      </c>
      <c r="CF10" s="24">
        <f t="shared" si="2"/>
        <v>45688209</v>
      </c>
    </row>
    <row r="11" spans="2:86" x14ac:dyDescent="0.2">
      <c r="B11" s="11" t="s">
        <v>228</v>
      </c>
      <c r="C11" s="18">
        <v>495438</v>
      </c>
      <c r="D11" s="18">
        <v>463548</v>
      </c>
      <c r="E11" s="18">
        <v>637410</v>
      </c>
      <c r="F11" s="18">
        <v>547597</v>
      </c>
      <c r="G11" s="18">
        <v>483220</v>
      </c>
      <c r="H11" s="18">
        <v>646494</v>
      </c>
      <c r="I11" s="18">
        <v>508647</v>
      </c>
      <c r="J11" s="18">
        <v>511747</v>
      </c>
      <c r="K11" s="18">
        <v>688985</v>
      </c>
      <c r="L11" s="18">
        <v>549755</v>
      </c>
      <c r="M11" s="18">
        <v>608253</v>
      </c>
      <c r="N11" s="18">
        <v>708120</v>
      </c>
      <c r="O11" s="18">
        <v>635607</v>
      </c>
      <c r="P11" s="18">
        <v>254203</v>
      </c>
      <c r="Q11" s="18">
        <v>819155</v>
      </c>
      <c r="R11" s="18">
        <v>545029</v>
      </c>
      <c r="S11" s="18">
        <v>549687</v>
      </c>
      <c r="T11" s="18">
        <v>733076</v>
      </c>
      <c r="U11" s="18">
        <v>618453</v>
      </c>
      <c r="V11" s="18">
        <v>486309</v>
      </c>
      <c r="W11" s="18">
        <v>797927</v>
      </c>
      <c r="X11" s="18">
        <v>562579</v>
      </c>
      <c r="Y11" s="18">
        <v>593132</v>
      </c>
      <c r="Z11" s="18">
        <v>663704</v>
      </c>
      <c r="AA11" s="18">
        <v>565964</v>
      </c>
      <c r="AB11" s="18">
        <v>598258</v>
      </c>
      <c r="AC11" s="18">
        <v>776861</v>
      </c>
      <c r="AD11" s="18">
        <v>553808</v>
      </c>
      <c r="AE11" s="18">
        <v>590551</v>
      </c>
      <c r="AF11" s="18">
        <v>718518</v>
      </c>
      <c r="AG11" s="18">
        <v>591650</v>
      </c>
      <c r="AH11" s="18">
        <v>594194</v>
      </c>
      <c r="AI11" s="18">
        <v>716764</v>
      </c>
      <c r="AJ11" s="18">
        <v>545477</v>
      </c>
      <c r="AK11" s="18">
        <v>609755</v>
      </c>
      <c r="AL11" s="18">
        <v>734273</v>
      </c>
      <c r="AM11" s="18">
        <v>553473</v>
      </c>
      <c r="AN11" s="18">
        <v>637097</v>
      </c>
      <c r="AO11" s="18">
        <v>723892</v>
      </c>
      <c r="AP11" s="18">
        <v>708657</v>
      </c>
      <c r="AQ11" s="16">
        <v>1030489</v>
      </c>
      <c r="AR11" s="16">
        <v>1063881</v>
      </c>
      <c r="AS11" s="18">
        <v>890753</v>
      </c>
      <c r="AT11" s="16">
        <v>1203140</v>
      </c>
      <c r="AU11" s="16">
        <v>1179001</v>
      </c>
      <c r="AV11" s="18">
        <v>966681</v>
      </c>
      <c r="AW11" s="16">
        <v>1479690</v>
      </c>
      <c r="AX11" s="16">
        <v>2306747</v>
      </c>
      <c r="AY11" s="16">
        <v>1683616</v>
      </c>
      <c r="AZ11" s="16">
        <v>1976412</v>
      </c>
      <c r="BA11" s="16">
        <v>2444230</v>
      </c>
      <c r="BB11" s="16">
        <v>1769819</v>
      </c>
      <c r="BC11" s="16">
        <v>1897320</v>
      </c>
      <c r="BD11" s="16">
        <v>2959572</v>
      </c>
      <c r="BE11" s="16">
        <v>2323418</v>
      </c>
      <c r="BF11" s="16">
        <v>2284382</v>
      </c>
      <c r="BG11" s="16">
        <v>3554770</v>
      </c>
      <c r="BH11" s="16">
        <v>3534035</v>
      </c>
      <c r="BI11" s="16">
        <v>3961617</v>
      </c>
      <c r="BJ11" s="16">
        <v>5522126</v>
      </c>
      <c r="BK11" s="16">
        <v>4311983</v>
      </c>
      <c r="BL11" s="16">
        <v>3905663</v>
      </c>
      <c r="BM11" s="16">
        <v>5688687</v>
      </c>
      <c r="BN11" s="16">
        <v>4085160</v>
      </c>
      <c r="BO11" s="16">
        <v>4184852</v>
      </c>
      <c r="BP11" s="16">
        <v>5297161</v>
      </c>
      <c r="BQ11" s="16">
        <v>3829221</v>
      </c>
      <c r="BR11" s="16">
        <v>3760423</v>
      </c>
      <c r="BS11" s="16">
        <v>4865705</v>
      </c>
      <c r="BT11" s="16">
        <v>4475438</v>
      </c>
      <c r="BU11" s="17">
        <v>13013101</v>
      </c>
      <c r="BV11" s="17">
        <v>18850125</v>
      </c>
      <c r="BW11" s="91"/>
      <c r="BX11" s="91"/>
      <c r="BY11" s="91"/>
      <c r="BZ11" s="91"/>
      <c r="CA11" s="91"/>
      <c r="CB11" s="91"/>
      <c r="CD11" s="24">
        <f t="shared" si="0"/>
        <v>36338664</v>
      </c>
      <c r="CE11" s="24">
        <f t="shared" si="1"/>
        <v>12455349</v>
      </c>
      <c r="CF11" s="24">
        <f t="shared" si="2"/>
        <v>13567173</v>
      </c>
    </row>
    <row r="12" spans="2:86" x14ac:dyDescent="0.2">
      <c r="B12" s="11" t="s">
        <v>513</v>
      </c>
      <c r="C12" s="17">
        <v>45319826</v>
      </c>
      <c r="D12" s="17">
        <v>44909600</v>
      </c>
      <c r="E12" s="17">
        <v>60216546</v>
      </c>
      <c r="F12" s="17">
        <v>48812845</v>
      </c>
      <c r="G12" s="17">
        <v>48408075</v>
      </c>
      <c r="H12" s="17">
        <v>65035213</v>
      </c>
      <c r="I12" s="17">
        <v>52230861</v>
      </c>
      <c r="J12" s="17">
        <v>53307794</v>
      </c>
      <c r="K12" s="17">
        <v>65829132</v>
      </c>
      <c r="L12" s="17">
        <v>52705314</v>
      </c>
      <c r="M12" s="17">
        <v>52253983</v>
      </c>
      <c r="N12" s="17">
        <v>63142182</v>
      </c>
      <c r="O12" s="17">
        <v>51045319</v>
      </c>
      <c r="P12" s="17">
        <v>49964746</v>
      </c>
      <c r="Q12" s="17">
        <v>66348100</v>
      </c>
      <c r="R12" s="17">
        <v>54054990</v>
      </c>
      <c r="S12" s="17">
        <v>52712134</v>
      </c>
      <c r="T12" s="17">
        <v>74773921</v>
      </c>
      <c r="U12" s="17">
        <v>55585182</v>
      </c>
      <c r="V12" s="17">
        <v>58258990</v>
      </c>
      <c r="W12" s="17">
        <v>71040475</v>
      </c>
      <c r="X12" s="17">
        <v>70578859</v>
      </c>
      <c r="Y12" s="17">
        <v>69371249</v>
      </c>
      <c r="Z12" s="17">
        <v>79299111</v>
      </c>
      <c r="AA12" s="17">
        <v>62511212</v>
      </c>
      <c r="AB12" s="17">
        <v>59121005</v>
      </c>
      <c r="AC12" s="17">
        <v>80891524</v>
      </c>
      <c r="AD12" s="17">
        <v>63947284</v>
      </c>
      <c r="AE12" s="17">
        <v>64305267</v>
      </c>
      <c r="AF12" s="17">
        <v>79503853</v>
      </c>
      <c r="AG12" s="17">
        <v>54497448</v>
      </c>
      <c r="AH12" s="17">
        <v>46791419</v>
      </c>
      <c r="AI12" s="17">
        <v>51871222</v>
      </c>
      <c r="AJ12" s="17">
        <v>37327860</v>
      </c>
      <c r="AK12" s="17">
        <v>39257658</v>
      </c>
      <c r="AL12" s="17">
        <v>46675267</v>
      </c>
      <c r="AM12" s="17">
        <v>37765456</v>
      </c>
      <c r="AN12" s="17">
        <v>35438417</v>
      </c>
      <c r="AO12" s="17">
        <v>44900061</v>
      </c>
      <c r="AP12" s="17">
        <v>36861539</v>
      </c>
      <c r="AQ12" s="17">
        <v>33127939</v>
      </c>
      <c r="AR12" s="17">
        <v>46918274</v>
      </c>
      <c r="AS12" s="17">
        <v>34052000</v>
      </c>
      <c r="AT12" s="17">
        <v>34723864</v>
      </c>
      <c r="AU12" s="17">
        <v>43507521</v>
      </c>
      <c r="AV12" s="17">
        <v>32216984</v>
      </c>
      <c r="AW12" s="17">
        <v>35453314</v>
      </c>
      <c r="AX12" s="17">
        <v>41292585</v>
      </c>
      <c r="AY12" s="17">
        <v>33240637</v>
      </c>
      <c r="AZ12" s="17">
        <v>30144945</v>
      </c>
      <c r="BA12" s="17">
        <v>36139407</v>
      </c>
      <c r="BB12" s="17">
        <v>28985946</v>
      </c>
      <c r="BC12" s="17">
        <v>24487517</v>
      </c>
      <c r="BD12" s="17">
        <v>30468050</v>
      </c>
      <c r="BE12" s="17">
        <v>25025443</v>
      </c>
      <c r="BF12" s="17">
        <v>24764457</v>
      </c>
      <c r="BG12" s="17">
        <v>28862923</v>
      </c>
      <c r="BH12" s="17">
        <v>23803740</v>
      </c>
      <c r="BI12" s="17">
        <v>21557936</v>
      </c>
      <c r="BJ12" s="17">
        <v>26904442</v>
      </c>
      <c r="BK12" s="17">
        <v>20042399</v>
      </c>
      <c r="BL12" s="17">
        <v>18713112</v>
      </c>
      <c r="BM12" s="17">
        <v>23648337</v>
      </c>
      <c r="BN12" s="17">
        <v>19512124</v>
      </c>
      <c r="BO12" s="17">
        <v>16774150</v>
      </c>
      <c r="BP12" s="17">
        <v>21360195</v>
      </c>
      <c r="BQ12" s="17">
        <v>14760851</v>
      </c>
      <c r="BR12" s="17">
        <v>16265786</v>
      </c>
      <c r="BS12" s="17">
        <v>19361517</v>
      </c>
      <c r="BT12" s="17">
        <v>12590617</v>
      </c>
      <c r="BU12" s="17">
        <v>15141429</v>
      </c>
      <c r="BV12" s="17">
        <v>17593489</v>
      </c>
      <c r="BW12" s="91"/>
      <c r="BX12" s="91"/>
      <c r="BY12" s="91"/>
      <c r="BZ12" s="91"/>
      <c r="CA12" s="91"/>
      <c r="CB12" s="91"/>
      <c r="CD12" s="24">
        <f t="shared" si="0"/>
        <v>45325535</v>
      </c>
      <c r="CE12" s="24">
        <f t="shared" si="1"/>
        <v>50388154</v>
      </c>
      <c r="CF12" s="24">
        <f t="shared" si="2"/>
        <v>57646469</v>
      </c>
    </row>
    <row r="13" spans="2:86" x14ac:dyDescent="0.2">
      <c r="B13" s="11" t="s">
        <v>551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8">
        <v>561266</v>
      </c>
      <c r="AR13" s="16">
        <v>3528045</v>
      </c>
      <c r="AS13" s="16">
        <v>4336269</v>
      </c>
      <c r="AT13" s="16">
        <v>5235711</v>
      </c>
      <c r="AU13" s="16">
        <v>6886895</v>
      </c>
      <c r="AV13" s="16">
        <v>5705599</v>
      </c>
      <c r="AW13" s="16">
        <v>6104666</v>
      </c>
      <c r="AX13" s="16">
        <v>9036751</v>
      </c>
      <c r="AY13" s="16">
        <v>7233919</v>
      </c>
      <c r="AZ13" s="16">
        <v>7430231</v>
      </c>
      <c r="BA13" s="16">
        <v>9560644</v>
      </c>
      <c r="BB13" s="16">
        <v>7352508</v>
      </c>
      <c r="BC13" s="16">
        <v>7122696</v>
      </c>
      <c r="BD13" s="17">
        <v>10102847</v>
      </c>
      <c r="BE13" s="16">
        <v>8974435</v>
      </c>
      <c r="BF13" s="16">
        <v>9216595</v>
      </c>
      <c r="BG13" s="17">
        <v>11659310</v>
      </c>
      <c r="BH13" s="17">
        <v>10337673</v>
      </c>
      <c r="BI13" s="16">
        <v>9828083</v>
      </c>
      <c r="BJ13" s="17">
        <v>13558478</v>
      </c>
      <c r="BK13" s="17">
        <v>10783367</v>
      </c>
      <c r="BL13" s="17">
        <v>10792126</v>
      </c>
      <c r="BM13" s="17">
        <v>13647018</v>
      </c>
      <c r="BN13" s="17">
        <v>10970530</v>
      </c>
      <c r="BO13" s="17">
        <v>10532405</v>
      </c>
      <c r="BP13" s="17">
        <v>14701332</v>
      </c>
      <c r="BQ13" s="17">
        <v>11787842</v>
      </c>
      <c r="BR13" s="17">
        <v>12599921</v>
      </c>
      <c r="BS13" s="17">
        <v>16049167</v>
      </c>
      <c r="BT13" s="17">
        <v>12754265</v>
      </c>
      <c r="BU13" s="17">
        <v>12758110</v>
      </c>
      <c r="BV13" s="17">
        <v>16763786</v>
      </c>
      <c r="BW13" s="91"/>
      <c r="BX13" s="91"/>
      <c r="BY13" s="91"/>
      <c r="BZ13" s="91"/>
      <c r="CA13" s="91"/>
      <c r="CB13" s="91"/>
      <c r="CD13" s="24">
        <f t="shared" si="0"/>
        <v>42276161</v>
      </c>
      <c r="CE13" s="24">
        <f t="shared" si="1"/>
        <v>40436930</v>
      </c>
      <c r="CF13" s="24">
        <f t="shared" si="2"/>
        <v>36204267</v>
      </c>
    </row>
    <row r="14" spans="2:86" x14ac:dyDescent="0.2">
      <c r="B14" s="11" t="s">
        <v>372</v>
      </c>
      <c r="C14" s="16">
        <v>1792680</v>
      </c>
      <c r="D14" s="16">
        <v>1679780</v>
      </c>
      <c r="E14" s="16">
        <v>2153410</v>
      </c>
      <c r="F14" s="16">
        <v>1718026</v>
      </c>
      <c r="G14" s="16">
        <v>1685254</v>
      </c>
      <c r="H14" s="16">
        <v>2256462</v>
      </c>
      <c r="I14" s="16">
        <v>2269450</v>
      </c>
      <c r="J14" s="16">
        <v>2283048</v>
      </c>
      <c r="K14" s="16">
        <v>3023175</v>
      </c>
      <c r="L14" s="16">
        <v>2620772</v>
      </c>
      <c r="M14" s="16">
        <v>3130673</v>
      </c>
      <c r="N14" s="16">
        <v>3909409</v>
      </c>
      <c r="O14" s="16">
        <v>2868590</v>
      </c>
      <c r="P14" s="16">
        <v>2564639</v>
      </c>
      <c r="Q14" s="16">
        <v>2968536</v>
      </c>
      <c r="R14" s="16">
        <v>2537733</v>
      </c>
      <c r="S14" s="16">
        <v>2590533</v>
      </c>
      <c r="T14" s="16">
        <v>3041805</v>
      </c>
      <c r="U14" s="16">
        <v>2456646</v>
      </c>
      <c r="V14" s="16">
        <v>2422402</v>
      </c>
      <c r="W14" s="16">
        <v>2932869</v>
      </c>
      <c r="X14" s="16">
        <v>2381442</v>
      </c>
      <c r="Y14" s="16">
        <v>2141147</v>
      </c>
      <c r="Z14" s="16">
        <v>2820175</v>
      </c>
      <c r="AA14" s="16">
        <v>2207897</v>
      </c>
      <c r="AB14" s="16">
        <v>2452492</v>
      </c>
      <c r="AC14" s="16">
        <v>2953107</v>
      </c>
      <c r="AD14" s="16">
        <v>2336476</v>
      </c>
      <c r="AE14" s="16">
        <v>2645874</v>
      </c>
      <c r="AF14" s="16">
        <v>3145742</v>
      </c>
      <c r="AG14" s="16">
        <v>2513406</v>
      </c>
      <c r="AH14" s="16">
        <v>2484780</v>
      </c>
      <c r="AI14" s="16">
        <v>3156152</v>
      </c>
      <c r="AJ14" s="16">
        <v>2727592</v>
      </c>
      <c r="AK14" s="16">
        <v>2670366</v>
      </c>
      <c r="AL14" s="16">
        <v>3293423</v>
      </c>
      <c r="AM14" s="16">
        <v>2816589</v>
      </c>
      <c r="AN14" s="16">
        <v>2642518</v>
      </c>
      <c r="AO14" s="16">
        <v>3536646</v>
      </c>
      <c r="AP14" s="16">
        <v>3142569</v>
      </c>
      <c r="AQ14" s="16">
        <v>2984046</v>
      </c>
      <c r="AR14" s="16">
        <v>3905987</v>
      </c>
      <c r="AS14" s="16">
        <v>3203329</v>
      </c>
      <c r="AT14" s="16">
        <v>3250688</v>
      </c>
      <c r="AU14" s="16">
        <v>3913564</v>
      </c>
      <c r="AV14" s="16">
        <v>2761029</v>
      </c>
      <c r="AW14" s="16">
        <v>3924756</v>
      </c>
      <c r="AX14" s="16">
        <v>5166653</v>
      </c>
      <c r="AY14" s="16">
        <v>4195981</v>
      </c>
      <c r="AZ14" s="16">
        <v>3823256</v>
      </c>
      <c r="BA14" s="16">
        <v>6030851</v>
      </c>
      <c r="BB14" s="16">
        <v>5529102</v>
      </c>
      <c r="BC14" s="16">
        <v>4699852</v>
      </c>
      <c r="BD14" s="16">
        <v>7825767</v>
      </c>
      <c r="BE14" s="16">
        <v>5744441</v>
      </c>
      <c r="BF14" s="16">
        <v>5376656</v>
      </c>
      <c r="BG14" s="16">
        <v>6153458</v>
      </c>
      <c r="BH14" s="16">
        <v>5311427</v>
      </c>
      <c r="BI14" s="16">
        <v>5421578</v>
      </c>
      <c r="BJ14" s="16">
        <v>6790520</v>
      </c>
      <c r="BK14" s="16">
        <v>6583025</v>
      </c>
      <c r="BL14" s="16">
        <v>6540399</v>
      </c>
      <c r="BM14" s="16">
        <v>8558958</v>
      </c>
      <c r="BN14" s="16">
        <v>7768711</v>
      </c>
      <c r="BO14" s="16">
        <v>8271355</v>
      </c>
      <c r="BP14" s="17">
        <v>10606931</v>
      </c>
      <c r="BQ14" s="16">
        <v>8070289</v>
      </c>
      <c r="BR14" s="16">
        <v>7945420</v>
      </c>
      <c r="BS14" s="17">
        <v>11694696</v>
      </c>
      <c r="BT14" s="17">
        <v>11886282</v>
      </c>
      <c r="BU14" s="17">
        <v>12227568</v>
      </c>
      <c r="BV14" s="17">
        <v>16546804</v>
      </c>
      <c r="BW14" s="91"/>
      <c r="BX14" s="91"/>
      <c r="BY14" s="91"/>
      <c r="BZ14" s="91"/>
      <c r="CA14" s="91"/>
      <c r="CB14" s="91"/>
      <c r="CD14" s="24">
        <f t="shared" si="0"/>
        <v>40660654</v>
      </c>
      <c r="CE14" s="24">
        <f t="shared" si="1"/>
        <v>27710405</v>
      </c>
      <c r="CF14" s="24">
        <f t="shared" si="2"/>
        <v>26646997</v>
      </c>
    </row>
    <row r="15" spans="2:86" x14ac:dyDescent="0.2">
      <c r="B15" s="11" t="s">
        <v>266</v>
      </c>
      <c r="C15" s="16">
        <v>6398375</v>
      </c>
      <c r="D15" s="16">
        <v>6177530</v>
      </c>
      <c r="E15" s="16">
        <v>7860096</v>
      </c>
      <c r="F15" s="16">
        <v>6859727</v>
      </c>
      <c r="G15" s="16">
        <v>6461586</v>
      </c>
      <c r="H15" s="16">
        <v>8033848</v>
      </c>
      <c r="I15" s="16">
        <v>6523017</v>
      </c>
      <c r="J15" s="16">
        <v>6236064</v>
      </c>
      <c r="K15" s="16">
        <v>7459473</v>
      </c>
      <c r="L15" s="16">
        <v>5728778</v>
      </c>
      <c r="M15" s="16">
        <v>5778673</v>
      </c>
      <c r="N15" s="16">
        <v>6941797</v>
      </c>
      <c r="O15" s="16">
        <v>5684503</v>
      </c>
      <c r="P15" s="16">
        <v>5557599</v>
      </c>
      <c r="Q15" s="16">
        <v>7196271</v>
      </c>
      <c r="R15" s="16">
        <v>6097130</v>
      </c>
      <c r="S15" s="16">
        <v>5730260</v>
      </c>
      <c r="T15" s="16">
        <v>7717972</v>
      </c>
      <c r="U15" s="16">
        <v>5784577</v>
      </c>
      <c r="V15" s="16">
        <v>6592707</v>
      </c>
      <c r="W15" s="16">
        <v>8231802</v>
      </c>
      <c r="X15" s="16">
        <v>8122142</v>
      </c>
      <c r="Y15" s="16">
        <v>7173962</v>
      </c>
      <c r="Z15" s="16">
        <v>8287947</v>
      </c>
      <c r="AA15" s="16">
        <v>6661331</v>
      </c>
      <c r="AB15" s="16">
        <v>4920182</v>
      </c>
      <c r="AC15" s="16">
        <v>9432652</v>
      </c>
      <c r="AD15" s="16">
        <v>7773398</v>
      </c>
      <c r="AE15" s="16">
        <v>7587234</v>
      </c>
      <c r="AF15" s="16">
        <v>9759526</v>
      </c>
      <c r="AG15" s="16">
        <v>7858943</v>
      </c>
      <c r="AH15" s="16">
        <v>7816600</v>
      </c>
      <c r="AI15" s="17">
        <v>10427788</v>
      </c>
      <c r="AJ15" s="16">
        <v>8384733</v>
      </c>
      <c r="AK15" s="16">
        <v>8729725</v>
      </c>
      <c r="AL15" s="17">
        <v>10458146</v>
      </c>
      <c r="AM15" s="16">
        <v>9316085</v>
      </c>
      <c r="AN15" s="16">
        <v>8604435</v>
      </c>
      <c r="AO15" s="17">
        <v>11176617</v>
      </c>
      <c r="AP15" s="16">
        <v>9232240</v>
      </c>
      <c r="AQ15" s="16">
        <v>8916093</v>
      </c>
      <c r="AR15" s="17">
        <v>12174848</v>
      </c>
      <c r="AS15" s="16">
        <v>9189816</v>
      </c>
      <c r="AT15" s="16">
        <v>9448336</v>
      </c>
      <c r="AU15" s="17">
        <v>11410612</v>
      </c>
      <c r="AV15" s="16">
        <v>8644410</v>
      </c>
      <c r="AW15" s="16">
        <v>9526604</v>
      </c>
      <c r="AX15" s="17">
        <v>12115229</v>
      </c>
      <c r="AY15" s="16">
        <v>9572733</v>
      </c>
      <c r="AZ15" s="17">
        <v>10440684</v>
      </c>
      <c r="BA15" s="17">
        <v>11957969</v>
      </c>
      <c r="BB15" s="16">
        <v>9281843</v>
      </c>
      <c r="BC15" s="16">
        <v>8751168</v>
      </c>
      <c r="BD15" s="17">
        <v>12030791</v>
      </c>
      <c r="BE15" s="16">
        <v>9575206</v>
      </c>
      <c r="BF15" s="16">
        <v>9688795</v>
      </c>
      <c r="BG15" s="17">
        <v>12230183</v>
      </c>
      <c r="BH15" s="16">
        <v>9625147</v>
      </c>
      <c r="BI15" s="17">
        <v>10784097</v>
      </c>
      <c r="BJ15" s="17">
        <v>12284458</v>
      </c>
      <c r="BK15" s="17">
        <v>11479932</v>
      </c>
      <c r="BL15" s="17">
        <v>11839637</v>
      </c>
      <c r="BM15" s="17">
        <v>14059085</v>
      </c>
      <c r="BN15" s="17">
        <v>11665294</v>
      </c>
      <c r="BO15" s="17">
        <v>11057303</v>
      </c>
      <c r="BP15" s="17">
        <v>14208735</v>
      </c>
      <c r="BQ15" s="17">
        <v>11379343</v>
      </c>
      <c r="BR15" s="17">
        <v>10978343</v>
      </c>
      <c r="BS15" s="17">
        <v>14151358</v>
      </c>
      <c r="BT15" s="17">
        <v>11383528</v>
      </c>
      <c r="BU15" s="17">
        <v>11622568</v>
      </c>
      <c r="BV15" s="17">
        <v>13984106</v>
      </c>
      <c r="BW15" s="91"/>
      <c r="BX15" s="91"/>
      <c r="BY15" s="91"/>
      <c r="BZ15" s="91"/>
      <c r="CA15" s="91"/>
      <c r="CB15" s="91"/>
      <c r="CD15" s="24">
        <f t="shared" si="0"/>
        <v>36990202</v>
      </c>
      <c r="CE15" s="24">
        <f t="shared" si="1"/>
        <v>36509044</v>
      </c>
      <c r="CF15" s="24">
        <f t="shared" si="2"/>
        <v>36931332</v>
      </c>
    </row>
    <row r="16" spans="2:86" x14ac:dyDescent="0.2">
      <c r="B16" s="11" t="s">
        <v>525</v>
      </c>
      <c r="C16" s="18">
        <v>212844</v>
      </c>
      <c r="D16" s="18">
        <v>211954</v>
      </c>
      <c r="E16" s="18">
        <v>394512</v>
      </c>
      <c r="F16" s="18">
        <v>330890</v>
      </c>
      <c r="G16" s="18">
        <v>320317</v>
      </c>
      <c r="H16" s="18">
        <v>457129</v>
      </c>
      <c r="I16" s="18">
        <v>324025</v>
      </c>
      <c r="J16" s="18">
        <v>327636</v>
      </c>
      <c r="K16" s="18">
        <v>485880</v>
      </c>
      <c r="L16" s="18">
        <v>402449</v>
      </c>
      <c r="M16" s="18">
        <v>383857</v>
      </c>
      <c r="N16" s="18">
        <v>536075</v>
      </c>
      <c r="O16" s="18">
        <v>418609</v>
      </c>
      <c r="P16" s="18">
        <v>442416</v>
      </c>
      <c r="Q16" s="18">
        <v>557188</v>
      </c>
      <c r="R16" s="18">
        <v>458888</v>
      </c>
      <c r="S16" s="18">
        <v>417758</v>
      </c>
      <c r="T16" s="18">
        <v>585506</v>
      </c>
      <c r="U16" s="18">
        <v>499347</v>
      </c>
      <c r="V16" s="18">
        <v>476098</v>
      </c>
      <c r="W16" s="18">
        <v>662886</v>
      </c>
      <c r="X16" s="18">
        <v>460049</v>
      </c>
      <c r="Y16" s="18">
        <v>565941</v>
      </c>
      <c r="Z16" s="18">
        <v>597032</v>
      </c>
      <c r="AA16" s="18">
        <v>532034</v>
      </c>
      <c r="AB16" s="18">
        <v>526351</v>
      </c>
      <c r="AC16" s="18">
        <v>626688</v>
      </c>
      <c r="AD16" s="18">
        <v>534825</v>
      </c>
      <c r="AE16" s="18">
        <v>621020</v>
      </c>
      <c r="AF16" s="18">
        <v>705520</v>
      </c>
      <c r="AG16" s="18">
        <v>496926</v>
      </c>
      <c r="AH16" s="18">
        <v>582155</v>
      </c>
      <c r="AI16" s="18">
        <v>730916</v>
      </c>
      <c r="AJ16" s="18">
        <v>660514</v>
      </c>
      <c r="AK16" s="18">
        <v>598196</v>
      </c>
      <c r="AL16" s="18">
        <v>727185</v>
      </c>
      <c r="AM16" s="18">
        <v>656513</v>
      </c>
      <c r="AN16" s="18">
        <v>623957</v>
      </c>
      <c r="AO16" s="18">
        <v>855234</v>
      </c>
      <c r="AP16" s="18">
        <v>734478</v>
      </c>
      <c r="AQ16" s="16">
        <v>1148654</v>
      </c>
      <c r="AR16" s="16">
        <v>1170561</v>
      </c>
      <c r="AS16" s="18">
        <v>920623</v>
      </c>
      <c r="AT16" s="16">
        <v>1048178</v>
      </c>
      <c r="AU16" s="16">
        <v>1078036</v>
      </c>
      <c r="AV16" s="16">
        <v>1297175</v>
      </c>
      <c r="AW16" s="16">
        <v>2479618</v>
      </c>
      <c r="AX16" s="16">
        <v>5920733</v>
      </c>
      <c r="AY16" s="16">
        <v>4098304</v>
      </c>
      <c r="AZ16" s="16">
        <v>5733332</v>
      </c>
      <c r="BA16" s="16">
        <v>6250789</v>
      </c>
      <c r="BB16" s="16">
        <v>5387474</v>
      </c>
      <c r="BC16" s="16">
        <v>5424260</v>
      </c>
      <c r="BD16" s="16">
        <v>8268688</v>
      </c>
      <c r="BE16" s="16">
        <v>6316697</v>
      </c>
      <c r="BF16" s="16">
        <v>6620845</v>
      </c>
      <c r="BG16" s="16">
        <v>8722991</v>
      </c>
      <c r="BH16" s="16">
        <v>8149271</v>
      </c>
      <c r="BI16" s="16">
        <v>9102596</v>
      </c>
      <c r="BJ16" s="17">
        <v>11108547</v>
      </c>
      <c r="BK16" s="17">
        <v>10407490</v>
      </c>
      <c r="BL16" s="16">
        <v>9577606</v>
      </c>
      <c r="BM16" s="17">
        <v>10994079</v>
      </c>
      <c r="BN16" s="16">
        <v>8344193</v>
      </c>
      <c r="BO16" s="16">
        <v>9461030</v>
      </c>
      <c r="BP16" s="17">
        <v>11559645</v>
      </c>
      <c r="BQ16" s="16">
        <v>8414433</v>
      </c>
      <c r="BR16" s="16">
        <v>8854545</v>
      </c>
      <c r="BS16" s="17">
        <v>10641043</v>
      </c>
      <c r="BT16" s="17">
        <v>10442537</v>
      </c>
      <c r="BU16" s="16">
        <v>9322853</v>
      </c>
      <c r="BV16" s="17">
        <v>12644348</v>
      </c>
      <c r="BW16" s="91"/>
      <c r="BX16" s="91"/>
      <c r="BY16" s="91"/>
      <c r="BZ16" s="91"/>
      <c r="CA16" s="91"/>
      <c r="CB16" s="91"/>
      <c r="CD16" s="24">
        <f t="shared" si="0"/>
        <v>32409738</v>
      </c>
      <c r="CE16" s="24">
        <f t="shared" si="1"/>
        <v>27910021</v>
      </c>
      <c r="CF16" s="24">
        <f t="shared" si="2"/>
        <v>29364868</v>
      </c>
    </row>
    <row r="17" spans="2:84" x14ac:dyDescent="0.2">
      <c r="B17" s="11" t="s">
        <v>575</v>
      </c>
      <c r="C17" s="16">
        <v>4949720</v>
      </c>
      <c r="D17" s="16">
        <v>5074302</v>
      </c>
      <c r="E17" s="16">
        <v>6759952</v>
      </c>
      <c r="F17" s="16">
        <v>5776745</v>
      </c>
      <c r="G17" s="16">
        <v>5613873</v>
      </c>
      <c r="H17" s="16">
        <v>6793464</v>
      </c>
      <c r="I17" s="16">
        <v>5051625</v>
      </c>
      <c r="J17" s="16">
        <v>4960366</v>
      </c>
      <c r="K17" s="16">
        <v>5878841</v>
      </c>
      <c r="L17" s="16">
        <v>4657372</v>
      </c>
      <c r="M17" s="16">
        <v>4812215</v>
      </c>
      <c r="N17" s="16">
        <v>5804253</v>
      </c>
      <c r="O17" s="16">
        <v>5070766</v>
      </c>
      <c r="P17" s="16">
        <v>6019315</v>
      </c>
      <c r="Q17" s="16">
        <v>7896963</v>
      </c>
      <c r="R17" s="16">
        <v>6142732</v>
      </c>
      <c r="S17" s="16">
        <v>5829848</v>
      </c>
      <c r="T17" s="16">
        <v>6855427</v>
      </c>
      <c r="U17" s="16">
        <v>5299566</v>
      </c>
      <c r="V17" s="16">
        <v>5509500</v>
      </c>
      <c r="W17" s="16">
        <v>6766026</v>
      </c>
      <c r="X17" s="16">
        <v>5802992</v>
      </c>
      <c r="Y17" s="16">
        <v>5893007</v>
      </c>
      <c r="Z17" s="16">
        <v>7461308</v>
      </c>
      <c r="AA17" s="16">
        <v>6968846</v>
      </c>
      <c r="AB17" s="16">
        <v>8340044</v>
      </c>
      <c r="AC17" s="17">
        <v>10409173</v>
      </c>
      <c r="AD17" s="16">
        <v>8312965</v>
      </c>
      <c r="AE17" s="16">
        <v>7886101</v>
      </c>
      <c r="AF17" s="16">
        <v>8963956</v>
      </c>
      <c r="AG17" s="16">
        <v>6400864</v>
      </c>
      <c r="AH17" s="16">
        <v>6775846</v>
      </c>
      <c r="AI17" s="16">
        <v>8486097</v>
      </c>
      <c r="AJ17" s="16">
        <v>6524617</v>
      </c>
      <c r="AK17" s="16">
        <v>2124521</v>
      </c>
      <c r="AL17" s="16">
        <v>3965805</v>
      </c>
      <c r="AM17" s="17">
        <v>10191300</v>
      </c>
      <c r="AN17" s="17">
        <v>10644726</v>
      </c>
      <c r="AO17" s="17">
        <v>13902302</v>
      </c>
      <c r="AP17" s="17">
        <v>11689632</v>
      </c>
      <c r="AQ17" s="17">
        <v>12060163</v>
      </c>
      <c r="AR17" s="17">
        <v>13968927</v>
      </c>
      <c r="AS17" s="17">
        <v>12136274</v>
      </c>
      <c r="AT17" s="17">
        <v>10513396</v>
      </c>
      <c r="AU17" s="17">
        <v>13952389</v>
      </c>
      <c r="AV17" s="17">
        <v>10953738</v>
      </c>
      <c r="AW17" s="17">
        <v>11010487</v>
      </c>
      <c r="AX17" s="17">
        <v>14926024</v>
      </c>
      <c r="AY17" s="17">
        <v>12425952</v>
      </c>
      <c r="AZ17" s="17">
        <v>13858936</v>
      </c>
      <c r="BA17" s="17">
        <v>17327639</v>
      </c>
      <c r="BB17" s="17">
        <v>13476453</v>
      </c>
      <c r="BC17" s="17">
        <v>12148312</v>
      </c>
      <c r="BD17" s="17">
        <v>15778506</v>
      </c>
      <c r="BE17" s="17">
        <v>12573913</v>
      </c>
      <c r="BF17" s="17">
        <v>14413318</v>
      </c>
      <c r="BG17" s="17">
        <v>14287971</v>
      </c>
      <c r="BH17" s="16">
        <v>9834627</v>
      </c>
      <c r="BI17" s="17">
        <v>11026620</v>
      </c>
      <c r="BJ17" s="17">
        <v>14419623</v>
      </c>
      <c r="BK17" s="17">
        <v>12448492</v>
      </c>
      <c r="BL17" s="17">
        <v>13124351</v>
      </c>
      <c r="BM17" s="17">
        <v>16106436</v>
      </c>
      <c r="BN17" s="17">
        <v>12546146</v>
      </c>
      <c r="BO17" s="17">
        <v>11443418</v>
      </c>
      <c r="BP17" s="17">
        <v>13414241</v>
      </c>
      <c r="BQ17" s="16">
        <v>9420668</v>
      </c>
      <c r="BR17" s="16">
        <v>9303166</v>
      </c>
      <c r="BS17" s="17">
        <v>11697131</v>
      </c>
      <c r="BT17" s="16">
        <v>8994569</v>
      </c>
      <c r="BU17" s="16">
        <v>9605472</v>
      </c>
      <c r="BV17" s="17">
        <v>12257563</v>
      </c>
      <c r="BW17" s="91"/>
      <c r="BX17" s="91"/>
      <c r="BY17" s="91"/>
      <c r="BZ17" s="91"/>
      <c r="CA17" s="91"/>
      <c r="CB17" s="91"/>
      <c r="CD17" s="24">
        <f t="shared" si="0"/>
        <v>30857604</v>
      </c>
      <c r="CE17" s="24">
        <f t="shared" si="1"/>
        <v>30420965</v>
      </c>
      <c r="CF17" s="24">
        <f t="shared" si="2"/>
        <v>37403805</v>
      </c>
    </row>
    <row r="18" spans="2:84" x14ac:dyDescent="0.2">
      <c r="B18" s="11" t="s">
        <v>476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6">
        <v>1202713</v>
      </c>
      <c r="AT18" s="18">
        <v>532927</v>
      </c>
      <c r="AU18" s="16">
        <v>3050806</v>
      </c>
      <c r="AV18" s="16">
        <v>3769966</v>
      </c>
      <c r="AW18" s="16">
        <v>5035067</v>
      </c>
      <c r="AX18" s="16">
        <v>7687148</v>
      </c>
      <c r="AY18" s="16">
        <v>7177675</v>
      </c>
      <c r="AZ18" s="16">
        <v>7173656</v>
      </c>
      <c r="BA18" s="16">
        <v>8671746</v>
      </c>
      <c r="BB18" s="16">
        <v>7556831</v>
      </c>
      <c r="BC18" s="16">
        <v>7658601</v>
      </c>
      <c r="BD18" s="17">
        <v>10535101</v>
      </c>
      <c r="BE18" s="16">
        <v>8798199</v>
      </c>
      <c r="BF18" s="16">
        <v>8779391</v>
      </c>
      <c r="BG18" s="17">
        <v>10878056</v>
      </c>
      <c r="BH18" s="16">
        <v>8782873</v>
      </c>
      <c r="BI18" s="16">
        <v>8743432</v>
      </c>
      <c r="BJ18" s="17">
        <v>11140741</v>
      </c>
      <c r="BK18" s="16">
        <v>9340898</v>
      </c>
      <c r="BL18" s="16">
        <v>9416091</v>
      </c>
      <c r="BM18" s="16">
        <v>9716342</v>
      </c>
      <c r="BN18" s="16">
        <v>9175914</v>
      </c>
      <c r="BO18" s="16">
        <v>9145097</v>
      </c>
      <c r="BP18" s="17">
        <v>11392484</v>
      </c>
      <c r="BQ18" s="16">
        <v>9093644</v>
      </c>
      <c r="BR18" s="16">
        <v>9489491</v>
      </c>
      <c r="BS18" s="17">
        <v>11776635</v>
      </c>
      <c r="BT18" s="16">
        <v>9578701</v>
      </c>
      <c r="BU18" s="16">
        <v>9575167</v>
      </c>
      <c r="BV18" s="17">
        <v>12026725</v>
      </c>
      <c r="BW18" s="91"/>
      <c r="BX18" s="91"/>
      <c r="BY18" s="91"/>
      <c r="BZ18" s="91"/>
      <c r="CA18" s="91"/>
      <c r="CB18" s="91"/>
      <c r="CD18" s="24">
        <f t="shared" si="0"/>
        <v>31180593</v>
      </c>
      <c r="CE18" s="24">
        <f t="shared" si="1"/>
        <v>30359770</v>
      </c>
      <c r="CF18" s="24">
        <f t="shared" si="2"/>
        <v>29713495</v>
      </c>
    </row>
    <row r="19" spans="2:84" x14ac:dyDescent="0.2">
      <c r="B19" s="11" t="s">
        <v>251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8">
        <v>410472</v>
      </c>
      <c r="AT19" s="16">
        <v>1370167</v>
      </c>
      <c r="AU19" s="16">
        <v>2638827</v>
      </c>
      <c r="AV19" s="16">
        <v>1784446</v>
      </c>
      <c r="AW19" s="16">
        <v>1662340</v>
      </c>
      <c r="AX19" s="16">
        <v>2787847</v>
      </c>
      <c r="AY19" s="16">
        <v>2529653</v>
      </c>
      <c r="AZ19" s="16">
        <v>2341457</v>
      </c>
      <c r="BA19" s="16">
        <v>3280338</v>
      </c>
      <c r="BB19" s="16">
        <v>2008703</v>
      </c>
      <c r="BC19" s="16">
        <v>1046162</v>
      </c>
      <c r="BD19" s="16">
        <v>1773949</v>
      </c>
      <c r="BE19" s="18">
        <v>810812</v>
      </c>
      <c r="BF19" s="18">
        <v>939107</v>
      </c>
      <c r="BG19" s="16">
        <v>1382206</v>
      </c>
      <c r="BH19" s="16">
        <v>1374483</v>
      </c>
      <c r="BI19" s="16">
        <v>2424903</v>
      </c>
      <c r="BJ19" s="16">
        <v>4128806</v>
      </c>
      <c r="BK19" s="16">
        <v>3189194</v>
      </c>
      <c r="BL19" s="16">
        <v>4505383</v>
      </c>
      <c r="BM19" s="16">
        <v>9661467</v>
      </c>
      <c r="BN19" s="16">
        <v>5744345</v>
      </c>
      <c r="BO19" s="16">
        <v>5452051</v>
      </c>
      <c r="BP19" s="16">
        <v>7754179</v>
      </c>
      <c r="BQ19" s="16">
        <v>7113580</v>
      </c>
      <c r="BR19" s="16">
        <v>6683808</v>
      </c>
      <c r="BS19" s="16">
        <v>7552184</v>
      </c>
      <c r="BT19" s="16">
        <v>8491737</v>
      </c>
      <c r="BU19" s="16">
        <v>9340904</v>
      </c>
      <c r="BV19" s="17">
        <v>11046599</v>
      </c>
      <c r="BW19" s="91"/>
      <c r="BX19" s="91"/>
      <c r="BY19" s="91"/>
      <c r="BZ19" s="91"/>
      <c r="CA19" s="91"/>
      <c r="CB19" s="91"/>
      <c r="CD19" s="24">
        <f t="shared" si="0"/>
        <v>28879240</v>
      </c>
      <c r="CE19" s="24">
        <f t="shared" si="1"/>
        <v>21349572</v>
      </c>
      <c r="CF19" s="24">
        <f t="shared" si="2"/>
        <v>18950575</v>
      </c>
    </row>
    <row r="20" spans="2:84" x14ac:dyDescent="0.2">
      <c r="B20" s="11" t="s">
        <v>399</v>
      </c>
      <c r="C20" s="18">
        <v>953912</v>
      </c>
      <c r="D20" s="16">
        <v>1027724</v>
      </c>
      <c r="E20" s="16">
        <v>1152762</v>
      </c>
      <c r="F20" s="18">
        <v>927984</v>
      </c>
      <c r="G20" s="16">
        <v>1020312</v>
      </c>
      <c r="H20" s="16">
        <v>1238279</v>
      </c>
      <c r="I20" s="16">
        <v>1578530</v>
      </c>
      <c r="J20" s="16">
        <v>1886171</v>
      </c>
      <c r="K20" s="16">
        <v>3488647</v>
      </c>
      <c r="L20" s="16">
        <v>3718485</v>
      </c>
      <c r="M20" s="16">
        <v>3116909</v>
      </c>
      <c r="N20" s="16">
        <v>2649686</v>
      </c>
      <c r="O20" s="16">
        <v>1837482</v>
      </c>
      <c r="P20" s="16">
        <v>1778970</v>
      </c>
      <c r="Q20" s="16">
        <v>2053572</v>
      </c>
      <c r="R20" s="16">
        <v>1687569</v>
      </c>
      <c r="S20" s="16">
        <v>1885839</v>
      </c>
      <c r="T20" s="16">
        <v>2244657</v>
      </c>
      <c r="U20" s="16">
        <v>1742163</v>
      </c>
      <c r="V20" s="16">
        <v>1626959</v>
      </c>
      <c r="W20" s="16">
        <v>2749437</v>
      </c>
      <c r="X20" s="16">
        <v>3134453</v>
      </c>
      <c r="Y20" s="16">
        <v>3069056</v>
      </c>
      <c r="Z20" s="16">
        <v>2165115</v>
      </c>
      <c r="AA20" s="16">
        <v>1545107</v>
      </c>
      <c r="AB20" s="16">
        <v>1485556</v>
      </c>
      <c r="AC20" s="16">
        <v>1915842</v>
      </c>
      <c r="AD20" s="16">
        <v>1517784</v>
      </c>
      <c r="AE20" s="16">
        <v>1774752</v>
      </c>
      <c r="AF20" s="16">
        <v>2090086</v>
      </c>
      <c r="AG20" s="16">
        <v>1627773</v>
      </c>
      <c r="AH20" s="16">
        <v>1806435</v>
      </c>
      <c r="AI20" s="16">
        <v>2976379</v>
      </c>
      <c r="AJ20" s="16">
        <v>3732181</v>
      </c>
      <c r="AK20" s="16">
        <v>3154128</v>
      </c>
      <c r="AL20" s="16">
        <v>2656198</v>
      </c>
      <c r="AM20" s="16">
        <v>1864531</v>
      </c>
      <c r="AN20" s="16">
        <v>1995035</v>
      </c>
      <c r="AO20" s="16">
        <v>2794277</v>
      </c>
      <c r="AP20" s="16">
        <v>2369459</v>
      </c>
      <c r="AQ20" s="16">
        <v>2585590</v>
      </c>
      <c r="AR20" s="16">
        <v>3065384</v>
      </c>
      <c r="AS20" s="16">
        <v>2439871</v>
      </c>
      <c r="AT20" s="16">
        <v>2599874</v>
      </c>
      <c r="AU20" s="16">
        <v>4428355</v>
      </c>
      <c r="AV20" s="16">
        <v>5258023</v>
      </c>
      <c r="AW20" s="16">
        <v>4412610</v>
      </c>
      <c r="AX20" s="16">
        <v>3927661</v>
      </c>
      <c r="AY20" s="16">
        <v>2573345</v>
      </c>
      <c r="AZ20" s="16">
        <v>2454542</v>
      </c>
      <c r="BA20" s="16">
        <v>2783262</v>
      </c>
      <c r="BB20" s="16">
        <v>2406105</v>
      </c>
      <c r="BC20" s="16">
        <v>2382983</v>
      </c>
      <c r="BD20" s="16">
        <v>3009183</v>
      </c>
      <c r="BE20" s="16">
        <v>2389150</v>
      </c>
      <c r="BF20" s="16">
        <v>3537559</v>
      </c>
      <c r="BG20" s="16">
        <v>4042048</v>
      </c>
      <c r="BH20" s="16">
        <v>3637514</v>
      </c>
      <c r="BI20" s="16">
        <v>3161915</v>
      </c>
      <c r="BJ20" s="16">
        <v>3318297</v>
      </c>
      <c r="BK20" s="16">
        <v>2222153</v>
      </c>
      <c r="BL20" s="16">
        <v>2146826</v>
      </c>
      <c r="BM20" s="16">
        <v>2536491</v>
      </c>
      <c r="BN20" s="16">
        <v>2224484</v>
      </c>
      <c r="BO20" s="16">
        <v>2336747</v>
      </c>
      <c r="BP20" s="16">
        <v>2609038</v>
      </c>
      <c r="BQ20" s="16">
        <v>2330294</v>
      </c>
      <c r="BR20" s="16">
        <v>2655144</v>
      </c>
      <c r="BS20" s="16">
        <v>3868767</v>
      </c>
      <c r="BT20" s="16">
        <v>3919853</v>
      </c>
      <c r="BU20" s="17">
        <v>12855093</v>
      </c>
      <c r="BV20" s="16">
        <v>9586695</v>
      </c>
      <c r="BW20" s="92"/>
      <c r="BX20" s="92"/>
      <c r="BY20" s="92"/>
      <c r="BZ20" s="92"/>
      <c r="CA20" s="92"/>
      <c r="CB20" s="92"/>
      <c r="CD20" s="24">
        <f t="shared" si="0"/>
        <v>26361641</v>
      </c>
      <c r="CE20" s="24">
        <f t="shared" si="1"/>
        <v>8854205</v>
      </c>
      <c r="CF20" s="24">
        <f t="shared" si="2"/>
        <v>7170269</v>
      </c>
    </row>
    <row r="21" spans="2:84" x14ac:dyDescent="0.2">
      <c r="B21" s="11" t="s">
        <v>167</v>
      </c>
      <c r="C21" s="16">
        <v>2481030</v>
      </c>
      <c r="D21" s="16">
        <v>2390756</v>
      </c>
      <c r="E21" s="16">
        <v>3131482</v>
      </c>
      <c r="F21" s="16">
        <v>2543331</v>
      </c>
      <c r="G21" s="16">
        <v>2409344</v>
      </c>
      <c r="H21" s="16">
        <v>3087078</v>
      </c>
      <c r="I21" s="16">
        <v>2423905</v>
      </c>
      <c r="J21" s="16">
        <v>2417256</v>
      </c>
      <c r="K21" s="16">
        <v>2994803</v>
      </c>
      <c r="L21" s="16">
        <v>2325272</v>
      </c>
      <c r="M21" s="16">
        <v>2387655</v>
      </c>
      <c r="N21" s="16">
        <v>2957932</v>
      </c>
      <c r="O21" s="16">
        <v>2426317</v>
      </c>
      <c r="P21" s="16">
        <v>2319047</v>
      </c>
      <c r="Q21" s="16">
        <v>2970602</v>
      </c>
      <c r="R21" s="16">
        <v>2369868</v>
      </c>
      <c r="S21" s="16">
        <v>2408038</v>
      </c>
      <c r="T21" s="16">
        <v>2996594</v>
      </c>
      <c r="U21" s="16">
        <v>2345701</v>
      </c>
      <c r="V21" s="16">
        <v>2475331</v>
      </c>
      <c r="W21" s="16">
        <v>2838842</v>
      </c>
      <c r="X21" s="16">
        <v>2228390</v>
      </c>
      <c r="Y21" s="16">
        <v>2513517</v>
      </c>
      <c r="Z21" s="16">
        <v>3265008</v>
      </c>
      <c r="AA21" s="16">
        <v>2587033</v>
      </c>
      <c r="AB21" s="16">
        <v>2496701</v>
      </c>
      <c r="AC21" s="16">
        <v>3305676</v>
      </c>
      <c r="AD21" s="16">
        <v>2343378</v>
      </c>
      <c r="AE21" s="16">
        <v>2386842</v>
      </c>
      <c r="AF21" s="16">
        <v>3021109</v>
      </c>
      <c r="AG21" s="16">
        <v>2515075</v>
      </c>
      <c r="AH21" s="16">
        <v>2513229</v>
      </c>
      <c r="AI21" s="16">
        <v>3245606</v>
      </c>
      <c r="AJ21" s="16">
        <v>2577162</v>
      </c>
      <c r="AK21" s="16">
        <v>2481484</v>
      </c>
      <c r="AL21" s="16">
        <v>3265757</v>
      </c>
      <c r="AM21" s="16">
        <v>2724051</v>
      </c>
      <c r="AN21" s="16">
        <v>2746094</v>
      </c>
      <c r="AO21" s="16">
        <v>3504253</v>
      </c>
      <c r="AP21" s="16">
        <v>2736952</v>
      </c>
      <c r="AQ21" s="16">
        <v>3006332</v>
      </c>
      <c r="AR21" s="16">
        <v>3661544</v>
      </c>
      <c r="AS21" s="16">
        <v>2941084</v>
      </c>
      <c r="AT21" s="16">
        <v>3095237</v>
      </c>
      <c r="AU21" s="16">
        <v>3835477</v>
      </c>
      <c r="AV21" s="16">
        <v>3191465</v>
      </c>
      <c r="AW21" s="16">
        <v>2861676</v>
      </c>
      <c r="AX21" s="16">
        <v>4129844</v>
      </c>
      <c r="AY21" s="16">
        <v>3446131</v>
      </c>
      <c r="AZ21" s="16">
        <v>3292887</v>
      </c>
      <c r="BA21" s="16">
        <v>4442328</v>
      </c>
      <c r="BB21" s="16">
        <v>2890915</v>
      </c>
      <c r="BC21" s="16">
        <v>4071373</v>
      </c>
      <c r="BD21" s="16">
        <v>4814836</v>
      </c>
      <c r="BE21" s="16">
        <v>3679193</v>
      </c>
      <c r="BF21" s="16">
        <v>3948366</v>
      </c>
      <c r="BG21" s="16">
        <v>5105784</v>
      </c>
      <c r="BH21" s="16">
        <v>4081583</v>
      </c>
      <c r="BI21" s="16">
        <v>4324474</v>
      </c>
      <c r="BJ21" s="16">
        <v>5443279</v>
      </c>
      <c r="BK21" s="16">
        <v>5320725</v>
      </c>
      <c r="BL21" s="16">
        <v>5274015</v>
      </c>
      <c r="BM21" s="16">
        <v>7081715</v>
      </c>
      <c r="BN21" s="16">
        <v>5734001</v>
      </c>
      <c r="BO21" s="16">
        <v>6079950</v>
      </c>
      <c r="BP21" s="16">
        <v>7562733</v>
      </c>
      <c r="BQ21" s="16">
        <v>6217581</v>
      </c>
      <c r="BR21" s="16">
        <v>6131437</v>
      </c>
      <c r="BS21" s="16">
        <v>8677906</v>
      </c>
      <c r="BT21" s="16">
        <v>6923411</v>
      </c>
      <c r="BU21" s="16">
        <v>7708485</v>
      </c>
      <c r="BV21" s="16">
        <v>9249421</v>
      </c>
      <c r="BW21" s="92"/>
      <c r="BX21" s="92"/>
      <c r="BY21" s="92"/>
      <c r="BZ21" s="92"/>
      <c r="CA21" s="92"/>
      <c r="CB21" s="92"/>
      <c r="CD21" s="24">
        <f t="shared" si="0"/>
        <v>23881317</v>
      </c>
      <c r="CE21" s="24">
        <f t="shared" si="1"/>
        <v>21026924</v>
      </c>
      <c r="CF21" s="24">
        <f t="shared" si="2"/>
        <v>19376684</v>
      </c>
    </row>
    <row r="22" spans="2:84" x14ac:dyDescent="0.2">
      <c r="B22" s="11" t="s">
        <v>181</v>
      </c>
      <c r="C22" s="17">
        <v>10221873</v>
      </c>
      <c r="D22" s="16">
        <v>9419550</v>
      </c>
      <c r="E22" s="17">
        <v>10966717</v>
      </c>
      <c r="F22" s="16">
        <v>8887252</v>
      </c>
      <c r="G22" s="16">
        <v>7926023</v>
      </c>
      <c r="H22" s="17">
        <v>10151156</v>
      </c>
      <c r="I22" s="16">
        <v>7799463</v>
      </c>
      <c r="J22" s="16">
        <v>8023370</v>
      </c>
      <c r="K22" s="17">
        <v>10563972</v>
      </c>
      <c r="L22" s="16">
        <v>7801044</v>
      </c>
      <c r="M22" s="16">
        <v>9637202</v>
      </c>
      <c r="N22" s="17">
        <v>10834924</v>
      </c>
      <c r="O22" s="16">
        <v>8855415</v>
      </c>
      <c r="P22" s="17">
        <v>10735574</v>
      </c>
      <c r="Q22" s="17">
        <v>13086687</v>
      </c>
      <c r="R22" s="16">
        <v>7931843</v>
      </c>
      <c r="S22" s="16">
        <v>7851040</v>
      </c>
      <c r="T22" s="17">
        <v>10274372</v>
      </c>
      <c r="U22" s="16">
        <v>7352888</v>
      </c>
      <c r="V22" s="16">
        <v>7919979</v>
      </c>
      <c r="W22" s="16">
        <v>9617288</v>
      </c>
      <c r="X22" s="16">
        <v>7546233</v>
      </c>
      <c r="Y22" s="16">
        <v>8965627</v>
      </c>
      <c r="Z22" s="16">
        <v>9937457</v>
      </c>
      <c r="AA22" s="16">
        <v>6993964</v>
      </c>
      <c r="AB22" s="16">
        <v>6468812</v>
      </c>
      <c r="AC22" s="16">
        <v>8369131</v>
      </c>
      <c r="AD22" s="16">
        <v>8543197</v>
      </c>
      <c r="AE22" s="16">
        <v>7490821</v>
      </c>
      <c r="AF22" s="16">
        <v>8377185</v>
      </c>
      <c r="AG22" s="16">
        <v>6596263</v>
      </c>
      <c r="AH22" s="16">
        <v>8180501</v>
      </c>
      <c r="AI22" s="17">
        <v>13392996</v>
      </c>
      <c r="AJ22" s="16">
        <v>9440519</v>
      </c>
      <c r="AK22" s="16">
        <v>9050884</v>
      </c>
      <c r="AL22" s="16">
        <v>9789640</v>
      </c>
      <c r="AM22" s="16">
        <v>6643295</v>
      </c>
      <c r="AN22" s="16">
        <v>5492015</v>
      </c>
      <c r="AO22" s="16">
        <v>7096528</v>
      </c>
      <c r="AP22" s="16">
        <v>6179076</v>
      </c>
      <c r="AQ22" s="16">
        <v>5775675</v>
      </c>
      <c r="AR22" s="16">
        <v>6535513</v>
      </c>
      <c r="AS22" s="16">
        <v>5169527</v>
      </c>
      <c r="AT22" s="16">
        <v>4453384</v>
      </c>
      <c r="AU22" s="16">
        <v>4087589</v>
      </c>
      <c r="AV22" s="16">
        <v>5264559</v>
      </c>
      <c r="AW22" s="16">
        <v>6653933</v>
      </c>
      <c r="AX22" s="16">
        <v>7351195</v>
      </c>
      <c r="AY22" s="16">
        <v>2155028</v>
      </c>
      <c r="AZ22" s="16">
        <v>6048635</v>
      </c>
      <c r="BA22" s="16">
        <v>6542717</v>
      </c>
      <c r="BB22" s="16">
        <v>5160692</v>
      </c>
      <c r="BC22" s="16">
        <v>4945617</v>
      </c>
      <c r="BD22" s="16">
        <v>6855380</v>
      </c>
      <c r="BE22" s="16">
        <v>3624236</v>
      </c>
      <c r="BF22" s="16">
        <v>2336097</v>
      </c>
      <c r="BG22" s="16">
        <v>2329104</v>
      </c>
      <c r="BH22" s="16">
        <v>6050026</v>
      </c>
      <c r="BI22" s="16">
        <v>5725244</v>
      </c>
      <c r="BJ22" s="16">
        <v>4650320</v>
      </c>
      <c r="BK22" s="16">
        <v>5561102</v>
      </c>
      <c r="BL22" s="16">
        <v>5752978</v>
      </c>
      <c r="BM22" s="16">
        <v>5683112</v>
      </c>
      <c r="BN22" s="16">
        <v>6531307</v>
      </c>
      <c r="BO22" s="16">
        <v>5435609</v>
      </c>
      <c r="BP22" s="16">
        <v>7155894</v>
      </c>
      <c r="BQ22" s="16">
        <v>5914553</v>
      </c>
      <c r="BR22" s="16">
        <v>5673103</v>
      </c>
      <c r="BS22" s="16">
        <v>7453173</v>
      </c>
      <c r="BT22" s="16">
        <v>6524977</v>
      </c>
      <c r="BU22" s="16">
        <v>8540800</v>
      </c>
      <c r="BV22" s="16">
        <v>8968190</v>
      </c>
      <c r="BW22" s="92"/>
      <c r="BX22" s="92"/>
      <c r="BY22" s="92"/>
      <c r="BZ22" s="92"/>
      <c r="CA22" s="92"/>
      <c r="CB22" s="92"/>
      <c r="CD22" s="24">
        <f t="shared" si="0"/>
        <v>24033967</v>
      </c>
      <c r="CE22" s="24">
        <f t="shared" si="1"/>
        <v>19040829</v>
      </c>
      <c r="CF22" s="24">
        <f t="shared" si="2"/>
        <v>19122810</v>
      </c>
    </row>
    <row r="23" spans="2:84" x14ac:dyDescent="0.2">
      <c r="B23" s="11" t="s">
        <v>569</v>
      </c>
      <c r="C23" s="17">
        <v>16514016</v>
      </c>
      <c r="D23" s="17">
        <v>16181615</v>
      </c>
      <c r="E23" s="17">
        <v>19870394</v>
      </c>
      <c r="F23" s="17">
        <v>16695826</v>
      </c>
      <c r="G23" s="17">
        <v>15725118</v>
      </c>
      <c r="H23" s="17">
        <v>20022893</v>
      </c>
      <c r="I23" s="17">
        <v>15497769</v>
      </c>
      <c r="J23" s="17">
        <v>15971364</v>
      </c>
      <c r="K23" s="17">
        <v>19374415</v>
      </c>
      <c r="L23" s="16">
        <v>6963327</v>
      </c>
      <c r="M23" s="16">
        <v>4191640</v>
      </c>
      <c r="N23" s="16">
        <v>4731177</v>
      </c>
      <c r="O23" s="16">
        <v>3775506</v>
      </c>
      <c r="P23" s="16">
        <v>3002175</v>
      </c>
      <c r="Q23" s="16">
        <v>3670527</v>
      </c>
      <c r="R23" s="16">
        <v>3897054</v>
      </c>
      <c r="S23" s="16">
        <v>3602238</v>
      </c>
      <c r="T23" s="16">
        <v>4039849</v>
      </c>
      <c r="U23" s="16">
        <v>2964318</v>
      </c>
      <c r="V23" s="16">
        <v>2725880</v>
      </c>
      <c r="W23" s="16">
        <v>3137319</v>
      </c>
      <c r="X23" s="16">
        <v>2665419</v>
      </c>
      <c r="Y23" s="16">
        <v>2719455</v>
      </c>
      <c r="Z23" s="16">
        <v>3122237</v>
      </c>
      <c r="AA23" s="16">
        <v>2203101</v>
      </c>
      <c r="AB23" s="16">
        <v>2230988</v>
      </c>
      <c r="AC23" s="16">
        <v>3029157</v>
      </c>
      <c r="AD23" s="16">
        <v>2303543</v>
      </c>
      <c r="AE23" s="16">
        <v>2232566</v>
      </c>
      <c r="AF23" s="16">
        <v>2676019</v>
      </c>
      <c r="AG23" s="16">
        <v>2241042</v>
      </c>
      <c r="AH23" s="16">
        <v>2152609</v>
      </c>
      <c r="AI23" s="16">
        <v>2853781</v>
      </c>
      <c r="AJ23" s="16">
        <v>2350447</v>
      </c>
      <c r="AK23" s="16">
        <v>2289841</v>
      </c>
      <c r="AL23" s="16">
        <v>2848450</v>
      </c>
      <c r="AM23" s="16">
        <v>2292154</v>
      </c>
      <c r="AN23" s="16">
        <v>2199468</v>
      </c>
      <c r="AO23" s="16">
        <v>2814679</v>
      </c>
      <c r="AP23" s="16">
        <v>2026458</v>
      </c>
      <c r="AQ23" s="16">
        <v>1712723</v>
      </c>
      <c r="AR23" s="16">
        <v>2252382</v>
      </c>
      <c r="AS23" s="16">
        <v>1650608</v>
      </c>
      <c r="AT23" s="16">
        <v>1626302</v>
      </c>
      <c r="AU23" s="16">
        <v>2255593</v>
      </c>
      <c r="AV23" s="16">
        <v>1845548</v>
      </c>
      <c r="AW23" s="16">
        <v>1879075</v>
      </c>
      <c r="AX23" s="16">
        <v>2443069</v>
      </c>
      <c r="AY23" s="16">
        <v>1954935</v>
      </c>
      <c r="AZ23" s="16">
        <v>1929125</v>
      </c>
      <c r="BA23" s="16">
        <v>2395350</v>
      </c>
      <c r="BB23" s="16">
        <v>1690980</v>
      </c>
      <c r="BC23" s="16">
        <v>1636678</v>
      </c>
      <c r="BD23" s="16">
        <v>2111508</v>
      </c>
      <c r="BE23" s="16">
        <v>1652303</v>
      </c>
      <c r="BF23" s="16">
        <v>1595353</v>
      </c>
      <c r="BG23" s="16">
        <v>2128480</v>
      </c>
      <c r="BH23" s="16">
        <v>1701019</v>
      </c>
      <c r="BI23" s="16">
        <v>1661808</v>
      </c>
      <c r="BJ23" s="16">
        <v>2130484</v>
      </c>
      <c r="BK23" s="16">
        <v>1648521</v>
      </c>
      <c r="BL23" s="16">
        <v>1661763</v>
      </c>
      <c r="BM23" s="16">
        <v>2102997</v>
      </c>
      <c r="BN23" s="16">
        <v>1515575</v>
      </c>
      <c r="BO23" s="16">
        <v>1410907</v>
      </c>
      <c r="BP23" s="16">
        <v>1894190</v>
      </c>
      <c r="BQ23" s="16">
        <v>1322971</v>
      </c>
      <c r="BR23" s="16">
        <v>1430119</v>
      </c>
      <c r="BS23" s="16">
        <v>1834105</v>
      </c>
      <c r="BT23" s="16">
        <v>1498915</v>
      </c>
      <c r="BU23" s="16">
        <v>1767654</v>
      </c>
      <c r="BV23" s="16">
        <v>8803479</v>
      </c>
      <c r="BW23" s="92"/>
      <c r="BX23" s="92"/>
      <c r="BY23" s="92"/>
      <c r="BZ23" s="92"/>
      <c r="CA23" s="92"/>
      <c r="CB23" s="92"/>
      <c r="CD23" s="24">
        <f t="shared" si="0"/>
        <v>12070048</v>
      </c>
      <c r="CE23" s="24">
        <f t="shared" si="1"/>
        <v>4587195</v>
      </c>
      <c r="CF23" s="24">
        <f t="shared" si="2"/>
        <v>4820672</v>
      </c>
    </row>
    <row r="24" spans="2:84" x14ac:dyDescent="0.2">
      <c r="B24" s="11" t="s">
        <v>527</v>
      </c>
      <c r="C24" s="16">
        <v>2665064</v>
      </c>
      <c r="D24" s="16">
        <v>2412814</v>
      </c>
      <c r="E24" s="16">
        <v>3513359</v>
      </c>
      <c r="F24" s="16">
        <v>2769819</v>
      </c>
      <c r="G24" s="16">
        <v>2837905</v>
      </c>
      <c r="H24" s="16">
        <v>3941364</v>
      </c>
      <c r="I24" s="16">
        <v>2967702</v>
      </c>
      <c r="J24" s="16">
        <v>3290285</v>
      </c>
      <c r="K24" s="16">
        <v>3591136</v>
      </c>
      <c r="L24" s="16">
        <v>2701956</v>
      </c>
      <c r="M24" s="16">
        <v>2636505</v>
      </c>
      <c r="N24" s="16">
        <v>3652645</v>
      </c>
      <c r="O24" s="16">
        <v>3126664</v>
      </c>
      <c r="P24" s="16">
        <v>2791847</v>
      </c>
      <c r="Q24" s="16">
        <v>3799386</v>
      </c>
      <c r="R24" s="16">
        <v>3510719</v>
      </c>
      <c r="S24" s="16">
        <v>3507079</v>
      </c>
      <c r="T24" s="16">
        <v>4405412</v>
      </c>
      <c r="U24" s="16">
        <v>3219103</v>
      </c>
      <c r="V24" s="16">
        <v>3142919</v>
      </c>
      <c r="W24" s="16">
        <v>3835669</v>
      </c>
      <c r="X24" s="16">
        <v>3386035</v>
      </c>
      <c r="Y24" s="16">
        <v>3327886</v>
      </c>
      <c r="Z24" s="16">
        <v>4195641</v>
      </c>
      <c r="AA24" s="16">
        <v>3854543</v>
      </c>
      <c r="AB24" s="16">
        <v>3605972</v>
      </c>
      <c r="AC24" s="16">
        <v>4711167</v>
      </c>
      <c r="AD24" s="16">
        <v>3695339</v>
      </c>
      <c r="AE24" s="16">
        <v>3925109</v>
      </c>
      <c r="AF24" s="16">
        <v>4633939</v>
      </c>
      <c r="AG24" s="16">
        <v>3921072</v>
      </c>
      <c r="AH24" s="16">
        <v>3797754</v>
      </c>
      <c r="AI24" s="16">
        <v>4816998</v>
      </c>
      <c r="AJ24" s="16">
        <v>3532163</v>
      </c>
      <c r="AK24" s="16">
        <v>3730002</v>
      </c>
      <c r="AL24" s="16">
        <v>4916796</v>
      </c>
      <c r="AM24" s="16">
        <v>4191272</v>
      </c>
      <c r="AN24" s="16">
        <v>3574159</v>
      </c>
      <c r="AO24" s="16">
        <v>5224136</v>
      </c>
      <c r="AP24" s="16">
        <v>3440302</v>
      </c>
      <c r="AQ24" s="16">
        <v>3781732</v>
      </c>
      <c r="AR24" s="16">
        <v>6661146</v>
      </c>
      <c r="AS24" s="16">
        <v>4603054</v>
      </c>
      <c r="AT24" s="16">
        <v>4520029</v>
      </c>
      <c r="AU24" s="16">
        <v>6425084</v>
      </c>
      <c r="AV24" s="16">
        <v>4842706</v>
      </c>
      <c r="AW24" s="16">
        <v>5249997</v>
      </c>
      <c r="AX24" s="16">
        <v>6386410</v>
      </c>
      <c r="AY24" s="16">
        <v>6110078</v>
      </c>
      <c r="AZ24" s="16">
        <v>4409154</v>
      </c>
      <c r="BA24" s="16">
        <v>7845295</v>
      </c>
      <c r="BB24" s="16">
        <v>6446173</v>
      </c>
      <c r="BC24" s="16">
        <v>7216979</v>
      </c>
      <c r="BD24" s="17">
        <v>10223567</v>
      </c>
      <c r="BE24" s="16">
        <v>9020866</v>
      </c>
      <c r="BF24" s="16">
        <v>8292464</v>
      </c>
      <c r="BG24" s="17">
        <v>11805300</v>
      </c>
      <c r="BH24" s="17">
        <v>10595019</v>
      </c>
      <c r="BI24" s="17">
        <v>12083394</v>
      </c>
      <c r="BJ24" s="17">
        <v>15120708</v>
      </c>
      <c r="BK24" s="17">
        <v>15137701</v>
      </c>
      <c r="BL24" s="17">
        <v>16087047</v>
      </c>
      <c r="BM24" s="17">
        <v>20181334</v>
      </c>
      <c r="BN24" s="17">
        <v>13568653</v>
      </c>
      <c r="BO24" s="17">
        <v>14694380</v>
      </c>
      <c r="BP24" s="17">
        <v>18821589</v>
      </c>
      <c r="BQ24" s="17">
        <v>15865661</v>
      </c>
      <c r="BR24" s="17">
        <v>14832680</v>
      </c>
      <c r="BS24" s="17">
        <v>18429095</v>
      </c>
      <c r="BT24" s="17">
        <v>12940021</v>
      </c>
      <c r="BU24" s="16">
        <v>9725645</v>
      </c>
      <c r="BV24" s="16">
        <v>8585343</v>
      </c>
      <c r="BW24" s="92"/>
      <c r="BX24" s="92"/>
      <c r="BY24" s="92"/>
      <c r="BZ24" s="92"/>
      <c r="CA24" s="92"/>
      <c r="CB24" s="92"/>
      <c r="CD24" s="24">
        <f t="shared" si="0"/>
        <v>31251009</v>
      </c>
      <c r="CE24" s="24">
        <f t="shared" si="1"/>
        <v>49127436</v>
      </c>
      <c r="CF24" s="24">
        <f t="shared" si="2"/>
        <v>47084622</v>
      </c>
    </row>
    <row r="25" spans="2:84" x14ac:dyDescent="0.2">
      <c r="B25" s="11" t="s">
        <v>387</v>
      </c>
      <c r="C25" s="16">
        <v>5032741</v>
      </c>
      <c r="D25" s="16">
        <v>5417172</v>
      </c>
      <c r="E25" s="16">
        <v>5640630</v>
      </c>
      <c r="F25" s="16">
        <v>4604941</v>
      </c>
      <c r="G25" s="16">
        <v>4950764</v>
      </c>
      <c r="H25" s="16">
        <v>6472711</v>
      </c>
      <c r="I25" s="16">
        <v>5385480</v>
      </c>
      <c r="J25" s="16">
        <v>5696621</v>
      </c>
      <c r="K25" s="16">
        <v>6482349</v>
      </c>
      <c r="L25" s="16">
        <v>5128527</v>
      </c>
      <c r="M25" s="16">
        <v>6078736</v>
      </c>
      <c r="N25" s="16">
        <v>8018571</v>
      </c>
      <c r="O25" s="16">
        <v>7691929</v>
      </c>
      <c r="P25" s="16">
        <v>7469741</v>
      </c>
      <c r="Q25" s="16">
        <v>8576046</v>
      </c>
      <c r="R25" s="16">
        <v>6336911</v>
      </c>
      <c r="S25" s="16">
        <v>6478409</v>
      </c>
      <c r="T25" s="16">
        <v>8346607</v>
      </c>
      <c r="U25" s="16">
        <v>6536718</v>
      </c>
      <c r="V25" s="16">
        <v>6589092</v>
      </c>
      <c r="W25" s="16">
        <v>7568287</v>
      </c>
      <c r="X25" s="16">
        <v>5822441</v>
      </c>
      <c r="Y25" s="16">
        <v>6227615</v>
      </c>
      <c r="Z25" s="16">
        <v>7362086</v>
      </c>
      <c r="AA25" s="16">
        <v>6495967</v>
      </c>
      <c r="AB25" s="16">
        <v>6356155</v>
      </c>
      <c r="AC25" s="16">
        <v>7564824</v>
      </c>
      <c r="AD25" s="16">
        <v>5770083</v>
      </c>
      <c r="AE25" s="16">
        <v>6266484</v>
      </c>
      <c r="AF25" s="16">
        <v>7987467</v>
      </c>
      <c r="AG25" s="16">
        <v>6128087</v>
      </c>
      <c r="AH25" s="16">
        <v>6018083</v>
      </c>
      <c r="AI25" s="16">
        <v>6882116</v>
      </c>
      <c r="AJ25" s="16">
        <v>5451429</v>
      </c>
      <c r="AK25" s="16">
        <v>5841621</v>
      </c>
      <c r="AL25" s="16">
        <v>7909484</v>
      </c>
      <c r="AM25" s="16">
        <v>6952250</v>
      </c>
      <c r="AN25" s="16">
        <v>6640759</v>
      </c>
      <c r="AO25" s="16">
        <v>8116728</v>
      </c>
      <c r="AP25" s="16">
        <v>6242206</v>
      </c>
      <c r="AQ25" s="16">
        <v>7236779</v>
      </c>
      <c r="AR25" s="16">
        <v>9377583</v>
      </c>
      <c r="AS25" s="16">
        <v>7182783</v>
      </c>
      <c r="AT25" s="16">
        <v>7262640</v>
      </c>
      <c r="AU25" s="16">
        <v>8147822</v>
      </c>
      <c r="AV25" s="16">
        <v>6264467</v>
      </c>
      <c r="AW25" s="16">
        <v>6557722</v>
      </c>
      <c r="AX25" s="16">
        <v>8541887</v>
      </c>
      <c r="AY25" s="16">
        <v>7422611</v>
      </c>
      <c r="AZ25" s="16">
        <v>7898903</v>
      </c>
      <c r="BA25" s="16">
        <v>7631228</v>
      </c>
      <c r="BB25" s="16">
        <v>6549066</v>
      </c>
      <c r="BC25" s="16">
        <v>6523871</v>
      </c>
      <c r="BD25" s="16">
        <v>8625947</v>
      </c>
      <c r="BE25" s="16">
        <v>6579383</v>
      </c>
      <c r="BF25" s="16">
        <v>6473788</v>
      </c>
      <c r="BG25" s="16">
        <v>8431792</v>
      </c>
      <c r="BH25" s="16">
        <v>6774696</v>
      </c>
      <c r="BI25" s="16">
        <v>6883570</v>
      </c>
      <c r="BJ25" s="16">
        <v>8710464</v>
      </c>
      <c r="BK25" s="16">
        <v>7535715</v>
      </c>
      <c r="BL25" s="16">
        <v>7409217</v>
      </c>
      <c r="BM25" s="16">
        <v>7790456</v>
      </c>
      <c r="BN25" s="16">
        <v>6674055</v>
      </c>
      <c r="BO25" s="16">
        <v>6920946</v>
      </c>
      <c r="BP25" s="16">
        <v>8935502</v>
      </c>
      <c r="BQ25" s="16">
        <v>7382986</v>
      </c>
      <c r="BR25" s="16">
        <v>6831413</v>
      </c>
      <c r="BS25" s="16">
        <v>8448733</v>
      </c>
      <c r="BT25" s="16">
        <v>6528187</v>
      </c>
      <c r="BU25" s="16">
        <v>6343921</v>
      </c>
      <c r="BV25" s="16">
        <v>7986278</v>
      </c>
      <c r="BW25" s="92"/>
      <c r="BX25" s="92"/>
      <c r="BY25" s="92"/>
      <c r="BZ25" s="92"/>
      <c r="CA25" s="92"/>
      <c r="CB25" s="92"/>
      <c r="CD25" s="24">
        <f t="shared" si="0"/>
        <v>20858386</v>
      </c>
      <c r="CE25" s="24">
        <f t="shared" si="1"/>
        <v>22663132</v>
      </c>
      <c r="CF25" s="24">
        <f t="shared" si="2"/>
        <v>22530503</v>
      </c>
    </row>
    <row r="26" spans="2:84" x14ac:dyDescent="0.2">
      <c r="B26" s="11" t="s">
        <v>260</v>
      </c>
      <c r="C26" s="16">
        <v>1448207</v>
      </c>
      <c r="D26" s="16">
        <v>1327695</v>
      </c>
      <c r="E26" s="16">
        <v>1722094</v>
      </c>
      <c r="F26" s="16">
        <v>1473394</v>
      </c>
      <c r="G26" s="16">
        <v>1524102</v>
      </c>
      <c r="H26" s="16">
        <v>2059930</v>
      </c>
      <c r="I26" s="16">
        <v>1604361</v>
      </c>
      <c r="J26" s="16">
        <v>1524958</v>
      </c>
      <c r="K26" s="16">
        <v>2214213</v>
      </c>
      <c r="L26" s="16">
        <v>1691716</v>
      </c>
      <c r="M26" s="16">
        <v>1761541</v>
      </c>
      <c r="N26" s="16">
        <v>2529125</v>
      </c>
      <c r="O26" s="16">
        <v>1763174</v>
      </c>
      <c r="P26" s="16">
        <v>1671704</v>
      </c>
      <c r="Q26" s="16">
        <v>2098632</v>
      </c>
      <c r="R26" s="16">
        <v>1993438</v>
      </c>
      <c r="S26" s="16">
        <v>1999429</v>
      </c>
      <c r="T26" s="16">
        <v>2529268</v>
      </c>
      <c r="U26" s="16">
        <v>1995400</v>
      </c>
      <c r="V26" s="16">
        <v>2347347</v>
      </c>
      <c r="W26" s="16">
        <v>2597678</v>
      </c>
      <c r="X26" s="16">
        <v>1936468</v>
      </c>
      <c r="Y26" s="16">
        <v>2135636</v>
      </c>
      <c r="Z26" s="16">
        <v>2551078</v>
      </c>
      <c r="AA26" s="16">
        <v>1990251</v>
      </c>
      <c r="AB26" s="16">
        <v>1959260</v>
      </c>
      <c r="AC26" s="16">
        <v>2622354</v>
      </c>
      <c r="AD26" s="16">
        <v>1750073</v>
      </c>
      <c r="AE26" s="16">
        <v>2095262</v>
      </c>
      <c r="AF26" s="16">
        <v>2736011</v>
      </c>
      <c r="AG26" s="16">
        <v>2034095</v>
      </c>
      <c r="AH26" s="16">
        <v>2242951</v>
      </c>
      <c r="AI26" s="16">
        <v>2492140</v>
      </c>
      <c r="AJ26" s="16">
        <v>2022230</v>
      </c>
      <c r="AK26" s="16">
        <v>2327568</v>
      </c>
      <c r="AL26" s="16">
        <v>2916690</v>
      </c>
      <c r="AM26" s="16">
        <v>2251799</v>
      </c>
      <c r="AN26" s="16">
        <v>2639672</v>
      </c>
      <c r="AO26" s="16">
        <v>3168567</v>
      </c>
      <c r="AP26" s="16">
        <v>2946906</v>
      </c>
      <c r="AQ26" s="16">
        <v>2952098</v>
      </c>
      <c r="AR26" s="16">
        <v>3614011</v>
      </c>
      <c r="AS26" s="16">
        <v>2970811</v>
      </c>
      <c r="AT26" s="16">
        <v>3109661</v>
      </c>
      <c r="AU26" s="16">
        <v>3408895</v>
      </c>
      <c r="AV26" s="16">
        <v>2688625</v>
      </c>
      <c r="AW26" s="16">
        <v>2752428</v>
      </c>
      <c r="AX26" s="16">
        <v>4211516</v>
      </c>
      <c r="AY26" s="16">
        <v>3403653</v>
      </c>
      <c r="AZ26" s="16">
        <v>3363671</v>
      </c>
      <c r="BA26" s="16">
        <v>4805063</v>
      </c>
      <c r="BB26" s="16">
        <v>4201002</v>
      </c>
      <c r="BC26" s="16">
        <v>4221059</v>
      </c>
      <c r="BD26" s="16">
        <v>5443540</v>
      </c>
      <c r="BE26" s="16">
        <v>3916502</v>
      </c>
      <c r="BF26" s="16">
        <v>4271148</v>
      </c>
      <c r="BG26" s="16">
        <v>5731061</v>
      </c>
      <c r="BH26" s="16">
        <v>4652437</v>
      </c>
      <c r="BI26" s="16">
        <v>5830307</v>
      </c>
      <c r="BJ26" s="16">
        <v>6309719</v>
      </c>
      <c r="BK26" s="16">
        <v>6044705</v>
      </c>
      <c r="BL26" s="16">
        <v>5576344</v>
      </c>
      <c r="BM26" s="16">
        <v>9336895</v>
      </c>
      <c r="BN26" s="16">
        <v>7693535</v>
      </c>
      <c r="BO26" s="16">
        <v>7744220</v>
      </c>
      <c r="BP26" s="16">
        <v>8883819</v>
      </c>
      <c r="BQ26" s="16">
        <v>7421078</v>
      </c>
      <c r="BR26" s="16">
        <v>7220703</v>
      </c>
      <c r="BS26" s="16">
        <v>9829177</v>
      </c>
      <c r="BT26" s="16">
        <v>8339410</v>
      </c>
      <c r="BU26" s="16">
        <v>7575753</v>
      </c>
      <c r="BV26" s="16">
        <v>7920167</v>
      </c>
      <c r="BW26" s="92"/>
      <c r="BX26" s="92"/>
      <c r="BY26" s="92"/>
      <c r="BZ26" s="92"/>
      <c r="CA26" s="92"/>
      <c r="CB26" s="92"/>
      <c r="CD26" s="24">
        <f t="shared" si="0"/>
        <v>23835330</v>
      </c>
      <c r="CE26" s="24">
        <f t="shared" si="1"/>
        <v>24470958</v>
      </c>
      <c r="CF26" s="24">
        <f t="shared" si="2"/>
        <v>24321574</v>
      </c>
    </row>
    <row r="27" spans="2:84" x14ac:dyDescent="0.2">
      <c r="B27" s="11" t="s">
        <v>543</v>
      </c>
      <c r="C27" s="16">
        <v>3056443</v>
      </c>
      <c r="D27" s="16">
        <v>3393330</v>
      </c>
      <c r="E27" s="16">
        <v>4865982</v>
      </c>
      <c r="F27" s="16">
        <v>2941500</v>
      </c>
      <c r="G27" s="16">
        <v>3184847</v>
      </c>
      <c r="H27" s="16">
        <v>4172091</v>
      </c>
      <c r="I27" s="16">
        <v>3367739</v>
      </c>
      <c r="J27" s="16">
        <v>3612537</v>
      </c>
      <c r="K27" s="16">
        <v>4371450</v>
      </c>
      <c r="L27" s="16">
        <v>3514111</v>
      </c>
      <c r="M27" s="16">
        <v>3630282</v>
      </c>
      <c r="N27" s="16">
        <v>4248180</v>
      </c>
      <c r="O27" s="16">
        <v>3253217</v>
      </c>
      <c r="P27" s="16">
        <v>3221591</v>
      </c>
      <c r="Q27" s="16">
        <v>3895592</v>
      </c>
      <c r="R27" s="16">
        <v>2890532</v>
      </c>
      <c r="S27" s="16">
        <v>3081088</v>
      </c>
      <c r="T27" s="16">
        <v>4151885</v>
      </c>
      <c r="U27" s="16">
        <v>3321728</v>
      </c>
      <c r="V27" s="16">
        <v>3790468</v>
      </c>
      <c r="W27" s="16">
        <v>4394008</v>
      </c>
      <c r="X27" s="16">
        <v>3381211</v>
      </c>
      <c r="Y27" s="16">
        <v>3473143</v>
      </c>
      <c r="Z27" s="16">
        <v>3984248</v>
      </c>
      <c r="AA27" s="16">
        <v>3202682</v>
      </c>
      <c r="AB27" s="16">
        <v>3102979</v>
      </c>
      <c r="AC27" s="16">
        <v>3902354</v>
      </c>
      <c r="AD27" s="16">
        <v>3293815</v>
      </c>
      <c r="AE27" s="16">
        <v>3612453</v>
      </c>
      <c r="AF27" s="16">
        <v>4126396</v>
      </c>
      <c r="AG27" s="16">
        <v>3383957</v>
      </c>
      <c r="AH27" s="16">
        <v>3640304</v>
      </c>
      <c r="AI27" s="16">
        <v>4495995</v>
      </c>
      <c r="AJ27" s="16">
        <v>3645964</v>
      </c>
      <c r="AK27" s="16">
        <v>3852360</v>
      </c>
      <c r="AL27" s="16">
        <v>4368704</v>
      </c>
      <c r="AM27" s="16">
        <v>3596271</v>
      </c>
      <c r="AN27" s="16">
        <v>6088870</v>
      </c>
      <c r="AO27" s="16">
        <v>7528188</v>
      </c>
      <c r="AP27" s="16">
        <v>6027431</v>
      </c>
      <c r="AQ27" s="16">
        <v>6457257</v>
      </c>
      <c r="AR27" s="16">
        <v>8046313</v>
      </c>
      <c r="AS27" s="16">
        <v>6224615</v>
      </c>
      <c r="AT27" s="16">
        <v>6956196</v>
      </c>
      <c r="AU27" s="16">
        <v>8444694</v>
      </c>
      <c r="AV27" s="16">
        <v>6560119</v>
      </c>
      <c r="AW27" s="16">
        <v>6446847</v>
      </c>
      <c r="AX27" s="16">
        <v>7758801</v>
      </c>
      <c r="AY27" s="16">
        <v>5399868</v>
      </c>
      <c r="AZ27" s="16">
        <v>5430750</v>
      </c>
      <c r="BA27" s="16">
        <v>6367592</v>
      </c>
      <c r="BB27" s="16">
        <v>5628281</v>
      </c>
      <c r="BC27" s="16">
        <v>6168604</v>
      </c>
      <c r="BD27" s="16">
        <v>9924924</v>
      </c>
      <c r="BE27" s="16">
        <v>6683265</v>
      </c>
      <c r="BF27" s="16">
        <v>6550960</v>
      </c>
      <c r="BG27" s="16">
        <v>8789115</v>
      </c>
      <c r="BH27" s="16">
        <v>7608524</v>
      </c>
      <c r="BI27" s="16">
        <v>6760975</v>
      </c>
      <c r="BJ27" s="16">
        <v>8735802</v>
      </c>
      <c r="BK27" s="16">
        <v>6159900</v>
      </c>
      <c r="BL27" s="16">
        <v>5953880</v>
      </c>
      <c r="BM27" s="16">
        <v>6291200</v>
      </c>
      <c r="BN27" s="16">
        <v>4922393</v>
      </c>
      <c r="BO27" s="16">
        <v>4924291</v>
      </c>
      <c r="BP27" s="16">
        <v>6745034</v>
      </c>
      <c r="BQ27" s="16">
        <v>5875312</v>
      </c>
      <c r="BR27" s="16">
        <v>5830086</v>
      </c>
      <c r="BS27" s="16">
        <v>9869845</v>
      </c>
      <c r="BT27" s="16">
        <v>6033896</v>
      </c>
      <c r="BU27" s="16">
        <v>7767712</v>
      </c>
      <c r="BV27" s="16">
        <v>7398892</v>
      </c>
      <c r="BW27" s="92"/>
      <c r="BX27" s="92"/>
      <c r="BY27" s="92"/>
      <c r="BZ27" s="92"/>
      <c r="CA27" s="92"/>
      <c r="CB27" s="92"/>
      <c r="CD27" s="24">
        <f t="shared" si="0"/>
        <v>21200500</v>
      </c>
      <c r="CE27" s="24">
        <f t="shared" si="1"/>
        <v>21575243</v>
      </c>
      <c r="CF27" s="24">
        <f t="shared" si="2"/>
        <v>16591718</v>
      </c>
    </row>
    <row r="28" spans="2:84" x14ac:dyDescent="0.2">
      <c r="B28" s="11" t="s">
        <v>217</v>
      </c>
      <c r="C28" s="13">
        <v>3498</v>
      </c>
      <c r="D28" s="12">
        <v>15448</v>
      </c>
      <c r="E28" s="12">
        <v>26445</v>
      </c>
      <c r="F28" s="12">
        <v>29717</v>
      </c>
      <c r="G28" s="12">
        <v>38023</v>
      </c>
      <c r="H28" s="12">
        <v>89536</v>
      </c>
      <c r="I28" s="12">
        <v>60441</v>
      </c>
      <c r="J28" s="12">
        <v>41180</v>
      </c>
      <c r="K28" s="12">
        <v>61864</v>
      </c>
      <c r="L28" s="12">
        <v>43804</v>
      </c>
      <c r="M28" s="12">
        <v>41749</v>
      </c>
      <c r="N28" s="12">
        <v>49337</v>
      </c>
      <c r="O28" s="12">
        <v>70196</v>
      </c>
      <c r="P28" s="18">
        <v>104733</v>
      </c>
      <c r="Q28" s="18">
        <v>161815</v>
      </c>
      <c r="R28" s="18">
        <v>715606</v>
      </c>
      <c r="S28" s="16">
        <v>1011256</v>
      </c>
      <c r="T28" s="18">
        <v>963354</v>
      </c>
      <c r="U28" s="18">
        <v>802809</v>
      </c>
      <c r="V28" s="18">
        <v>959616</v>
      </c>
      <c r="W28" s="16">
        <v>1111839</v>
      </c>
      <c r="X28" s="18">
        <v>884224</v>
      </c>
      <c r="Y28" s="18">
        <v>964736</v>
      </c>
      <c r="Z28" s="16">
        <v>1210510</v>
      </c>
      <c r="AA28" s="16">
        <v>1262769</v>
      </c>
      <c r="AB28" s="16">
        <v>1211384</v>
      </c>
      <c r="AC28" s="16">
        <v>1556964</v>
      </c>
      <c r="AD28" s="16">
        <v>1274786</v>
      </c>
      <c r="AE28" s="16">
        <v>1288651</v>
      </c>
      <c r="AF28" s="16">
        <v>1529218</v>
      </c>
      <c r="AG28" s="16">
        <v>1300644</v>
      </c>
      <c r="AH28" s="16">
        <v>1330326</v>
      </c>
      <c r="AI28" s="16">
        <v>1597004</v>
      </c>
      <c r="AJ28" s="16">
        <v>1198105</v>
      </c>
      <c r="AK28" s="16">
        <v>1244220</v>
      </c>
      <c r="AL28" s="16">
        <v>1505643</v>
      </c>
      <c r="AM28" s="16">
        <v>1109727</v>
      </c>
      <c r="AN28" s="18">
        <v>941648</v>
      </c>
      <c r="AO28" s="16">
        <v>1217158</v>
      </c>
      <c r="AP28" s="18">
        <v>959213</v>
      </c>
      <c r="AQ28" s="18">
        <v>937956</v>
      </c>
      <c r="AR28" s="16">
        <v>1141405</v>
      </c>
      <c r="AS28" s="18">
        <v>842871</v>
      </c>
      <c r="AT28" s="18">
        <v>955986</v>
      </c>
      <c r="AU28" s="16">
        <v>1292530</v>
      </c>
      <c r="AV28" s="18">
        <v>973147</v>
      </c>
      <c r="AW28" s="18">
        <v>988193</v>
      </c>
      <c r="AX28" s="16">
        <v>1300853</v>
      </c>
      <c r="AY28" s="18">
        <v>935944</v>
      </c>
      <c r="AZ28" s="18">
        <v>898221</v>
      </c>
      <c r="BA28" s="16">
        <v>1126782</v>
      </c>
      <c r="BB28" s="18">
        <v>801047</v>
      </c>
      <c r="BC28" s="18">
        <v>918459</v>
      </c>
      <c r="BD28" s="16">
        <v>1044464</v>
      </c>
      <c r="BE28" s="18">
        <v>785899</v>
      </c>
      <c r="BF28" s="18">
        <v>733011</v>
      </c>
      <c r="BG28" s="18">
        <v>991427</v>
      </c>
      <c r="BH28" s="18">
        <v>707139</v>
      </c>
      <c r="BI28" s="18">
        <v>770394</v>
      </c>
      <c r="BJ28" s="18">
        <v>906110</v>
      </c>
      <c r="BK28" s="18">
        <v>665916</v>
      </c>
      <c r="BL28" s="18">
        <v>658267</v>
      </c>
      <c r="BM28" s="18">
        <v>836692</v>
      </c>
      <c r="BN28" s="18">
        <v>638414</v>
      </c>
      <c r="BO28" s="18">
        <v>755601</v>
      </c>
      <c r="BP28" s="18">
        <v>788291</v>
      </c>
      <c r="BQ28" s="18">
        <v>603131</v>
      </c>
      <c r="BR28" s="18">
        <v>662238</v>
      </c>
      <c r="BS28" s="16">
        <v>1027644</v>
      </c>
      <c r="BT28" s="18">
        <v>845272</v>
      </c>
      <c r="BU28" s="16">
        <v>4539071</v>
      </c>
      <c r="BV28" s="16">
        <v>7129495</v>
      </c>
      <c r="BW28" s="92"/>
      <c r="BX28" s="92"/>
      <c r="BY28" s="92"/>
      <c r="BZ28" s="92"/>
      <c r="CA28" s="92"/>
      <c r="CB28" s="92"/>
      <c r="CD28" s="24">
        <f t="shared" si="0"/>
        <v>12513838</v>
      </c>
      <c r="CE28" s="24">
        <f t="shared" si="1"/>
        <v>2293013</v>
      </c>
      <c r="CF28" s="24">
        <f t="shared" si="2"/>
        <v>2182306</v>
      </c>
    </row>
    <row r="29" spans="2:84" x14ac:dyDescent="0.2">
      <c r="B29" s="11" t="s">
        <v>378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2">
        <v>54681</v>
      </c>
      <c r="BR29" s="18">
        <v>866379</v>
      </c>
      <c r="BS29" s="16">
        <v>2392490</v>
      </c>
      <c r="BT29" s="16">
        <v>3546326</v>
      </c>
      <c r="BU29" s="16">
        <v>3551698</v>
      </c>
      <c r="BV29" s="16">
        <v>7118644</v>
      </c>
      <c r="BW29" s="92"/>
      <c r="BX29" s="92"/>
      <c r="BY29" s="92"/>
      <c r="BZ29" s="92"/>
      <c r="CA29" s="92"/>
      <c r="CB29" s="92"/>
      <c r="CD29" s="24">
        <f t="shared" si="0"/>
        <v>14216668</v>
      </c>
      <c r="CE29" s="24">
        <f t="shared" si="1"/>
        <v>3313550</v>
      </c>
      <c r="CF29" s="24">
        <f t="shared" si="2"/>
        <v>0</v>
      </c>
    </row>
    <row r="30" spans="2:84" x14ac:dyDescent="0.2">
      <c r="B30" s="11" t="s">
        <v>192</v>
      </c>
      <c r="C30" s="18">
        <v>221284</v>
      </c>
      <c r="D30" s="18">
        <v>282756</v>
      </c>
      <c r="E30" s="18">
        <v>394730</v>
      </c>
      <c r="F30" s="18">
        <v>379665</v>
      </c>
      <c r="G30" s="18">
        <v>399612</v>
      </c>
      <c r="H30" s="18">
        <v>553715</v>
      </c>
      <c r="I30" s="18">
        <v>438959</v>
      </c>
      <c r="J30" s="18">
        <v>469766</v>
      </c>
      <c r="K30" s="18">
        <v>602090</v>
      </c>
      <c r="L30" s="18">
        <v>515528</v>
      </c>
      <c r="M30" s="18">
        <v>598373</v>
      </c>
      <c r="N30" s="18">
        <v>784410</v>
      </c>
      <c r="O30" s="18">
        <v>673542</v>
      </c>
      <c r="P30" s="18">
        <v>709920</v>
      </c>
      <c r="Q30" s="18">
        <v>954005</v>
      </c>
      <c r="R30" s="18">
        <v>814206</v>
      </c>
      <c r="S30" s="16">
        <v>1080325</v>
      </c>
      <c r="T30" s="16">
        <v>1741166</v>
      </c>
      <c r="U30" s="16">
        <v>1432239</v>
      </c>
      <c r="V30" s="16">
        <v>1463088</v>
      </c>
      <c r="W30" s="16">
        <v>1831100</v>
      </c>
      <c r="X30" s="16">
        <v>1853920</v>
      </c>
      <c r="Y30" s="16">
        <v>2027835</v>
      </c>
      <c r="Z30" s="16">
        <v>2628857</v>
      </c>
      <c r="AA30" s="16">
        <v>2369365</v>
      </c>
      <c r="AB30" s="16">
        <v>2430813</v>
      </c>
      <c r="AC30" s="16">
        <v>2866859</v>
      </c>
      <c r="AD30" s="16">
        <v>2471504</v>
      </c>
      <c r="AE30" s="16">
        <v>2818579</v>
      </c>
      <c r="AF30" s="16">
        <v>3692006</v>
      </c>
      <c r="AG30" s="16">
        <v>2893075</v>
      </c>
      <c r="AH30" s="16">
        <v>2991518</v>
      </c>
      <c r="AI30" s="16">
        <v>3578792</v>
      </c>
      <c r="AJ30" s="16">
        <v>2897524</v>
      </c>
      <c r="AK30" s="16">
        <v>3161524</v>
      </c>
      <c r="AL30" s="16">
        <v>4126990</v>
      </c>
      <c r="AM30" s="16">
        <v>3693794</v>
      </c>
      <c r="AN30" s="16">
        <v>3555210</v>
      </c>
      <c r="AO30" s="16">
        <v>4471069</v>
      </c>
      <c r="AP30" s="16">
        <v>3572943</v>
      </c>
      <c r="AQ30" s="16">
        <v>4095821</v>
      </c>
      <c r="AR30" s="16">
        <v>5451360</v>
      </c>
      <c r="AS30" s="16">
        <v>4296774</v>
      </c>
      <c r="AT30" s="16">
        <v>4455428</v>
      </c>
      <c r="AU30" s="16">
        <v>5686076</v>
      </c>
      <c r="AV30" s="16">
        <v>4405195</v>
      </c>
      <c r="AW30" s="16">
        <v>4556442</v>
      </c>
      <c r="AX30" s="16">
        <v>6029450</v>
      </c>
      <c r="AY30" s="16">
        <v>5218781</v>
      </c>
      <c r="AZ30" s="16">
        <v>5191625</v>
      </c>
      <c r="BA30" s="16">
        <v>5690659</v>
      </c>
      <c r="BB30" s="16">
        <v>4749903</v>
      </c>
      <c r="BC30" s="16">
        <v>4682613</v>
      </c>
      <c r="BD30" s="16">
        <v>7262129</v>
      </c>
      <c r="BE30" s="16">
        <v>5632299</v>
      </c>
      <c r="BF30" s="16">
        <v>5614714</v>
      </c>
      <c r="BG30" s="16">
        <v>6978474</v>
      </c>
      <c r="BH30" s="16">
        <v>5671689</v>
      </c>
      <c r="BI30" s="16">
        <v>5581776</v>
      </c>
      <c r="BJ30" s="16">
        <v>6881674</v>
      </c>
      <c r="BK30" s="16">
        <v>5754610</v>
      </c>
      <c r="BL30" s="16">
        <v>5692132</v>
      </c>
      <c r="BM30" s="16">
        <v>5445116</v>
      </c>
      <c r="BN30" s="16">
        <v>5426112</v>
      </c>
      <c r="BO30" s="16">
        <v>5535362</v>
      </c>
      <c r="BP30" s="16">
        <v>6846003</v>
      </c>
      <c r="BQ30" s="16">
        <v>5592547</v>
      </c>
      <c r="BR30" s="16">
        <v>5866899</v>
      </c>
      <c r="BS30" s="16">
        <v>7211606</v>
      </c>
      <c r="BT30" s="16">
        <v>5773612</v>
      </c>
      <c r="BU30" s="16">
        <v>5678046</v>
      </c>
      <c r="BV30" s="16">
        <v>7042037</v>
      </c>
      <c r="BW30" s="92"/>
      <c r="BX30" s="92"/>
      <c r="BY30" s="92"/>
      <c r="BZ30" s="92"/>
      <c r="CA30" s="92"/>
      <c r="CB30" s="92"/>
      <c r="CD30" s="24">
        <f t="shared" si="0"/>
        <v>18493695</v>
      </c>
      <c r="CE30" s="24">
        <f t="shared" si="1"/>
        <v>18671052</v>
      </c>
      <c r="CF30" s="24">
        <f t="shared" si="2"/>
        <v>17807477</v>
      </c>
    </row>
    <row r="31" spans="2:84" x14ac:dyDescent="0.2">
      <c r="B31" s="11" t="s">
        <v>544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6">
        <v>2306100</v>
      </c>
      <c r="AS31" s="17">
        <v>15067508</v>
      </c>
      <c r="AT31" s="17">
        <v>10372401</v>
      </c>
      <c r="AU31" s="17">
        <v>12946613</v>
      </c>
      <c r="AV31" s="16">
        <v>9525633</v>
      </c>
      <c r="AW31" s="17">
        <v>13696182</v>
      </c>
      <c r="AX31" s="17">
        <v>14524745</v>
      </c>
      <c r="AY31" s="16">
        <v>9678573</v>
      </c>
      <c r="AZ31" s="16">
        <v>8207277</v>
      </c>
      <c r="BA31" s="16">
        <v>9265307</v>
      </c>
      <c r="BB31" s="16">
        <v>5809011</v>
      </c>
      <c r="BC31" s="16">
        <v>3985368</v>
      </c>
      <c r="BD31" s="16">
        <v>5472671</v>
      </c>
      <c r="BE31" s="16">
        <v>1226251</v>
      </c>
      <c r="BF31" s="16">
        <v>4809522</v>
      </c>
      <c r="BG31" s="16">
        <v>3843541</v>
      </c>
      <c r="BH31" s="16">
        <v>4143720</v>
      </c>
      <c r="BI31" s="16">
        <v>2975163</v>
      </c>
      <c r="BJ31" s="16">
        <v>5258925</v>
      </c>
      <c r="BK31" s="16">
        <v>4803231</v>
      </c>
      <c r="BL31" s="16">
        <v>4011505</v>
      </c>
      <c r="BM31" s="16">
        <v>5840031</v>
      </c>
      <c r="BN31" s="16">
        <v>5250231</v>
      </c>
      <c r="BO31" s="16">
        <v>4503997</v>
      </c>
      <c r="BP31" s="16">
        <v>3495437</v>
      </c>
      <c r="BQ31" s="16">
        <v>3181900</v>
      </c>
      <c r="BR31" s="16">
        <v>3672346</v>
      </c>
      <c r="BS31" s="16">
        <v>4643333</v>
      </c>
      <c r="BT31" s="16">
        <v>3546968</v>
      </c>
      <c r="BU31" s="16">
        <v>4414733</v>
      </c>
      <c r="BV31" s="16">
        <v>6747812</v>
      </c>
      <c r="BW31" s="92"/>
      <c r="BX31" s="92"/>
      <c r="BY31" s="92"/>
      <c r="BZ31" s="92"/>
      <c r="CA31" s="92"/>
      <c r="CB31" s="92"/>
      <c r="CD31" s="24">
        <f t="shared" si="0"/>
        <v>14709513</v>
      </c>
      <c r="CE31" s="24">
        <f t="shared" si="1"/>
        <v>11497579</v>
      </c>
      <c r="CF31" s="24">
        <f t="shared" si="2"/>
        <v>13249665</v>
      </c>
    </row>
    <row r="32" spans="2:84" x14ac:dyDescent="0.2">
      <c r="B32" s="11" t="s">
        <v>252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8">
        <v>529097</v>
      </c>
      <c r="AM32" s="16">
        <v>1700413</v>
      </c>
      <c r="AN32" s="16">
        <v>1636874</v>
      </c>
      <c r="AO32" s="16">
        <v>2756108</v>
      </c>
      <c r="AP32" s="16">
        <v>3078054</v>
      </c>
      <c r="AQ32" s="16">
        <v>3719536</v>
      </c>
      <c r="AR32" s="16">
        <v>3444849</v>
      </c>
      <c r="AS32" s="16">
        <v>3231934</v>
      </c>
      <c r="AT32" s="16">
        <v>2056926</v>
      </c>
      <c r="AU32" s="16">
        <v>3201250</v>
      </c>
      <c r="AV32" s="16">
        <v>2913146</v>
      </c>
      <c r="AW32" s="16">
        <v>3643870</v>
      </c>
      <c r="AX32" s="16">
        <v>4551929</v>
      </c>
      <c r="AY32" s="16">
        <v>3833041</v>
      </c>
      <c r="AZ32" s="16">
        <v>3187422</v>
      </c>
      <c r="BA32" s="16">
        <v>2220824</v>
      </c>
      <c r="BB32" s="16">
        <v>1726555</v>
      </c>
      <c r="BC32" s="16">
        <v>1538347</v>
      </c>
      <c r="BD32" s="16">
        <v>1727872</v>
      </c>
      <c r="BE32" s="16">
        <v>1839797</v>
      </c>
      <c r="BF32" s="16">
        <v>2521174</v>
      </c>
      <c r="BG32" s="16">
        <v>4460284</v>
      </c>
      <c r="BH32" s="16">
        <v>5307860</v>
      </c>
      <c r="BI32" s="16">
        <v>4986331</v>
      </c>
      <c r="BJ32" s="16">
        <v>5736006</v>
      </c>
      <c r="BK32" s="16">
        <v>6472048</v>
      </c>
      <c r="BL32" s="16">
        <v>4640045</v>
      </c>
      <c r="BM32" s="16">
        <v>6051305</v>
      </c>
      <c r="BN32" s="16">
        <v>3760150</v>
      </c>
      <c r="BO32" s="16">
        <v>3618385</v>
      </c>
      <c r="BP32" s="16">
        <v>4338501</v>
      </c>
      <c r="BQ32" s="16">
        <v>2880362</v>
      </c>
      <c r="BR32" s="16">
        <v>4210760</v>
      </c>
      <c r="BS32" s="16">
        <v>7543503</v>
      </c>
      <c r="BT32" s="16">
        <v>5996372</v>
      </c>
      <c r="BU32" s="16">
        <v>5468893</v>
      </c>
      <c r="BV32" s="16">
        <v>6613769</v>
      </c>
      <c r="BW32" s="92"/>
      <c r="BX32" s="92"/>
      <c r="BY32" s="92"/>
      <c r="BZ32" s="92"/>
      <c r="CA32" s="92"/>
      <c r="CB32" s="92"/>
      <c r="CD32" s="24">
        <f t="shared" si="0"/>
        <v>18079034</v>
      </c>
      <c r="CE32" s="24">
        <f t="shared" si="1"/>
        <v>14634625</v>
      </c>
      <c r="CF32" s="24">
        <f t="shared" si="2"/>
        <v>11717036</v>
      </c>
    </row>
    <row r="33" spans="2:84" x14ac:dyDescent="0.2">
      <c r="B33" s="11" t="s">
        <v>486</v>
      </c>
      <c r="C33" s="18">
        <v>652384</v>
      </c>
      <c r="D33" s="18">
        <v>662586</v>
      </c>
      <c r="E33" s="18">
        <v>893189</v>
      </c>
      <c r="F33" s="18">
        <v>699053</v>
      </c>
      <c r="G33" s="18">
        <v>682012</v>
      </c>
      <c r="H33" s="18">
        <v>869287</v>
      </c>
      <c r="I33" s="18">
        <v>738141</v>
      </c>
      <c r="J33" s="18">
        <v>740960</v>
      </c>
      <c r="K33" s="16">
        <v>1003402</v>
      </c>
      <c r="L33" s="18">
        <v>783722</v>
      </c>
      <c r="M33" s="18">
        <v>757302</v>
      </c>
      <c r="N33" s="18">
        <v>982433</v>
      </c>
      <c r="O33" s="18">
        <v>803908</v>
      </c>
      <c r="P33" s="18">
        <v>746027</v>
      </c>
      <c r="Q33" s="16">
        <v>1031707</v>
      </c>
      <c r="R33" s="18">
        <v>745890</v>
      </c>
      <c r="S33" s="18">
        <v>753120</v>
      </c>
      <c r="T33" s="18">
        <v>874151</v>
      </c>
      <c r="U33" s="16">
        <v>1031721</v>
      </c>
      <c r="V33" s="16">
        <v>1039688</v>
      </c>
      <c r="W33" s="16">
        <v>1324469</v>
      </c>
      <c r="X33" s="16">
        <v>1182046</v>
      </c>
      <c r="Y33" s="16">
        <v>1065071</v>
      </c>
      <c r="Z33" s="16">
        <v>1339596</v>
      </c>
      <c r="AA33" s="16">
        <v>1478145</v>
      </c>
      <c r="AB33" s="16">
        <v>1400407</v>
      </c>
      <c r="AC33" s="16">
        <v>1869183</v>
      </c>
      <c r="AD33" s="16">
        <v>1409931</v>
      </c>
      <c r="AE33" s="16">
        <v>1494588</v>
      </c>
      <c r="AF33" s="16">
        <v>2272197</v>
      </c>
      <c r="AG33" s="16">
        <v>2264089</v>
      </c>
      <c r="AH33" s="16">
        <v>1712230</v>
      </c>
      <c r="AI33" s="16">
        <v>2092436</v>
      </c>
      <c r="AJ33" s="16">
        <v>1736473</v>
      </c>
      <c r="AK33" s="16">
        <v>1838624</v>
      </c>
      <c r="AL33" s="16">
        <v>2267659</v>
      </c>
      <c r="AM33" s="16">
        <v>2006819</v>
      </c>
      <c r="AN33" s="16">
        <v>2078604</v>
      </c>
      <c r="AO33" s="16">
        <v>2683252</v>
      </c>
      <c r="AP33" s="16">
        <v>2138000</v>
      </c>
      <c r="AQ33" s="16">
        <v>2076542</v>
      </c>
      <c r="AR33" s="16">
        <v>2968292</v>
      </c>
      <c r="AS33" s="16">
        <v>2310863</v>
      </c>
      <c r="AT33" s="16">
        <v>2317944</v>
      </c>
      <c r="AU33" s="16">
        <v>2963601</v>
      </c>
      <c r="AV33" s="16">
        <v>2587822</v>
      </c>
      <c r="AW33" s="16">
        <v>2583471</v>
      </c>
      <c r="AX33" s="16">
        <v>3539863</v>
      </c>
      <c r="AY33" s="16">
        <v>2877597</v>
      </c>
      <c r="AZ33" s="16">
        <v>2772129</v>
      </c>
      <c r="BA33" s="16">
        <v>3274599</v>
      </c>
      <c r="BB33" s="16">
        <v>2451765</v>
      </c>
      <c r="BC33" s="16">
        <v>2533107</v>
      </c>
      <c r="BD33" s="16">
        <v>3165550</v>
      </c>
      <c r="BE33" s="16">
        <v>2656745</v>
      </c>
      <c r="BF33" s="16">
        <v>2774589</v>
      </c>
      <c r="BG33" s="16">
        <v>3935727</v>
      </c>
      <c r="BH33" s="16">
        <v>3251113</v>
      </c>
      <c r="BI33" s="16">
        <v>3368110</v>
      </c>
      <c r="BJ33" s="16">
        <v>4204506</v>
      </c>
      <c r="BK33" s="16">
        <v>3611394</v>
      </c>
      <c r="BL33" s="16">
        <v>3706267</v>
      </c>
      <c r="BM33" s="16">
        <v>4785624</v>
      </c>
      <c r="BN33" s="16">
        <v>3531432</v>
      </c>
      <c r="BO33" s="16">
        <v>4000809</v>
      </c>
      <c r="BP33" s="16">
        <v>5259415</v>
      </c>
      <c r="BQ33" s="16">
        <v>4114991</v>
      </c>
      <c r="BR33" s="16">
        <v>4034420</v>
      </c>
      <c r="BS33" s="16">
        <v>5309567</v>
      </c>
      <c r="BT33" s="16">
        <v>4018526</v>
      </c>
      <c r="BU33" s="16">
        <v>4641693</v>
      </c>
      <c r="BV33" s="16">
        <v>6340255</v>
      </c>
      <c r="BW33" s="92"/>
      <c r="BX33" s="92"/>
      <c r="BY33" s="92"/>
      <c r="BZ33" s="92"/>
      <c r="CA33" s="92"/>
      <c r="CB33" s="92"/>
      <c r="CD33" s="24">
        <f t="shared" si="0"/>
        <v>15000474</v>
      </c>
      <c r="CE33" s="24">
        <f t="shared" si="1"/>
        <v>13458978</v>
      </c>
      <c r="CF33" s="24">
        <f t="shared" si="2"/>
        <v>12791656</v>
      </c>
    </row>
    <row r="34" spans="2:84" x14ac:dyDescent="0.2">
      <c r="B34" s="11" t="s">
        <v>152</v>
      </c>
      <c r="C34" s="18">
        <v>798317</v>
      </c>
      <c r="D34" s="18">
        <v>560508</v>
      </c>
      <c r="E34" s="18">
        <v>934302</v>
      </c>
      <c r="F34" s="18">
        <v>657162</v>
      </c>
      <c r="G34" s="18">
        <v>613984</v>
      </c>
      <c r="H34" s="18">
        <v>803320</v>
      </c>
      <c r="I34" s="18">
        <v>488678</v>
      </c>
      <c r="J34" s="18">
        <v>838563</v>
      </c>
      <c r="K34" s="18">
        <v>666290</v>
      </c>
      <c r="L34" s="18">
        <v>683306</v>
      </c>
      <c r="M34" s="18">
        <v>730111</v>
      </c>
      <c r="N34" s="18">
        <v>652235</v>
      </c>
      <c r="O34" s="18">
        <v>601308</v>
      </c>
      <c r="P34" s="18">
        <v>393167</v>
      </c>
      <c r="Q34" s="18">
        <v>861156</v>
      </c>
      <c r="R34" s="18">
        <v>527235</v>
      </c>
      <c r="S34" s="18">
        <v>693505</v>
      </c>
      <c r="T34" s="16">
        <v>1177815</v>
      </c>
      <c r="U34" s="18">
        <v>495731</v>
      </c>
      <c r="V34" s="18">
        <v>952864</v>
      </c>
      <c r="W34" s="16">
        <v>1038969</v>
      </c>
      <c r="X34" s="18">
        <v>971852</v>
      </c>
      <c r="Y34" s="18">
        <v>505690</v>
      </c>
      <c r="Z34" s="18">
        <v>910151</v>
      </c>
      <c r="AA34" s="18">
        <v>653544</v>
      </c>
      <c r="AB34" s="18">
        <v>789978</v>
      </c>
      <c r="AC34" s="18">
        <v>869365</v>
      </c>
      <c r="AD34" s="18">
        <v>766833</v>
      </c>
      <c r="AE34" s="18">
        <v>727433</v>
      </c>
      <c r="AF34" s="16">
        <v>1012978</v>
      </c>
      <c r="AG34" s="18">
        <v>672934</v>
      </c>
      <c r="AH34" s="18">
        <v>663197</v>
      </c>
      <c r="AI34" s="18">
        <v>638307</v>
      </c>
      <c r="AJ34" s="18">
        <v>368168</v>
      </c>
      <c r="AK34" s="18">
        <v>892524</v>
      </c>
      <c r="AL34" s="18">
        <v>443247</v>
      </c>
      <c r="AM34" s="18">
        <v>623020</v>
      </c>
      <c r="AN34" s="18">
        <v>732103</v>
      </c>
      <c r="AO34" s="18">
        <v>769394</v>
      </c>
      <c r="AP34" s="16">
        <v>1580454</v>
      </c>
      <c r="AQ34" s="16">
        <v>1888098</v>
      </c>
      <c r="AR34" s="16">
        <v>2159255</v>
      </c>
      <c r="AS34" s="16">
        <v>1469539</v>
      </c>
      <c r="AT34" s="16">
        <v>3203077</v>
      </c>
      <c r="AU34" s="16">
        <v>2259677</v>
      </c>
      <c r="AV34" s="16">
        <v>2269735</v>
      </c>
      <c r="AW34" s="16">
        <v>2632723</v>
      </c>
      <c r="AX34" s="16">
        <v>2784493</v>
      </c>
      <c r="AY34" s="16">
        <v>3009604</v>
      </c>
      <c r="AZ34" s="16">
        <v>1815468</v>
      </c>
      <c r="BA34" s="16">
        <v>5011535</v>
      </c>
      <c r="BB34" s="16">
        <v>4273383</v>
      </c>
      <c r="BC34" s="16">
        <v>2746147</v>
      </c>
      <c r="BD34" s="16">
        <v>3070849</v>
      </c>
      <c r="BE34" s="16">
        <v>2428839</v>
      </c>
      <c r="BF34" s="16">
        <v>2529655</v>
      </c>
      <c r="BG34" s="16">
        <v>3924561</v>
      </c>
      <c r="BH34" s="16">
        <v>4297889</v>
      </c>
      <c r="BI34" s="16">
        <v>2744207</v>
      </c>
      <c r="BJ34" s="16">
        <v>4544086</v>
      </c>
      <c r="BK34" s="16">
        <v>3767109</v>
      </c>
      <c r="BL34" s="16">
        <v>3258423</v>
      </c>
      <c r="BM34" s="16">
        <v>7318617</v>
      </c>
      <c r="BN34" s="16">
        <v>8359322</v>
      </c>
      <c r="BO34" s="16">
        <v>6169153</v>
      </c>
      <c r="BP34" s="16">
        <v>4219130</v>
      </c>
      <c r="BQ34" s="16">
        <v>4885334</v>
      </c>
      <c r="BR34" s="16">
        <v>4386823</v>
      </c>
      <c r="BS34" s="16">
        <v>3762415</v>
      </c>
      <c r="BT34" s="16">
        <v>3271673</v>
      </c>
      <c r="BU34" s="16">
        <v>5256743</v>
      </c>
      <c r="BV34" s="16">
        <v>6208012</v>
      </c>
      <c r="BW34" s="92"/>
      <c r="BX34" s="92"/>
      <c r="BY34" s="92"/>
      <c r="BZ34" s="92"/>
      <c r="CA34" s="92"/>
      <c r="CB34" s="92"/>
      <c r="CD34" s="24">
        <f t="shared" si="0"/>
        <v>14736428</v>
      </c>
      <c r="CE34" s="24">
        <f t="shared" si="1"/>
        <v>13034572</v>
      </c>
      <c r="CF34" s="24">
        <f t="shared" si="2"/>
        <v>18747605</v>
      </c>
    </row>
    <row r="35" spans="2:84" x14ac:dyDescent="0.2">
      <c r="B35" s="11" t="s">
        <v>136</v>
      </c>
      <c r="C35" s="16">
        <v>1575453</v>
      </c>
      <c r="D35" s="16">
        <v>1662325</v>
      </c>
      <c r="E35" s="16">
        <v>2307275</v>
      </c>
      <c r="F35" s="16">
        <v>2098253</v>
      </c>
      <c r="G35" s="16">
        <v>2018111</v>
      </c>
      <c r="H35" s="16">
        <v>2963841</v>
      </c>
      <c r="I35" s="16">
        <v>2537200</v>
      </c>
      <c r="J35" s="16">
        <v>2780637</v>
      </c>
      <c r="K35" s="16">
        <v>3784460</v>
      </c>
      <c r="L35" s="16">
        <v>3127399</v>
      </c>
      <c r="M35" s="16">
        <v>3802583</v>
      </c>
      <c r="N35" s="16">
        <v>4538514</v>
      </c>
      <c r="O35" s="16">
        <v>3759247</v>
      </c>
      <c r="P35" s="16">
        <v>3606257</v>
      </c>
      <c r="Q35" s="16">
        <v>4847749</v>
      </c>
      <c r="R35" s="16">
        <v>4276604</v>
      </c>
      <c r="S35" s="16">
        <v>3815057</v>
      </c>
      <c r="T35" s="16">
        <v>5842782</v>
      </c>
      <c r="U35" s="16">
        <v>4614993</v>
      </c>
      <c r="V35" s="16">
        <v>4749330</v>
      </c>
      <c r="W35" s="16">
        <v>5262318</v>
      </c>
      <c r="X35" s="16">
        <v>5351972</v>
      </c>
      <c r="Y35" s="16">
        <v>5745254</v>
      </c>
      <c r="Z35" s="16">
        <v>6296780</v>
      </c>
      <c r="AA35" s="16">
        <v>5121917</v>
      </c>
      <c r="AB35" s="16">
        <v>4901062</v>
      </c>
      <c r="AC35" s="16">
        <v>6957021</v>
      </c>
      <c r="AD35" s="16">
        <v>5592598</v>
      </c>
      <c r="AE35" s="16">
        <v>4993238</v>
      </c>
      <c r="AF35" s="16">
        <v>7314387</v>
      </c>
      <c r="AG35" s="16">
        <v>7030272</v>
      </c>
      <c r="AH35" s="16">
        <v>6942389</v>
      </c>
      <c r="AI35" s="16">
        <v>9240557</v>
      </c>
      <c r="AJ35" s="16">
        <v>6955332</v>
      </c>
      <c r="AK35" s="16">
        <v>8266173</v>
      </c>
      <c r="AL35" s="16">
        <v>9711054</v>
      </c>
      <c r="AM35" s="16">
        <v>7983505</v>
      </c>
      <c r="AN35" s="16">
        <v>7501486</v>
      </c>
      <c r="AO35" s="16">
        <v>9975924</v>
      </c>
      <c r="AP35" s="16">
        <v>8701369</v>
      </c>
      <c r="AQ35" s="16">
        <v>7592145</v>
      </c>
      <c r="AR35" s="17">
        <v>10255735</v>
      </c>
      <c r="AS35" s="16">
        <v>8078636</v>
      </c>
      <c r="AT35" s="16">
        <v>8555348</v>
      </c>
      <c r="AU35" s="17">
        <v>11361678</v>
      </c>
      <c r="AV35" s="16">
        <v>9268449</v>
      </c>
      <c r="AW35" s="17">
        <v>11444579</v>
      </c>
      <c r="AX35" s="17">
        <v>11491637</v>
      </c>
      <c r="AY35" s="17">
        <v>10010609</v>
      </c>
      <c r="AZ35" s="16">
        <v>9639985</v>
      </c>
      <c r="BA35" s="17">
        <v>12345316</v>
      </c>
      <c r="BB35" s="17">
        <v>10077189</v>
      </c>
      <c r="BC35" s="16">
        <v>8003182</v>
      </c>
      <c r="BD35" s="17">
        <v>10544744</v>
      </c>
      <c r="BE35" s="16">
        <v>7569419</v>
      </c>
      <c r="BF35" s="16">
        <v>7521938</v>
      </c>
      <c r="BG35" s="17">
        <v>10074050</v>
      </c>
      <c r="BH35" s="16">
        <v>8194820</v>
      </c>
      <c r="BI35" s="16">
        <v>8837358</v>
      </c>
      <c r="BJ35" s="16">
        <v>9596261</v>
      </c>
      <c r="BK35" s="16">
        <v>7178635</v>
      </c>
      <c r="BL35" s="16">
        <v>7030241</v>
      </c>
      <c r="BM35" s="16">
        <v>9311025</v>
      </c>
      <c r="BN35" s="16">
        <v>7684696</v>
      </c>
      <c r="BO35" s="16">
        <v>5890740</v>
      </c>
      <c r="BP35" s="16">
        <v>6820433</v>
      </c>
      <c r="BQ35" s="16">
        <v>5021230</v>
      </c>
      <c r="BR35" s="16">
        <v>4860208</v>
      </c>
      <c r="BS35" s="16">
        <v>6787577</v>
      </c>
      <c r="BT35" s="16">
        <v>5551345</v>
      </c>
      <c r="BU35" s="16">
        <v>5978028</v>
      </c>
      <c r="BV35" s="16">
        <v>6132582</v>
      </c>
      <c r="BW35" s="92"/>
      <c r="BX35" s="92"/>
      <c r="BY35" s="92"/>
      <c r="BZ35" s="92"/>
      <c r="CA35" s="92"/>
      <c r="CB35" s="92"/>
      <c r="CD35" s="24">
        <f t="shared" si="0"/>
        <v>17661955</v>
      </c>
      <c r="CE35" s="24">
        <f t="shared" si="1"/>
        <v>16669015</v>
      </c>
      <c r="CF35" s="24">
        <f t="shared" si="2"/>
        <v>20395869</v>
      </c>
    </row>
    <row r="36" spans="2:84" x14ac:dyDescent="0.2">
      <c r="B36" s="11" t="s">
        <v>572</v>
      </c>
      <c r="C36" s="16">
        <v>5653829</v>
      </c>
      <c r="D36" s="16">
        <v>6033544</v>
      </c>
      <c r="E36" s="16">
        <v>7938952</v>
      </c>
      <c r="F36" s="16">
        <v>7216380</v>
      </c>
      <c r="G36" s="16">
        <v>6690238</v>
      </c>
      <c r="H36" s="16">
        <v>9302547</v>
      </c>
      <c r="I36" s="16">
        <v>7613671</v>
      </c>
      <c r="J36" s="16">
        <v>8098069</v>
      </c>
      <c r="K36" s="17">
        <v>10456440</v>
      </c>
      <c r="L36" s="16">
        <v>8265017</v>
      </c>
      <c r="M36" s="17">
        <v>10118222</v>
      </c>
      <c r="N36" s="17">
        <v>10770672</v>
      </c>
      <c r="O36" s="16">
        <v>8991647</v>
      </c>
      <c r="P36" s="16">
        <v>8530956</v>
      </c>
      <c r="Q36" s="17">
        <v>11122546</v>
      </c>
      <c r="R36" s="16">
        <v>9977708</v>
      </c>
      <c r="S36" s="16">
        <v>9056358</v>
      </c>
      <c r="T36" s="17">
        <v>11652844</v>
      </c>
      <c r="U36" s="16">
        <v>9256506</v>
      </c>
      <c r="V36" s="16">
        <v>9762861</v>
      </c>
      <c r="W36" s="17">
        <v>11421017</v>
      </c>
      <c r="X36" s="16">
        <v>9142983</v>
      </c>
      <c r="Y36" s="17">
        <v>13595955</v>
      </c>
      <c r="Z36" s="17">
        <v>13431332</v>
      </c>
      <c r="AA36" s="17">
        <v>11428934</v>
      </c>
      <c r="AB36" s="17">
        <v>11003144</v>
      </c>
      <c r="AC36" s="17">
        <v>15079966</v>
      </c>
      <c r="AD36" s="17">
        <v>12108228</v>
      </c>
      <c r="AE36" s="17">
        <v>11086431</v>
      </c>
      <c r="AF36" s="17">
        <v>13150172</v>
      </c>
      <c r="AG36" s="16">
        <v>8283739</v>
      </c>
      <c r="AH36" s="16">
        <v>7676713</v>
      </c>
      <c r="AI36" s="16">
        <v>9198641</v>
      </c>
      <c r="AJ36" s="16">
        <v>7732492</v>
      </c>
      <c r="AK36" s="16">
        <v>9490336</v>
      </c>
      <c r="AL36" s="17">
        <v>10011926</v>
      </c>
      <c r="AM36" s="16">
        <v>8393664</v>
      </c>
      <c r="AN36" s="16">
        <v>7616520</v>
      </c>
      <c r="AO36" s="17">
        <v>10250943</v>
      </c>
      <c r="AP36" s="16">
        <v>8945659</v>
      </c>
      <c r="AQ36" s="16">
        <v>7733987</v>
      </c>
      <c r="AR36" s="16">
        <v>9442786</v>
      </c>
      <c r="AS36" s="16">
        <v>8105619</v>
      </c>
      <c r="AT36" s="16">
        <v>8377954</v>
      </c>
      <c r="AU36" s="17">
        <v>10597369</v>
      </c>
      <c r="AV36" s="16">
        <v>8171345</v>
      </c>
      <c r="AW36" s="16">
        <v>9967738</v>
      </c>
      <c r="AX36" s="17">
        <v>10356781</v>
      </c>
      <c r="AY36" s="16">
        <v>7958623</v>
      </c>
      <c r="AZ36" s="16">
        <v>7726486</v>
      </c>
      <c r="BA36" s="16">
        <v>9170220</v>
      </c>
      <c r="BB36" s="16">
        <v>7422835</v>
      </c>
      <c r="BC36" s="16">
        <v>5946519</v>
      </c>
      <c r="BD36" s="16">
        <v>8008826</v>
      </c>
      <c r="BE36" s="16">
        <v>5830724</v>
      </c>
      <c r="BF36" s="16">
        <v>5683634</v>
      </c>
      <c r="BG36" s="16">
        <v>7700075</v>
      </c>
      <c r="BH36" s="16">
        <v>6384653</v>
      </c>
      <c r="BI36" s="16">
        <v>7057306</v>
      </c>
      <c r="BJ36" s="16">
        <v>7379779</v>
      </c>
      <c r="BK36" s="16">
        <v>6505608</v>
      </c>
      <c r="BL36" s="16">
        <v>6044391</v>
      </c>
      <c r="BM36" s="16">
        <v>7852274</v>
      </c>
      <c r="BN36" s="16">
        <v>6554576</v>
      </c>
      <c r="BO36" s="16">
        <v>6015857</v>
      </c>
      <c r="BP36" s="16">
        <v>7795847</v>
      </c>
      <c r="BQ36" s="16">
        <v>5095912</v>
      </c>
      <c r="BR36" s="16">
        <v>5168546</v>
      </c>
      <c r="BS36" s="16">
        <v>6653409</v>
      </c>
      <c r="BT36" s="16">
        <v>4616414</v>
      </c>
      <c r="BU36" s="16">
        <v>5734195</v>
      </c>
      <c r="BV36" s="16">
        <v>5926974</v>
      </c>
      <c r="BW36" s="92"/>
      <c r="BX36" s="92"/>
      <c r="BY36" s="92"/>
      <c r="BZ36" s="92"/>
      <c r="CA36" s="92"/>
      <c r="CB36" s="92"/>
      <c r="CD36" s="24">
        <f t="shared" si="0"/>
        <v>16277583</v>
      </c>
      <c r="CE36" s="24">
        <f t="shared" si="1"/>
        <v>16917867</v>
      </c>
      <c r="CF36" s="24">
        <f t="shared" si="2"/>
        <v>20366280</v>
      </c>
    </row>
    <row r="37" spans="2:84" x14ac:dyDescent="0.2">
      <c r="B37" s="11" t="s">
        <v>165</v>
      </c>
      <c r="C37" s="16">
        <v>2096540</v>
      </c>
      <c r="D37" s="16">
        <v>2331529</v>
      </c>
      <c r="E37" s="16">
        <v>3104684</v>
      </c>
      <c r="F37" s="16">
        <v>2603417</v>
      </c>
      <c r="G37" s="16">
        <v>2563559</v>
      </c>
      <c r="H37" s="16">
        <v>3459037</v>
      </c>
      <c r="I37" s="16">
        <v>2784958</v>
      </c>
      <c r="J37" s="16">
        <v>2860698</v>
      </c>
      <c r="K37" s="16">
        <v>3581149</v>
      </c>
      <c r="L37" s="16">
        <v>2856053</v>
      </c>
      <c r="M37" s="16">
        <v>2854912</v>
      </c>
      <c r="N37" s="16">
        <v>3577008</v>
      </c>
      <c r="O37" s="16">
        <v>2937828</v>
      </c>
      <c r="P37" s="16">
        <v>2968508</v>
      </c>
      <c r="Q37" s="16">
        <v>3963893</v>
      </c>
      <c r="R37" s="16">
        <v>2861682</v>
      </c>
      <c r="S37" s="16">
        <v>2789290</v>
      </c>
      <c r="T37" s="16">
        <v>3596348</v>
      </c>
      <c r="U37" s="16">
        <v>2556346</v>
      </c>
      <c r="V37" s="16">
        <v>3000477</v>
      </c>
      <c r="W37" s="16">
        <v>3344199</v>
      </c>
      <c r="X37" s="16">
        <v>2325860</v>
      </c>
      <c r="Y37" s="16">
        <v>2263601</v>
      </c>
      <c r="Z37" s="16">
        <v>2787533</v>
      </c>
      <c r="AA37" s="16">
        <v>2054487</v>
      </c>
      <c r="AB37" s="16">
        <v>1948620</v>
      </c>
      <c r="AC37" s="16">
        <v>2509210</v>
      </c>
      <c r="AD37" s="16">
        <v>1968200</v>
      </c>
      <c r="AE37" s="16">
        <v>1903783</v>
      </c>
      <c r="AF37" s="16">
        <v>2703895</v>
      </c>
      <c r="AG37" s="16">
        <v>2270487</v>
      </c>
      <c r="AH37" s="16">
        <v>2288792</v>
      </c>
      <c r="AI37" s="16">
        <v>2663679</v>
      </c>
      <c r="AJ37" s="16">
        <v>2158196</v>
      </c>
      <c r="AK37" s="16">
        <v>1980928</v>
      </c>
      <c r="AL37" s="16">
        <v>2678859</v>
      </c>
      <c r="AM37" s="16">
        <v>2273624</v>
      </c>
      <c r="AN37" s="16">
        <v>2221914</v>
      </c>
      <c r="AO37" s="16">
        <v>2706950</v>
      </c>
      <c r="AP37" s="16">
        <v>2279455</v>
      </c>
      <c r="AQ37" s="16">
        <v>2261229</v>
      </c>
      <c r="AR37" s="16">
        <v>2593215</v>
      </c>
      <c r="AS37" s="16">
        <v>2432055</v>
      </c>
      <c r="AT37" s="16">
        <v>3091100</v>
      </c>
      <c r="AU37" s="16">
        <v>3644783</v>
      </c>
      <c r="AV37" s="16">
        <v>2828737</v>
      </c>
      <c r="AW37" s="16">
        <v>2810871</v>
      </c>
      <c r="AX37" s="16">
        <v>3744445</v>
      </c>
      <c r="AY37" s="16">
        <v>3004061</v>
      </c>
      <c r="AZ37" s="16">
        <v>3115531</v>
      </c>
      <c r="BA37" s="16">
        <v>3864526</v>
      </c>
      <c r="BB37" s="16">
        <v>2923125</v>
      </c>
      <c r="BC37" s="16">
        <v>2793840</v>
      </c>
      <c r="BD37" s="16">
        <v>3404661</v>
      </c>
      <c r="BE37" s="16">
        <v>2469311</v>
      </c>
      <c r="BF37" s="18">
        <v>772142</v>
      </c>
      <c r="BG37" s="16">
        <v>1873585</v>
      </c>
      <c r="BH37" s="16">
        <v>2873608</v>
      </c>
      <c r="BI37" s="16">
        <v>2395159</v>
      </c>
      <c r="BJ37" s="16">
        <v>2626426</v>
      </c>
      <c r="BK37" s="16">
        <v>2789543</v>
      </c>
      <c r="BL37" s="16">
        <v>2660894</v>
      </c>
      <c r="BM37" s="16">
        <v>4460034</v>
      </c>
      <c r="BN37" s="16">
        <v>3172844</v>
      </c>
      <c r="BO37" s="16">
        <v>3283773</v>
      </c>
      <c r="BP37" s="16">
        <v>3766481</v>
      </c>
      <c r="BQ37" s="16">
        <v>3310364</v>
      </c>
      <c r="BR37" s="16">
        <v>3538542</v>
      </c>
      <c r="BS37" s="16">
        <v>4845352</v>
      </c>
      <c r="BT37" s="16">
        <v>3639255</v>
      </c>
      <c r="BU37" s="16">
        <v>4742564</v>
      </c>
      <c r="BV37" s="16">
        <v>5634463</v>
      </c>
      <c r="BW37" s="92"/>
      <c r="BX37" s="92"/>
      <c r="BY37" s="92"/>
      <c r="BZ37" s="92"/>
      <c r="CA37" s="92"/>
      <c r="CB37" s="92"/>
      <c r="CD37" s="24">
        <f t="shared" si="0"/>
        <v>14016282</v>
      </c>
      <c r="CE37" s="24">
        <f t="shared" si="1"/>
        <v>11694258</v>
      </c>
      <c r="CF37" s="24">
        <f t="shared" si="2"/>
        <v>10223098</v>
      </c>
    </row>
    <row r="38" spans="2:84" x14ac:dyDescent="0.2">
      <c r="B38" s="11" t="s">
        <v>537</v>
      </c>
      <c r="C38" s="14"/>
      <c r="D38" s="14"/>
      <c r="E38" s="16">
        <v>2597432</v>
      </c>
      <c r="F38" s="18">
        <v>497741</v>
      </c>
      <c r="G38" s="18">
        <v>583226</v>
      </c>
      <c r="H38" s="18">
        <v>826580</v>
      </c>
      <c r="I38" s="18">
        <v>848952</v>
      </c>
      <c r="J38" s="18">
        <v>943744</v>
      </c>
      <c r="K38" s="16">
        <v>1152810</v>
      </c>
      <c r="L38" s="18">
        <v>922701</v>
      </c>
      <c r="M38" s="18">
        <v>947438</v>
      </c>
      <c r="N38" s="16">
        <v>1187233</v>
      </c>
      <c r="O38" s="18">
        <v>906049</v>
      </c>
      <c r="P38" s="18">
        <v>952937</v>
      </c>
      <c r="Q38" s="16">
        <v>1259253</v>
      </c>
      <c r="R38" s="18">
        <v>965957</v>
      </c>
      <c r="S38" s="18">
        <v>920095</v>
      </c>
      <c r="T38" s="16">
        <v>1209187</v>
      </c>
      <c r="U38" s="18">
        <v>954727</v>
      </c>
      <c r="V38" s="18">
        <v>966487</v>
      </c>
      <c r="W38" s="16">
        <v>1172624</v>
      </c>
      <c r="X38" s="18">
        <v>948318</v>
      </c>
      <c r="Y38" s="16">
        <v>1280080</v>
      </c>
      <c r="Z38" s="16">
        <v>1473153</v>
      </c>
      <c r="AA38" s="16">
        <v>1178802</v>
      </c>
      <c r="AB38" s="16">
        <v>1189133</v>
      </c>
      <c r="AC38" s="16">
        <v>1480249</v>
      </c>
      <c r="AD38" s="16">
        <v>1229656</v>
      </c>
      <c r="AE38" s="16">
        <v>1337481</v>
      </c>
      <c r="AF38" s="16">
        <v>1510904</v>
      </c>
      <c r="AG38" s="16">
        <v>1222492</v>
      </c>
      <c r="AH38" s="16">
        <v>1249467</v>
      </c>
      <c r="AI38" s="16">
        <v>1447301</v>
      </c>
      <c r="AJ38" s="16">
        <v>1192740</v>
      </c>
      <c r="AK38" s="16">
        <v>1140827</v>
      </c>
      <c r="AL38" s="16">
        <v>1416759</v>
      </c>
      <c r="AM38" s="16">
        <v>1112439</v>
      </c>
      <c r="AN38" s="16">
        <v>1063320</v>
      </c>
      <c r="AO38" s="16">
        <v>1340147</v>
      </c>
      <c r="AP38" s="16">
        <v>1106891</v>
      </c>
      <c r="AQ38" s="16">
        <v>1204340</v>
      </c>
      <c r="AR38" s="16">
        <v>1530783</v>
      </c>
      <c r="AS38" s="16">
        <v>1253947</v>
      </c>
      <c r="AT38" s="16">
        <v>1229921</v>
      </c>
      <c r="AU38" s="16">
        <v>1623434</v>
      </c>
      <c r="AV38" s="16">
        <v>1381559</v>
      </c>
      <c r="AW38" s="16">
        <v>1444859</v>
      </c>
      <c r="AX38" s="16">
        <v>1798684</v>
      </c>
      <c r="AY38" s="16">
        <v>1294780</v>
      </c>
      <c r="AZ38" s="16">
        <v>1407363</v>
      </c>
      <c r="BA38" s="16">
        <v>1728519</v>
      </c>
      <c r="BB38" s="16">
        <v>1410074</v>
      </c>
      <c r="BC38" s="16">
        <v>1776906</v>
      </c>
      <c r="BD38" s="16">
        <v>2554640</v>
      </c>
      <c r="BE38" s="16">
        <v>2835330</v>
      </c>
      <c r="BF38" s="16">
        <v>3017994</v>
      </c>
      <c r="BG38" s="16">
        <v>4091524</v>
      </c>
      <c r="BH38" s="16">
        <v>3428745</v>
      </c>
      <c r="BI38" s="16">
        <v>3240878</v>
      </c>
      <c r="BJ38" s="16">
        <v>4169029</v>
      </c>
      <c r="BK38" s="16">
        <v>3271475</v>
      </c>
      <c r="BL38" s="16">
        <v>3214479</v>
      </c>
      <c r="BM38" s="16">
        <v>3953318</v>
      </c>
      <c r="BN38" s="16">
        <v>3279802</v>
      </c>
      <c r="BO38" s="16">
        <v>3877167</v>
      </c>
      <c r="BP38" s="16">
        <v>4767493</v>
      </c>
      <c r="BQ38" s="16">
        <v>3839214</v>
      </c>
      <c r="BR38" s="16">
        <v>3911227</v>
      </c>
      <c r="BS38" s="16">
        <v>4860100</v>
      </c>
      <c r="BT38" s="16">
        <v>3710461</v>
      </c>
      <c r="BU38" s="16">
        <v>3277108</v>
      </c>
      <c r="BV38" s="16">
        <v>5459837</v>
      </c>
      <c r="BW38" s="92"/>
      <c r="BX38" s="92"/>
      <c r="BY38" s="92"/>
      <c r="BZ38" s="92"/>
      <c r="CA38" s="92"/>
      <c r="CB38" s="92"/>
      <c r="CD38" s="24">
        <f t="shared" si="0"/>
        <v>12447406</v>
      </c>
      <c r="CE38" s="24">
        <f t="shared" si="1"/>
        <v>12610541</v>
      </c>
      <c r="CF38" s="24">
        <f t="shared" si="2"/>
        <v>11924462</v>
      </c>
    </row>
    <row r="39" spans="2:84" x14ac:dyDescent="0.2">
      <c r="B39" s="11" t="s">
        <v>429</v>
      </c>
      <c r="C39" s="18">
        <v>224784</v>
      </c>
      <c r="D39" s="18">
        <v>258114</v>
      </c>
      <c r="E39" s="18">
        <v>413611</v>
      </c>
      <c r="F39" s="18">
        <v>229741</v>
      </c>
      <c r="G39" s="18">
        <v>280392</v>
      </c>
      <c r="H39" s="18">
        <v>366329</v>
      </c>
      <c r="I39" s="18">
        <v>309762</v>
      </c>
      <c r="J39" s="18">
        <v>280557</v>
      </c>
      <c r="K39" s="18">
        <v>499384</v>
      </c>
      <c r="L39" s="18">
        <v>559339</v>
      </c>
      <c r="M39" s="18">
        <v>643142</v>
      </c>
      <c r="N39" s="18">
        <v>412534</v>
      </c>
      <c r="O39" s="18">
        <v>240012</v>
      </c>
      <c r="P39" s="18">
        <v>226640</v>
      </c>
      <c r="Q39" s="18">
        <v>290867</v>
      </c>
      <c r="R39" s="18">
        <v>239845</v>
      </c>
      <c r="S39" s="18">
        <v>284732</v>
      </c>
      <c r="T39" s="18">
        <v>390637</v>
      </c>
      <c r="U39" s="18">
        <v>326494</v>
      </c>
      <c r="V39" s="18">
        <v>322611</v>
      </c>
      <c r="W39" s="18">
        <v>456392</v>
      </c>
      <c r="X39" s="18">
        <v>444826</v>
      </c>
      <c r="Y39" s="18">
        <v>436157</v>
      </c>
      <c r="Z39" s="18">
        <v>347280</v>
      </c>
      <c r="AA39" s="18">
        <v>254457</v>
      </c>
      <c r="AB39" s="18">
        <v>319868</v>
      </c>
      <c r="AC39" s="18">
        <v>366525</v>
      </c>
      <c r="AD39" s="18">
        <v>301577</v>
      </c>
      <c r="AE39" s="18">
        <v>372425</v>
      </c>
      <c r="AF39" s="18">
        <v>444439</v>
      </c>
      <c r="AG39" s="18">
        <v>337916</v>
      </c>
      <c r="AH39" s="18">
        <v>354739</v>
      </c>
      <c r="AI39" s="18">
        <v>475185</v>
      </c>
      <c r="AJ39" s="18">
        <v>526686</v>
      </c>
      <c r="AK39" s="18">
        <v>522815</v>
      </c>
      <c r="AL39" s="18">
        <v>414498</v>
      </c>
      <c r="AM39" s="18">
        <v>280974</v>
      </c>
      <c r="AN39" s="18">
        <v>274249</v>
      </c>
      <c r="AO39" s="18">
        <v>374700</v>
      </c>
      <c r="AP39" s="18">
        <v>327538</v>
      </c>
      <c r="AQ39" s="18">
        <v>340034</v>
      </c>
      <c r="AR39" s="18">
        <v>425814</v>
      </c>
      <c r="AS39" s="18">
        <v>507787</v>
      </c>
      <c r="AT39" s="18">
        <v>899005</v>
      </c>
      <c r="AU39" s="16">
        <v>1389909</v>
      </c>
      <c r="AV39" s="16">
        <v>1373633</v>
      </c>
      <c r="AW39" s="16">
        <v>1451697</v>
      </c>
      <c r="AX39" s="16">
        <v>1059555</v>
      </c>
      <c r="AY39" s="18">
        <v>648751</v>
      </c>
      <c r="AZ39" s="18">
        <v>707859</v>
      </c>
      <c r="BA39" s="18">
        <v>872322</v>
      </c>
      <c r="BB39" s="18">
        <v>756718</v>
      </c>
      <c r="BC39" s="18">
        <v>735447</v>
      </c>
      <c r="BD39" s="16">
        <v>1050439</v>
      </c>
      <c r="BE39" s="18">
        <v>840527</v>
      </c>
      <c r="BF39" s="16">
        <v>1456569</v>
      </c>
      <c r="BG39" s="16">
        <v>2025438</v>
      </c>
      <c r="BH39" s="16">
        <v>1944013</v>
      </c>
      <c r="BI39" s="16">
        <v>1791532</v>
      </c>
      <c r="BJ39" s="16">
        <v>2034856</v>
      </c>
      <c r="BK39" s="16">
        <v>1567566</v>
      </c>
      <c r="BL39" s="16">
        <v>1529855</v>
      </c>
      <c r="BM39" s="16">
        <v>1792307</v>
      </c>
      <c r="BN39" s="16">
        <v>1667413</v>
      </c>
      <c r="BO39" s="16">
        <v>1658487</v>
      </c>
      <c r="BP39" s="16">
        <v>2743894</v>
      </c>
      <c r="BQ39" s="16">
        <v>2519611</v>
      </c>
      <c r="BR39" s="16">
        <v>4469524</v>
      </c>
      <c r="BS39" s="16">
        <v>8090364</v>
      </c>
      <c r="BT39" s="17">
        <v>15139885</v>
      </c>
      <c r="BU39" s="16">
        <v>9757949</v>
      </c>
      <c r="BV39" s="16">
        <v>5132536</v>
      </c>
      <c r="BW39" s="92"/>
      <c r="BX39" s="92"/>
      <c r="BY39" s="92"/>
      <c r="BZ39" s="92"/>
      <c r="CA39" s="92"/>
      <c r="CB39" s="92"/>
      <c r="CD39" s="24">
        <f t="shared" si="0"/>
        <v>30030370</v>
      </c>
      <c r="CE39" s="24">
        <f t="shared" si="1"/>
        <v>15079499</v>
      </c>
      <c r="CF39" s="24">
        <f t="shared" si="2"/>
        <v>6069794</v>
      </c>
    </row>
    <row r="40" spans="2:84" x14ac:dyDescent="0.2">
      <c r="B40" s="11" t="s">
        <v>342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8">
        <v>390969</v>
      </c>
      <c r="U40" s="18">
        <v>390851</v>
      </c>
      <c r="V40" s="18">
        <v>353884</v>
      </c>
      <c r="W40" s="18">
        <v>569509</v>
      </c>
      <c r="X40" s="18">
        <v>521388</v>
      </c>
      <c r="Y40" s="18">
        <v>765194</v>
      </c>
      <c r="Z40" s="18">
        <v>733849</v>
      </c>
      <c r="AA40" s="18">
        <v>775488</v>
      </c>
      <c r="AB40" s="16">
        <v>1360834</v>
      </c>
      <c r="AC40" s="16">
        <v>1747500</v>
      </c>
      <c r="AD40" s="16">
        <v>1108289</v>
      </c>
      <c r="AE40" s="16">
        <v>1181063</v>
      </c>
      <c r="AF40" s="16">
        <v>1319835</v>
      </c>
      <c r="AG40" s="16">
        <v>1148785</v>
      </c>
      <c r="AH40" s="16">
        <v>2314862</v>
      </c>
      <c r="AI40" s="16">
        <v>3435643</v>
      </c>
      <c r="AJ40" s="16">
        <v>3471359</v>
      </c>
      <c r="AK40" s="16">
        <v>3422309</v>
      </c>
      <c r="AL40" s="16">
        <v>3667468</v>
      </c>
      <c r="AM40" s="16">
        <v>2795888</v>
      </c>
      <c r="AN40" s="16">
        <v>2417828</v>
      </c>
      <c r="AO40" s="16">
        <v>2757973</v>
      </c>
      <c r="AP40" s="16">
        <v>2368315</v>
      </c>
      <c r="AQ40" s="16">
        <v>2212180</v>
      </c>
      <c r="AR40" s="16">
        <v>2922721</v>
      </c>
      <c r="AS40" s="16">
        <v>2282360</v>
      </c>
      <c r="AT40" s="16">
        <v>2655140</v>
      </c>
      <c r="AU40" s="16">
        <v>3127211</v>
      </c>
      <c r="AV40" s="16">
        <v>3400929</v>
      </c>
      <c r="AW40" s="16">
        <v>3397561</v>
      </c>
      <c r="AX40" s="16">
        <v>4385292</v>
      </c>
      <c r="AY40" s="16">
        <v>3357722</v>
      </c>
      <c r="AZ40" s="16">
        <v>3472525</v>
      </c>
      <c r="BA40" s="16">
        <v>4446281</v>
      </c>
      <c r="BB40" s="16">
        <v>3418742</v>
      </c>
      <c r="BC40" s="16">
        <v>3265488</v>
      </c>
      <c r="BD40" s="16">
        <v>4125911</v>
      </c>
      <c r="BE40" s="16">
        <v>3345909</v>
      </c>
      <c r="BF40" s="16">
        <v>3371485</v>
      </c>
      <c r="BG40" s="16">
        <v>4225366</v>
      </c>
      <c r="BH40" s="16">
        <v>3604075</v>
      </c>
      <c r="BI40" s="16">
        <v>3382000</v>
      </c>
      <c r="BJ40" s="16">
        <v>4544591</v>
      </c>
      <c r="BK40" s="16">
        <v>3539237</v>
      </c>
      <c r="BL40" s="16">
        <v>3558228</v>
      </c>
      <c r="BM40" s="16">
        <v>4114995</v>
      </c>
      <c r="BN40" s="16">
        <v>3453946</v>
      </c>
      <c r="BO40" s="16">
        <v>3148586</v>
      </c>
      <c r="BP40" s="16">
        <v>4029821</v>
      </c>
      <c r="BQ40" s="16">
        <v>3088688</v>
      </c>
      <c r="BR40" s="16">
        <v>3373977</v>
      </c>
      <c r="BS40" s="16">
        <v>4465549</v>
      </c>
      <c r="BT40" s="16">
        <v>4273182</v>
      </c>
      <c r="BU40" s="16">
        <v>3667010</v>
      </c>
      <c r="BV40" s="16">
        <v>4506293</v>
      </c>
      <c r="BW40" s="92"/>
      <c r="BX40" s="92"/>
      <c r="BY40" s="92"/>
      <c r="BZ40" s="92"/>
      <c r="CA40" s="92"/>
      <c r="CB40" s="92"/>
      <c r="CD40" s="24">
        <f t="shared" si="0"/>
        <v>12446485</v>
      </c>
      <c r="CE40" s="24">
        <f t="shared" si="1"/>
        <v>10928214</v>
      </c>
      <c r="CF40" s="24">
        <f t="shared" si="2"/>
        <v>10632353</v>
      </c>
    </row>
    <row r="41" spans="2:84" x14ac:dyDescent="0.2">
      <c r="B41" s="11" t="s">
        <v>203</v>
      </c>
      <c r="C41" s="16">
        <v>3983076</v>
      </c>
      <c r="D41" s="16">
        <v>3851081</v>
      </c>
      <c r="E41" s="16">
        <v>4010740</v>
      </c>
      <c r="F41" s="16">
        <v>3911037</v>
      </c>
      <c r="G41" s="16">
        <v>3502780</v>
      </c>
      <c r="H41" s="16">
        <v>3802402</v>
      </c>
      <c r="I41" s="16">
        <v>2829313</v>
      </c>
      <c r="J41" s="16">
        <v>2689616</v>
      </c>
      <c r="K41" s="16">
        <v>2761888</v>
      </c>
      <c r="L41" s="16">
        <v>1917442</v>
      </c>
      <c r="M41" s="16">
        <v>2203494</v>
      </c>
      <c r="N41" s="16">
        <v>3330499</v>
      </c>
      <c r="O41" s="16">
        <v>4007902</v>
      </c>
      <c r="P41" s="16">
        <v>4082525</v>
      </c>
      <c r="Q41" s="16">
        <v>4431410</v>
      </c>
      <c r="R41" s="16">
        <v>4306815</v>
      </c>
      <c r="S41" s="16">
        <v>3772780</v>
      </c>
      <c r="T41" s="16">
        <v>4168186</v>
      </c>
      <c r="U41" s="16">
        <v>3165566</v>
      </c>
      <c r="V41" s="16">
        <v>2887049</v>
      </c>
      <c r="W41" s="16">
        <v>3149006</v>
      </c>
      <c r="X41" s="16">
        <v>2119003</v>
      </c>
      <c r="Y41" s="16">
        <v>2161798</v>
      </c>
      <c r="Z41" s="16">
        <v>3784303</v>
      </c>
      <c r="AA41" s="16">
        <v>4265026</v>
      </c>
      <c r="AB41" s="16">
        <v>4263285</v>
      </c>
      <c r="AC41" s="16">
        <v>5030305</v>
      </c>
      <c r="AD41" s="16">
        <v>5616689</v>
      </c>
      <c r="AE41" s="16">
        <v>5013980</v>
      </c>
      <c r="AF41" s="16">
        <v>5388427</v>
      </c>
      <c r="AG41" s="16">
        <v>3319615</v>
      </c>
      <c r="AH41" s="16">
        <v>3343723</v>
      </c>
      <c r="AI41" s="16">
        <v>3717974</v>
      </c>
      <c r="AJ41" s="16">
        <v>2689700</v>
      </c>
      <c r="AK41" s="16">
        <v>2773473</v>
      </c>
      <c r="AL41" s="16">
        <v>4852064</v>
      </c>
      <c r="AM41" s="16">
        <v>5732162</v>
      </c>
      <c r="AN41" s="16">
        <v>5740137</v>
      </c>
      <c r="AO41" s="16">
        <v>7015510</v>
      </c>
      <c r="AP41" s="16">
        <v>6387502</v>
      </c>
      <c r="AQ41" s="16">
        <v>6013398</v>
      </c>
      <c r="AR41" s="16">
        <v>5829568</v>
      </c>
      <c r="AS41" s="16">
        <v>4611341</v>
      </c>
      <c r="AT41" s="16">
        <v>4208244</v>
      </c>
      <c r="AU41" s="16">
        <v>4587629</v>
      </c>
      <c r="AV41" s="16">
        <v>3259024</v>
      </c>
      <c r="AW41" s="16">
        <v>3574419</v>
      </c>
      <c r="AX41" s="16">
        <v>6308637</v>
      </c>
      <c r="AY41" s="16">
        <v>6539503</v>
      </c>
      <c r="AZ41" s="16">
        <v>7085912</v>
      </c>
      <c r="BA41" s="16">
        <v>7842736</v>
      </c>
      <c r="BB41" s="16">
        <v>5947690</v>
      </c>
      <c r="BC41" s="16">
        <v>5546726</v>
      </c>
      <c r="BD41" s="16">
        <v>7915861</v>
      </c>
      <c r="BE41" s="16">
        <v>6422983</v>
      </c>
      <c r="BF41" s="16">
        <v>5746275</v>
      </c>
      <c r="BG41" s="16">
        <v>5655662</v>
      </c>
      <c r="BH41" s="16">
        <v>4605627</v>
      </c>
      <c r="BI41" s="16">
        <v>8390126</v>
      </c>
      <c r="BJ41" s="17">
        <v>13870513</v>
      </c>
      <c r="BK41" s="17">
        <v>13992781</v>
      </c>
      <c r="BL41" s="16">
        <v>8583234</v>
      </c>
      <c r="BM41" s="16">
        <v>8773319</v>
      </c>
      <c r="BN41" s="16">
        <v>7373474</v>
      </c>
      <c r="BO41" s="16">
        <v>5563273</v>
      </c>
      <c r="BP41" s="16">
        <v>6173783</v>
      </c>
      <c r="BQ41" s="16">
        <v>4115481</v>
      </c>
      <c r="BR41" s="16">
        <v>4545798</v>
      </c>
      <c r="BS41" s="16">
        <v>4817778</v>
      </c>
      <c r="BT41" s="16">
        <v>2545111</v>
      </c>
      <c r="BU41" s="16">
        <v>2805025</v>
      </c>
      <c r="BV41" s="16">
        <v>4376061</v>
      </c>
      <c r="BW41" s="92"/>
      <c r="BX41" s="92"/>
      <c r="BY41" s="92"/>
      <c r="BZ41" s="92"/>
      <c r="CA41" s="92"/>
      <c r="CB41" s="92"/>
      <c r="CD41" s="24">
        <f t="shared" si="0"/>
        <v>9726197</v>
      </c>
      <c r="CE41" s="24">
        <f t="shared" si="1"/>
        <v>13479057</v>
      </c>
      <c r="CF41" s="24">
        <f t="shared" si="2"/>
        <v>19110530</v>
      </c>
    </row>
    <row r="42" spans="2:84" x14ac:dyDescent="0.2">
      <c r="B42" s="11" t="s">
        <v>149</v>
      </c>
      <c r="C42" s="16">
        <v>2101439</v>
      </c>
      <c r="D42" s="16">
        <v>1992602</v>
      </c>
      <c r="E42" s="16">
        <v>2400487</v>
      </c>
      <c r="F42" s="16">
        <v>1924705</v>
      </c>
      <c r="G42" s="16">
        <v>1991992</v>
      </c>
      <c r="H42" s="16">
        <v>2799311</v>
      </c>
      <c r="I42" s="16">
        <v>2700239</v>
      </c>
      <c r="J42" s="16">
        <v>2383756</v>
      </c>
      <c r="K42" s="16">
        <v>3456999</v>
      </c>
      <c r="L42" s="16">
        <v>2510338</v>
      </c>
      <c r="M42" s="16">
        <v>2658991</v>
      </c>
      <c r="N42" s="16">
        <v>3117734</v>
      </c>
      <c r="O42" s="16">
        <v>2466085</v>
      </c>
      <c r="P42" s="16">
        <v>2273191</v>
      </c>
      <c r="Q42" s="16">
        <v>2758422</v>
      </c>
      <c r="R42" s="16">
        <v>2103164</v>
      </c>
      <c r="S42" s="16">
        <v>2587456</v>
      </c>
      <c r="T42" s="16">
        <v>3835141</v>
      </c>
      <c r="U42" s="16">
        <v>3382189</v>
      </c>
      <c r="V42" s="16">
        <v>3977510</v>
      </c>
      <c r="W42" s="16">
        <v>4307311</v>
      </c>
      <c r="X42" s="16">
        <v>3215015</v>
      </c>
      <c r="Y42" s="16">
        <v>3195548</v>
      </c>
      <c r="Z42" s="16">
        <v>3992442</v>
      </c>
      <c r="AA42" s="16">
        <v>3081664</v>
      </c>
      <c r="AB42" s="16">
        <v>3022393</v>
      </c>
      <c r="AC42" s="16">
        <v>3426133</v>
      </c>
      <c r="AD42" s="16">
        <v>2907335</v>
      </c>
      <c r="AE42" s="16">
        <v>3103342</v>
      </c>
      <c r="AF42" s="16">
        <v>4460983</v>
      </c>
      <c r="AG42" s="16">
        <v>4053655</v>
      </c>
      <c r="AH42" s="16">
        <v>3887047</v>
      </c>
      <c r="AI42" s="16">
        <v>4534224</v>
      </c>
      <c r="AJ42" s="16">
        <v>3578118</v>
      </c>
      <c r="AK42" s="16">
        <v>3414036</v>
      </c>
      <c r="AL42" s="16">
        <v>4315072</v>
      </c>
      <c r="AM42" s="16">
        <v>3329779</v>
      </c>
      <c r="AN42" s="16">
        <v>3048747</v>
      </c>
      <c r="AO42" s="16">
        <v>4101708</v>
      </c>
      <c r="AP42" s="16">
        <v>3064977</v>
      </c>
      <c r="AQ42" s="16">
        <v>3097630</v>
      </c>
      <c r="AR42" s="16">
        <v>4074736</v>
      </c>
      <c r="AS42" s="16">
        <v>4304569</v>
      </c>
      <c r="AT42" s="16">
        <v>4093790</v>
      </c>
      <c r="AU42" s="16">
        <v>4683132</v>
      </c>
      <c r="AV42" s="16">
        <v>3119619</v>
      </c>
      <c r="AW42" s="16">
        <v>3222054</v>
      </c>
      <c r="AX42" s="16">
        <v>4521884</v>
      </c>
      <c r="AY42" s="16">
        <v>3374751</v>
      </c>
      <c r="AZ42" s="16">
        <v>3512258</v>
      </c>
      <c r="BA42" s="16">
        <v>4246935</v>
      </c>
      <c r="BB42" s="16">
        <v>3393570</v>
      </c>
      <c r="BC42" s="16">
        <v>3195924</v>
      </c>
      <c r="BD42" s="16">
        <v>4800573</v>
      </c>
      <c r="BE42" s="16">
        <v>5036085</v>
      </c>
      <c r="BF42" s="16">
        <v>5357719</v>
      </c>
      <c r="BG42" s="16">
        <v>5978772</v>
      </c>
      <c r="BH42" s="16">
        <v>4483633</v>
      </c>
      <c r="BI42" s="16">
        <v>4350829</v>
      </c>
      <c r="BJ42" s="16">
        <v>4575934</v>
      </c>
      <c r="BK42" s="16">
        <v>3830414</v>
      </c>
      <c r="BL42" s="16">
        <v>3715997</v>
      </c>
      <c r="BM42" s="16">
        <v>4248589</v>
      </c>
      <c r="BN42" s="16">
        <v>3346067</v>
      </c>
      <c r="BO42" s="16">
        <v>3324174</v>
      </c>
      <c r="BP42" s="16">
        <v>4634812</v>
      </c>
      <c r="BQ42" s="16">
        <v>3932614</v>
      </c>
      <c r="BR42" s="16">
        <v>4374583</v>
      </c>
      <c r="BS42" s="16">
        <v>4620842</v>
      </c>
      <c r="BT42" s="16">
        <v>3456718</v>
      </c>
      <c r="BU42" s="16">
        <v>3410136</v>
      </c>
      <c r="BV42" s="16">
        <v>4228467</v>
      </c>
      <c r="BW42" s="92"/>
      <c r="BX42" s="92"/>
      <c r="BY42" s="92"/>
      <c r="BZ42" s="92"/>
      <c r="CA42" s="92"/>
      <c r="CB42" s="92"/>
      <c r="CD42" s="24">
        <f t="shared" si="0"/>
        <v>11095321</v>
      </c>
      <c r="CE42" s="24">
        <f t="shared" si="1"/>
        <v>12928039</v>
      </c>
      <c r="CF42" s="24">
        <f t="shared" si="2"/>
        <v>11305053</v>
      </c>
    </row>
    <row r="43" spans="2:84" x14ac:dyDescent="0.2">
      <c r="B43" s="11" t="s">
        <v>206</v>
      </c>
      <c r="C43" s="16">
        <v>7265574</v>
      </c>
      <c r="D43" s="16">
        <v>7262583</v>
      </c>
      <c r="E43" s="16">
        <v>9162243</v>
      </c>
      <c r="F43" s="16">
        <v>7963329</v>
      </c>
      <c r="G43" s="16">
        <v>7713102</v>
      </c>
      <c r="H43" s="16">
        <v>9467866</v>
      </c>
      <c r="I43" s="16">
        <v>7427381</v>
      </c>
      <c r="J43" s="16">
        <v>7345384</v>
      </c>
      <c r="K43" s="16">
        <v>9263772</v>
      </c>
      <c r="L43" s="16">
        <v>7390964</v>
      </c>
      <c r="M43" s="16">
        <v>7583779</v>
      </c>
      <c r="N43" s="16">
        <v>8811806</v>
      </c>
      <c r="O43" s="16">
        <v>7063342</v>
      </c>
      <c r="P43" s="16">
        <v>7134279</v>
      </c>
      <c r="Q43" s="16">
        <v>9709035</v>
      </c>
      <c r="R43" s="16">
        <v>7958663</v>
      </c>
      <c r="S43" s="16">
        <v>7820848</v>
      </c>
      <c r="T43" s="16">
        <v>9493069</v>
      </c>
      <c r="U43" s="16">
        <v>7644322</v>
      </c>
      <c r="V43" s="16">
        <v>7535576</v>
      </c>
      <c r="W43" s="16">
        <v>9395354</v>
      </c>
      <c r="X43" s="16">
        <v>7329825</v>
      </c>
      <c r="Y43" s="16">
        <v>7068004</v>
      </c>
      <c r="Z43" s="16">
        <v>9041030</v>
      </c>
      <c r="AA43" s="16">
        <v>7157518</v>
      </c>
      <c r="AB43" s="16">
        <v>7271904</v>
      </c>
      <c r="AC43" s="16">
        <v>8013854</v>
      </c>
      <c r="AD43" s="16">
        <v>5029468</v>
      </c>
      <c r="AE43" s="16">
        <v>5265107</v>
      </c>
      <c r="AF43" s="16">
        <v>6068605</v>
      </c>
      <c r="AG43" s="16">
        <v>2384737</v>
      </c>
      <c r="AH43" s="16">
        <v>2133386</v>
      </c>
      <c r="AI43" s="16">
        <v>2909393</v>
      </c>
      <c r="AJ43" s="16">
        <v>2531299</v>
      </c>
      <c r="AK43" s="16">
        <v>2123997</v>
      </c>
      <c r="AL43" s="16">
        <v>1986288</v>
      </c>
      <c r="AM43" s="16">
        <v>1519822</v>
      </c>
      <c r="AN43" s="16">
        <v>1441628</v>
      </c>
      <c r="AO43" s="16">
        <v>2284020</v>
      </c>
      <c r="AP43" s="16">
        <v>2122532</v>
      </c>
      <c r="AQ43" s="16">
        <v>2233039</v>
      </c>
      <c r="AR43" s="16">
        <v>2756264</v>
      </c>
      <c r="AS43" s="16">
        <v>2191233</v>
      </c>
      <c r="AT43" s="16">
        <v>2024329</v>
      </c>
      <c r="AU43" s="16">
        <v>2654146</v>
      </c>
      <c r="AV43" s="16">
        <v>1990455</v>
      </c>
      <c r="AW43" s="16">
        <v>1885938</v>
      </c>
      <c r="AX43" s="16">
        <v>2730160</v>
      </c>
      <c r="AY43" s="16">
        <v>2107901</v>
      </c>
      <c r="AZ43" s="16">
        <v>2165978</v>
      </c>
      <c r="BA43" s="16">
        <v>2908130</v>
      </c>
      <c r="BB43" s="16">
        <v>2285260</v>
      </c>
      <c r="BC43" s="16">
        <v>2150654</v>
      </c>
      <c r="BD43" s="16">
        <v>2895407</v>
      </c>
      <c r="BE43" s="16">
        <v>2212733</v>
      </c>
      <c r="BF43" s="16">
        <v>2479760</v>
      </c>
      <c r="BG43" s="16">
        <v>2561230</v>
      </c>
      <c r="BH43" s="16">
        <v>2305162</v>
      </c>
      <c r="BI43" s="16">
        <v>2421670</v>
      </c>
      <c r="BJ43" s="16">
        <v>3042245</v>
      </c>
      <c r="BK43" s="16">
        <v>2874109</v>
      </c>
      <c r="BL43" s="16">
        <v>2780730</v>
      </c>
      <c r="BM43" s="16">
        <v>3877596</v>
      </c>
      <c r="BN43" s="16">
        <v>3313523</v>
      </c>
      <c r="BO43" s="16">
        <v>2793798</v>
      </c>
      <c r="BP43" s="16">
        <v>3835251</v>
      </c>
      <c r="BQ43" s="16">
        <v>3641620</v>
      </c>
      <c r="BR43" s="16">
        <v>3181832</v>
      </c>
      <c r="BS43" s="16">
        <v>4230288</v>
      </c>
      <c r="BT43" s="16">
        <v>2824144</v>
      </c>
      <c r="BU43" s="16">
        <v>3169056</v>
      </c>
      <c r="BV43" s="16">
        <v>4145861</v>
      </c>
      <c r="BW43" s="92"/>
      <c r="BX43" s="92"/>
      <c r="BY43" s="92"/>
      <c r="BZ43" s="92"/>
      <c r="CA43" s="92"/>
      <c r="CB43" s="92"/>
      <c r="CD43" s="24">
        <f t="shared" si="0"/>
        <v>10139061</v>
      </c>
      <c r="CE43" s="24">
        <f t="shared" si="1"/>
        <v>11053740</v>
      </c>
      <c r="CF43" s="24">
        <f t="shared" si="2"/>
        <v>9942572</v>
      </c>
    </row>
    <row r="44" spans="2:84" x14ac:dyDescent="0.2">
      <c r="B44" s="11" t="s">
        <v>430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8">
        <v>234051</v>
      </c>
      <c r="BN44" s="18">
        <v>460318</v>
      </c>
      <c r="BO44" s="16">
        <v>1139965</v>
      </c>
      <c r="BP44" s="16">
        <v>3154092</v>
      </c>
      <c r="BQ44" s="16">
        <v>2453659</v>
      </c>
      <c r="BR44" s="16">
        <v>2835712</v>
      </c>
      <c r="BS44" s="16">
        <v>4156733</v>
      </c>
      <c r="BT44" s="16">
        <v>3545945</v>
      </c>
      <c r="BU44" s="16">
        <v>3999874</v>
      </c>
      <c r="BV44" s="16">
        <v>4105470</v>
      </c>
      <c r="BW44" s="92"/>
      <c r="BX44" s="92"/>
      <c r="BY44" s="92"/>
      <c r="BZ44" s="92"/>
      <c r="CA44" s="92"/>
      <c r="CB44" s="92"/>
      <c r="CD44" s="24">
        <f t="shared" si="0"/>
        <v>11651289</v>
      </c>
      <c r="CE44" s="24">
        <f t="shared" si="1"/>
        <v>9446104</v>
      </c>
      <c r="CF44" s="24">
        <f t="shared" si="2"/>
        <v>4754375</v>
      </c>
    </row>
    <row r="45" spans="2:84" x14ac:dyDescent="0.2">
      <c r="B45" s="11" t="s">
        <v>373</v>
      </c>
      <c r="C45" s="18">
        <v>869174</v>
      </c>
      <c r="D45" s="18">
        <v>971224</v>
      </c>
      <c r="E45" s="16">
        <v>1337967</v>
      </c>
      <c r="F45" s="16">
        <v>1153447</v>
      </c>
      <c r="G45" s="18">
        <v>998030</v>
      </c>
      <c r="H45" s="16">
        <v>1361212</v>
      </c>
      <c r="I45" s="16">
        <v>1211670</v>
      </c>
      <c r="J45" s="16">
        <v>1167111</v>
      </c>
      <c r="K45" s="16">
        <v>1411008</v>
      </c>
      <c r="L45" s="16">
        <v>1133943</v>
      </c>
      <c r="M45" s="16">
        <v>1200216</v>
      </c>
      <c r="N45" s="16">
        <v>1419519</v>
      </c>
      <c r="O45" s="16">
        <v>1153114</v>
      </c>
      <c r="P45" s="16">
        <v>1075612</v>
      </c>
      <c r="Q45" s="16">
        <v>1418910</v>
      </c>
      <c r="R45" s="16">
        <v>1181164</v>
      </c>
      <c r="S45" s="16">
        <v>1184753</v>
      </c>
      <c r="T45" s="16">
        <v>1549595</v>
      </c>
      <c r="U45" s="16">
        <v>1192921</v>
      </c>
      <c r="V45" s="16">
        <v>1187758</v>
      </c>
      <c r="W45" s="16">
        <v>1512724</v>
      </c>
      <c r="X45" s="16">
        <v>1210354</v>
      </c>
      <c r="Y45" s="16">
        <v>1197110</v>
      </c>
      <c r="Z45" s="16">
        <v>1546172</v>
      </c>
      <c r="AA45" s="16">
        <v>1303775</v>
      </c>
      <c r="AB45" s="16">
        <v>1191163</v>
      </c>
      <c r="AC45" s="16">
        <v>1646538</v>
      </c>
      <c r="AD45" s="16">
        <v>1197637</v>
      </c>
      <c r="AE45" s="16">
        <v>1187355</v>
      </c>
      <c r="AF45" s="16">
        <v>1700981</v>
      </c>
      <c r="AG45" s="16">
        <v>1329450</v>
      </c>
      <c r="AH45" s="16">
        <v>1404421</v>
      </c>
      <c r="AI45" s="16">
        <v>1703967</v>
      </c>
      <c r="AJ45" s="16">
        <v>1345251</v>
      </c>
      <c r="AK45" s="16">
        <v>1334285</v>
      </c>
      <c r="AL45" s="16">
        <v>1766176</v>
      </c>
      <c r="AM45" s="16">
        <v>1430068</v>
      </c>
      <c r="AN45" s="16">
        <v>1340334</v>
      </c>
      <c r="AO45" s="16">
        <v>1775755</v>
      </c>
      <c r="AP45" s="16">
        <v>1440684</v>
      </c>
      <c r="AQ45" s="16">
        <v>1407544</v>
      </c>
      <c r="AR45" s="16">
        <v>1914556</v>
      </c>
      <c r="AS45" s="16">
        <v>1580747</v>
      </c>
      <c r="AT45" s="16">
        <v>1568220</v>
      </c>
      <c r="AU45" s="16">
        <v>2065132</v>
      </c>
      <c r="AV45" s="16">
        <v>1632235</v>
      </c>
      <c r="AW45" s="16">
        <v>1578429</v>
      </c>
      <c r="AX45" s="16">
        <v>2242722</v>
      </c>
      <c r="AY45" s="16">
        <v>1847063</v>
      </c>
      <c r="AZ45" s="16">
        <v>1747193</v>
      </c>
      <c r="BA45" s="16">
        <v>2651931</v>
      </c>
      <c r="BB45" s="16">
        <v>2016612</v>
      </c>
      <c r="BC45" s="16">
        <v>2214793</v>
      </c>
      <c r="BD45" s="16">
        <v>3050365</v>
      </c>
      <c r="BE45" s="16">
        <v>2265084</v>
      </c>
      <c r="BF45" s="16">
        <v>2443473</v>
      </c>
      <c r="BG45" s="16">
        <v>3152767</v>
      </c>
      <c r="BH45" s="16">
        <v>2665474</v>
      </c>
      <c r="BI45" s="16">
        <v>3086299</v>
      </c>
      <c r="BJ45" s="16">
        <v>3987886</v>
      </c>
      <c r="BK45" s="16">
        <v>3855072</v>
      </c>
      <c r="BL45" s="16">
        <v>3826934</v>
      </c>
      <c r="BM45" s="16">
        <v>5527887</v>
      </c>
      <c r="BN45" s="16">
        <v>4622305</v>
      </c>
      <c r="BO45" s="16">
        <v>4972031</v>
      </c>
      <c r="BP45" s="16">
        <v>6217730</v>
      </c>
      <c r="BQ45" s="16">
        <v>5132978</v>
      </c>
      <c r="BR45" s="16">
        <v>5530726</v>
      </c>
      <c r="BS45" s="16">
        <v>7483688</v>
      </c>
      <c r="BT45" s="16">
        <v>3914539</v>
      </c>
      <c r="BU45" s="16">
        <v>2994047</v>
      </c>
      <c r="BV45" s="16">
        <v>3965829</v>
      </c>
      <c r="BW45" s="92"/>
      <c r="BX45" s="92"/>
      <c r="BY45" s="92"/>
      <c r="BZ45" s="92"/>
      <c r="CA45" s="92"/>
      <c r="CB45" s="92"/>
      <c r="CD45" s="24">
        <f t="shared" si="0"/>
        <v>10874415</v>
      </c>
      <c r="CE45" s="24">
        <f t="shared" si="1"/>
        <v>18147392</v>
      </c>
      <c r="CF45" s="24">
        <f t="shared" si="2"/>
        <v>15812066</v>
      </c>
    </row>
    <row r="46" spans="2:84" x14ac:dyDescent="0.2">
      <c r="B46" s="11" t="s">
        <v>492</v>
      </c>
      <c r="C46" s="16">
        <v>9270667</v>
      </c>
      <c r="D46" s="16">
        <v>8915806</v>
      </c>
      <c r="E46" s="17">
        <v>11448067</v>
      </c>
      <c r="F46" s="16">
        <v>8830504</v>
      </c>
      <c r="G46" s="16">
        <v>7958354</v>
      </c>
      <c r="H46" s="17">
        <v>10383439</v>
      </c>
      <c r="I46" s="16">
        <v>7974063</v>
      </c>
      <c r="J46" s="16">
        <v>8386391</v>
      </c>
      <c r="K46" s="17">
        <v>10960308</v>
      </c>
      <c r="L46" s="16">
        <v>8617232</v>
      </c>
      <c r="M46" s="17">
        <v>10208694</v>
      </c>
      <c r="N46" s="17">
        <v>11310612</v>
      </c>
      <c r="O46" s="16">
        <v>8910079</v>
      </c>
      <c r="P46" s="16">
        <v>8444994</v>
      </c>
      <c r="Q46" s="17">
        <v>11026692</v>
      </c>
      <c r="R46" s="16">
        <v>9275352</v>
      </c>
      <c r="S46" s="16">
        <v>8061023</v>
      </c>
      <c r="T46" s="17">
        <v>11763321</v>
      </c>
      <c r="U46" s="16">
        <v>8584884</v>
      </c>
      <c r="V46" s="16">
        <v>8764841</v>
      </c>
      <c r="W46" s="17">
        <v>10751473</v>
      </c>
      <c r="X46" s="16">
        <v>9374175</v>
      </c>
      <c r="Y46" s="17">
        <v>10599257</v>
      </c>
      <c r="Z46" s="17">
        <v>11902636</v>
      </c>
      <c r="AA46" s="16">
        <v>9648382</v>
      </c>
      <c r="AB46" s="16">
        <v>9231368</v>
      </c>
      <c r="AC46" s="17">
        <v>12036455</v>
      </c>
      <c r="AD46" s="17">
        <v>10151249</v>
      </c>
      <c r="AE46" s="16">
        <v>8678095</v>
      </c>
      <c r="AF46" s="17">
        <v>10541428</v>
      </c>
      <c r="AG46" s="16">
        <v>7902879</v>
      </c>
      <c r="AH46" s="16">
        <v>8092295</v>
      </c>
      <c r="AI46" s="17">
        <v>11251977</v>
      </c>
      <c r="AJ46" s="16">
        <v>9041859</v>
      </c>
      <c r="AK46" s="16">
        <v>9797488</v>
      </c>
      <c r="AL46" s="17">
        <v>12726913</v>
      </c>
      <c r="AM46" s="17">
        <v>12213065</v>
      </c>
      <c r="AN46" s="17">
        <v>12168901</v>
      </c>
      <c r="AO46" s="17">
        <v>16235778</v>
      </c>
      <c r="AP46" s="17">
        <v>14217669</v>
      </c>
      <c r="AQ46" s="17">
        <v>11126771</v>
      </c>
      <c r="AR46" s="17">
        <v>15928476</v>
      </c>
      <c r="AS46" s="16">
        <v>6695177</v>
      </c>
      <c r="AT46" s="16">
        <v>4782112</v>
      </c>
      <c r="AU46" s="16">
        <v>4315763</v>
      </c>
      <c r="AV46" s="16">
        <v>4036024</v>
      </c>
      <c r="AW46" s="16">
        <v>4646607</v>
      </c>
      <c r="AX46" s="16">
        <v>5361583</v>
      </c>
      <c r="AY46" s="16">
        <v>4006858</v>
      </c>
      <c r="AZ46" s="16">
        <v>3238171</v>
      </c>
      <c r="BA46" s="16">
        <v>3453442</v>
      </c>
      <c r="BB46" s="16">
        <v>2572590</v>
      </c>
      <c r="BC46" s="16">
        <v>2488566</v>
      </c>
      <c r="BD46" s="16">
        <v>4879170</v>
      </c>
      <c r="BE46" s="16">
        <v>2562781</v>
      </c>
      <c r="BF46" s="16">
        <v>2276074</v>
      </c>
      <c r="BG46" s="16">
        <v>3051148</v>
      </c>
      <c r="BH46" s="16">
        <v>2279103</v>
      </c>
      <c r="BI46" s="16">
        <v>2526045</v>
      </c>
      <c r="BJ46" s="16">
        <v>4022078</v>
      </c>
      <c r="BK46" s="16">
        <v>2298692</v>
      </c>
      <c r="BL46" s="16">
        <v>2085479</v>
      </c>
      <c r="BM46" s="16">
        <v>4100508</v>
      </c>
      <c r="BN46" s="16">
        <v>2697237</v>
      </c>
      <c r="BO46" s="16">
        <v>2484655</v>
      </c>
      <c r="BP46" s="16">
        <v>3146955</v>
      </c>
      <c r="BQ46" s="16">
        <v>2463578</v>
      </c>
      <c r="BR46" s="16">
        <v>2348002</v>
      </c>
      <c r="BS46" s="16">
        <v>3001870</v>
      </c>
      <c r="BT46" s="16">
        <v>2625533</v>
      </c>
      <c r="BU46" s="16">
        <v>3279515</v>
      </c>
      <c r="BV46" s="16">
        <v>3616561</v>
      </c>
      <c r="BW46" s="92"/>
      <c r="BX46" s="92"/>
      <c r="BY46" s="92"/>
      <c r="BZ46" s="92"/>
      <c r="CA46" s="92"/>
      <c r="CB46" s="92"/>
      <c r="CD46" s="24">
        <f t="shared" si="0"/>
        <v>9521609</v>
      </c>
      <c r="CE46" s="24">
        <f t="shared" si="1"/>
        <v>7813450</v>
      </c>
      <c r="CF46" s="24">
        <f t="shared" si="2"/>
        <v>8328847</v>
      </c>
    </row>
    <row r="47" spans="2:84" x14ac:dyDescent="0.2">
      <c r="B47" s="11" t="s">
        <v>220</v>
      </c>
      <c r="C47" s="16">
        <v>1278539</v>
      </c>
      <c r="D47" s="16">
        <v>1287717</v>
      </c>
      <c r="E47" s="16">
        <v>1635183</v>
      </c>
      <c r="F47" s="16">
        <v>1435831</v>
      </c>
      <c r="G47" s="16">
        <v>1355289</v>
      </c>
      <c r="H47" s="16">
        <v>1670260</v>
      </c>
      <c r="I47" s="16">
        <v>1284657</v>
      </c>
      <c r="J47" s="16">
        <v>1237446</v>
      </c>
      <c r="K47" s="16">
        <v>1655775</v>
      </c>
      <c r="L47" s="16">
        <v>1460754</v>
      </c>
      <c r="M47" s="16">
        <v>1572798</v>
      </c>
      <c r="N47" s="16">
        <v>1726184</v>
      </c>
      <c r="O47" s="16">
        <v>1212920</v>
      </c>
      <c r="P47" s="16">
        <v>1138159</v>
      </c>
      <c r="Q47" s="16">
        <v>1411223</v>
      </c>
      <c r="R47" s="16">
        <v>1272135</v>
      </c>
      <c r="S47" s="16">
        <v>1173574</v>
      </c>
      <c r="T47" s="16">
        <v>1292402</v>
      </c>
      <c r="U47" s="18">
        <v>864473</v>
      </c>
      <c r="V47" s="16">
        <v>1690263</v>
      </c>
      <c r="W47" s="16">
        <v>1648762</v>
      </c>
      <c r="X47" s="16">
        <v>1317983</v>
      </c>
      <c r="Y47" s="16">
        <v>1272083</v>
      </c>
      <c r="Z47" s="16">
        <v>1344057</v>
      </c>
      <c r="AA47" s="16">
        <v>1042157</v>
      </c>
      <c r="AB47" s="18">
        <v>982437</v>
      </c>
      <c r="AC47" s="16">
        <v>1158044</v>
      </c>
      <c r="AD47" s="16">
        <v>1099951</v>
      </c>
      <c r="AE47" s="16">
        <v>1050188</v>
      </c>
      <c r="AF47" s="16">
        <v>1300721</v>
      </c>
      <c r="AG47" s="18">
        <v>967941</v>
      </c>
      <c r="AH47" s="16">
        <v>1045419</v>
      </c>
      <c r="AI47" s="16">
        <v>1194350</v>
      </c>
      <c r="AJ47" s="16">
        <v>1141541</v>
      </c>
      <c r="AK47" s="16">
        <v>1215689</v>
      </c>
      <c r="AL47" s="16">
        <v>1386111</v>
      </c>
      <c r="AM47" s="16">
        <v>1068479</v>
      </c>
      <c r="AN47" s="18">
        <v>882708</v>
      </c>
      <c r="AO47" s="16">
        <v>1193232</v>
      </c>
      <c r="AP47" s="16">
        <v>1034867</v>
      </c>
      <c r="AQ47" s="18">
        <v>879291</v>
      </c>
      <c r="AR47" s="16">
        <v>1095744</v>
      </c>
      <c r="AS47" s="18">
        <v>829012</v>
      </c>
      <c r="AT47" s="18">
        <v>886728</v>
      </c>
      <c r="AU47" s="16">
        <v>1156589</v>
      </c>
      <c r="AV47" s="18">
        <v>990860</v>
      </c>
      <c r="AW47" s="16">
        <v>1092015</v>
      </c>
      <c r="AX47" s="16">
        <v>1410078</v>
      </c>
      <c r="AY47" s="16">
        <v>1059825</v>
      </c>
      <c r="AZ47" s="18">
        <v>981684</v>
      </c>
      <c r="BA47" s="16">
        <v>1187180</v>
      </c>
      <c r="BB47" s="16">
        <v>1012931</v>
      </c>
      <c r="BC47" s="16">
        <v>1175760</v>
      </c>
      <c r="BD47" s="16">
        <v>1512132</v>
      </c>
      <c r="BE47" s="16">
        <v>1215213</v>
      </c>
      <c r="BF47" s="16">
        <v>1350401</v>
      </c>
      <c r="BG47" s="16">
        <v>1847836</v>
      </c>
      <c r="BH47" s="16">
        <v>1765859</v>
      </c>
      <c r="BI47" s="16">
        <v>2023406</v>
      </c>
      <c r="BJ47" s="16">
        <v>2396469</v>
      </c>
      <c r="BK47" s="16">
        <v>2056182</v>
      </c>
      <c r="BL47" s="16">
        <v>1877919</v>
      </c>
      <c r="BM47" s="16">
        <v>2203014</v>
      </c>
      <c r="BN47" s="16">
        <v>1629245</v>
      </c>
      <c r="BO47" s="16">
        <v>1913678</v>
      </c>
      <c r="BP47" s="16">
        <v>2701594</v>
      </c>
      <c r="BQ47" s="16">
        <v>2357177</v>
      </c>
      <c r="BR47" s="16">
        <v>2187913</v>
      </c>
      <c r="BS47" s="16">
        <v>2901709</v>
      </c>
      <c r="BT47" s="16">
        <v>2633855</v>
      </c>
      <c r="BU47" s="16">
        <v>3030072</v>
      </c>
      <c r="BV47" s="16">
        <v>3253492</v>
      </c>
      <c r="BW47" s="92"/>
      <c r="BX47" s="92"/>
      <c r="BY47" s="92"/>
      <c r="BZ47" s="92"/>
      <c r="CA47" s="92"/>
      <c r="CB47" s="92"/>
      <c r="CD47" s="24">
        <f t="shared" si="0"/>
        <v>8917419</v>
      </c>
      <c r="CE47" s="24">
        <f t="shared" si="1"/>
        <v>7446799</v>
      </c>
      <c r="CF47" s="24">
        <f t="shared" si="2"/>
        <v>6244517</v>
      </c>
    </row>
    <row r="48" spans="2:84" x14ac:dyDescent="0.2">
      <c r="B48" s="11" t="s">
        <v>191</v>
      </c>
      <c r="C48" s="18">
        <v>284033</v>
      </c>
      <c r="D48" s="18">
        <v>177329</v>
      </c>
      <c r="E48" s="18">
        <v>170591</v>
      </c>
      <c r="F48" s="18">
        <v>204395</v>
      </c>
      <c r="G48" s="18">
        <v>414305</v>
      </c>
      <c r="H48" s="18">
        <v>920066</v>
      </c>
      <c r="I48" s="16">
        <v>1662457</v>
      </c>
      <c r="J48" s="16">
        <v>1583009</v>
      </c>
      <c r="K48" s="16">
        <v>2625689</v>
      </c>
      <c r="L48" s="16">
        <v>1742315</v>
      </c>
      <c r="M48" s="16">
        <v>1981025</v>
      </c>
      <c r="N48" s="16">
        <v>2427930</v>
      </c>
      <c r="O48" s="16">
        <v>1933649</v>
      </c>
      <c r="P48" s="16">
        <v>1538077</v>
      </c>
      <c r="Q48" s="16">
        <v>1709118</v>
      </c>
      <c r="R48" s="16">
        <v>1448986</v>
      </c>
      <c r="S48" s="16">
        <v>1524681</v>
      </c>
      <c r="T48" s="16">
        <v>2493528</v>
      </c>
      <c r="U48" s="16">
        <v>2262315</v>
      </c>
      <c r="V48" s="16">
        <v>3284756</v>
      </c>
      <c r="W48" s="16">
        <v>3554566</v>
      </c>
      <c r="X48" s="16">
        <v>2617903</v>
      </c>
      <c r="Y48" s="16">
        <v>2601945</v>
      </c>
      <c r="Z48" s="16">
        <v>3300480</v>
      </c>
      <c r="AA48" s="16">
        <v>2677482</v>
      </c>
      <c r="AB48" s="16">
        <v>2309323</v>
      </c>
      <c r="AC48" s="16">
        <v>2757853</v>
      </c>
      <c r="AD48" s="16">
        <v>2041525</v>
      </c>
      <c r="AE48" s="16">
        <v>2129746</v>
      </c>
      <c r="AF48" s="16">
        <v>4082654</v>
      </c>
      <c r="AG48" s="16">
        <v>4902081</v>
      </c>
      <c r="AH48" s="16">
        <v>4011750</v>
      </c>
      <c r="AI48" s="16">
        <v>4142199</v>
      </c>
      <c r="AJ48" s="16">
        <v>2982166</v>
      </c>
      <c r="AK48" s="16">
        <v>2650992</v>
      </c>
      <c r="AL48" s="16">
        <v>3366772</v>
      </c>
      <c r="AM48" s="16">
        <v>2490342</v>
      </c>
      <c r="AN48" s="16">
        <v>2092139</v>
      </c>
      <c r="AO48" s="16">
        <v>2694693</v>
      </c>
      <c r="AP48" s="16">
        <v>2003572</v>
      </c>
      <c r="AQ48" s="16">
        <v>2128602</v>
      </c>
      <c r="AR48" s="16">
        <v>3491294</v>
      </c>
      <c r="AS48" s="16">
        <v>3636667</v>
      </c>
      <c r="AT48" s="16">
        <v>3785644</v>
      </c>
      <c r="AU48" s="16">
        <v>3270015</v>
      </c>
      <c r="AV48" s="16">
        <v>2575321</v>
      </c>
      <c r="AW48" s="16">
        <v>2477631</v>
      </c>
      <c r="AX48" s="16">
        <v>3030567</v>
      </c>
      <c r="AY48" s="16">
        <v>2376873</v>
      </c>
      <c r="AZ48" s="16">
        <v>2143317</v>
      </c>
      <c r="BA48" s="16">
        <v>2568453</v>
      </c>
      <c r="BB48" s="16">
        <v>1918104</v>
      </c>
      <c r="BC48" s="16">
        <v>1916532</v>
      </c>
      <c r="BD48" s="16">
        <v>3458263</v>
      </c>
      <c r="BE48" s="16">
        <v>3626252</v>
      </c>
      <c r="BF48" s="16">
        <v>3616649</v>
      </c>
      <c r="BG48" s="16">
        <v>3740813</v>
      </c>
      <c r="BH48" s="16">
        <v>2600805</v>
      </c>
      <c r="BI48" s="16">
        <v>2549686</v>
      </c>
      <c r="BJ48" s="16">
        <v>3245569</v>
      </c>
      <c r="BK48" s="16">
        <v>2574227</v>
      </c>
      <c r="BL48" s="16">
        <v>2288510</v>
      </c>
      <c r="BM48" s="16">
        <v>2847712</v>
      </c>
      <c r="BN48" s="16">
        <v>2159665</v>
      </c>
      <c r="BO48" s="16">
        <v>2153418</v>
      </c>
      <c r="BP48" s="16">
        <v>3459229</v>
      </c>
      <c r="BQ48" s="16">
        <v>3509623</v>
      </c>
      <c r="BR48" s="16">
        <v>3521906</v>
      </c>
      <c r="BS48" s="16">
        <v>3439150</v>
      </c>
      <c r="BT48" s="16">
        <v>2405384</v>
      </c>
      <c r="BU48" s="16">
        <v>2395826</v>
      </c>
      <c r="BV48" s="16">
        <v>3106200</v>
      </c>
      <c r="BW48" s="92"/>
      <c r="BX48" s="92"/>
      <c r="BY48" s="92"/>
      <c r="BZ48" s="92"/>
      <c r="CA48" s="92"/>
      <c r="CB48" s="92"/>
      <c r="CD48" s="24">
        <f t="shared" si="0"/>
        <v>7907410</v>
      </c>
      <c r="CE48" s="24">
        <f t="shared" si="1"/>
        <v>10470679</v>
      </c>
      <c r="CF48" s="24">
        <f t="shared" si="2"/>
        <v>7772312</v>
      </c>
    </row>
    <row r="49" spans="2:84" x14ac:dyDescent="0.2">
      <c r="B49" s="11" t="s">
        <v>577</v>
      </c>
      <c r="C49" s="14"/>
      <c r="D49" s="14"/>
      <c r="E49" s="14"/>
      <c r="F49" s="14"/>
      <c r="G49" s="14"/>
      <c r="H49" s="14"/>
      <c r="I49" s="18">
        <v>769570</v>
      </c>
      <c r="J49" s="16">
        <v>3085101</v>
      </c>
      <c r="K49" s="16">
        <v>4124613</v>
      </c>
      <c r="L49" s="16">
        <v>3083323</v>
      </c>
      <c r="M49" s="16">
        <v>3300015</v>
      </c>
      <c r="N49" s="16">
        <v>4794052</v>
      </c>
      <c r="O49" s="16">
        <v>4652283</v>
      </c>
      <c r="P49" s="16">
        <v>4711669</v>
      </c>
      <c r="Q49" s="16">
        <v>5288851</v>
      </c>
      <c r="R49" s="16">
        <v>4242300</v>
      </c>
      <c r="S49" s="16">
        <v>4190816</v>
      </c>
      <c r="T49" s="16">
        <v>5623055</v>
      </c>
      <c r="U49" s="16">
        <v>4989780</v>
      </c>
      <c r="V49" s="16">
        <v>4837684</v>
      </c>
      <c r="W49" s="16">
        <v>5734267</v>
      </c>
      <c r="X49" s="16">
        <v>4615903</v>
      </c>
      <c r="Y49" s="16">
        <v>5579668</v>
      </c>
      <c r="Z49" s="16">
        <v>7139930</v>
      </c>
      <c r="AA49" s="16">
        <v>5816424</v>
      </c>
      <c r="AB49" s="16">
        <v>4945261</v>
      </c>
      <c r="AC49" s="16">
        <v>3992111</v>
      </c>
      <c r="AD49" s="16">
        <v>3245557</v>
      </c>
      <c r="AE49" s="16">
        <v>3608190</v>
      </c>
      <c r="AF49" s="16">
        <v>6280916</v>
      </c>
      <c r="AG49" s="16">
        <v>6179898</v>
      </c>
      <c r="AH49" s="16">
        <v>6047134</v>
      </c>
      <c r="AI49" s="16">
        <v>7613897</v>
      </c>
      <c r="AJ49" s="16">
        <v>4851717</v>
      </c>
      <c r="AK49" s="16">
        <v>5152240</v>
      </c>
      <c r="AL49" s="16">
        <v>7435713</v>
      </c>
      <c r="AM49" s="16">
        <v>7086556</v>
      </c>
      <c r="AN49" s="16">
        <v>5911195</v>
      </c>
      <c r="AO49" s="16">
        <v>6621226</v>
      </c>
      <c r="AP49" s="16">
        <v>4430394</v>
      </c>
      <c r="AQ49" s="16">
        <v>3766359</v>
      </c>
      <c r="AR49" s="16">
        <v>4774659</v>
      </c>
      <c r="AS49" s="16">
        <v>3492870</v>
      </c>
      <c r="AT49" s="16">
        <v>3468262</v>
      </c>
      <c r="AU49" s="16">
        <v>3952105</v>
      </c>
      <c r="AV49" s="16">
        <v>2999601</v>
      </c>
      <c r="AW49" s="16">
        <v>4214185</v>
      </c>
      <c r="AX49" s="16">
        <v>5077527</v>
      </c>
      <c r="AY49" s="16">
        <v>4532357</v>
      </c>
      <c r="AZ49" s="16">
        <v>3470318</v>
      </c>
      <c r="BA49" s="16">
        <v>3613495</v>
      </c>
      <c r="BB49" s="16">
        <v>2935112</v>
      </c>
      <c r="BC49" s="16">
        <v>2775064</v>
      </c>
      <c r="BD49" s="16">
        <v>3762393</v>
      </c>
      <c r="BE49" s="16">
        <v>2653728</v>
      </c>
      <c r="BF49" s="16">
        <v>2328624</v>
      </c>
      <c r="BG49" s="16">
        <v>3208922</v>
      </c>
      <c r="BH49" s="16">
        <v>2445323</v>
      </c>
      <c r="BI49" s="16">
        <v>2342649</v>
      </c>
      <c r="BJ49" s="16">
        <v>3232723</v>
      </c>
      <c r="BK49" s="16">
        <v>3510822</v>
      </c>
      <c r="BL49" s="16">
        <v>3323887</v>
      </c>
      <c r="BM49" s="16">
        <v>3681013</v>
      </c>
      <c r="BN49" s="16">
        <v>3111349</v>
      </c>
      <c r="BO49" s="16">
        <v>3007270</v>
      </c>
      <c r="BP49" s="16">
        <v>3733725</v>
      </c>
      <c r="BQ49" s="16">
        <v>3078382</v>
      </c>
      <c r="BR49" s="16">
        <v>2546124</v>
      </c>
      <c r="BS49" s="16">
        <v>3003451</v>
      </c>
      <c r="BT49" s="16">
        <v>1846612</v>
      </c>
      <c r="BU49" s="16">
        <v>2225209</v>
      </c>
      <c r="BV49" s="16">
        <v>3066074</v>
      </c>
      <c r="BW49" s="92"/>
      <c r="BX49" s="92"/>
      <c r="BY49" s="92"/>
      <c r="BZ49" s="92"/>
      <c r="CA49" s="92"/>
      <c r="CB49" s="92"/>
      <c r="CD49" s="24">
        <f t="shared" si="0"/>
        <v>7137895</v>
      </c>
      <c r="CE49" s="24">
        <f t="shared" si="1"/>
        <v>8627957</v>
      </c>
      <c r="CF49" s="24">
        <f t="shared" si="2"/>
        <v>9852344</v>
      </c>
    </row>
    <row r="50" spans="2:84" x14ac:dyDescent="0.2">
      <c r="B50" s="11" t="s">
        <v>496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2">
        <v>72124</v>
      </c>
      <c r="BN50" s="18">
        <v>197923</v>
      </c>
      <c r="BO50" s="18">
        <v>323874</v>
      </c>
      <c r="BP50" s="18">
        <v>711104</v>
      </c>
      <c r="BQ50" s="16">
        <v>1125545</v>
      </c>
      <c r="BR50" s="16">
        <v>2306937</v>
      </c>
      <c r="BS50" s="16">
        <v>3346778</v>
      </c>
      <c r="BT50" s="16">
        <v>1687040</v>
      </c>
      <c r="BU50" s="16">
        <v>1205624</v>
      </c>
      <c r="BV50" s="16">
        <v>3033657</v>
      </c>
      <c r="BW50" s="92"/>
      <c r="BX50" s="92"/>
      <c r="BY50" s="92"/>
      <c r="BZ50" s="92"/>
      <c r="CA50" s="92"/>
      <c r="CB50" s="92"/>
      <c r="CD50" s="24">
        <f t="shared" si="0"/>
        <v>5926321</v>
      </c>
      <c r="CE50" s="24">
        <f t="shared" si="1"/>
        <v>6779260</v>
      </c>
      <c r="CF50" s="24">
        <f t="shared" si="2"/>
        <v>1232901</v>
      </c>
    </row>
    <row r="51" spans="2:84" x14ac:dyDescent="0.2">
      <c r="B51" s="11" t="s">
        <v>249</v>
      </c>
      <c r="C51" s="16">
        <v>7621291</v>
      </c>
      <c r="D51" s="16">
        <v>7281913</v>
      </c>
      <c r="E51" s="16">
        <v>8794929</v>
      </c>
      <c r="F51" s="16">
        <v>7715598</v>
      </c>
      <c r="G51" s="16">
        <v>7964360</v>
      </c>
      <c r="H51" s="16">
        <v>9918965</v>
      </c>
      <c r="I51" s="16">
        <v>7683355</v>
      </c>
      <c r="J51" s="16">
        <v>7716679</v>
      </c>
      <c r="K51" s="16">
        <v>9560266</v>
      </c>
      <c r="L51" s="16">
        <v>7841347</v>
      </c>
      <c r="M51" s="16">
        <v>9372050</v>
      </c>
      <c r="N51" s="16">
        <v>8717957</v>
      </c>
      <c r="O51" s="16">
        <v>3768308</v>
      </c>
      <c r="P51" s="16">
        <v>3356262</v>
      </c>
      <c r="Q51" s="16">
        <v>4182116</v>
      </c>
      <c r="R51" s="16">
        <v>3387010</v>
      </c>
      <c r="S51" s="16">
        <v>3249660</v>
      </c>
      <c r="T51" s="16">
        <v>4274977</v>
      </c>
      <c r="U51" s="16">
        <v>3352605</v>
      </c>
      <c r="V51" s="16">
        <v>3244504</v>
      </c>
      <c r="W51" s="16">
        <v>4012616</v>
      </c>
      <c r="X51" s="16">
        <v>3038727</v>
      </c>
      <c r="Y51" s="16">
        <v>3517311</v>
      </c>
      <c r="Z51" s="16">
        <v>4374711</v>
      </c>
      <c r="AA51" s="16">
        <v>2973677</v>
      </c>
      <c r="AB51" s="16">
        <v>2525893</v>
      </c>
      <c r="AC51" s="16">
        <v>3313690</v>
      </c>
      <c r="AD51" s="16">
        <v>2508965</v>
      </c>
      <c r="AE51" s="16">
        <v>2636320</v>
      </c>
      <c r="AF51" s="16">
        <v>3276166</v>
      </c>
      <c r="AG51" s="16">
        <v>2502279</v>
      </c>
      <c r="AH51" s="16">
        <v>2462279</v>
      </c>
      <c r="AI51" s="16">
        <v>2875089</v>
      </c>
      <c r="AJ51" s="16">
        <v>2275628</v>
      </c>
      <c r="AK51" s="16">
        <v>2815628</v>
      </c>
      <c r="AL51" s="16">
        <v>3544402</v>
      </c>
      <c r="AM51" s="16">
        <v>2427337</v>
      </c>
      <c r="AN51" s="16">
        <v>2170977</v>
      </c>
      <c r="AO51" s="16">
        <v>2768230</v>
      </c>
      <c r="AP51" s="16">
        <v>2005932</v>
      </c>
      <c r="AQ51" s="16">
        <v>2034804</v>
      </c>
      <c r="AR51" s="16">
        <v>2485423</v>
      </c>
      <c r="AS51" s="16">
        <v>2032529</v>
      </c>
      <c r="AT51" s="16">
        <v>1958897</v>
      </c>
      <c r="AU51" s="16">
        <v>2267997</v>
      </c>
      <c r="AV51" s="16">
        <v>1810420</v>
      </c>
      <c r="AW51" s="16">
        <v>2217801</v>
      </c>
      <c r="AX51" s="16">
        <v>3032585</v>
      </c>
      <c r="AY51" s="16">
        <v>1932660</v>
      </c>
      <c r="AZ51" s="16">
        <v>1835818</v>
      </c>
      <c r="BA51" s="16">
        <v>2046388</v>
      </c>
      <c r="BB51" s="16">
        <v>1723665</v>
      </c>
      <c r="BC51" s="16">
        <v>1674755</v>
      </c>
      <c r="BD51" s="16">
        <v>2166156</v>
      </c>
      <c r="BE51" s="16">
        <v>1705369</v>
      </c>
      <c r="BF51" s="16">
        <v>1825802</v>
      </c>
      <c r="BG51" s="16">
        <v>2330571</v>
      </c>
      <c r="BH51" s="16">
        <v>1887939</v>
      </c>
      <c r="BI51" s="16">
        <v>2789807</v>
      </c>
      <c r="BJ51" s="16">
        <v>3019737</v>
      </c>
      <c r="BK51" s="16">
        <v>2029105</v>
      </c>
      <c r="BL51" s="16">
        <v>1894209</v>
      </c>
      <c r="BM51" s="16">
        <v>2216630</v>
      </c>
      <c r="BN51" s="16">
        <v>1988480</v>
      </c>
      <c r="BO51" s="16">
        <v>1892959</v>
      </c>
      <c r="BP51" s="16">
        <v>2463511</v>
      </c>
      <c r="BQ51" s="16">
        <v>1848803</v>
      </c>
      <c r="BR51" s="16">
        <v>1905254</v>
      </c>
      <c r="BS51" s="16">
        <v>2373971</v>
      </c>
      <c r="BT51" s="16">
        <v>2016586</v>
      </c>
      <c r="BU51" s="16">
        <v>2669301</v>
      </c>
      <c r="BV51" s="16">
        <v>3019560</v>
      </c>
      <c r="BW51" s="92"/>
      <c r="BX51" s="92"/>
      <c r="BY51" s="92"/>
      <c r="BZ51" s="92"/>
      <c r="CA51" s="92"/>
      <c r="CB51" s="92"/>
      <c r="CD51" s="24">
        <f t="shared" si="0"/>
        <v>7705447</v>
      </c>
      <c r="CE51" s="24">
        <f t="shared" si="1"/>
        <v>6128028</v>
      </c>
      <c r="CF51" s="24">
        <f t="shared" si="2"/>
        <v>6344950</v>
      </c>
    </row>
    <row r="52" spans="2:84" x14ac:dyDescent="0.2">
      <c r="B52" s="11" t="s">
        <v>379</v>
      </c>
      <c r="C52" s="16">
        <v>2347859</v>
      </c>
      <c r="D52" s="16">
        <v>2731374</v>
      </c>
      <c r="E52" s="16">
        <v>3216931</v>
      </c>
      <c r="F52" s="16">
        <v>2407773</v>
      </c>
      <c r="G52" s="16">
        <v>2166987</v>
      </c>
      <c r="H52" s="16">
        <v>2801550</v>
      </c>
      <c r="I52" s="16">
        <v>2097491</v>
      </c>
      <c r="J52" s="16">
        <v>2235321</v>
      </c>
      <c r="K52" s="16">
        <v>2547734</v>
      </c>
      <c r="L52" s="16">
        <v>2050738</v>
      </c>
      <c r="M52" s="16">
        <v>2169970</v>
      </c>
      <c r="N52" s="16">
        <v>2689209</v>
      </c>
      <c r="O52" s="16">
        <v>2298240</v>
      </c>
      <c r="P52" s="16">
        <v>2163780</v>
      </c>
      <c r="Q52" s="16">
        <v>2927357</v>
      </c>
      <c r="R52" s="16">
        <v>2140628</v>
      </c>
      <c r="S52" s="16">
        <v>2255628</v>
      </c>
      <c r="T52" s="16">
        <v>3096747</v>
      </c>
      <c r="U52" s="16">
        <v>2166359</v>
      </c>
      <c r="V52" s="16">
        <v>2080203</v>
      </c>
      <c r="W52" s="16">
        <v>2699018</v>
      </c>
      <c r="X52" s="16">
        <v>2763031</v>
      </c>
      <c r="Y52" s="16">
        <v>2441756</v>
      </c>
      <c r="Z52" s="16">
        <v>3274831</v>
      </c>
      <c r="AA52" s="16">
        <v>2618529</v>
      </c>
      <c r="AB52" s="16">
        <v>2618377</v>
      </c>
      <c r="AC52" s="16">
        <v>3345171</v>
      </c>
      <c r="AD52" s="16">
        <v>2553560</v>
      </c>
      <c r="AE52" s="16">
        <v>2724962</v>
      </c>
      <c r="AF52" s="16">
        <v>3366338</v>
      </c>
      <c r="AG52" s="16">
        <v>2437409</v>
      </c>
      <c r="AH52" s="16">
        <v>2369301</v>
      </c>
      <c r="AI52" s="16">
        <v>2834972</v>
      </c>
      <c r="AJ52" s="16">
        <v>2541531</v>
      </c>
      <c r="AK52" s="16">
        <v>2733761</v>
      </c>
      <c r="AL52" s="16">
        <v>3501526</v>
      </c>
      <c r="AM52" s="16">
        <v>3028739</v>
      </c>
      <c r="AN52" s="16">
        <v>2896315</v>
      </c>
      <c r="AO52" s="16">
        <v>4042471</v>
      </c>
      <c r="AP52" s="16">
        <v>3035291</v>
      </c>
      <c r="AQ52" s="16">
        <v>3545170</v>
      </c>
      <c r="AR52" s="16">
        <v>4343441</v>
      </c>
      <c r="AS52" s="16">
        <v>3788458</v>
      </c>
      <c r="AT52" s="16">
        <v>2005852</v>
      </c>
      <c r="AU52" s="16">
        <v>1902152</v>
      </c>
      <c r="AV52" s="16">
        <v>1481350</v>
      </c>
      <c r="AW52" s="16">
        <v>2115028</v>
      </c>
      <c r="AX52" s="16">
        <v>3316695</v>
      </c>
      <c r="AY52" s="16">
        <v>2294885</v>
      </c>
      <c r="AZ52" s="16">
        <v>2537822</v>
      </c>
      <c r="BA52" s="16">
        <v>3300040</v>
      </c>
      <c r="BB52" s="16">
        <v>1407891</v>
      </c>
      <c r="BC52" s="16">
        <v>1196401</v>
      </c>
      <c r="BD52" s="16">
        <v>3504132</v>
      </c>
      <c r="BE52" s="16">
        <v>3619258</v>
      </c>
      <c r="BF52" s="16">
        <v>3788961</v>
      </c>
      <c r="BG52" s="16">
        <v>4286905</v>
      </c>
      <c r="BH52" s="16">
        <v>3810691</v>
      </c>
      <c r="BI52" s="16">
        <v>5567892</v>
      </c>
      <c r="BJ52" s="16">
        <v>5834295</v>
      </c>
      <c r="BK52" s="16">
        <v>4990105</v>
      </c>
      <c r="BL52" s="16">
        <v>1320428</v>
      </c>
      <c r="BM52" s="16">
        <v>2584428</v>
      </c>
      <c r="BN52" s="16">
        <v>1572168</v>
      </c>
      <c r="BO52" s="16">
        <v>1859599</v>
      </c>
      <c r="BP52" s="16">
        <v>2664156</v>
      </c>
      <c r="BQ52" s="16">
        <v>2172815</v>
      </c>
      <c r="BR52" s="16">
        <v>2481970</v>
      </c>
      <c r="BS52" s="16">
        <v>2948662</v>
      </c>
      <c r="BT52" s="16">
        <v>2244503</v>
      </c>
      <c r="BU52" s="16">
        <v>2256296</v>
      </c>
      <c r="BV52" s="16">
        <v>2955175</v>
      </c>
      <c r="BW52" s="92"/>
      <c r="BX52" s="92"/>
      <c r="BY52" s="92"/>
      <c r="BZ52" s="92"/>
      <c r="CA52" s="92"/>
      <c r="CB52" s="92"/>
      <c r="CD52" s="24">
        <f t="shared" si="0"/>
        <v>7455974</v>
      </c>
      <c r="CE52" s="24">
        <f t="shared" si="1"/>
        <v>7603447</v>
      </c>
      <c r="CF52" s="24">
        <f t="shared" si="2"/>
        <v>6095923</v>
      </c>
    </row>
    <row r="53" spans="2:84" x14ac:dyDescent="0.2">
      <c r="B53" s="11" t="s">
        <v>394</v>
      </c>
      <c r="C53" s="18">
        <v>590215</v>
      </c>
      <c r="D53" s="18">
        <v>663711</v>
      </c>
      <c r="E53" s="18">
        <v>895442</v>
      </c>
      <c r="F53" s="18">
        <v>689223</v>
      </c>
      <c r="G53" s="18">
        <v>642340</v>
      </c>
      <c r="H53" s="18">
        <v>857690</v>
      </c>
      <c r="I53" s="18">
        <v>722491</v>
      </c>
      <c r="J53" s="18">
        <v>707479</v>
      </c>
      <c r="K53" s="18">
        <v>881204</v>
      </c>
      <c r="L53" s="18">
        <v>683890</v>
      </c>
      <c r="M53" s="18">
        <v>709254</v>
      </c>
      <c r="N53" s="18">
        <v>845296</v>
      </c>
      <c r="O53" s="18">
        <v>663865</v>
      </c>
      <c r="P53" s="18">
        <v>636413</v>
      </c>
      <c r="Q53" s="18">
        <v>852145</v>
      </c>
      <c r="R53" s="18">
        <v>689823</v>
      </c>
      <c r="S53" s="18">
        <v>660839</v>
      </c>
      <c r="T53" s="18">
        <v>856985</v>
      </c>
      <c r="U53" s="18">
        <v>651247</v>
      </c>
      <c r="V53" s="18">
        <v>678469</v>
      </c>
      <c r="W53" s="18">
        <v>803053</v>
      </c>
      <c r="X53" s="18">
        <v>635864</v>
      </c>
      <c r="Y53" s="18">
        <v>595894</v>
      </c>
      <c r="Z53" s="18">
        <v>834583</v>
      </c>
      <c r="AA53" s="18">
        <v>690489</v>
      </c>
      <c r="AB53" s="18">
        <v>590519</v>
      </c>
      <c r="AC53" s="18">
        <v>837953</v>
      </c>
      <c r="AD53" s="18">
        <v>617641</v>
      </c>
      <c r="AE53" s="18">
        <v>570928</v>
      </c>
      <c r="AF53" s="18">
        <v>830365</v>
      </c>
      <c r="AG53" s="18">
        <v>643016</v>
      </c>
      <c r="AH53" s="18">
        <v>651187</v>
      </c>
      <c r="AI53" s="18">
        <v>864330</v>
      </c>
      <c r="AJ53" s="18">
        <v>691982</v>
      </c>
      <c r="AK53" s="18">
        <v>657441</v>
      </c>
      <c r="AL53" s="18">
        <v>867401</v>
      </c>
      <c r="AM53" s="18">
        <v>609958</v>
      </c>
      <c r="AN53" s="18">
        <v>665289</v>
      </c>
      <c r="AO53" s="18">
        <v>864655</v>
      </c>
      <c r="AP53" s="18">
        <v>715849</v>
      </c>
      <c r="AQ53" s="18">
        <v>765331</v>
      </c>
      <c r="AR53" s="16">
        <v>1024097</v>
      </c>
      <c r="AS53" s="18">
        <v>710597</v>
      </c>
      <c r="AT53" s="18">
        <v>759022</v>
      </c>
      <c r="AU53" s="18">
        <v>916054</v>
      </c>
      <c r="AV53" s="18">
        <v>772173</v>
      </c>
      <c r="AW53" s="18">
        <v>712461</v>
      </c>
      <c r="AX53" s="16">
        <v>1213925</v>
      </c>
      <c r="AY53" s="18">
        <v>864173</v>
      </c>
      <c r="AZ53" s="18">
        <v>898618</v>
      </c>
      <c r="BA53" s="16">
        <v>1305592</v>
      </c>
      <c r="BB53" s="18">
        <v>852337</v>
      </c>
      <c r="BC53" s="18">
        <v>811847</v>
      </c>
      <c r="BD53" s="16">
        <v>1347649</v>
      </c>
      <c r="BE53" s="16">
        <v>1016067</v>
      </c>
      <c r="BF53" s="16">
        <v>1162691</v>
      </c>
      <c r="BG53" s="16">
        <v>1423254</v>
      </c>
      <c r="BH53" s="16">
        <v>1486380</v>
      </c>
      <c r="BI53" s="16">
        <v>1725186</v>
      </c>
      <c r="BJ53" s="16">
        <v>2156669</v>
      </c>
      <c r="BK53" s="16">
        <v>1920864</v>
      </c>
      <c r="BL53" s="16">
        <v>1967247</v>
      </c>
      <c r="BM53" s="16">
        <v>2964478</v>
      </c>
      <c r="BN53" s="16">
        <v>2606419</v>
      </c>
      <c r="BO53" s="16">
        <v>2354678</v>
      </c>
      <c r="BP53" s="16">
        <v>3188362</v>
      </c>
      <c r="BQ53" s="16">
        <v>2282635</v>
      </c>
      <c r="BR53" s="16">
        <v>2220839</v>
      </c>
      <c r="BS53" s="16">
        <v>2633629</v>
      </c>
      <c r="BT53" s="16">
        <v>2831769</v>
      </c>
      <c r="BU53" s="16">
        <v>2322986</v>
      </c>
      <c r="BV53" s="16">
        <v>2939848</v>
      </c>
      <c r="BW53" s="92"/>
      <c r="BX53" s="92"/>
      <c r="BY53" s="92"/>
      <c r="BZ53" s="92"/>
      <c r="CA53" s="92"/>
      <c r="CB53" s="92"/>
      <c r="CD53" s="24">
        <f t="shared" si="0"/>
        <v>8094603</v>
      </c>
      <c r="CE53" s="24">
        <f t="shared" si="1"/>
        <v>7137103</v>
      </c>
      <c r="CF53" s="24">
        <f t="shared" si="2"/>
        <v>8149459</v>
      </c>
    </row>
    <row r="54" spans="2:84" x14ac:dyDescent="0.2">
      <c r="B54" s="11" t="s">
        <v>409</v>
      </c>
      <c r="C54" s="18">
        <v>852999</v>
      </c>
      <c r="D54" s="18">
        <v>885418</v>
      </c>
      <c r="E54" s="16">
        <v>1101603</v>
      </c>
      <c r="F54" s="18">
        <v>834226</v>
      </c>
      <c r="G54" s="18">
        <v>864670</v>
      </c>
      <c r="H54" s="16">
        <v>1088111</v>
      </c>
      <c r="I54" s="18">
        <v>843222</v>
      </c>
      <c r="J54" s="18">
        <v>853487</v>
      </c>
      <c r="K54" s="18">
        <v>953515</v>
      </c>
      <c r="L54" s="18">
        <v>686391</v>
      </c>
      <c r="M54" s="18">
        <v>701149</v>
      </c>
      <c r="N54" s="18">
        <v>781617</v>
      </c>
      <c r="O54" s="18">
        <v>705927</v>
      </c>
      <c r="P54" s="18">
        <v>724992</v>
      </c>
      <c r="Q54" s="18">
        <v>844907</v>
      </c>
      <c r="R54" s="18">
        <v>676674</v>
      </c>
      <c r="S54" s="18">
        <v>670609</v>
      </c>
      <c r="T54" s="18">
        <v>929639</v>
      </c>
      <c r="U54" s="18">
        <v>747849</v>
      </c>
      <c r="V54" s="18">
        <v>720719</v>
      </c>
      <c r="W54" s="18">
        <v>824712</v>
      </c>
      <c r="X54" s="18">
        <v>593598</v>
      </c>
      <c r="Y54" s="18">
        <v>529974</v>
      </c>
      <c r="Z54" s="18">
        <v>801347</v>
      </c>
      <c r="AA54" s="18">
        <v>655114</v>
      </c>
      <c r="AB54" s="18">
        <v>715845</v>
      </c>
      <c r="AC54" s="18">
        <v>876681</v>
      </c>
      <c r="AD54" s="18">
        <v>850516</v>
      </c>
      <c r="AE54" s="18">
        <v>857473</v>
      </c>
      <c r="AF54" s="18">
        <v>954065</v>
      </c>
      <c r="AG54" s="18">
        <v>586905</v>
      </c>
      <c r="AH54" s="18">
        <v>683696</v>
      </c>
      <c r="AI54" s="18">
        <v>813642</v>
      </c>
      <c r="AJ54" s="18">
        <v>547628</v>
      </c>
      <c r="AK54" s="18">
        <v>450983</v>
      </c>
      <c r="AL54" s="18">
        <v>788249</v>
      </c>
      <c r="AM54" s="18">
        <v>685433</v>
      </c>
      <c r="AN54" s="18">
        <v>725393</v>
      </c>
      <c r="AO54" s="18">
        <v>995734</v>
      </c>
      <c r="AP54" s="18">
        <v>721031</v>
      </c>
      <c r="AQ54" s="18">
        <v>681243</v>
      </c>
      <c r="AR54" s="18">
        <v>921641</v>
      </c>
      <c r="AS54" s="18">
        <v>953374</v>
      </c>
      <c r="AT54" s="18">
        <v>889404</v>
      </c>
      <c r="AU54" s="16">
        <v>1098067</v>
      </c>
      <c r="AV54" s="18">
        <v>831699</v>
      </c>
      <c r="AW54" s="18">
        <v>814059</v>
      </c>
      <c r="AX54" s="16">
        <v>1117812</v>
      </c>
      <c r="AY54" s="18">
        <v>876574</v>
      </c>
      <c r="AZ54" s="16">
        <v>1005901</v>
      </c>
      <c r="BA54" s="16">
        <v>1732593</v>
      </c>
      <c r="BB54" s="16">
        <v>1151498</v>
      </c>
      <c r="BC54" s="16">
        <v>1270522</v>
      </c>
      <c r="BD54" s="16">
        <v>1832311</v>
      </c>
      <c r="BE54" s="16">
        <v>1861303</v>
      </c>
      <c r="BF54" s="16">
        <v>1724960</v>
      </c>
      <c r="BG54" s="16">
        <v>2016036</v>
      </c>
      <c r="BH54" s="16">
        <v>1520650</v>
      </c>
      <c r="BI54" s="16">
        <v>1702723</v>
      </c>
      <c r="BJ54" s="16">
        <v>2206354</v>
      </c>
      <c r="BK54" s="16">
        <v>1959067</v>
      </c>
      <c r="BL54" s="16">
        <v>1978236</v>
      </c>
      <c r="BM54" s="16">
        <v>2441706</v>
      </c>
      <c r="BN54" s="16">
        <v>2069696</v>
      </c>
      <c r="BO54" s="16">
        <v>1781344</v>
      </c>
      <c r="BP54" s="16">
        <v>2443654</v>
      </c>
      <c r="BQ54" s="16">
        <v>1922550</v>
      </c>
      <c r="BR54" s="16">
        <v>1999627</v>
      </c>
      <c r="BS54" s="16">
        <v>2315903</v>
      </c>
      <c r="BT54" s="16">
        <v>1935044</v>
      </c>
      <c r="BU54" s="16">
        <v>2017096</v>
      </c>
      <c r="BV54" s="16">
        <v>2846440</v>
      </c>
      <c r="BW54" s="92"/>
      <c r="BX54" s="92"/>
      <c r="BY54" s="92"/>
      <c r="BZ54" s="92"/>
      <c r="CA54" s="92"/>
      <c r="CB54" s="92"/>
      <c r="CD54" s="24">
        <f t="shared" si="0"/>
        <v>6798580</v>
      </c>
      <c r="CE54" s="24">
        <f t="shared" si="1"/>
        <v>6238080</v>
      </c>
      <c r="CF54" s="24">
        <f t="shared" si="2"/>
        <v>6294694</v>
      </c>
    </row>
    <row r="55" spans="2:84" x14ac:dyDescent="0.2">
      <c r="B55" s="11" t="s">
        <v>200</v>
      </c>
      <c r="C55" s="12">
        <v>60833</v>
      </c>
      <c r="D55" s="12">
        <v>61458</v>
      </c>
      <c r="E55" s="12">
        <v>76387</v>
      </c>
      <c r="F55" s="12">
        <v>63207</v>
      </c>
      <c r="G55" s="12">
        <v>66583</v>
      </c>
      <c r="H55" s="12">
        <v>81508</v>
      </c>
      <c r="I55" s="12">
        <v>62110</v>
      </c>
      <c r="J55" s="12">
        <v>66156</v>
      </c>
      <c r="K55" s="12">
        <v>79058</v>
      </c>
      <c r="L55" s="12">
        <v>64670</v>
      </c>
      <c r="M55" s="12">
        <v>76289</v>
      </c>
      <c r="N55" s="12">
        <v>99844</v>
      </c>
      <c r="O55" s="12">
        <v>84404</v>
      </c>
      <c r="P55" s="12">
        <v>77466</v>
      </c>
      <c r="Q55" s="18">
        <v>107323</v>
      </c>
      <c r="R55" s="12">
        <v>90110</v>
      </c>
      <c r="S55" s="12">
        <v>92389</v>
      </c>
      <c r="T55" s="18">
        <v>119726</v>
      </c>
      <c r="U55" s="12">
        <v>87438</v>
      </c>
      <c r="V55" s="12">
        <v>93886</v>
      </c>
      <c r="W55" s="18">
        <v>132750</v>
      </c>
      <c r="X55" s="18">
        <v>260759</v>
      </c>
      <c r="Y55" s="18">
        <v>241496</v>
      </c>
      <c r="Z55" s="18">
        <v>370772</v>
      </c>
      <c r="AA55" s="18">
        <v>379239</v>
      </c>
      <c r="AB55" s="18">
        <v>359151</v>
      </c>
      <c r="AC55" s="18">
        <v>454205</v>
      </c>
      <c r="AD55" s="18">
        <v>366633</v>
      </c>
      <c r="AE55" s="18">
        <v>452066</v>
      </c>
      <c r="AF55" s="18">
        <v>550724</v>
      </c>
      <c r="AG55" s="18">
        <v>450925</v>
      </c>
      <c r="AH55" s="18">
        <v>443193</v>
      </c>
      <c r="AI55" s="18">
        <v>539700</v>
      </c>
      <c r="AJ55" s="18">
        <v>425845</v>
      </c>
      <c r="AK55" s="18">
        <v>476122</v>
      </c>
      <c r="AL55" s="18">
        <v>557573</v>
      </c>
      <c r="AM55" s="18">
        <v>622548</v>
      </c>
      <c r="AN55" s="18">
        <v>581752</v>
      </c>
      <c r="AO55" s="18">
        <v>725617</v>
      </c>
      <c r="AP55" s="18">
        <v>585394</v>
      </c>
      <c r="AQ55" s="18">
        <v>788536</v>
      </c>
      <c r="AR55" s="16">
        <v>1123539</v>
      </c>
      <c r="AS55" s="18">
        <v>841786</v>
      </c>
      <c r="AT55" s="18">
        <v>852097</v>
      </c>
      <c r="AU55" s="16">
        <v>1048663</v>
      </c>
      <c r="AV55" s="18">
        <v>635447</v>
      </c>
      <c r="AW55" s="18">
        <v>900958</v>
      </c>
      <c r="AX55" s="16">
        <v>1247585</v>
      </c>
      <c r="AY55" s="18">
        <v>970070</v>
      </c>
      <c r="AZ55" s="18">
        <v>804911</v>
      </c>
      <c r="BA55" s="18">
        <v>873130</v>
      </c>
      <c r="BB55" s="18">
        <v>720140</v>
      </c>
      <c r="BC55" s="18">
        <v>774010</v>
      </c>
      <c r="BD55" s="16">
        <v>1035779</v>
      </c>
      <c r="BE55" s="18">
        <v>644619</v>
      </c>
      <c r="BF55" s="18">
        <v>655301</v>
      </c>
      <c r="BG55" s="18">
        <v>862159</v>
      </c>
      <c r="BH55" s="16">
        <v>1002466</v>
      </c>
      <c r="BI55" s="16">
        <v>1318648</v>
      </c>
      <c r="BJ55" s="16">
        <v>1680309</v>
      </c>
      <c r="BK55" s="16">
        <v>1374060</v>
      </c>
      <c r="BL55" s="16">
        <v>1422915</v>
      </c>
      <c r="BM55" s="16">
        <v>1847519</v>
      </c>
      <c r="BN55" s="16">
        <v>1681234</v>
      </c>
      <c r="BO55" s="16">
        <v>1871803</v>
      </c>
      <c r="BP55" s="16">
        <v>2398599</v>
      </c>
      <c r="BQ55" s="16">
        <v>1931711</v>
      </c>
      <c r="BR55" s="16">
        <v>1807919</v>
      </c>
      <c r="BS55" s="16">
        <v>2351665</v>
      </c>
      <c r="BT55" s="16">
        <v>1918651</v>
      </c>
      <c r="BU55" s="16">
        <v>2102299</v>
      </c>
      <c r="BV55" s="16">
        <v>2809415</v>
      </c>
      <c r="BW55" s="92"/>
      <c r="BX55" s="92"/>
      <c r="BY55" s="92"/>
      <c r="BZ55" s="92"/>
      <c r="CA55" s="92"/>
      <c r="CB55" s="92"/>
      <c r="CD55" s="24">
        <f t="shared" si="0"/>
        <v>6830365</v>
      </c>
      <c r="CE55" s="24">
        <f t="shared" si="1"/>
        <v>6091295</v>
      </c>
      <c r="CF55" s="24">
        <f t="shared" si="2"/>
        <v>5951636</v>
      </c>
    </row>
    <row r="56" spans="2:84" x14ac:dyDescent="0.2">
      <c r="B56" s="11" t="s">
        <v>169</v>
      </c>
      <c r="C56" s="16">
        <v>1159628</v>
      </c>
      <c r="D56" s="16">
        <v>1225930</v>
      </c>
      <c r="E56" s="16">
        <v>1675138</v>
      </c>
      <c r="F56" s="16">
        <v>1392976</v>
      </c>
      <c r="G56" s="16">
        <v>1264486</v>
      </c>
      <c r="H56" s="16">
        <v>1864562</v>
      </c>
      <c r="I56" s="16">
        <v>1558290</v>
      </c>
      <c r="J56" s="16">
        <v>1661631</v>
      </c>
      <c r="K56" s="16">
        <v>2039545</v>
      </c>
      <c r="L56" s="16">
        <v>1852795</v>
      </c>
      <c r="M56" s="16">
        <v>2374586</v>
      </c>
      <c r="N56" s="16">
        <v>2893562</v>
      </c>
      <c r="O56" s="16">
        <v>2385012</v>
      </c>
      <c r="P56" s="16">
        <v>2110829</v>
      </c>
      <c r="Q56" s="16">
        <v>2636988</v>
      </c>
      <c r="R56" s="16">
        <v>2623280</v>
      </c>
      <c r="S56" s="16">
        <v>2155907</v>
      </c>
      <c r="T56" s="16">
        <v>2835556</v>
      </c>
      <c r="U56" s="16">
        <v>2305226</v>
      </c>
      <c r="V56" s="16">
        <v>2370031</v>
      </c>
      <c r="W56" s="16">
        <v>3036960</v>
      </c>
      <c r="X56" s="16">
        <v>2526383</v>
      </c>
      <c r="Y56" s="16">
        <v>3739351</v>
      </c>
      <c r="Z56" s="16">
        <v>4067640</v>
      </c>
      <c r="AA56" s="16">
        <v>3384781</v>
      </c>
      <c r="AB56" s="16">
        <v>3134316</v>
      </c>
      <c r="AC56" s="16">
        <v>4297393</v>
      </c>
      <c r="AD56" s="16">
        <v>3611774</v>
      </c>
      <c r="AE56" s="16">
        <v>3222067</v>
      </c>
      <c r="AF56" s="16">
        <v>4864434</v>
      </c>
      <c r="AG56" s="16">
        <v>3895677</v>
      </c>
      <c r="AH56" s="16">
        <v>4116528</v>
      </c>
      <c r="AI56" s="16">
        <v>5271949</v>
      </c>
      <c r="AJ56" s="16">
        <v>3720796</v>
      </c>
      <c r="AK56" s="16">
        <v>4324924</v>
      </c>
      <c r="AL56" s="16">
        <v>5061606</v>
      </c>
      <c r="AM56" s="16">
        <v>4129935</v>
      </c>
      <c r="AN56" s="16">
        <v>3729422</v>
      </c>
      <c r="AO56" s="16">
        <v>4794328</v>
      </c>
      <c r="AP56" s="16">
        <v>4309305</v>
      </c>
      <c r="AQ56" s="16">
        <v>3739742</v>
      </c>
      <c r="AR56" s="16">
        <v>4990225</v>
      </c>
      <c r="AS56" s="16">
        <v>4160150</v>
      </c>
      <c r="AT56" s="16">
        <v>3845592</v>
      </c>
      <c r="AU56" s="16">
        <v>4825531</v>
      </c>
      <c r="AV56" s="16">
        <v>3597637</v>
      </c>
      <c r="AW56" s="16">
        <v>4461960</v>
      </c>
      <c r="AX56" s="16">
        <v>4590880</v>
      </c>
      <c r="AY56" s="16">
        <v>3626168</v>
      </c>
      <c r="AZ56" s="16">
        <v>3812980</v>
      </c>
      <c r="BA56" s="16">
        <v>4671643</v>
      </c>
      <c r="BB56" s="16">
        <v>3872359</v>
      </c>
      <c r="BC56" s="16">
        <v>3140520</v>
      </c>
      <c r="BD56" s="16">
        <v>4058771</v>
      </c>
      <c r="BE56" s="16">
        <v>2964479</v>
      </c>
      <c r="BF56" s="16">
        <v>2945121</v>
      </c>
      <c r="BG56" s="16">
        <v>3904630</v>
      </c>
      <c r="BH56" s="16">
        <v>3100426</v>
      </c>
      <c r="BI56" s="16">
        <v>3304097</v>
      </c>
      <c r="BJ56" s="16">
        <v>3909435</v>
      </c>
      <c r="BK56" s="16">
        <v>3029386</v>
      </c>
      <c r="BL56" s="16">
        <v>2900965</v>
      </c>
      <c r="BM56" s="16">
        <v>3908866</v>
      </c>
      <c r="BN56" s="16">
        <v>3155649</v>
      </c>
      <c r="BO56" s="16">
        <v>2605605</v>
      </c>
      <c r="BP56" s="16">
        <v>3474666</v>
      </c>
      <c r="BQ56" s="16">
        <v>2388445</v>
      </c>
      <c r="BR56" s="16">
        <v>2702394</v>
      </c>
      <c r="BS56" s="16">
        <v>3300612</v>
      </c>
      <c r="BT56" s="16">
        <v>2610955</v>
      </c>
      <c r="BU56" s="16">
        <v>2859476</v>
      </c>
      <c r="BV56" s="16">
        <v>2594003</v>
      </c>
      <c r="BW56" s="92"/>
      <c r="BX56" s="92"/>
      <c r="BY56" s="92"/>
      <c r="BZ56" s="92"/>
      <c r="CA56" s="92"/>
      <c r="CB56" s="92"/>
      <c r="CD56" s="24">
        <f t="shared" si="0"/>
        <v>8064434</v>
      </c>
      <c r="CE56" s="24">
        <f t="shared" si="1"/>
        <v>8391451</v>
      </c>
      <c r="CF56" s="24">
        <f t="shared" si="2"/>
        <v>9235920</v>
      </c>
    </row>
    <row r="57" spans="2:84" x14ac:dyDescent="0.2">
      <c r="B57" s="11" t="s">
        <v>275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8">
        <v>644107</v>
      </c>
      <c r="BS57" s="16">
        <v>1397735</v>
      </c>
      <c r="BT57" s="16">
        <v>1330193</v>
      </c>
      <c r="BU57" s="16">
        <v>1772715</v>
      </c>
      <c r="BV57" s="16">
        <v>2571554</v>
      </c>
      <c r="BW57" s="92"/>
      <c r="BX57" s="92"/>
      <c r="BY57" s="92"/>
      <c r="BZ57" s="92"/>
      <c r="CA57" s="92"/>
      <c r="CB57" s="92"/>
      <c r="CD57" s="24">
        <f t="shared" si="0"/>
        <v>5674462</v>
      </c>
      <c r="CE57" s="24">
        <f t="shared" si="1"/>
        <v>2041842</v>
      </c>
      <c r="CF57" s="24">
        <f t="shared" si="2"/>
        <v>0</v>
      </c>
    </row>
    <row r="58" spans="2:84" x14ac:dyDescent="0.2">
      <c r="B58" s="11" t="s">
        <v>488</v>
      </c>
      <c r="C58" s="16">
        <v>2295422</v>
      </c>
      <c r="D58" s="16">
        <v>2666417</v>
      </c>
      <c r="E58" s="16">
        <v>3131590</v>
      </c>
      <c r="F58" s="16">
        <v>1746013</v>
      </c>
      <c r="G58" s="16">
        <v>1910291</v>
      </c>
      <c r="H58" s="16">
        <v>2686259</v>
      </c>
      <c r="I58" s="16">
        <v>1769210</v>
      </c>
      <c r="J58" s="16">
        <v>1948276</v>
      </c>
      <c r="K58" s="16">
        <v>3719097</v>
      </c>
      <c r="L58" s="16">
        <v>1829931</v>
      </c>
      <c r="M58" s="16">
        <v>1608098</v>
      </c>
      <c r="N58" s="16">
        <v>2589777</v>
      </c>
      <c r="O58" s="16">
        <v>1733813</v>
      </c>
      <c r="P58" s="16">
        <v>1336566</v>
      </c>
      <c r="Q58" s="16">
        <v>1766532</v>
      </c>
      <c r="R58" s="16">
        <v>1420802</v>
      </c>
      <c r="S58" s="16">
        <v>1449097</v>
      </c>
      <c r="T58" s="16">
        <v>2040751</v>
      </c>
      <c r="U58" s="16">
        <v>1936463</v>
      </c>
      <c r="V58" s="16">
        <v>1659697</v>
      </c>
      <c r="W58" s="16">
        <v>1745981</v>
      </c>
      <c r="X58" s="16">
        <v>1649970</v>
      </c>
      <c r="Y58" s="16">
        <v>1839695</v>
      </c>
      <c r="Z58" s="16">
        <v>2589808</v>
      </c>
      <c r="AA58" s="16">
        <v>1640488</v>
      </c>
      <c r="AB58" s="16">
        <v>1540110</v>
      </c>
      <c r="AC58" s="16">
        <v>2632336</v>
      </c>
      <c r="AD58" s="16">
        <v>1518036</v>
      </c>
      <c r="AE58" s="16">
        <v>1417174</v>
      </c>
      <c r="AF58" s="16">
        <v>1735291</v>
      </c>
      <c r="AG58" s="16">
        <v>1414878</v>
      </c>
      <c r="AH58" s="16">
        <v>1431876</v>
      </c>
      <c r="AI58" s="16">
        <v>2044789</v>
      </c>
      <c r="AJ58" s="16">
        <v>1991542</v>
      </c>
      <c r="AK58" s="16">
        <v>1778333</v>
      </c>
      <c r="AL58" s="16">
        <v>1691806</v>
      </c>
      <c r="AM58" s="16">
        <v>1410104</v>
      </c>
      <c r="AN58" s="16">
        <v>1709578</v>
      </c>
      <c r="AO58" s="16">
        <v>2186802</v>
      </c>
      <c r="AP58" s="16">
        <v>1786016</v>
      </c>
      <c r="AQ58" s="16">
        <v>1713916</v>
      </c>
      <c r="AR58" s="16">
        <v>2154310</v>
      </c>
      <c r="AS58" s="16">
        <v>1978512</v>
      </c>
      <c r="AT58" s="16">
        <v>1778647</v>
      </c>
      <c r="AU58" s="16">
        <v>2399336</v>
      </c>
      <c r="AV58" s="16">
        <v>1882079</v>
      </c>
      <c r="AW58" s="16">
        <v>2196755</v>
      </c>
      <c r="AX58" s="16">
        <v>2407606</v>
      </c>
      <c r="AY58" s="16">
        <v>2092460</v>
      </c>
      <c r="AZ58" s="16">
        <v>1506384</v>
      </c>
      <c r="BA58" s="16">
        <v>2078614</v>
      </c>
      <c r="BB58" s="16">
        <v>1646509</v>
      </c>
      <c r="BC58" s="16">
        <v>1654938</v>
      </c>
      <c r="BD58" s="16">
        <v>2024481</v>
      </c>
      <c r="BE58" s="16">
        <v>2160511</v>
      </c>
      <c r="BF58" s="16">
        <v>1565468</v>
      </c>
      <c r="BG58" s="16">
        <v>2370555</v>
      </c>
      <c r="BH58" s="16">
        <v>1673329</v>
      </c>
      <c r="BI58" s="16">
        <v>1924684</v>
      </c>
      <c r="BJ58" s="16">
        <v>2075355</v>
      </c>
      <c r="BK58" s="16">
        <v>2057280</v>
      </c>
      <c r="BL58" s="16">
        <v>1672502</v>
      </c>
      <c r="BM58" s="16">
        <v>2195815</v>
      </c>
      <c r="BN58" s="16">
        <v>1813456</v>
      </c>
      <c r="BO58" s="16">
        <v>1688123</v>
      </c>
      <c r="BP58" s="16">
        <v>2307726</v>
      </c>
      <c r="BQ58" s="16">
        <v>1845974</v>
      </c>
      <c r="BR58" s="16">
        <v>1614624</v>
      </c>
      <c r="BS58" s="16">
        <v>2340542</v>
      </c>
      <c r="BT58" s="16">
        <v>1676284</v>
      </c>
      <c r="BU58" s="16">
        <v>2096096</v>
      </c>
      <c r="BV58" s="16">
        <v>2552403</v>
      </c>
      <c r="BW58" s="92"/>
      <c r="BX58" s="92"/>
      <c r="BY58" s="92"/>
      <c r="BZ58" s="92"/>
      <c r="CA58" s="92"/>
      <c r="CB58" s="92"/>
      <c r="CD58" s="24">
        <f t="shared" si="0"/>
        <v>6324783</v>
      </c>
      <c r="CE58" s="24">
        <f t="shared" si="1"/>
        <v>5801140</v>
      </c>
      <c r="CF58" s="24">
        <f t="shared" si="2"/>
        <v>5809305</v>
      </c>
    </row>
    <row r="59" spans="2:84" x14ac:dyDescent="0.2">
      <c r="B59" s="11" t="s">
        <v>347</v>
      </c>
      <c r="C59" s="16">
        <v>1287683</v>
      </c>
      <c r="D59" s="16">
        <v>1309378</v>
      </c>
      <c r="E59" s="16">
        <v>1673753</v>
      </c>
      <c r="F59" s="16">
        <v>1285849</v>
      </c>
      <c r="G59" s="16">
        <v>1080789</v>
      </c>
      <c r="H59" s="16">
        <v>1363760</v>
      </c>
      <c r="I59" s="16">
        <v>1130218</v>
      </c>
      <c r="J59" s="16">
        <v>1055242</v>
      </c>
      <c r="K59" s="16">
        <v>1185962</v>
      </c>
      <c r="L59" s="16">
        <v>1010746</v>
      </c>
      <c r="M59" s="16">
        <v>1005621</v>
      </c>
      <c r="N59" s="16">
        <v>1191047</v>
      </c>
      <c r="O59" s="16">
        <v>1012719</v>
      </c>
      <c r="P59" s="18">
        <v>998515</v>
      </c>
      <c r="Q59" s="16">
        <v>1190308</v>
      </c>
      <c r="R59" s="18">
        <v>553659</v>
      </c>
      <c r="S59" s="18">
        <v>486769</v>
      </c>
      <c r="T59" s="18">
        <v>637450</v>
      </c>
      <c r="U59" s="18">
        <v>423760</v>
      </c>
      <c r="V59" s="18">
        <v>546652</v>
      </c>
      <c r="W59" s="18">
        <v>891450</v>
      </c>
      <c r="X59" s="18">
        <v>358404</v>
      </c>
      <c r="Y59" s="18">
        <v>413574</v>
      </c>
      <c r="Z59" s="18">
        <v>576835</v>
      </c>
      <c r="AA59" s="18">
        <v>509465</v>
      </c>
      <c r="AB59" s="16">
        <v>2335624</v>
      </c>
      <c r="AC59" s="16">
        <v>3031848</v>
      </c>
      <c r="AD59" s="16">
        <v>2337604</v>
      </c>
      <c r="AE59" s="16">
        <v>2418735</v>
      </c>
      <c r="AF59" s="16">
        <v>3048772</v>
      </c>
      <c r="AG59" s="16">
        <v>2212293</v>
      </c>
      <c r="AH59" s="16">
        <v>2380659</v>
      </c>
      <c r="AI59" s="16">
        <v>2811498</v>
      </c>
      <c r="AJ59" s="16">
        <v>2192325</v>
      </c>
      <c r="AK59" s="16">
        <v>2273040</v>
      </c>
      <c r="AL59" s="16">
        <v>2851500</v>
      </c>
      <c r="AM59" s="16">
        <v>2399956</v>
      </c>
      <c r="AN59" s="16">
        <v>2479137</v>
      </c>
      <c r="AO59" s="16">
        <v>3154953</v>
      </c>
      <c r="AP59" s="16">
        <v>2448389</v>
      </c>
      <c r="AQ59" s="16">
        <v>2525004</v>
      </c>
      <c r="AR59" s="16">
        <v>3047363</v>
      </c>
      <c r="AS59" s="16">
        <v>2420492</v>
      </c>
      <c r="AT59" s="16">
        <v>1299967</v>
      </c>
      <c r="AU59" s="18">
        <v>801175</v>
      </c>
      <c r="AV59" s="18">
        <v>666303</v>
      </c>
      <c r="AW59" s="18">
        <v>622185</v>
      </c>
      <c r="AX59" s="16">
        <v>1132921</v>
      </c>
      <c r="AY59" s="18">
        <v>802449</v>
      </c>
      <c r="AZ59" s="18">
        <v>588096</v>
      </c>
      <c r="BA59" s="18">
        <v>663230</v>
      </c>
      <c r="BB59" s="18">
        <v>465098</v>
      </c>
      <c r="BC59" s="18">
        <v>319443</v>
      </c>
      <c r="BD59" s="18">
        <v>715344</v>
      </c>
      <c r="BE59" s="18">
        <v>598096</v>
      </c>
      <c r="BF59" s="18">
        <v>560817</v>
      </c>
      <c r="BG59" s="18">
        <v>859539</v>
      </c>
      <c r="BH59" s="18">
        <v>762736</v>
      </c>
      <c r="BI59" s="18">
        <v>781374</v>
      </c>
      <c r="BJ59" s="16">
        <v>1297514</v>
      </c>
      <c r="BK59" s="16">
        <v>1128584</v>
      </c>
      <c r="BL59" s="18">
        <v>964657</v>
      </c>
      <c r="BM59" s="16">
        <v>1557418</v>
      </c>
      <c r="BN59" s="18">
        <v>872237</v>
      </c>
      <c r="BO59" s="16">
        <v>1016199</v>
      </c>
      <c r="BP59" s="16">
        <v>1366953</v>
      </c>
      <c r="BQ59" s="16">
        <v>1128440</v>
      </c>
      <c r="BR59" s="16">
        <v>1258809</v>
      </c>
      <c r="BS59" s="16">
        <v>1714652</v>
      </c>
      <c r="BT59" s="16">
        <v>1426268</v>
      </c>
      <c r="BU59" s="16">
        <v>1506250</v>
      </c>
      <c r="BV59" s="16">
        <v>2425166</v>
      </c>
      <c r="BW59" s="92"/>
      <c r="BX59" s="92"/>
      <c r="BY59" s="92"/>
      <c r="BZ59" s="92"/>
      <c r="CA59" s="92"/>
      <c r="CB59" s="92"/>
      <c r="CD59" s="24">
        <f t="shared" si="0"/>
        <v>5357684</v>
      </c>
      <c r="CE59" s="24">
        <f t="shared" si="1"/>
        <v>4101901</v>
      </c>
      <c r="CF59" s="24">
        <f t="shared" si="2"/>
        <v>3255389</v>
      </c>
    </row>
    <row r="60" spans="2:84" x14ac:dyDescent="0.2">
      <c r="B60" s="11" t="s">
        <v>578</v>
      </c>
      <c r="C60" s="16">
        <v>2244371</v>
      </c>
      <c r="D60" s="16">
        <v>2151151</v>
      </c>
      <c r="E60" s="16">
        <v>2533589</v>
      </c>
      <c r="F60" s="16">
        <v>2052285</v>
      </c>
      <c r="G60" s="16">
        <v>2209485</v>
      </c>
      <c r="H60" s="16">
        <v>2742171</v>
      </c>
      <c r="I60" s="16">
        <v>2129875</v>
      </c>
      <c r="J60" s="16">
        <v>1333364</v>
      </c>
      <c r="K60" s="16">
        <v>3130797</v>
      </c>
      <c r="L60" s="16">
        <v>3379111</v>
      </c>
      <c r="M60" s="16">
        <v>3167843</v>
      </c>
      <c r="N60" s="16">
        <v>3324613</v>
      </c>
      <c r="O60" s="16">
        <v>2501116</v>
      </c>
      <c r="P60" s="16">
        <v>2332693</v>
      </c>
      <c r="Q60" s="16">
        <v>2640372</v>
      </c>
      <c r="R60" s="16">
        <v>2112934</v>
      </c>
      <c r="S60" s="16">
        <v>2215943</v>
      </c>
      <c r="T60" s="16">
        <v>2982453</v>
      </c>
      <c r="U60" s="16">
        <v>2421645</v>
      </c>
      <c r="V60" s="16">
        <v>2615844</v>
      </c>
      <c r="W60" s="16">
        <v>3207045</v>
      </c>
      <c r="X60" s="16">
        <v>2660504</v>
      </c>
      <c r="Y60" s="16">
        <v>2761496</v>
      </c>
      <c r="Z60" s="16">
        <v>3088544</v>
      </c>
      <c r="AA60" s="16">
        <v>2421161</v>
      </c>
      <c r="AB60" s="16">
        <v>2457197</v>
      </c>
      <c r="AC60" s="16">
        <v>2716328</v>
      </c>
      <c r="AD60" s="16">
        <v>2454533</v>
      </c>
      <c r="AE60" s="16">
        <v>2584077</v>
      </c>
      <c r="AF60" s="16">
        <v>3245511</v>
      </c>
      <c r="AG60" s="16">
        <v>2381222</v>
      </c>
      <c r="AH60" s="16">
        <v>2632372</v>
      </c>
      <c r="AI60" s="16">
        <v>3213553</v>
      </c>
      <c r="AJ60" s="16">
        <v>2468727</v>
      </c>
      <c r="AK60" s="16">
        <v>2255243</v>
      </c>
      <c r="AL60" s="16">
        <v>2505929</v>
      </c>
      <c r="AM60" s="16">
        <v>1943477</v>
      </c>
      <c r="AN60" s="16">
        <v>1775633</v>
      </c>
      <c r="AO60" s="16">
        <v>2377467</v>
      </c>
      <c r="AP60" s="16">
        <v>1752598</v>
      </c>
      <c r="AQ60" s="16">
        <v>1838767</v>
      </c>
      <c r="AR60" s="16">
        <v>2159377</v>
      </c>
      <c r="AS60" s="16">
        <v>1753055</v>
      </c>
      <c r="AT60" s="16">
        <v>1827297</v>
      </c>
      <c r="AU60" s="16">
        <v>2660350</v>
      </c>
      <c r="AV60" s="16">
        <v>1916999</v>
      </c>
      <c r="AW60" s="16">
        <v>1894866</v>
      </c>
      <c r="AX60" s="16">
        <v>2454802</v>
      </c>
      <c r="AY60" s="16">
        <v>2010732</v>
      </c>
      <c r="AZ60" s="16">
        <v>1873574</v>
      </c>
      <c r="BA60" s="16">
        <v>2304346</v>
      </c>
      <c r="BB60" s="16">
        <v>1847302</v>
      </c>
      <c r="BC60" s="16">
        <v>1806356</v>
      </c>
      <c r="BD60" s="16">
        <v>2275189</v>
      </c>
      <c r="BE60" s="16">
        <v>1897343</v>
      </c>
      <c r="BF60" s="16">
        <v>2144122</v>
      </c>
      <c r="BG60" s="16">
        <v>2448814</v>
      </c>
      <c r="BH60" s="16">
        <v>1816268</v>
      </c>
      <c r="BI60" s="16">
        <v>1803364</v>
      </c>
      <c r="BJ60" s="16">
        <v>2166108</v>
      </c>
      <c r="BK60" s="16">
        <v>1931750</v>
      </c>
      <c r="BL60" s="16">
        <v>1999559</v>
      </c>
      <c r="BM60" s="16">
        <v>2117828</v>
      </c>
      <c r="BN60" s="16">
        <v>1773160</v>
      </c>
      <c r="BO60" s="16">
        <v>1687765</v>
      </c>
      <c r="BP60" s="16">
        <v>2199580</v>
      </c>
      <c r="BQ60" s="16">
        <v>1891935</v>
      </c>
      <c r="BR60" s="16">
        <v>1902757</v>
      </c>
      <c r="BS60" s="16">
        <v>2610195</v>
      </c>
      <c r="BT60" s="16">
        <v>2123751</v>
      </c>
      <c r="BU60" s="16">
        <v>2010363</v>
      </c>
      <c r="BV60" s="16">
        <v>2330100</v>
      </c>
      <c r="BW60" s="92"/>
      <c r="BX60" s="92"/>
      <c r="BY60" s="92"/>
      <c r="BZ60" s="92"/>
      <c r="CA60" s="92"/>
      <c r="CB60" s="92"/>
      <c r="CD60" s="24">
        <f t="shared" si="0"/>
        <v>6464214</v>
      </c>
      <c r="CE60" s="24">
        <f t="shared" si="1"/>
        <v>6404887</v>
      </c>
      <c r="CF60" s="24">
        <f t="shared" si="2"/>
        <v>5660505</v>
      </c>
    </row>
    <row r="61" spans="2:84" x14ac:dyDescent="0.2">
      <c r="B61" s="11" t="s">
        <v>353</v>
      </c>
      <c r="C61" s="18">
        <v>767944</v>
      </c>
      <c r="D61" s="18">
        <v>702252</v>
      </c>
      <c r="E61" s="18">
        <v>949386</v>
      </c>
      <c r="F61" s="18">
        <v>787302</v>
      </c>
      <c r="G61" s="18">
        <v>780816</v>
      </c>
      <c r="H61" s="18">
        <v>997299</v>
      </c>
      <c r="I61" s="16">
        <v>1069877</v>
      </c>
      <c r="J61" s="18">
        <v>781878</v>
      </c>
      <c r="K61" s="16">
        <v>1012479</v>
      </c>
      <c r="L61" s="18">
        <v>754450</v>
      </c>
      <c r="M61" s="18">
        <v>823255</v>
      </c>
      <c r="N61" s="16">
        <v>1024894</v>
      </c>
      <c r="O61" s="18">
        <v>830068</v>
      </c>
      <c r="P61" s="18">
        <v>876341</v>
      </c>
      <c r="Q61" s="16">
        <v>1084023</v>
      </c>
      <c r="R61" s="18">
        <v>918979</v>
      </c>
      <c r="S61" s="18">
        <v>844184</v>
      </c>
      <c r="T61" s="16">
        <v>1006918</v>
      </c>
      <c r="U61" s="18">
        <v>775438</v>
      </c>
      <c r="V61" s="18">
        <v>719868</v>
      </c>
      <c r="W61" s="18">
        <v>535957</v>
      </c>
      <c r="X61" s="16">
        <v>1077461</v>
      </c>
      <c r="Y61" s="18">
        <v>846812</v>
      </c>
      <c r="Z61" s="18">
        <v>847664</v>
      </c>
      <c r="AA61" s="18">
        <v>687514</v>
      </c>
      <c r="AB61" s="18">
        <v>653217</v>
      </c>
      <c r="AC61" s="18">
        <v>936080</v>
      </c>
      <c r="AD61" s="18">
        <v>830116</v>
      </c>
      <c r="AE61" s="18">
        <v>836113</v>
      </c>
      <c r="AF61" s="16">
        <v>1029512</v>
      </c>
      <c r="AG61" s="18">
        <v>818776</v>
      </c>
      <c r="AH61" s="18">
        <v>702105</v>
      </c>
      <c r="AI61" s="18">
        <v>811857</v>
      </c>
      <c r="AJ61" s="18">
        <v>747557</v>
      </c>
      <c r="AK61" s="18">
        <v>780767</v>
      </c>
      <c r="AL61" s="16">
        <v>1024723</v>
      </c>
      <c r="AM61" s="18">
        <v>931838</v>
      </c>
      <c r="AN61" s="16">
        <v>1024894</v>
      </c>
      <c r="AO61" s="16">
        <v>1475953</v>
      </c>
      <c r="AP61" s="16">
        <v>1185059</v>
      </c>
      <c r="AQ61" s="16">
        <v>1218404</v>
      </c>
      <c r="AR61" s="16">
        <v>1659804</v>
      </c>
      <c r="AS61" s="16">
        <v>1499237</v>
      </c>
      <c r="AT61" s="16">
        <v>1672484</v>
      </c>
      <c r="AU61" s="16">
        <v>2078068</v>
      </c>
      <c r="AV61" s="16">
        <v>1655296</v>
      </c>
      <c r="AW61" s="16">
        <v>1856285</v>
      </c>
      <c r="AX61" s="16">
        <v>2350679</v>
      </c>
      <c r="AY61" s="16">
        <v>2114949</v>
      </c>
      <c r="AZ61" s="16">
        <v>2202116</v>
      </c>
      <c r="BA61" s="16">
        <v>2833034</v>
      </c>
      <c r="BB61" s="16">
        <v>2230058</v>
      </c>
      <c r="BC61" s="16">
        <v>2045055</v>
      </c>
      <c r="BD61" s="16">
        <v>2918389</v>
      </c>
      <c r="BE61" s="16">
        <v>1991129</v>
      </c>
      <c r="BF61" s="16">
        <v>1968006</v>
      </c>
      <c r="BG61" s="16">
        <v>2317345</v>
      </c>
      <c r="BH61" s="16">
        <v>1947377</v>
      </c>
      <c r="BI61" s="16">
        <v>1828245</v>
      </c>
      <c r="BJ61" s="16">
        <v>2338590</v>
      </c>
      <c r="BK61" s="16">
        <v>2040619</v>
      </c>
      <c r="BL61" s="16">
        <v>2320500</v>
      </c>
      <c r="BM61" s="16">
        <v>2668621</v>
      </c>
      <c r="BN61" s="16">
        <v>2114768</v>
      </c>
      <c r="BO61" s="16">
        <v>2385378</v>
      </c>
      <c r="BP61" s="16">
        <v>3237216</v>
      </c>
      <c r="BQ61" s="16">
        <v>2163006</v>
      </c>
      <c r="BR61" s="16">
        <v>2267937</v>
      </c>
      <c r="BS61" s="16">
        <v>2450313</v>
      </c>
      <c r="BT61" s="16">
        <v>1822842</v>
      </c>
      <c r="BU61" s="16">
        <v>1795062</v>
      </c>
      <c r="BV61" s="16">
        <v>2253305</v>
      </c>
      <c r="BW61" s="92"/>
      <c r="BX61" s="92"/>
      <c r="BY61" s="92"/>
      <c r="BZ61" s="92"/>
      <c r="CA61" s="92"/>
      <c r="CB61" s="92"/>
      <c r="CD61" s="24">
        <f t="shared" si="0"/>
        <v>5871209</v>
      </c>
      <c r="CE61" s="24">
        <f t="shared" si="1"/>
        <v>6881256</v>
      </c>
      <c r="CF61" s="24">
        <f t="shared" si="2"/>
        <v>7737362</v>
      </c>
    </row>
    <row r="62" spans="2:84" x14ac:dyDescent="0.2">
      <c r="B62" s="11" t="s">
        <v>274</v>
      </c>
      <c r="C62" s="16">
        <v>3346721</v>
      </c>
      <c r="D62" s="16">
        <v>3666880</v>
      </c>
      <c r="E62" s="16">
        <v>4802172</v>
      </c>
      <c r="F62" s="16">
        <v>3627903</v>
      </c>
      <c r="G62" s="16">
        <v>4394302</v>
      </c>
      <c r="H62" s="16">
        <v>5150068</v>
      </c>
      <c r="I62" s="16">
        <v>3179601</v>
      </c>
      <c r="J62" s="16">
        <v>3525214</v>
      </c>
      <c r="K62" s="16">
        <v>4205490</v>
      </c>
      <c r="L62" s="16">
        <v>3398019</v>
      </c>
      <c r="M62" s="16">
        <v>3992377</v>
      </c>
      <c r="N62" s="16">
        <v>4436218</v>
      </c>
      <c r="O62" s="16">
        <v>2874674</v>
      </c>
      <c r="P62" s="16">
        <v>2626534</v>
      </c>
      <c r="Q62" s="16">
        <v>3773084</v>
      </c>
      <c r="R62" s="16">
        <v>2677168</v>
      </c>
      <c r="S62" s="16">
        <v>2936786</v>
      </c>
      <c r="T62" s="16">
        <v>3793063</v>
      </c>
      <c r="U62" s="16">
        <v>2907192</v>
      </c>
      <c r="V62" s="16">
        <v>3074655</v>
      </c>
      <c r="W62" s="16">
        <v>3536273</v>
      </c>
      <c r="X62" s="16">
        <v>2597253</v>
      </c>
      <c r="Y62" s="16">
        <v>2891558</v>
      </c>
      <c r="Z62" s="16">
        <v>3243817</v>
      </c>
      <c r="AA62" s="16">
        <v>2629691</v>
      </c>
      <c r="AB62" s="16">
        <v>2721816</v>
      </c>
      <c r="AC62" s="16">
        <v>3719653</v>
      </c>
      <c r="AD62" s="16">
        <v>2994337</v>
      </c>
      <c r="AE62" s="16">
        <v>3428759</v>
      </c>
      <c r="AF62" s="16">
        <v>3949162</v>
      </c>
      <c r="AG62" s="16">
        <v>2915080</v>
      </c>
      <c r="AH62" s="16">
        <v>2968725</v>
      </c>
      <c r="AI62" s="16">
        <v>3385459</v>
      </c>
      <c r="AJ62" s="16">
        <v>2736348</v>
      </c>
      <c r="AK62" s="16">
        <v>2702661</v>
      </c>
      <c r="AL62" s="16">
        <v>3369016</v>
      </c>
      <c r="AM62" s="16">
        <v>2706557</v>
      </c>
      <c r="AN62" s="16">
        <v>2964763</v>
      </c>
      <c r="AO62" s="16">
        <v>3710750</v>
      </c>
      <c r="AP62" s="16">
        <v>2574361</v>
      </c>
      <c r="AQ62" s="16">
        <v>2739897</v>
      </c>
      <c r="AR62" s="16">
        <v>3338372</v>
      </c>
      <c r="AS62" s="16">
        <v>2493166</v>
      </c>
      <c r="AT62" s="16">
        <v>2522902</v>
      </c>
      <c r="AU62" s="16">
        <v>2928439</v>
      </c>
      <c r="AV62" s="16">
        <v>2260731</v>
      </c>
      <c r="AW62" s="16">
        <v>2252746</v>
      </c>
      <c r="AX62" s="16">
        <v>2886321</v>
      </c>
      <c r="AY62" s="16">
        <v>2317990</v>
      </c>
      <c r="AZ62" s="16">
        <v>2274923</v>
      </c>
      <c r="BA62" s="16">
        <v>2811555</v>
      </c>
      <c r="BB62" s="16">
        <v>2234996</v>
      </c>
      <c r="BC62" s="16">
        <v>1958392</v>
      </c>
      <c r="BD62" s="16">
        <v>2502167</v>
      </c>
      <c r="BE62" s="16">
        <v>1938540</v>
      </c>
      <c r="BF62" s="16">
        <v>1973983</v>
      </c>
      <c r="BG62" s="16">
        <v>2400677</v>
      </c>
      <c r="BH62" s="16">
        <v>2017933</v>
      </c>
      <c r="BI62" s="16">
        <v>1969271</v>
      </c>
      <c r="BJ62" s="16">
        <v>2416007</v>
      </c>
      <c r="BK62" s="16">
        <v>1830137</v>
      </c>
      <c r="BL62" s="16">
        <v>1864609</v>
      </c>
      <c r="BM62" s="16">
        <v>2355479</v>
      </c>
      <c r="BN62" s="16">
        <v>1860476</v>
      </c>
      <c r="BO62" s="16">
        <v>1733132</v>
      </c>
      <c r="BP62" s="16">
        <v>2291920</v>
      </c>
      <c r="BQ62" s="16">
        <v>1913837</v>
      </c>
      <c r="BR62" s="16">
        <v>2041701</v>
      </c>
      <c r="BS62" s="16">
        <v>2393491</v>
      </c>
      <c r="BT62" s="16">
        <v>1995334</v>
      </c>
      <c r="BU62" s="16">
        <v>1793996</v>
      </c>
      <c r="BV62" s="16">
        <v>2169226</v>
      </c>
      <c r="BW62" s="92"/>
      <c r="BX62" s="92"/>
      <c r="BY62" s="92"/>
      <c r="BZ62" s="92"/>
      <c r="CA62" s="92"/>
      <c r="CB62" s="92"/>
      <c r="CD62" s="24">
        <f t="shared" si="0"/>
        <v>5958556</v>
      </c>
      <c r="CE62" s="24">
        <f t="shared" si="1"/>
        <v>6349029</v>
      </c>
      <c r="CF62" s="24">
        <f t="shared" si="2"/>
        <v>5885528</v>
      </c>
    </row>
    <row r="63" spans="2:84" x14ac:dyDescent="0.2">
      <c r="B63" s="11" t="s">
        <v>531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6">
        <v>1951312</v>
      </c>
      <c r="BW63" s="92"/>
      <c r="BX63" s="92"/>
      <c r="BY63" s="92"/>
      <c r="BZ63" s="92"/>
      <c r="CA63" s="92"/>
      <c r="CB63" s="92"/>
      <c r="CD63" s="24">
        <f t="shared" si="0"/>
        <v>1951312</v>
      </c>
      <c r="CE63" s="24">
        <f t="shared" si="1"/>
        <v>0</v>
      </c>
      <c r="CF63" s="24">
        <f t="shared" si="2"/>
        <v>0</v>
      </c>
    </row>
    <row r="64" spans="2:84" x14ac:dyDescent="0.2">
      <c r="B64" s="11" t="s">
        <v>460</v>
      </c>
      <c r="C64" s="12">
        <v>45877</v>
      </c>
      <c r="D64" s="12">
        <v>44573</v>
      </c>
      <c r="E64" s="12">
        <v>49138</v>
      </c>
      <c r="F64" s="12">
        <v>43787</v>
      </c>
      <c r="G64" s="12">
        <v>41710</v>
      </c>
      <c r="H64" s="12">
        <v>55828</v>
      </c>
      <c r="I64" s="12">
        <v>47299</v>
      </c>
      <c r="J64" s="12">
        <v>49337</v>
      </c>
      <c r="K64" s="12">
        <v>56799</v>
      </c>
      <c r="L64" s="12">
        <v>45758</v>
      </c>
      <c r="M64" s="12">
        <v>48159</v>
      </c>
      <c r="N64" s="12">
        <v>58035</v>
      </c>
      <c r="O64" s="12">
        <v>48422</v>
      </c>
      <c r="P64" s="12">
        <v>50906</v>
      </c>
      <c r="Q64" s="18">
        <v>231734</v>
      </c>
      <c r="R64" s="18">
        <v>350309</v>
      </c>
      <c r="S64" s="18">
        <v>352059</v>
      </c>
      <c r="T64" s="18">
        <v>424267</v>
      </c>
      <c r="U64" s="18">
        <v>307482</v>
      </c>
      <c r="V64" s="18">
        <v>270381</v>
      </c>
      <c r="W64" s="18">
        <v>330016</v>
      </c>
      <c r="X64" s="18">
        <v>217300</v>
      </c>
      <c r="Y64" s="18">
        <v>195186</v>
      </c>
      <c r="Z64" s="18">
        <v>214840</v>
      </c>
      <c r="AA64" s="18">
        <v>214583</v>
      </c>
      <c r="AB64" s="18">
        <v>171392</v>
      </c>
      <c r="AC64" s="18">
        <v>210857</v>
      </c>
      <c r="AD64" s="18">
        <v>167527</v>
      </c>
      <c r="AE64" s="18">
        <v>168740</v>
      </c>
      <c r="AF64" s="18">
        <v>234287</v>
      </c>
      <c r="AG64" s="18">
        <v>156888</v>
      </c>
      <c r="AH64" s="18">
        <v>233091</v>
      </c>
      <c r="AI64" s="18">
        <v>199705</v>
      </c>
      <c r="AJ64" s="18">
        <v>153829</v>
      </c>
      <c r="AK64" s="18">
        <v>160375</v>
      </c>
      <c r="AL64" s="18">
        <v>212669</v>
      </c>
      <c r="AM64" s="18">
        <v>162817</v>
      </c>
      <c r="AN64" s="18">
        <v>138473</v>
      </c>
      <c r="AO64" s="18">
        <v>186471</v>
      </c>
      <c r="AP64" s="18">
        <v>134860</v>
      </c>
      <c r="AQ64" s="18">
        <v>155734</v>
      </c>
      <c r="AR64" s="18">
        <v>191790</v>
      </c>
      <c r="AS64" s="18">
        <v>150142</v>
      </c>
      <c r="AT64" s="18">
        <v>266353</v>
      </c>
      <c r="AU64" s="18">
        <v>311354</v>
      </c>
      <c r="AV64" s="18">
        <v>193059</v>
      </c>
      <c r="AW64" s="18">
        <v>124069</v>
      </c>
      <c r="AX64" s="12">
        <v>92273</v>
      </c>
      <c r="AY64" s="12">
        <v>44417</v>
      </c>
      <c r="AZ64" s="12">
        <v>48639</v>
      </c>
      <c r="BA64" s="12">
        <v>27845</v>
      </c>
      <c r="BB64" s="12">
        <v>36760</v>
      </c>
      <c r="BC64" s="12">
        <v>16490</v>
      </c>
      <c r="BD64" s="12">
        <v>23513</v>
      </c>
      <c r="BE64" s="12">
        <v>26106</v>
      </c>
      <c r="BF64" s="18">
        <v>394360</v>
      </c>
      <c r="BG64" s="16">
        <v>2864043</v>
      </c>
      <c r="BH64" s="16">
        <v>1778983</v>
      </c>
      <c r="BI64" s="16">
        <v>2492826</v>
      </c>
      <c r="BJ64" s="16">
        <v>3034908</v>
      </c>
      <c r="BK64" s="16">
        <v>2383522</v>
      </c>
      <c r="BL64" s="16">
        <v>2023818</v>
      </c>
      <c r="BM64" s="16">
        <v>2135330</v>
      </c>
      <c r="BN64" s="16">
        <v>2111191</v>
      </c>
      <c r="BO64" s="16">
        <v>2551860</v>
      </c>
      <c r="BP64" s="16">
        <v>3985051</v>
      </c>
      <c r="BQ64" s="16">
        <v>2722039</v>
      </c>
      <c r="BR64" s="16">
        <v>2234833</v>
      </c>
      <c r="BS64" s="16">
        <v>2354487</v>
      </c>
      <c r="BT64" s="16">
        <v>1659133</v>
      </c>
      <c r="BU64" s="16">
        <v>1632306</v>
      </c>
      <c r="BV64" s="16">
        <v>1868156</v>
      </c>
      <c r="BW64" s="92"/>
      <c r="BX64" s="92"/>
      <c r="BY64" s="92"/>
      <c r="BZ64" s="92"/>
      <c r="CA64" s="92"/>
      <c r="CB64" s="92"/>
      <c r="CD64" s="24">
        <f t="shared" si="0"/>
        <v>5159595</v>
      </c>
      <c r="CE64" s="24">
        <f t="shared" si="1"/>
        <v>7311359</v>
      </c>
      <c r="CF64" s="24">
        <f t="shared" si="2"/>
        <v>8648102</v>
      </c>
    </row>
    <row r="65" spans="2:84" x14ac:dyDescent="0.2">
      <c r="B65" s="11" t="s">
        <v>556</v>
      </c>
      <c r="C65" s="16">
        <v>1167211</v>
      </c>
      <c r="D65" s="16">
        <v>1153086</v>
      </c>
      <c r="E65" s="16">
        <v>1443880</v>
      </c>
      <c r="F65" s="16">
        <v>1161898</v>
      </c>
      <c r="G65" s="16">
        <v>1154714</v>
      </c>
      <c r="H65" s="16">
        <v>1429522</v>
      </c>
      <c r="I65" s="16">
        <v>1090901</v>
      </c>
      <c r="J65" s="16">
        <v>1087890</v>
      </c>
      <c r="K65" s="16">
        <v>1345629</v>
      </c>
      <c r="L65" s="16">
        <v>1239811</v>
      </c>
      <c r="M65" s="16">
        <v>1343168</v>
      </c>
      <c r="N65" s="16">
        <v>1458147</v>
      </c>
      <c r="O65" s="16">
        <v>1041973</v>
      </c>
      <c r="P65" s="16">
        <v>1047747</v>
      </c>
      <c r="Q65" s="16">
        <v>1303954</v>
      </c>
      <c r="R65" s="18">
        <v>981300</v>
      </c>
      <c r="S65" s="18">
        <v>991638</v>
      </c>
      <c r="T65" s="16">
        <v>1254834</v>
      </c>
      <c r="U65" s="16">
        <v>1169939</v>
      </c>
      <c r="V65" s="16">
        <v>1111089</v>
      </c>
      <c r="W65" s="16">
        <v>1372547</v>
      </c>
      <c r="X65" s="16">
        <v>1005992</v>
      </c>
      <c r="Y65" s="18">
        <v>948846</v>
      </c>
      <c r="Z65" s="16">
        <v>1213017</v>
      </c>
      <c r="AA65" s="16">
        <v>1037719</v>
      </c>
      <c r="AB65" s="16">
        <v>1049485</v>
      </c>
      <c r="AC65" s="16">
        <v>1362853</v>
      </c>
      <c r="AD65" s="18">
        <v>719121</v>
      </c>
      <c r="AE65" s="18">
        <v>721085</v>
      </c>
      <c r="AF65" s="18">
        <v>886397</v>
      </c>
      <c r="AG65" s="18">
        <v>697781</v>
      </c>
      <c r="AH65" s="18">
        <v>694111</v>
      </c>
      <c r="AI65" s="18">
        <v>859742</v>
      </c>
      <c r="AJ65" s="18">
        <v>683013</v>
      </c>
      <c r="AK65" s="18">
        <v>643994</v>
      </c>
      <c r="AL65" s="18">
        <v>887928</v>
      </c>
      <c r="AM65" s="18">
        <v>712697</v>
      </c>
      <c r="AN65" s="18">
        <v>746273</v>
      </c>
      <c r="AO65" s="18">
        <v>883037</v>
      </c>
      <c r="AP65" s="18">
        <v>722884</v>
      </c>
      <c r="AQ65" s="18">
        <v>696623</v>
      </c>
      <c r="AR65" s="18">
        <v>834842</v>
      </c>
      <c r="AS65" s="18">
        <v>740590</v>
      </c>
      <c r="AT65" s="18">
        <v>872176</v>
      </c>
      <c r="AU65" s="16">
        <v>1102876</v>
      </c>
      <c r="AV65" s="18">
        <v>876020</v>
      </c>
      <c r="AW65" s="18">
        <v>872483</v>
      </c>
      <c r="AX65" s="16">
        <v>1123788</v>
      </c>
      <c r="AY65" s="18">
        <v>813336</v>
      </c>
      <c r="AZ65" s="18">
        <v>898928</v>
      </c>
      <c r="BA65" s="16">
        <v>1199928</v>
      </c>
      <c r="BB65" s="18">
        <v>819249</v>
      </c>
      <c r="BC65" s="18">
        <v>793216</v>
      </c>
      <c r="BD65" s="16">
        <v>1159315</v>
      </c>
      <c r="BE65" s="18">
        <v>915700</v>
      </c>
      <c r="BF65" s="18">
        <v>729333</v>
      </c>
      <c r="BG65" s="18">
        <v>324859</v>
      </c>
      <c r="BH65" s="16">
        <v>1264158</v>
      </c>
      <c r="BI65" s="18">
        <v>904499</v>
      </c>
      <c r="BJ65" s="16">
        <v>1152196</v>
      </c>
      <c r="BK65" s="16">
        <v>1275789</v>
      </c>
      <c r="BL65" s="16">
        <v>1076078</v>
      </c>
      <c r="BM65" s="16">
        <v>1409925</v>
      </c>
      <c r="BN65" s="16">
        <v>1237771</v>
      </c>
      <c r="BO65" s="16">
        <v>1205406</v>
      </c>
      <c r="BP65" s="16">
        <v>1529424</v>
      </c>
      <c r="BQ65" s="16">
        <v>1314760</v>
      </c>
      <c r="BR65" s="16">
        <v>1321491</v>
      </c>
      <c r="BS65" s="16">
        <v>1851964</v>
      </c>
      <c r="BT65" s="16">
        <v>1376576</v>
      </c>
      <c r="BU65" s="16">
        <v>1540956</v>
      </c>
      <c r="BV65" s="16">
        <v>1859837</v>
      </c>
      <c r="BW65" s="92"/>
      <c r="BX65" s="92"/>
      <c r="BY65" s="92"/>
      <c r="BZ65" s="92"/>
      <c r="CA65" s="92"/>
      <c r="CB65" s="92"/>
      <c r="CD65" s="24">
        <f t="shared" si="0"/>
        <v>4777369</v>
      </c>
      <c r="CE65" s="24">
        <f t="shared" si="1"/>
        <v>4488215</v>
      </c>
      <c r="CF65" s="24">
        <f t="shared" si="2"/>
        <v>3972601</v>
      </c>
    </row>
    <row r="66" spans="2:84" x14ac:dyDescent="0.2">
      <c r="B66" s="11" t="s">
        <v>573</v>
      </c>
      <c r="C66" s="14"/>
      <c r="D66" s="14"/>
      <c r="E66" s="14"/>
      <c r="F66" s="14"/>
      <c r="G66" s="14"/>
      <c r="H66" s="14"/>
      <c r="I66" s="15">
        <v>850</v>
      </c>
      <c r="J66" s="12">
        <v>44928</v>
      </c>
      <c r="K66" s="18">
        <v>178491</v>
      </c>
      <c r="L66" s="18">
        <v>246759</v>
      </c>
      <c r="M66" s="18">
        <v>409280</v>
      </c>
      <c r="N66" s="18">
        <v>558047</v>
      </c>
      <c r="O66" s="18">
        <v>538692</v>
      </c>
      <c r="P66" s="18">
        <v>541443</v>
      </c>
      <c r="Q66" s="18">
        <v>712556</v>
      </c>
      <c r="R66" s="18">
        <v>516424</v>
      </c>
      <c r="S66" s="18">
        <v>693722</v>
      </c>
      <c r="T66" s="18">
        <v>851597</v>
      </c>
      <c r="U66" s="18">
        <v>676922</v>
      </c>
      <c r="V66" s="18">
        <v>718068</v>
      </c>
      <c r="W66" s="18">
        <v>849047</v>
      </c>
      <c r="X66" s="18">
        <v>902145</v>
      </c>
      <c r="Y66" s="18">
        <v>718715</v>
      </c>
      <c r="Z66" s="18">
        <v>882581</v>
      </c>
      <c r="AA66" s="18">
        <v>764007</v>
      </c>
      <c r="AB66" s="18">
        <v>725373</v>
      </c>
      <c r="AC66" s="18">
        <v>924109</v>
      </c>
      <c r="AD66" s="18">
        <v>760943</v>
      </c>
      <c r="AE66" s="18">
        <v>848901</v>
      </c>
      <c r="AF66" s="16">
        <v>1106296</v>
      </c>
      <c r="AG66" s="18">
        <v>844271</v>
      </c>
      <c r="AH66" s="18">
        <v>903106</v>
      </c>
      <c r="AI66" s="16">
        <v>1162286</v>
      </c>
      <c r="AJ66" s="18">
        <v>970895</v>
      </c>
      <c r="AK66" s="16">
        <v>1034652</v>
      </c>
      <c r="AL66" s="16">
        <v>1220881</v>
      </c>
      <c r="AM66" s="16">
        <v>1036566</v>
      </c>
      <c r="AN66" s="18">
        <v>957099</v>
      </c>
      <c r="AO66" s="16">
        <v>1290874</v>
      </c>
      <c r="AP66" s="16">
        <v>1061191</v>
      </c>
      <c r="AQ66" s="16">
        <v>1051117</v>
      </c>
      <c r="AR66" s="16">
        <v>1375955</v>
      </c>
      <c r="AS66" s="16">
        <v>1104294</v>
      </c>
      <c r="AT66" s="16">
        <v>1050637</v>
      </c>
      <c r="AU66" s="16">
        <v>1361838</v>
      </c>
      <c r="AV66" s="16">
        <v>1144576</v>
      </c>
      <c r="AW66" s="16">
        <v>1165748</v>
      </c>
      <c r="AX66" s="16">
        <v>1550471</v>
      </c>
      <c r="AY66" s="16">
        <v>1261451</v>
      </c>
      <c r="AZ66" s="16">
        <v>1267035</v>
      </c>
      <c r="BA66" s="16">
        <v>1518649</v>
      </c>
      <c r="BB66" s="16">
        <v>1196098</v>
      </c>
      <c r="BC66" s="16">
        <v>1152164</v>
      </c>
      <c r="BD66" s="16">
        <v>1576572</v>
      </c>
      <c r="BE66" s="16">
        <v>1314772</v>
      </c>
      <c r="BF66" s="16">
        <v>1307595</v>
      </c>
      <c r="BG66" s="16">
        <v>1638402</v>
      </c>
      <c r="BH66" s="16">
        <v>1379859</v>
      </c>
      <c r="BI66" s="16">
        <v>1284776</v>
      </c>
      <c r="BJ66" s="16">
        <v>1705146</v>
      </c>
      <c r="BK66" s="16">
        <v>1406080</v>
      </c>
      <c r="BL66" s="16">
        <v>1296064</v>
      </c>
      <c r="BM66" s="16">
        <v>1639697</v>
      </c>
      <c r="BN66" s="16">
        <v>1352313</v>
      </c>
      <c r="BO66" s="16">
        <v>1398033</v>
      </c>
      <c r="BP66" s="16">
        <v>1789092</v>
      </c>
      <c r="BQ66" s="16">
        <v>1388593</v>
      </c>
      <c r="BR66" s="16">
        <v>1378992</v>
      </c>
      <c r="BS66" s="16">
        <v>1838265</v>
      </c>
      <c r="BT66" s="16">
        <v>1386532</v>
      </c>
      <c r="BU66" s="16">
        <v>1442480</v>
      </c>
      <c r="BV66" s="16">
        <v>1793893</v>
      </c>
      <c r="BW66" s="92"/>
      <c r="BX66" s="92"/>
      <c r="BY66" s="92"/>
      <c r="BZ66" s="92"/>
      <c r="CA66" s="92"/>
      <c r="CB66" s="92"/>
      <c r="CD66" s="24">
        <f t="shared" si="0"/>
        <v>4622905</v>
      </c>
      <c r="CE66" s="24">
        <f t="shared" si="1"/>
        <v>4605850</v>
      </c>
      <c r="CF66" s="24">
        <f t="shared" si="2"/>
        <v>4539438</v>
      </c>
    </row>
    <row r="67" spans="2:84" x14ac:dyDescent="0.2">
      <c r="B67" s="11" t="s">
        <v>331</v>
      </c>
      <c r="C67" s="16">
        <v>1573645</v>
      </c>
      <c r="D67" s="16">
        <v>1605142</v>
      </c>
      <c r="E67" s="16">
        <v>2288025</v>
      </c>
      <c r="F67" s="16">
        <v>1874508</v>
      </c>
      <c r="G67" s="16">
        <v>1802437</v>
      </c>
      <c r="H67" s="16">
        <v>2372290</v>
      </c>
      <c r="I67" s="16">
        <v>1943650</v>
      </c>
      <c r="J67" s="16">
        <v>1947340</v>
      </c>
      <c r="K67" s="16">
        <v>2449681</v>
      </c>
      <c r="L67" s="16">
        <v>1977395</v>
      </c>
      <c r="M67" s="16">
        <v>1894711</v>
      </c>
      <c r="N67" s="16">
        <v>2337103</v>
      </c>
      <c r="O67" s="16">
        <v>1905110</v>
      </c>
      <c r="P67" s="16">
        <v>1872910</v>
      </c>
      <c r="Q67" s="16">
        <v>2551870</v>
      </c>
      <c r="R67" s="16">
        <v>2049614</v>
      </c>
      <c r="S67" s="16">
        <v>1996696</v>
      </c>
      <c r="T67" s="16">
        <v>2454604</v>
      </c>
      <c r="U67" s="16">
        <v>1849684</v>
      </c>
      <c r="V67" s="16">
        <v>2315541</v>
      </c>
      <c r="W67" s="16">
        <v>2646759</v>
      </c>
      <c r="X67" s="16">
        <v>1960298</v>
      </c>
      <c r="Y67" s="16">
        <v>1916515</v>
      </c>
      <c r="Z67" s="16">
        <v>2372591</v>
      </c>
      <c r="AA67" s="16">
        <v>1947613</v>
      </c>
      <c r="AB67" s="16">
        <v>1870905</v>
      </c>
      <c r="AC67" s="16">
        <v>2517171</v>
      </c>
      <c r="AD67" s="16">
        <v>2009919</v>
      </c>
      <c r="AE67" s="16">
        <v>1880314</v>
      </c>
      <c r="AF67" s="16">
        <v>2337408</v>
      </c>
      <c r="AG67" s="16">
        <v>1881870</v>
      </c>
      <c r="AH67" s="16">
        <v>1879314</v>
      </c>
      <c r="AI67" s="16">
        <v>2375662</v>
      </c>
      <c r="AJ67" s="16">
        <v>1757042</v>
      </c>
      <c r="AK67" s="16">
        <v>1740760</v>
      </c>
      <c r="AL67" s="16">
        <v>2147485</v>
      </c>
      <c r="AM67" s="16">
        <v>1665709</v>
      </c>
      <c r="AN67" s="16">
        <v>1627920</v>
      </c>
      <c r="AO67" s="16">
        <v>2148088</v>
      </c>
      <c r="AP67" s="16">
        <v>1672079</v>
      </c>
      <c r="AQ67" s="16">
        <v>1504853</v>
      </c>
      <c r="AR67" s="16">
        <v>1938285</v>
      </c>
      <c r="AS67" s="16">
        <v>1410815</v>
      </c>
      <c r="AT67" s="16">
        <v>1544329</v>
      </c>
      <c r="AU67" s="16">
        <v>1753544</v>
      </c>
      <c r="AV67" s="16">
        <v>1432102</v>
      </c>
      <c r="AW67" s="16">
        <v>1443811</v>
      </c>
      <c r="AX67" s="16">
        <v>1935110</v>
      </c>
      <c r="AY67" s="16">
        <v>1532212</v>
      </c>
      <c r="AZ67" s="16">
        <v>1499579</v>
      </c>
      <c r="BA67" s="16">
        <v>1974915</v>
      </c>
      <c r="BB67" s="16">
        <v>1506141</v>
      </c>
      <c r="BC67" s="16">
        <v>1377841</v>
      </c>
      <c r="BD67" s="16">
        <v>1770943</v>
      </c>
      <c r="BE67" s="16">
        <v>1454063</v>
      </c>
      <c r="BF67" s="16">
        <v>1458518</v>
      </c>
      <c r="BG67" s="16">
        <v>1831782</v>
      </c>
      <c r="BH67" s="16">
        <v>1628732</v>
      </c>
      <c r="BI67" s="16">
        <v>1526303</v>
      </c>
      <c r="BJ67" s="16">
        <v>1923886</v>
      </c>
      <c r="BK67" s="16">
        <v>1562168</v>
      </c>
      <c r="BL67" s="16">
        <v>1492544</v>
      </c>
      <c r="BM67" s="16">
        <v>1894835</v>
      </c>
      <c r="BN67" s="16">
        <v>1694649</v>
      </c>
      <c r="BO67" s="16">
        <v>1490608</v>
      </c>
      <c r="BP67" s="16">
        <v>1878493</v>
      </c>
      <c r="BQ67" s="16">
        <v>1450359</v>
      </c>
      <c r="BR67" s="16">
        <v>1490666</v>
      </c>
      <c r="BS67" s="16">
        <v>1811040</v>
      </c>
      <c r="BT67" s="16">
        <v>1422759</v>
      </c>
      <c r="BU67" s="16">
        <v>1374351</v>
      </c>
      <c r="BV67" s="16">
        <v>1678215</v>
      </c>
      <c r="BW67" s="92"/>
      <c r="BX67" s="92"/>
      <c r="BY67" s="92"/>
      <c r="BZ67" s="92"/>
      <c r="CA67" s="92"/>
      <c r="CB67" s="92"/>
      <c r="CD67" s="24">
        <f t="shared" si="0"/>
        <v>4475325</v>
      </c>
      <c r="CE67" s="24">
        <f t="shared" si="1"/>
        <v>4752065</v>
      </c>
      <c r="CF67" s="24">
        <f t="shared" si="2"/>
        <v>5063750</v>
      </c>
    </row>
    <row r="68" spans="2:84" x14ac:dyDescent="0.2">
      <c r="B68" s="11" t="s">
        <v>212</v>
      </c>
      <c r="C68" s="18">
        <v>974564</v>
      </c>
      <c r="D68" s="16">
        <v>1009644</v>
      </c>
      <c r="E68" s="16">
        <v>1360484</v>
      </c>
      <c r="F68" s="16">
        <v>1460343</v>
      </c>
      <c r="G68" s="16">
        <v>1118812</v>
      </c>
      <c r="H68" s="16">
        <v>1772123</v>
      </c>
      <c r="I68" s="18">
        <v>923656</v>
      </c>
      <c r="J68" s="16">
        <v>1359482</v>
      </c>
      <c r="K68" s="16">
        <v>1387798</v>
      </c>
      <c r="L68" s="16">
        <v>1273309</v>
      </c>
      <c r="M68" s="16">
        <v>1064387</v>
      </c>
      <c r="N68" s="16">
        <v>1495525</v>
      </c>
      <c r="O68" s="16">
        <v>1326089</v>
      </c>
      <c r="P68" s="16">
        <v>1492826</v>
      </c>
      <c r="Q68" s="16">
        <v>2207005</v>
      </c>
      <c r="R68" s="16">
        <v>1628108</v>
      </c>
      <c r="S68" s="16">
        <v>1638724</v>
      </c>
      <c r="T68" s="16">
        <v>2203253</v>
      </c>
      <c r="U68" s="16">
        <v>1292334</v>
      </c>
      <c r="V68" s="16">
        <v>1111424</v>
      </c>
      <c r="W68" s="16">
        <v>1664864</v>
      </c>
      <c r="X68" s="16">
        <v>1067841</v>
      </c>
      <c r="Y68" s="16">
        <v>1212054</v>
      </c>
      <c r="Z68" s="16">
        <v>1540940</v>
      </c>
      <c r="AA68" s="18">
        <v>850343</v>
      </c>
      <c r="AB68" s="16">
        <v>1314914</v>
      </c>
      <c r="AC68" s="16">
        <v>1543672</v>
      </c>
      <c r="AD68" s="18">
        <v>852690</v>
      </c>
      <c r="AE68" s="18">
        <v>973993</v>
      </c>
      <c r="AF68" s="16">
        <v>1173344</v>
      </c>
      <c r="AG68" s="18">
        <v>661116</v>
      </c>
      <c r="AH68" s="18">
        <v>800122</v>
      </c>
      <c r="AI68" s="16">
        <v>1022750</v>
      </c>
      <c r="AJ68" s="18">
        <v>844143</v>
      </c>
      <c r="AK68" s="18">
        <v>852498</v>
      </c>
      <c r="AL68" s="16">
        <v>1003763</v>
      </c>
      <c r="AM68" s="16">
        <v>1005235</v>
      </c>
      <c r="AN68" s="18">
        <v>938320</v>
      </c>
      <c r="AO68" s="16">
        <v>1127385</v>
      </c>
      <c r="AP68" s="16">
        <v>1143589</v>
      </c>
      <c r="AQ68" s="16">
        <v>1503345</v>
      </c>
      <c r="AR68" s="16">
        <v>2408744</v>
      </c>
      <c r="AS68" s="16">
        <v>1913504</v>
      </c>
      <c r="AT68" s="16">
        <v>1870146</v>
      </c>
      <c r="AU68" s="16">
        <v>1422335</v>
      </c>
      <c r="AV68" s="16">
        <v>1602510</v>
      </c>
      <c r="AW68" s="16">
        <v>1654454</v>
      </c>
      <c r="AX68" s="16">
        <v>1579263</v>
      </c>
      <c r="AY68" s="16">
        <v>1361886</v>
      </c>
      <c r="AZ68" s="16">
        <v>1643737</v>
      </c>
      <c r="BA68" s="16">
        <v>2176164</v>
      </c>
      <c r="BB68" s="16">
        <v>1581487</v>
      </c>
      <c r="BC68" s="16">
        <v>1955869</v>
      </c>
      <c r="BD68" s="16">
        <v>2171639</v>
      </c>
      <c r="BE68" s="16">
        <v>1740294</v>
      </c>
      <c r="BF68" s="16">
        <v>1335787</v>
      </c>
      <c r="BG68" s="16">
        <v>1656105</v>
      </c>
      <c r="BH68" s="16">
        <v>1312210</v>
      </c>
      <c r="BI68" s="16">
        <v>1584303</v>
      </c>
      <c r="BJ68" s="16">
        <v>1658919</v>
      </c>
      <c r="BK68" s="16">
        <v>1660833</v>
      </c>
      <c r="BL68" s="16">
        <v>1854973</v>
      </c>
      <c r="BM68" s="16">
        <v>2368451</v>
      </c>
      <c r="BN68" s="16">
        <v>1926869</v>
      </c>
      <c r="BO68" s="16">
        <v>2194289</v>
      </c>
      <c r="BP68" s="16">
        <v>2058373</v>
      </c>
      <c r="BQ68" s="16">
        <v>1325295</v>
      </c>
      <c r="BR68" s="16">
        <v>1778479</v>
      </c>
      <c r="BS68" s="16">
        <v>1594222</v>
      </c>
      <c r="BT68" s="16">
        <v>1272154</v>
      </c>
      <c r="BU68" s="16">
        <v>1854998</v>
      </c>
      <c r="BV68" s="16">
        <v>1646674</v>
      </c>
      <c r="BW68" s="92"/>
      <c r="BX68" s="92"/>
      <c r="BY68" s="92"/>
      <c r="BZ68" s="92"/>
      <c r="CA68" s="92"/>
      <c r="CB68" s="92"/>
      <c r="CD68" s="24">
        <f t="shared" ref="CD68:CD131" si="5">SUM(BT68:BV68)</f>
        <v>4773826</v>
      </c>
      <c r="CE68" s="24">
        <f t="shared" ref="CE68:CE131" si="6">SUM(BQ68:BS68)</f>
        <v>4697996</v>
      </c>
      <c r="CF68" s="24">
        <f t="shared" ref="CF68:CF131" si="7">SUM(BN68:BP68)</f>
        <v>6179531</v>
      </c>
    </row>
    <row r="69" spans="2:84" x14ac:dyDescent="0.2">
      <c r="B69" s="11" t="s">
        <v>207</v>
      </c>
      <c r="C69" s="16">
        <v>6393658</v>
      </c>
      <c r="D69" s="16">
        <v>6484208</v>
      </c>
      <c r="E69" s="16">
        <v>7986865</v>
      </c>
      <c r="F69" s="16">
        <v>6479542</v>
      </c>
      <c r="G69" s="16">
        <v>5847101</v>
      </c>
      <c r="H69" s="16">
        <v>6364862</v>
      </c>
      <c r="I69" s="16">
        <v>3503674</v>
      </c>
      <c r="J69" s="16">
        <v>3341718</v>
      </c>
      <c r="K69" s="16">
        <v>3851808</v>
      </c>
      <c r="L69" s="16">
        <v>2957793</v>
      </c>
      <c r="M69" s="16">
        <v>2837034</v>
      </c>
      <c r="N69" s="16">
        <v>3429500</v>
      </c>
      <c r="O69" s="16">
        <v>2644184</v>
      </c>
      <c r="P69" s="16">
        <v>2551993</v>
      </c>
      <c r="Q69" s="16">
        <v>3159257</v>
      </c>
      <c r="R69" s="16">
        <v>2813983</v>
      </c>
      <c r="S69" s="16">
        <v>2723479</v>
      </c>
      <c r="T69" s="16">
        <v>3411478</v>
      </c>
      <c r="U69" s="16">
        <v>2688469</v>
      </c>
      <c r="V69" s="16">
        <v>2577816</v>
      </c>
      <c r="W69" s="16">
        <v>2967631</v>
      </c>
      <c r="X69" s="16">
        <v>2760891</v>
      </c>
      <c r="Y69" s="16">
        <v>2319306</v>
      </c>
      <c r="Z69" s="16">
        <v>2687649</v>
      </c>
      <c r="AA69" s="16">
        <v>2054532</v>
      </c>
      <c r="AB69" s="16">
        <v>2076382</v>
      </c>
      <c r="AC69" s="16">
        <v>3221932</v>
      </c>
      <c r="AD69" s="16">
        <v>2494508</v>
      </c>
      <c r="AE69" s="16">
        <v>2423515</v>
      </c>
      <c r="AF69" s="16">
        <v>3002026</v>
      </c>
      <c r="AG69" s="16">
        <v>2267791</v>
      </c>
      <c r="AH69" s="16">
        <v>2193040</v>
      </c>
      <c r="AI69" s="16">
        <v>2547470</v>
      </c>
      <c r="AJ69" s="16">
        <v>1636412</v>
      </c>
      <c r="AK69" s="16">
        <v>1663032</v>
      </c>
      <c r="AL69" s="16">
        <v>2059332</v>
      </c>
      <c r="AM69" s="16">
        <v>1652382</v>
      </c>
      <c r="AN69" s="16">
        <v>1527300</v>
      </c>
      <c r="AO69" s="16">
        <v>1933241</v>
      </c>
      <c r="AP69" s="16">
        <v>1606631</v>
      </c>
      <c r="AQ69" s="16">
        <v>1379301</v>
      </c>
      <c r="AR69" s="16">
        <v>1851329</v>
      </c>
      <c r="AS69" s="16">
        <v>1377977</v>
      </c>
      <c r="AT69" s="16">
        <v>1442390</v>
      </c>
      <c r="AU69" s="16">
        <v>1487632</v>
      </c>
      <c r="AV69" s="16">
        <v>1185691</v>
      </c>
      <c r="AW69" s="16">
        <v>1196711</v>
      </c>
      <c r="AX69" s="16">
        <v>2054935</v>
      </c>
      <c r="AY69" s="16">
        <v>1686108</v>
      </c>
      <c r="AZ69" s="16">
        <v>1492173</v>
      </c>
      <c r="BA69" s="16">
        <v>1573082</v>
      </c>
      <c r="BB69" s="16">
        <v>1331788</v>
      </c>
      <c r="BC69" s="16">
        <v>1187760</v>
      </c>
      <c r="BD69" s="16">
        <v>1630392</v>
      </c>
      <c r="BE69" s="16">
        <v>1223473</v>
      </c>
      <c r="BF69" s="16">
        <v>1279783</v>
      </c>
      <c r="BG69" s="16">
        <v>1723212</v>
      </c>
      <c r="BH69" s="16">
        <v>1465416</v>
      </c>
      <c r="BI69" s="16">
        <v>1378273</v>
      </c>
      <c r="BJ69" s="16">
        <v>1710547</v>
      </c>
      <c r="BK69" s="16">
        <v>1478780</v>
      </c>
      <c r="BL69" s="16">
        <v>1422233</v>
      </c>
      <c r="BM69" s="16">
        <v>2293204</v>
      </c>
      <c r="BN69" s="16">
        <v>1801623</v>
      </c>
      <c r="BO69" s="16">
        <v>1506952</v>
      </c>
      <c r="BP69" s="16">
        <v>1806235</v>
      </c>
      <c r="BQ69" s="16">
        <v>1313178</v>
      </c>
      <c r="BR69" s="16">
        <v>1308118</v>
      </c>
      <c r="BS69" s="16">
        <v>1627326</v>
      </c>
      <c r="BT69" s="16">
        <v>1374504</v>
      </c>
      <c r="BU69" s="16">
        <v>1360041</v>
      </c>
      <c r="BV69" s="16">
        <v>1636085</v>
      </c>
      <c r="BW69" s="92"/>
      <c r="BX69" s="92"/>
      <c r="BY69" s="92"/>
      <c r="BZ69" s="92"/>
      <c r="CA69" s="92"/>
      <c r="CB69" s="92"/>
      <c r="CD69" s="24">
        <f t="shared" si="5"/>
        <v>4370630</v>
      </c>
      <c r="CE69" s="24">
        <f t="shared" si="6"/>
        <v>4248622</v>
      </c>
      <c r="CF69" s="24">
        <f t="shared" si="7"/>
        <v>5114810</v>
      </c>
    </row>
    <row r="70" spans="2:84" x14ac:dyDescent="0.2">
      <c r="B70" s="11" t="s">
        <v>232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2">
        <v>33765</v>
      </c>
      <c r="Q70" s="18">
        <v>188294</v>
      </c>
      <c r="R70" s="18">
        <v>136574</v>
      </c>
      <c r="S70" s="18">
        <v>237863</v>
      </c>
      <c r="T70" s="18">
        <v>463793</v>
      </c>
      <c r="U70" s="18">
        <v>371671</v>
      </c>
      <c r="V70" s="18">
        <v>413204</v>
      </c>
      <c r="W70" s="18">
        <v>654424</v>
      </c>
      <c r="X70" s="18">
        <v>662346</v>
      </c>
      <c r="Y70" s="18">
        <v>663996</v>
      </c>
      <c r="Z70" s="18">
        <v>881839</v>
      </c>
      <c r="AA70" s="18">
        <v>862468</v>
      </c>
      <c r="AB70" s="18">
        <v>967761</v>
      </c>
      <c r="AC70" s="16">
        <v>1404589</v>
      </c>
      <c r="AD70" s="16">
        <v>1041402</v>
      </c>
      <c r="AE70" s="16">
        <v>1033879</v>
      </c>
      <c r="AF70" s="16">
        <v>1370536</v>
      </c>
      <c r="AG70" s="16">
        <v>1384823</v>
      </c>
      <c r="AH70" s="16">
        <v>1530757</v>
      </c>
      <c r="AI70" s="16">
        <v>1831999</v>
      </c>
      <c r="AJ70" s="16">
        <v>1554307</v>
      </c>
      <c r="AK70" s="16">
        <v>1785193</v>
      </c>
      <c r="AL70" s="16">
        <v>1976873</v>
      </c>
      <c r="AM70" s="16">
        <v>1561107</v>
      </c>
      <c r="AN70" s="16">
        <v>1554175</v>
      </c>
      <c r="AO70" s="16">
        <v>2051819</v>
      </c>
      <c r="AP70" s="16">
        <v>1655768</v>
      </c>
      <c r="AQ70" s="16">
        <v>1706879</v>
      </c>
      <c r="AR70" s="16">
        <v>1983194</v>
      </c>
      <c r="AS70" s="16">
        <v>1552953</v>
      </c>
      <c r="AT70" s="16">
        <v>1700226</v>
      </c>
      <c r="AU70" s="16">
        <v>2018250</v>
      </c>
      <c r="AV70" s="16">
        <v>1507595</v>
      </c>
      <c r="AW70" s="16">
        <v>1623948</v>
      </c>
      <c r="AX70" s="16">
        <v>2211316</v>
      </c>
      <c r="AY70" s="16">
        <v>1726423</v>
      </c>
      <c r="AZ70" s="16">
        <v>1737690</v>
      </c>
      <c r="BA70" s="16">
        <v>2087442</v>
      </c>
      <c r="BB70" s="16">
        <v>1478516</v>
      </c>
      <c r="BC70" s="16">
        <v>1436184</v>
      </c>
      <c r="BD70" s="16">
        <v>1961850</v>
      </c>
      <c r="BE70" s="16">
        <v>1444982</v>
      </c>
      <c r="BF70" s="16">
        <v>1364508</v>
      </c>
      <c r="BG70" s="16">
        <v>1832433</v>
      </c>
      <c r="BH70" s="16">
        <v>1536174</v>
      </c>
      <c r="BI70" s="16">
        <v>1514735</v>
      </c>
      <c r="BJ70" s="16">
        <v>1877621</v>
      </c>
      <c r="BK70" s="16">
        <v>1423010</v>
      </c>
      <c r="BL70" s="16">
        <v>1443098</v>
      </c>
      <c r="BM70" s="16">
        <v>1841896</v>
      </c>
      <c r="BN70" s="16">
        <v>1425002</v>
      </c>
      <c r="BO70" s="16">
        <v>1381455</v>
      </c>
      <c r="BP70" s="16">
        <v>1859691</v>
      </c>
      <c r="BQ70" s="16">
        <v>1538773</v>
      </c>
      <c r="BR70" s="16">
        <v>1324248</v>
      </c>
      <c r="BS70" s="16">
        <v>1648614</v>
      </c>
      <c r="BT70" s="16">
        <v>1834438</v>
      </c>
      <c r="BU70" s="16">
        <v>1429205</v>
      </c>
      <c r="BV70" s="16">
        <v>1628617</v>
      </c>
      <c r="BW70" s="92"/>
      <c r="BX70" s="92"/>
      <c r="BY70" s="92"/>
      <c r="BZ70" s="92"/>
      <c r="CA70" s="92"/>
      <c r="CB70" s="92"/>
      <c r="CD70" s="24">
        <f t="shared" si="5"/>
        <v>4892260</v>
      </c>
      <c r="CE70" s="24">
        <f t="shared" si="6"/>
        <v>4511635</v>
      </c>
      <c r="CF70" s="24">
        <f t="shared" si="7"/>
        <v>4666148</v>
      </c>
    </row>
    <row r="71" spans="2:84" x14ac:dyDescent="0.2">
      <c r="B71" s="11" t="s">
        <v>528</v>
      </c>
      <c r="C71" s="18">
        <v>485860</v>
      </c>
      <c r="D71" s="18">
        <v>408332</v>
      </c>
      <c r="E71" s="18">
        <v>573304</v>
      </c>
      <c r="F71" s="18">
        <v>514835</v>
      </c>
      <c r="G71" s="18">
        <v>551173</v>
      </c>
      <c r="H71" s="18">
        <v>684229</v>
      </c>
      <c r="I71" s="18">
        <v>492444</v>
      </c>
      <c r="J71" s="18">
        <v>463924</v>
      </c>
      <c r="K71" s="18">
        <v>674030</v>
      </c>
      <c r="L71" s="18">
        <v>517915</v>
      </c>
      <c r="M71" s="18">
        <v>564600</v>
      </c>
      <c r="N71" s="18">
        <v>738780</v>
      </c>
      <c r="O71" s="18">
        <v>537465</v>
      </c>
      <c r="P71" s="18">
        <v>513887</v>
      </c>
      <c r="Q71" s="18">
        <v>731370</v>
      </c>
      <c r="R71" s="18">
        <v>546473</v>
      </c>
      <c r="S71" s="18">
        <v>499149</v>
      </c>
      <c r="T71" s="18">
        <v>776526</v>
      </c>
      <c r="U71" s="18">
        <v>497345</v>
      </c>
      <c r="V71" s="18">
        <v>583879</v>
      </c>
      <c r="W71" s="18">
        <v>772282</v>
      </c>
      <c r="X71" s="18">
        <v>705914</v>
      </c>
      <c r="Y71" s="18">
        <v>584458</v>
      </c>
      <c r="Z71" s="18">
        <v>731328</v>
      </c>
      <c r="AA71" s="18">
        <v>591519</v>
      </c>
      <c r="AB71" s="18">
        <v>495395</v>
      </c>
      <c r="AC71" s="18">
        <v>802355</v>
      </c>
      <c r="AD71" s="18">
        <v>584235</v>
      </c>
      <c r="AE71" s="18">
        <v>631215</v>
      </c>
      <c r="AF71" s="18">
        <v>789056</v>
      </c>
      <c r="AG71" s="18">
        <v>562860</v>
      </c>
      <c r="AH71" s="18">
        <v>509867</v>
      </c>
      <c r="AI71" s="18">
        <v>710118</v>
      </c>
      <c r="AJ71" s="18">
        <v>559618</v>
      </c>
      <c r="AK71" s="18">
        <v>608628</v>
      </c>
      <c r="AL71" s="18">
        <v>753422</v>
      </c>
      <c r="AM71" s="18">
        <v>640899</v>
      </c>
      <c r="AN71" s="18">
        <v>647629</v>
      </c>
      <c r="AO71" s="18">
        <v>685933</v>
      </c>
      <c r="AP71" s="18">
        <v>479629</v>
      </c>
      <c r="AQ71" s="18">
        <v>730852</v>
      </c>
      <c r="AR71" s="18">
        <v>952177</v>
      </c>
      <c r="AS71" s="18">
        <v>750292</v>
      </c>
      <c r="AT71" s="18">
        <v>721101</v>
      </c>
      <c r="AU71" s="18">
        <v>989723</v>
      </c>
      <c r="AV71" s="18">
        <v>813922</v>
      </c>
      <c r="AW71" s="18">
        <v>832098</v>
      </c>
      <c r="AX71" s="18">
        <v>965179</v>
      </c>
      <c r="AY71" s="18">
        <v>921465</v>
      </c>
      <c r="AZ71" s="18">
        <v>916610</v>
      </c>
      <c r="BA71" s="16">
        <v>1185089</v>
      </c>
      <c r="BB71" s="18">
        <v>666595</v>
      </c>
      <c r="BC71" s="18">
        <v>895198</v>
      </c>
      <c r="BD71" s="16">
        <v>1181698</v>
      </c>
      <c r="BE71" s="18">
        <v>975827</v>
      </c>
      <c r="BF71" s="18">
        <v>880206</v>
      </c>
      <c r="BG71" s="16">
        <v>1164627</v>
      </c>
      <c r="BH71" s="16">
        <v>1290962</v>
      </c>
      <c r="BI71" s="16">
        <v>1398345</v>
      </c>
      <c r="BJ71" s="16">
        <v>1817827</v>
      </c>
      <c r="BK71" s="16">
        <v>1827789</v>
      </c>
      <c r="BL71" s="16">
        <v>1790238</v>
      </c>
      <c r="BM71" s="16">
        <v>2415212</v>
      </c>
      <c r="BN71" s="16">
        <v>1829034</v>
      </c>
      <c r="BO71" s="16">
        <v>2358100</v>
      </c>
      <c r="BP71" s="16">
        <v>2064223</v>
      </c>
      <c r="BQ71" s="16">
        <v>2177047</v>
      </c>
      <c r="BR71" s="16">
        <v>2364211</v>
      </c>
      <c r="BS71" s="16">
        <v>1995751</v>
      </c>
      <c r="BT71" s="16">
        <v>1270472</v>
      </c>
      <c r="BU71" s="16">
        <v>1754038</v>
      </c>
      <c r="BV71" s="16">
        <v>1597164</v>
      </c>
      <c r="BW71" s="92"/>
      <c r="BX71" s="92"/>
      <c r="BY71" s="92"/>
      <c r="BZ71" s="92"/>
      <c r="CA71" s="92"/>
      <c r="CB71" s="92"/>
      <c r="CD71" s="24">
        <f t="shared" si="5"/>
        <v>4621674</v>
      </c>
      <c r="CE71" s="24">
        <f t="shared" si="6"/>
        <v>6537009</v>
      </c>
      <c r="CF71" s="24">
        <f t="shared" si="7"/>
        <v>6251357</v>
      </c>
    </row>
    <row r="72" spans="2:84" x14ac:dyDescent="0.2">
      <c r="B72" s="11" t="s">
        <v>369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8">
        <v>195954</v>
      </c>
      <c r="BE72" s="18">
        <v>673255</v>
      </c>
      <c r="BF72" s="18">
        <v>774838</v>
      </c>
      <c r="BG72" s="16">
        <v>1521738</v>
      </c>
      <c r="BH72" s="16">
        <v>1231834</v>
      </c>
      <c r="BI72" s="16">
        <v>1225067</v>
      </c>
      <c r="BJ72" s="16">
        <v>1582255</v>
      </c>
      <c r="BK72" s="16">
        <v>1219919</v>
      </c>
      <c r="BL72" s="16">
        <v>1248467</v>
      </c>
      <c r="BM72" s="16">
        <v>1278251</v>
      </c>
      <c r="BN72" s="18">
        <v>852237</v>
      </c>
      <c r="BO72" s="18">
        <v>858017</v>
      </c>
      <c r="BP72" s="16">
        <v>1276698</v>
      </c>
      <c r="BQ72" s="16">
        <v>1136749</v>
      </c>
      <c r="BR72" s="16">
        <v>1146309</v>
      </c>
      <c r="BS72" s="16">
        <v>1620873</v>
      </c>
      <c r="BT72" s="16">
        <v>1308856</v>
      </c>
      <c r="BU72" s="16">
        <v>1263646</v>
      </c>
      <c r="BV72" s="16">
        <v>1559867</v>
      </c>
      <c r="BW72" s="92"/>
      <c r="BX72" s="92"/>
      <c r="BY72" s="92"/>
      <c r="BZ72" s="92"/>
      <c r="CA72" s="92"/>
      <c r="CB72" s="92"/>
      <c r="CD72" s="24">
        <f t="shared" si="5"/>
        <v>4132369</v>
      </c>
      <c r="CE72" s="24">
        <f t="shared" si="6"/>
        <v>3903931</v>
      </c>
      <c r="CF72" s="24">
        <f t="shared" si="7"/>
        <v>2986952</v>
      </c>
    </row>
    <row r="73" spans="2:84" x14ac:dyDescent="0.2">
      <c r="B73" s="11" t="s">
        <v>284</v>
      </c>
      <c r="C73" s="18">
        <v>285668</v>
      </c>
      <c r="D73" s="18">
        <v>256912</v>
      </c>
      <c r="E73" s="18">
        <v>338695</v>
      </c>
      <c r="F73" s="18">
        <v>352520</v>
      </c>
      <c r="G73" s="18">
        <v>338118</v>
      </c>
      <c r="H73" s="18">
        <v>334298</v>
      </c>
      <c r="I73" s="18">
        <v>617263</v>
      </c>
      <c r="J73" s="18">
        <v>839880</v>
      </c>
      <c r="K73" s="18">
        <v>756081</v>
      </c>
      <c r="L73" s="18">
        <v>771674</v>
      </c>
      <c r="M73" s="18">
        <v>777795</v>
      </c>
      <c r="N73" s="18">
        <v>917117</v>
      </c>
      <c r="O73" s="18">
        <v>910313</v>
      </c>
      <c r="P73" s="18">
        <v>730593</v>
      </c>
      <c r="Q73" s="16">
        <v>1046951</v>
      </c>
      <c r="R73" s="18">
        <v>923867</v>
      </c>
      <c r="S73" s="16">
        <v>1149935</v>
      </c>
      <c r="T73" s="16">
        <v>1762844</v>
      </c>
      <c r="U73" s="16">
        <v>1523979</v>
      </c>
      <c r="V73" s="16">
        <v>1307369</v>
      </c>
      <c r="W73" s="16">
        <v>1726150</v>
      </c>
      <c r="X73" s="16">
        <v>1522795</v>
      </c>
      <c r="Y73" s="16">
        <v>1963282</v>
      </c>
      <c r="Z73" s="16">
        <v>2540084</v>
      </c>
      <c r="AA73" s="16">
        <v>1997188</v>
      </c>
      <c r="AB73" s="16">
        <v>3063584</v>
      </c>
      <c r="AC73" s="16">
        <v>4442675</v>
      </c>
      <c r="AD73" s="16">
        <v>1395174</v>
      </c>
      <c r="AE73" s="16">
        <v>1524683</v>
      </c>
      <c r="AF73" s="16">
        <v>2030789</v>
      </c>
      <c r="AG73" s="16">
        <v>1580817</v>
      </c>
      <c r="AH73" s="16">
        <v>1593487</v>
      </c>
      <c r="AI73" s="16">
        <v>1768605</v>
      </c>
      <c r="AJ73" s="16">
        <v>1299413</v>
      </c>
      <c r="AK73" s="16">
        <v>1339191</v>
      </c>
      <c r="AL73" s="16">
        <v>1725947</v>
      </c>
      <c r="AM73" s="16">
        <v>1432527</v>
      </c>
      <c r="AN73" s="16">
        <v>1234732</v>
      </c>
      <c r="AO73" s="16">
        <v>1632076</v>
      </c>
      <c r="AP73" s="16">
        <v>1346937</v>
      </c>
      <c r="AQ73" s="16">
        <v>1355973</v>
      </c>
      <c r="AR73" s="16">
        <v>1766191</v>
      </c>
      <c r="AS73" s="16">
        <v>1433695</v>
      </c>
      <c r="AT73" s="16">
        <v>1509102</v>
      </c>
      <c r="AU73" s="16">
        <v>1661596</v>
      </c>
      <c r="AV73" s="18">
        <v>985204</v>
      </c>
      <c r="AW73" s="18">
        <v>933850</v>
      </c>
      <c r="AX73" s="16">
        <v>1171616</v>
      </c>
      <c r="AY73" s="16">
        <v>1088120</v>
      </c>
      <c r="AZ73" s="18">
        <v>839307</v>
      </c>
      <c r="BA73" s="16">
        <v>1049141</v>
      </c>
      <c r="BB73" s="18">
        <v>895942</v>
      </c>
      <c r="BC73" s="18">
        <v>774577</v>
      </c>
      <c r="BD73" s="16">
        <v>1005908</v>
      </c>
      <c r="BE73" s="18">
        <v>757065</v>
      </c>
      <c r="BF73" s="18">
        <v>705936</v>
      </c>
      <c r="BG73" s="18">
        <v>799069</v>
      </c>
      <c r="BH73" s="18">
        <v>577459</v>
      </c>
      <c r="BI73" s="18">
        <v>577325</v>
      </c>
      <c r="BJ73" s="18">
        <v>758319</v>
      </c>
      <c r="BK73" s="18">
        <v>700357</v>
      </c>
      <c r="BL73" s="18">
        <v>598082</v>
      </c>
      <c r="BM73" s="16">
        <v>1170020</v>
      </c>
      <c r="BN73" s="18">
        <v>804937</v>
      </c>
      <c r="BO73" s="18">
        <v>884535</v>
      </c>
      <c r="BP73" s="16">
        <v>1340331</v>
      </c>
      <c r="BQ73" s="16">
        <v>1286319</v>
      </c>
      <c r="BR73" s="16">
        <v>1091908</v>
      </c>
      <c r="BS73" s="16">
        <v>1288301</v>
      </c>
      <c r="BT73" s="16">
        <v>1086484</v>
      </c>
      <c r="BU73" s="16">
        <v>1084866</v>
      </c>
      <c r="BV73" s="16">
        <v>1550151</v>
      </c>
      <c r="BW73" s="92"/>
      <c r="BX73" s="92"/>
      <c r="BY73" s="92"/>
      <c r="BZ73" s="92"/>
      <c r="CA73" s="92"/>
      <c r="CB73" s="92"/>
      <c r="CD73" s="24">
        <f t="shared" si="5"/>
        <v>3721501</v>
      </c>
      <c r="CE73" s="24">
        <f t="shared" si="6"/>
        <v>3666528</v>
      </c>
      <c r="CF73" s="24">
        <f t="shared" si="7"/>
        <v>3029803</v>
      </c>
    </row>
    <row r="74" spans="2:84" x14ac:dyDescent="0.2">
      <c r="B74" s="11" t="s">
        <v>286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6">
        <v>4532483</v>
      </c>
      <c r="BD74" s="16">
        <v>3548428</v>
      </c>
      <c r="BE74" s="16">
        <v>2642403</v>
      </c>
      <c r="BF74" s="16">
        <v>2474757</v>
      </c>
      <c r="BG74" s="16">
        <v>4755696</v>
      </c>
      <c r="BH74" s="16">
        <v>2767084</v>
      </c>
      <c r="BI74" s="16">
        <v>2282346</v>
      </c>
      <c r="BJ74" s="16">
        <v>1419247</v>
      </c>
      <c r="BK74" s="18">
        <v>249545</v>
      </c>
      <c r="BL74" s="18">
        <v>765334</v>
      </c>
      <c r="BM74" s="18">
        <v>759075</v>
      </c>
      <c r="BN74" s="18">
        <v>762400</v>
      </c>
      <c r="BO74" s="18">
        <v>893546</v>
      </c>
      <c r="BP74" s="18">
        <v>216563</v>
      </c>
      <c r="BQ74" s="18">
        <v>442260</v>
      </c>
      <c r="BR74" s="18">
        <v>692768</v>
      </c>
      <c r="BS74" s="16">
        <v>1240394</v>
      </c>
      <c r="BT74" s="18">
        <v>997789</v>
      </c>
      <c r="BU74" s="16">
        <v>1321597</v>
      </c>
      <c r="BV74" s="16">
        <v>1465535</v>
      </c>
      <c r="BW74" s="92"/>
      <c r="BX74" s="92"/>
      <c r="BY74" s="92"/>
      <c r="BZ74" s="92"/>
      <c r="CA74" s="92"/>
      <c r="CB74" s="92"/>
      <c r="CD74" s="24">
        <f t="shared" si="5"/>
        <v>3784921</v>
      </c>
      <c r="CE74" s="24">
        <f t="shared" si="6"/>
        <v>2375422</v>
      </c>
      <c r="CF74" s="24">
        <f t="shared" si="7"/>
        <v>1872509</v>
      </c>
    </row>
    <row r="75" spans="2:84" x14ac:dyDescent="0.2">
      <c r="B75" s="11" t="s">
        <v>328</v>
      </c>
      <c r="C75" s="18">
        <v>465581</v>
      </c>
      <c r="D75" s="18">
        <v>508647</v>
      </c>
      <c r="E75" s="18">
        <v>776223</v>
      </c>
      <c r="F75" s="18">
        <v>409429</v>
      </c>
      <c r="G75" s="18">
        <v>402681</v>
      </c>
      <c r="H75" s="18">
        <v>512946</v>
      </c>
      <c r="I75" s="18">
        <v>532088</v>
      </c>
      <c r="J75" s="18">
        <v>560078</v>
      </c>
      <c r="K75" s="18">
        <v>573527</v>
      </c>
      <c r="L75" s="18">
        <v>414049</v>
      </c>
      <c r="M75" s="18">
        <v>450056</v>
      </c>
      <c r="N75" s="18">
        <v>593431</v>
      </c>
      <c r="O75" s="18">
        <v>531302</v>
      </c>
      <c r="P75" s="18">
        <v>552479</v>
      </c>
      <c r="Q75" s="18">
        <v>761098</v>
      </c>
      <c r="R75" s="18">
        <v>649575</v>
      </c>
      <c r="S75" s="18">
        <v>651328</v>
      </c>
      <c r="T75" s="18">
        <v>828350</v>
      </c>
      <c r="U75" s="18">
        <v>491365</v>
      </c>
      <c r="V75" s="18">
        <v>466245</v>
      </c>
      <c r="W75" s="18">
        <v>541793</v>
      </c>
      <c r="X75" s="18">
        <v>420911</v>
      </c>
      <c r="Y75" s="18">
        <v>511003</v>
      </c>
      <c r="Z75" s="18">
        <v>711938</v>
      </c>
      <c r="AA75" s="18">
        <v>587521</v>
      </c>
      <c r="AB75" s="18">
        <v>630247</v>
      </c>
      <c r="AC75" s="18">
        <v>874535</v>
      </c>
      <c r="AD75" s="18">
        <v>704922</v>
      </c>
      <c r="AE75" s="18">
        <v>747139</v>
      </c>
      <c r="AF75" s="18">
        <v>846147</v>
      </c>
      <c r="AG75" s="18">
        <v>577980</v>
      </c>
      <c r="AH75" s="18">
        <v>565481</v>
      </c>
      <c r="AI75" s="18">
        <v>624811</v>
      </c>
      <c r="AJ75" s="18">
        <v>471917</v>
      </c>
      <c r="AK75" s="18">
        <v>492782</v>
      </c>
      <c r="AL75" s="18">
        <v>675881</v>
      </c>
      <c r="AM75" s="18">
        <v>598026</v>
      </c>
      <c r="AN75" s="18">
        <v>594251</v>
      </c>
      <c r="AO75" s="18">
        <v>869261</v>
      </c>
      <c r="AP75" s="18">
        <v>795955</v>
      </c>
      <c r="AQ75" s="18">
        <v>631662</v>
      </c>
      <c r="AR75" s="18">
        <v>749706</v>
      </c>
      <c r="AS75" s="18">
        <v>862017</v>
      </c>
      <c r="AT75" s="16">
        <v>1582637</v>
      </c>
      <c r="AU75" s="16">
        <v>1531453</v>
      </c>
      <c r="AV75" s="16">
        <v>1066365</v>
      </c>
      <c r="AW75" s="16">
        <v>1076048</v>
      </c>
      <c r="AX75" s="16">
        <v>1369890</v>
      </c>
      <c r="AY75" s="16">
        <v>1200142</v>
      </c>
      <c r="AZ75" s="16">
        <v>1190628</v>
      </c>
      <c r="BA75" s="16">
        <v>1558391</v>
      </c>
      <c r="BB75" s="16">
        <v>1290184</v>
      </c>
      <c r="BC75" s="16">
        <v>1243877</v>
      </c>
      <c r="BD75" s="16">
        <v>1684238</v>
      </c>
      <c r="BE75" s="16">
        <v>1267768</v>
      </c>
      <c r="BF75" s="16">
        <v>1091159</v>
      </c>
      <c r="BG75" s="16">
        <v>1456915</v>
      </c>
      <c r="BH75" s="16">
        <v>1316853</v>
      </c>
      <c r="BI75" s="16">
        <v>1393999</v>
      </c>
      <c r="BJ75" s="16">
        <v>1890150</v>
      </c>
      <c r="BK75" s="16">
        <v>1584904</v>
      </c>
      <c r="BL75" s="16">
        <v>1696509</v>
      </c>
      <c r="BM75" s="16">
        <v>2272485</v>
      </c>
      <c r="BN75" s="16">
        <v>1805174</v>
      </c>
      <c r="BO75" s="16">
        <v>1763263</v>
      </c>
      <c r="BP75" s="16">
        <v>2229774</v>
      </c>
      <c r="BQ75" s="16">
        <v>1703471</v>
      </c>
      <c r="BR75" s="16">
        <v>1202351</v>
      </c>
      <c r="BS75" s="16">
        <v>1295461</v>
      </c>
      <c r="BT75" s="16">
        <v>1175343</v>
      </c>
      <c r="BU75" s="16">
        <v>1071648</v>
      </c>
      <c r="BV75" s="16">
        <v>1453075</v>
      </c>
      <c r="BW75" s="92"/>
      <c r="BX75" s="92"/>
      <c r="BY75" s="92"/>
      <c r="BZ75" s="92"/>
      <c r="CA75" s="92"/>
      <c r="CB75" s="92"/>
      <c r="CD75" s="24">
        <f t="shared" si="5"/>
        <v>3700066</v>
      </c>
      <c r="CE75" s="24">
        <f t="shared" si="6"/>
        <v>4201283</v>
      </c>
      <c r="CF75" s="24">
        <f t="shared" si="7"/>
        <v>5798211</v>
      </c>
    </row>
    <row r="76" spans="2:84" x14ac:dyDescent="0.2">
      <c r="B76" s="11" t="s">
        <v>472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20">
        <v>81</v>
      </c>
      <c r="S76" s="14"/>
      <c r="T76" s="14"/>
      <c r="U76" s="20">
        <v>81</v>
      </c>
      <c r="V76" s="15">
        <v>128</v>
      </c>
      <c r="W76" s="15">
        <v>213</v>
      </c>
      <c r="X76" s="15">
        <v>285</v>
      </c>
      <c r="Y76" s="15">
        <v>557</v>
      </c>
      <c r="Z76" s="12">
        <v>50202</v>
      </c>
      <c r="AA76" s="18">
        <v>223635</v>
      </c>
      <c r="AB76" s="18">
        <v>253025</v>
      </c>
      <c r="AC76" s="18">
        <v>482416</v>
      </c>
      <c r="AD76" s="18">
        <v>491807</v>
      </c>
      <c r="AE76" s="18">
        <v>532206</v>
      </c>
      <c r="AF76" s="18">
        <v>768331</v>
      </c>
      <c r="AG76" s="18">
        <v>606546</v>
      </c>
      <c r="AH76" s="18">
        <v>522996</v>
      </c>
      <c r="AI76" s="18">
        <v>793697</v>
      </c>
      <c r="AJ76" s="18">
        <v>676192</v>
      </c>
      <c r="AK76" s="18">
        <v>672268</v>
      </c>
      <c r="AL76" s="18">
        <v>881632</v>
      </c>
      <c r="AM76" s="18">
        <v>615623</v>
      </c>
      <c r="AN76" s="18">
        <v>776584</v>
      </c>
      <c r="AO76" s="18">
        <v>829956</v>
      </c>
      <c r="AP76" s="18">
        <v>785216</v>
      </c>
      <c r="AQ76" s="18">
        <v>808537</v>
      </c>
      <c r="AR76" s="16">
        <v>1015842</v>
      </c>
      <c r="AS76" s="16">
        <v>1267000</v>
      </c>
      <c r="AT76" s="18">
        <v>830595</v>
      </c>
      <c r="AU76" s="18">
        <v>990798</v>
      </c>
      <c r="AV76" s="18">
        <v>607697</v>
      </c>
      <c r="AW76" s="18">
        <v>420540</v>
      </c>
      <c r="AX76" s="18">
        <v>738877</v>
      </c>
      <c r="AY76" s="18">
        <v>645638</v>
      </c>
      <c r="AZ76" s="18">
        <v>602392</v>
      </c>
      <c r="BA76" s="18">
        <v>742829</v>
      </c>
      <c r="BB76" s="18">
        <v>787297</v>
      </c>
      <c r="BC76" s="18">
        <v>737999</v>
      </c>
      <c r="BD76" s="18">
        <v>921064</v>
      </c>
      <c r="BE76" s="18">
        <v>751081</v>
      </c>
      <c r="BF76" s="18">
        <v>728923</v>
      </c>
      <c r="BG76" s="18">
        <v>926844</v>
      </c>
      <c r="BH76" s="18">
        <v>919471</v>
      </c>
      <c r="BI76" s="18">
        <v>858773</v>
      </c>
      <c r="BJ76" s="18">
        <v>809317</v>
      </c>
      <c r="BK76" s="18">
        <v>738405</v>
      </c>
      <c r="BL76" s="18">
        <v>688991</v>
      </c>
      <c r="BM76" s="18">
        <v>752160</v>
      </c>
      <c r="BN76" s="16">
        <v>1067799</v>
      </c>
      <c r="BO76" s="16">
        <v>1115728</v>
      </c>
      <c r="BP76" s="16">
        <v>1308923</v>
      </c>
      <c r="BQ76" s="18">
        <v>698263</v>
      </c>
      <c r="BR76" s="18">
        <v>548241</v>
      </c>
      <c r="BS76" s="18">
        <v>990964</v>
      </c>
      <c r="BT76" s="18">
        <v>908871</v>
      </c>
      <c r="BU76" s="18">
        <v>969537</v>
      </c>
      <c r="BV76" s="16">
        <v>1443884</v>
      </c>
      <c r="BW76" s="92"/>
      <c r="BX76" s="92"/>
      <c r="BY76" s="92"/>
      <c r="BZ76" s="92"/>
      <c r="CA76" s="92"/>
      <c r="CB76" s="92"/>
      <c r="CD76" s="24">
        <f t="shared" si="5"/>
        <v>3322292</v>
      </c>
      <c r="CE76" s="24">
        <f t="shared" si="6"/>
        <v>2237468</v>
      </c>
      <c r="CF76" s="24">
        <f t="shared" si="7"/>
        <v>3492450</v>
      </c>
    </row>
    <row r="77" spans="2:84" x14ac:dyDescent="0.2">
      <c r="B77" s="11" t="s">
        <v>560</v>
      </c>
      <c r="C77" s="16">
        <v>1911635</v>
      </c>
      <c r="D77" s="16">
        <v>1710870</v>
      </c>
      <c r="E77" s="16">
        <v>2016368</v>
      </c>
      <c r="F77" s="16">
        <v>2012052</v>
      </c>
      <c r="G77" s="16">
        <v>2039728</v>
      </c>
      <c r="H77" s="16">
        <v>2427729</v>
      </c>
      <c r="I77" s="16">
        <v>1996211</v>
      </c>
      <c r="J77" s="16">
        <v>2138636</v>
      </c>
      <c r="K77" s="16">
        <v>1765947</v>
      </c>
      <c r="L77" s="16">
        <v>1766971</v>
      </c>
      <c r="M77" s="16">
        <v>1728757</v>
      </c>
      <c r="N77" s="16">
        <v>2309630</v>
      </c>
      <c r="O77" s="16">
        <v>1979297</v>
      </c>
      <c r="P77" s="16">
        <v>1822991</v>
      </c>
      <c r="Q77" s="16">
        <v>2275322</v>
      </c>
      <c r="R77" s="16">
        <v>1608612</v>
      </c>
      <c r="S77" s="16">
        <v>1563801</v>
      </c>
      <c r="T77" s="16">
        <v>1901406</v>
      </c>
      <c r="U77" s="16">
        <v>1553156</v>
      </c>
      <c r="V77" s="16">
        <v>1909265</v>
      </c>
      <c r="W77" s="16">
        <v>2333390</v>
      </c>
      <c r="X77" s="16">
        <v>1240137</v>
      </c>
      <c r="Y77" s="16">
        <v>1227167</v>
      </c>
      <c r="Z77" s="16">
        <v>1867356</v>
      </c>
      <c r="AA77" s="16">
        <v>1418702</v>
      </c>
      <c r="AB77" s="16">
        <v>1508976</v>
      </c>
      <c r="AC77" s="16">
        <v>1875392</v>
      </c>
      <c r="AD77" s="16">
        <v>1352071</v>
      </c>
      <c r="AE77" s="16">
        <v>1337632</v>
      </c>
      <c r="AF77" s="16">
        <v>1749891</v>
      </c>
      <c r="AG77" s="16">
        <v>1321091</v>
      </c>
      <c r="AH77" s="16">
        <v>1205049</v>
      </c>
      <c r="AI77" s="16">
        <v>1416253</v>
      </c>
      <c r="AJ77" s="16">
        <v>1230629</v>
      </c>
      <c r="AK77" s="16">
        <v>1114644</v>
      </c>
      <c r="AL77" s="16">
        <v>1353653</v>
      </c>
      <c r="AM77" s="16">
        <v>1040996</v>
      </c>
      <c r="AN77" s="16">
        <v>1286408</v>
      </c>
      <c r="AO77" s="16">
        <v>1259192</v>
      </c>
      <c r="AP77" s="16">
        <v>1023355</v>
      </c>
      <c r="AQ77" s="16">
        <v>1158132</v>
      </c>
      <c r="AR77" s="16">
        <v>1417770</v>
      </c>
      <c r="AS77" s="16">
        <v>1168420</v>
      </c>
      <c r="AT77" s="16">
        <v>1298773</v>
      </c>
      <c r="AU77" s="16">
        <v>1350409</v>
      </c>
      <c r="AV77" s="18">
        <v>879462</v>
      </c>
      <c r="AW77" s="18">
        <v>894796</v>
      </c>
      <c r="AX77" s="16">
        <v>1485210</v>
      </c>
      <c r="AY77" s="16">
        <v>1120119</v>
      </c>
      <c r="AZ77" s="16">
        <v>1220032</v>
      </c>
      <c r="BA77" s="16">
        <v>1342412</v>
      </c>
      <c r="BB77" s="16">
        <v>1306079</v>
      </c>
      <c r="BC77" s="16">
        <v>1094592</v>
      </c>
      <c r="BD77" s="16">
        <v>1401948</v>
      </c>
      <c r="BE77" s="16">
        <v>1191846</v>
      </c>
      <c r="BF77" s="16">
        <v>1113671</v>
      </c>
      <c r="BG77" s="16">
        <v>1568181</v>
      </c>
      <c r="BH77" s="16">
        <v>1116953</v>
      </c>
      <c r="BI77" s="18">
        <v>950319</v>
      </c>
      <c r="BJ77" s="16">
        <v>1563140</v>
      </c>
      <c r="BK77" s="16">
        <v>1126650</v>
      </c>
      <c r="BL77" s="16">
        <v>1083157</v>
      </c>
      <c r="BM77" s="16">
        <v>1002134</v>
      </c>
      <c r="BN77" s="16">
        <v>1198838</v>
      </c>
      <c r="BO77" s="16">
        <v>1058440</v>
      </c>
      <c r="BP77" s="16">
        <v>1344812</v>
      </c>
      <c r="BQ77" s="16">
        <v>1172890</v>
      </c>
      <c r="BR77" s="16">
        <v>1112416</v>
      </c>
      <c r="BS77" s="16">
        <v>1257415</v>
      </c>
      <c r="BT77" s="18">
        <v>964145</v>
      </c>
      <c r="BU77" s="18">
        <v>945115</v>
      </c>
      <c r="BV77" s="16">
        <v>1390681</v>
      </c>
      <c r="BW77" s="92"/>
      <c r="BX77" s="92"/>
      <c r="BY77" s="92"/>
      <c r="BZ77" s="92"/>
      <c r="CA77" s="92"/>
      <c r="CB77" s="92"/>
      <c r="CD77" s="24">
        <f t="shared" si="5"/>
        <v>3299941</v>
      </c>
      <c r="CE77" s="24">
        <f t="shared" si="6"/>
        <v>3542721</v>
      </c>
      <c r="CF77" s="24">
        <f t="shared" si="7"/>
        <v>3602090</v>
      </c>
    </row>
    <row r="78" spans="2:84" x14ac:dyDescent="0.2">
      <c r="B78" s="11" t="s">
        <v>237</v>
      </c>
      <c r="C78" s="18">
        <v>140023</v>
      </c>
      <c r="D78" s="12">
        <v>91192</v>
      </c>
      <c r="E78" s="18">
        <v>167742</v>
      </c>
      <c r="F78" s="18">
        <v>158215</v>
      </c>
      <c r="G78" s="12">
        <v>41577</v>
      </c>
      <c r="H78" s="14"/>
      <c r="I78" s="14"/>
      <c r="J78" s="12">
        <v>73958</v>
      </c>
      <c r="K78" s="18">
        <v>171324</v>
      </c>
      <c r="L78" s="18">
        <v>103342</v>
      </c>
      <c r="M78" s="12">
        <v>97180</v>
      </c>
      <c r="N78" s="18">
        <v>152646</v>
      </c>
      <c r="O78" s="18">
        <v>173885</v>
      </c>
      <c r="P78" s="12">
        <v>96010</v>
      </c>
      <c r="Q78" s="18">
        <v>204373</v>
      </c>
      <c r="R78" s="18">
        <v>160732</v>
      </c>
      <c r="S78" s="18">
        <v>236083</v>
      </c>
      <c r="T78" s="18">
        <v>270877</v>
      </c>
      <c r="U78" s="18">
        <v>187911</v>
      </c>
      <c r="V78" s="18">
        <v>189648</v>
      </c>
      <c r="W78" s="18">
        <v>319580</v>
      </c>
      <c r="X78" s="18">
        <v>227258</v>
      </c>
      <c r="Y78" s="18">
        <v>182868</v>
      </c>
      <c r="Z78" s="18">
        <v>306799</v>
      </c>
      <c r="AA78" s="18">
        <v>223362</v>
      </c>
      <c r="AB78" s="18">
        <v>276712</v>
      </c>
      <c r="AC78" s="18">
        <v>421427</v>
      </c>
      <c r="AD78" s="18">
        <v>234618</v>
      </c>
      <c r="AE78" s="18">
        <v>226085</v>
      </c>
      <c r="AF78" s="18">
        <v>355860</v>
      </c>
      <c r="AG78" s="18">
        <v>231434</v>
      </c>
      <c r="AH78" s="18">
        <v>300866</v>
      </c>
      <c r="AI78" s="18">
        <v>297160</v>
      </c>
      <c r="AJ78" s="18">
        <v>221750</v>
      </c>
      <c r="AK78" s="18">
        <v>394700</v>
      </c>
      <c r="AL78" s="18">
        <v>313071</v>
      </c>
      <c r="AM78" s="18">
        <v>252088</v>
      </c>
      <c r="AN78" s="18">
        <v>218965</v>
      </c>
      <c r="AO78" s="18">
        <v>193298</v>
      </c>
      <c r="AP78" s="18">
        <v>166246</v>
      </c>
      <c r="AQ78" s="18">
        <v>374150</v>
      </c>
      <c r="AR78" s="18">
        <v>212434</v>
      </c>
      <c r="AS78" s="18">
        <v>134063</v>
      </c>
      <c r="AT78" s="12">
        <v>51010</v>
      </c>
      <c r="AU78" s="12">
        <v>38805</v>
      </c>
      <c r="AV78" s="13">
        <v>6609</v>
      </c>
      <c r="AW78" s="12">
        <v>39202</v>
      </c>
      <c r="AX78" s="13">
        <v>3180</v>
      </c>
      <c r="AY78" s="13">
        <v>5746</v>
      </c>
      <c r="AZ78" s="18">
        <v>303635</v>
      </c>
      <c r="BA78" s="18">
        <v>414290</v>
      </c>
      <c r="BB78" s="18">
        <v>273858</v>
      </c>
      <c r="BC78" s="18">
        <v>234916</v>
      </c>
      <c r="BD78" s="18">
        <v>436910</v>
      </c>
      <c r="BE78" s="18">
        <v>264716</v>
      </c>
      <c r="BF78" s="18">
        <v>196591</v>
      </c>
      <c r="BG78" s="12">
        <v>83105</v>
      </c>
      <c r="BH78" s="14"/>
      <c r="BI78" s="18">
        <v>466154</v>
      </c>
      <c r="BJ78" s="18">
        <v>696437</v>
      </c>
      <c r="BK78" s="18">
        <v>520948</v>
      </c>
      <c r="BL78" s="18">
        <v>552712</v>
      </c>
      <c r="BM78" s="16">
        <v>1079689</v>
      </c>
      <c r="BN78" s="18">
        <v>687939</v>
      </c>
      <c r="BO78" s="18">
        <v>816965</v>
      </c>
      <c r="BP78" s="16">
        <v>1310034</v>
      </c>
      <c r="BQ78" s="16">
        <v>1136314</v>
      </c>
      <c r="BR78" s="16">
        <v>1459826</v>
      </c>
      <c r="BS78" s="16">
        <v>1296477</v>
      </c>
      <c r="BT78" s="18">
        <v>863043</v>
      </c>
      <c r="BU78" s="16">
        <v>1437785</v>
      </c>
      <c r="BV78" s="16">
        <v>1380419</v>
      </c>
      <c r="BW78" s="92"/>
      <c r="BX78" s="92"/>
      <c r="BY78" s="92"/>
      <c r="BZ78" s="92"/>
      <c r="CA78" s="92"/>
      <c r="CB78" s="92"/>
      <c r="CD78" s="24">
        <f t="shared" si="5"/>
        <v>3681247</v>
      </c>
      <c r="CE78" s="24">
        <f t="shared" si="6"/>
        <v>3892617</v>
      </c>
      <c r="CF78" s="24">
        <f t="shared" si="7"/>
        <v>2814938</v>
      </c>
    </row>
    <row r="79" spans="2:84" x14ac:dyDescent="0.2">
      <c r="B79" s="11" t="s">
        <v>302</v>
      </c>
      <c r="C79" s="12">
        <v>92316</v>
      </c>
      <c r="D79" s="18">
        <v>103611</v>
      </c>
      <c r="E79" s="18">
        <v>147023</v>
      </c>
      <c r="F79" s="18">
        <v>115003</v>
      </c>
      <c r="G79" s="18">
        <v>128369</v>
      </c>
      <c r="H79" s="18">
        <v>173574</v>
      </c>
      <c r="I79" s="18">
        <v>125235</v>
      </c>
      <c r="J79" s="18">
        <v>126573</v>
      </c>
      <c r="K79" s="18">
        <v>142748</v>
      </c>
      <c r="L79" s="12">
        <v>97496</v>
      </c>
      <c r="M79" s="12">
        <v>96365</v>
      </c>
      <c r="N79" s="18">
        <v>115963</v>
      </c>
      <c r="O79" s="12">
        <v>96764</v>
      </c>
      <c r="P79" s="18">
        <v>116894</v>
      </c>
      <c r="Q79" s="16">
        <v>1153867</v>
      </c>
      <c r="R79" s="16">
        <v>1209765</v>
      </c>
      <c r="S79" s="16">
        <v>1300394</v>
      </c>
      <c r="T79" s="16">
        <v>1686214</v>
      </c>
      <c r="U79" s="16">
        <v>1248615</v>
      </c>
      <c r="V79" s="16">
        <v>1250864</v>
      </c>
      <c r="W79" s="16">
        <v>1252860</v>
      </c>
      <c r="X79" s="18">
        <v>599972</v>
      </c>
      <c r="Y79" s="18">
        <v>594113</v>
      </c>
      <c r="Z79" s="18">
        <v>767257</v>
      </c>
      <c r="AA79" s="18">
        <v>660718</v>
      </c>
      <c r="AB79" s="18">
        <v>679625</v>
      </c>
      <c r="AC79" s="18">
        <v>979112</v>
      </c>
      <c r="AD79" s="18">
        <v>766783</v>
      </c>
      <c r="AE79" s="18">
        <v>824392</v>
      </c>
      <c r="AF79" s="16">
        <v>1037436</v>
      </c>
      <c r="AG79" s="18">
        <v>730083</v>
      </c>
      <c r="AH79" s="18">
        <v>756630</v>
      </c>
      <c r="AI79" s="18">
        <v>774423</v>
      </c>
      <c r="AJ79" s="18">
        <v>528835</v>
      </c>
      <c r="AK79" s="18">
        <v>279939</v>
      </c>
      <c r="AL79" s="18">
        <v>335508</v>
      </c>
      <c r="AM79" s="18">
        <v>274118</v>
      </c>
      <c r="AN79" s="18">
        <v>285610</v>
      </c>
      <c r="AO79" s="18">
        <v>432366</v>
      </c>
      <c r="AP79" s="18">
        <v>403980</v>
      </c>
      <c r="AQ79" s="18">
        <v>410706</v>
      </c>
      <c r="AR79" s="18">
        <v>558815</v>
      </c>
      <c r="AS79" s="18">
        <v>409096</v>
      </c>
      <c r="AT79" s="18">
        <v>417072</v>
      </c>
      <c r="AU79" s="18">
        <v>425031</v>
      </c>
      <c r="AV79" s="18">
        <v>300601</v>
      </c>
      <c r="AW79" s="18">
        <v>266597</v>
      </c>
      <c r="AX79" s="18">
        <v>358364</v>
      </c>
      <c r="AY79" s="18">
        <v>295029</v>
      </c>
      <c r="AZ79" s="18">
        <v>327202</v>
      </c>
      <c r="BA79" s="18">
        <v>427472</v>
      </c>
      <c r="BB79" s="18">
        <v>344056</v>
      </c>
      <c r="BC79" s="18">
        <v>341960</v>
      </c>
      <c r="BD79" s="18">
        <v>430924</v>
      </c>
      <c r="BE79" s="18">
        <v>314044</v>
      </c>
      <c r="BF79" s="18">
        <v>321900</v>
      </c>
      <c r="BG79" s="18">
        <v>356851</v>
      </c>
      <c r="BH79" s="18">
        <v>204295</v>
      </c>
      <c r="BI79" s="18">
        <v>173744</v>
      </c>
      <c r="BJ79" s="18">
        <v>195809</v>
      </c>
      <c r="BK79" s="18">
        <v>142488</v>
      </c>
      <c r="BL79" s="18">
        <v>177671</v>
      </c>
      <c r="BM79" s="18">
        <v>278832</v>
      </c>
      <c r="BN79" s="18">
        <v>187106</v>
      </c>
      <c r="BO79" s="18">
        <v>194101</v>
      </c>
      <c r="BP79" s="18">
        <v>246470</v>
      </c>
      <c r="BQ79" s="18">
        <v>180754</v>
      </c>
      <c r="BR79" s="18">
        <v>178495</v>
      </c>
      <c r="BS79" s="18">
        <v>209369</v>
      </c>
      <c r="BT79" s="18">
        <v>353935</v>
      </c>
      <c r="BU79" s="16">
        <v>1290875</v>
      </c>
      <c r="BV79" s="16">
        <v>1322572</v>
      </c>
      <c r="BW79" s="92"/>
      <c r="BX79" s="92"/>
      <c r="BY79" s="92"/>
      <c r="BZ79" s="92"/>
      <c r="CA79" s="92"/>
      <c r="CB79" s="92"/>
      <c r="CD79" s="24">
        <f t="shared" si="5"/>
        <v>2967382</v>
      </c>
      <c r="CE79" s="24">
        <f t="shared" si="6"/>
        <v>568618</v>
      </c>
      <c r="CF79" s="24">
        <f t="shared" si="7"/>
        <v>627677</v>
      </c>
    </row>
    <row r="80" spans="2:84" x14ac:dyDescent="0.2">
      <c r="B80" s="11" t="s">
        <v>539</v>
      </c>
      <c r="C80" s="18">
        <v>484953</v>
      </c>
      <c r="D80" s="18">
        <v>479890</v>
      </c>
      <c r="E80" s="18">
        <v>619264</v>
      </c>
      <c r="F80" s="18">
        <v>534242</v>
      </c>
      <c r="G80" s="18">
        <v>553543</v>
      </c>
      <c r="H80" s="18">
        <v>713421</v>
      </c>
      <c r="I80" s="18">
        <v>547967</v>
      </c>
      <c r="J80" s="18">
        <v>564590</v>
      </c>
      <c r="K80" s="18">
        <v>752595</v>
      </c>
      <c r="L80" s="18">
        <v>671293</v>
      </c>
      <c r="M80" s="18">
        <v>608046</v>
      </c>
      <c r="N80" s="18">
        <v>740009</v>
      </c>
      <c r="O80" s="18">
        <v>621411</v>
      </c>
      <c r="P80" s="18">
        <v>605263</v>
      </c>
      <c r="Q80" s="18">
        <v>806654</v>
      </c>
      <c r="R80" s="18">
        <v>690582</v>
      </c>
      <c r="S80" s="18">
        <v>636997</v>
      </c>
      <c r="T80" s="18">
        <v>877308</v>
      </c>
      <c r="U80" s="18">
        <v>671229</v>
      </c>
      <c r="V80" s="18">
        <v>679524</v>
      </c>
      <c r="W80" s="18">
        <v>861924</v>
      </c>
      <c r="X80" s="18">
        <v>685059</v>
      </c>
      <c r="Y80" s="18">
        <v>708545</v>
      </c>
      <c r="Z80" s="18">
        <v>906137</v>
      </c>
      <c r="AA80" s="18">
        <v>765341</v>
      </c>
      <c r="AB80" s="18">
        <v>768978</v>
      </c>
      <c r="AC80" s="16">
        <v>1067778</v>
      </c>
      <c r="AD80" s="18">
        <v>806942</v>
      </c>
      <c r="AE80" s="18">
        <v>800330</v>
      </c>
      <c r="AF80" s="16">
        <v>1020775</v>
      </c>
      <c r="AG80" s="18">
        <v>831327</v>
      </c>
      <c r="AH80" s="18">
        <v>872378</v>
      </c>
      <c r="AI80" s="16">
        <v>1092697</v>
      </c>
      <c r="AJ80" s="18">
        <v>902775</v>
      </c>
      <c r="AK80" s="18">
        <v>796307</v>
      </c>
      <c r="AL80" s="16">
        <v>1208835</v>
      </c>
      <c r="AM80" s="18">
        <v>881168</v>
      </c>
      <c r="AN80" s="18">
        <v>839972</v>
      </c>
      <c r="AO80" s="16">
        <v>1213273</v>
      </c>
      <c r="AP80" s="18">
        <v>921623</v>
      </c>
      <c r="AQ80" s="18">
        <v>946535</v>
      </c>
      <c r="AR80" s="16">
        <v>1261815</v>
      </c>
      <c r="AS80" s="18">
        <v>907094</v>
      </c>
      <c r="AT80" s="18">
        <v>995710</v>
      </c>
      <c r="AU80" s="16">
        <v>1232419</v>
      </c>
      <c r="AV80" s="16">
        <v>1016080</v>
      </c>
      <c r="AW80" s="16">
        <v>1101258</v>
      </c>
      <c r="AX80" s="16">
        <v>1474986</v>
      </c>
      <c r="AY80" s="16">
        <v>1187071</v>
      </c>
      <c r="AZ80" s="16">
        <v>1205644</v>
      </c>
      <c r="BA80" s="16">
        <v>1440908</v>
      </c>
      <c r="BB80" s="16">
        <v>1101033</v>
      </c>
      <c r="BC80" s="16">
        <v>1062942</v>
      </c>
      <c r="BD80" s="16">
        <v>1401673</v>
      </c>
      <c r="BE80" s="16">
        <v>1130418</v>
      </c>
      <c r="BF80" s="16">
        <v>1098841</v>
      </c>
      <c r="BG80" s="16">
        <v>1326644</v>
      </c>
      <c r="BH80" s="16">
        <v>1082685</v>
      </c>
      <c r="BI80" s="16">
        <v>1109862</v>
      </c>
      <c r="BJ80" s="16">
        <v>1526646</v>
      </c>
      <c r="BK80" s="16">
        <v>1154517</v>
      </c>
      <c r="BL80" s="16">
        <v>1171234</v>
      </c>
      <c r="BM80" s="16">
        <v>1557208</v>
      </c>
      <c r="BN80" s="16">
        <v>1276235</v>
      </c>
      <c r="BO80" s="16">
        <v>1173132</v>
      </c>
      <c r="BP80" s="16">
        <v>1490543</v>
      </c>
      <c r="BQ80" s="16">
        <v>1184580</v>
      </c>
      <c r="BR80" s="16">
        <v>1214945</v>
      </c>
      <c r="BS80" s="16">
        <v>1519929</v>
      </c>
      <c r="BT80" s="16">
        <v>1226540</v>
      </c>
      <c r="BU80" s="16">
        <v>1215932</v>
      </c>
      <c r="BV80" s="16">
        <v>1306323</v>
      </c>
      <c r="BW80" s="92"/>
      <c r="BX80" s="92"/>
      <c r="BY80" s="92"/>
      <c r="BZ80" s="92"/>
      <c r="CA80" s="92"/>
      <c r="CB80" s="92"/>
      <c r="CD80" s="24">
        <f t="shared" si="5"/>
        <v>3748795</v>
      </c>
      <c r="CE80" s="24">
        <f t="shared" si="6"/>
        <v>3919454</v>
      </c>
      <c r="CF80" s="24">
        <f t="shared" si="7"/>
        <v>3939910</v>
      </c>
    </row>
    <row r="81" spans="2:84" x14ac:dyDescent="0.2">
      <c r="B81" s="11" t="s">
        <v>570</v>
      </c>
      <c r="C81" s="18">
        <v>631653</v>
      </c>
      <c r="D81" s="18">
        <v>662021</v>
      </c>
      <c r="E81" s="18">
        <v>820607</v>
      </c>
      <c r="F81" s="18">
        <v>684269</v>
      </c>
      <c r="G81" s="18">
        <v>664201</v>
      </c>
      <c r="H81" s="18">
        <v>780376</v>
      </c>
      <c r="I81" s="18">
        <v>623827</v>
      </c>
      <c r="J81" s="18">
        <v>591223</v>
      </c>
      <c r="K81" s="18">
        <v>746113</v>
      </c>
      <c r="L81" s="18">
        <v>518451</v>
      </c>
      <c r="M81" s="18">
        <v>612466</v>
      </c>
      <c r="N81" s="18">
        <v>696060</v>
      </c>
      <c r="O81" s="18">
        <v>575018</v>
      </c>
      <c r="P81" s="18">
        <v>529752</v>
      </c>
      <c r="Q81" s="18">
        <v>691678</v>
      </c>
      <c r="R81" s="18">
        <v>567627</v>
      </c>
      <c r="S81" s="18">
        <v>525364</v>
      </c>
      <c r="T81" s="18">
        <v>691588</v>
      </c>
      <c r="U81" s="18">
        <v>553908</v>
      </c>
      <c r="V81" s="18">
        <v>408125</v>
      </c>
      <c r="W81" s="18">
        <v>692464</v>
      </c>
      <c r="X81" s="18">
        <v>538135</v>
      </c>
      <c r="Y81" s="18">
        <v>511724</v>
      </c>
      <c r="Z81" s="18">
        <v>563788</v>
      </c>
      <c r="AA81" s="18">
        <v>355201</v>
      </c>
      <c r="AB81" s="18">
        <v>400252</v>
      </c>
      <c r="AC81" s="18">
        <v>614083</v>
      </c>
      <c r="AD81" s="18">
        <v>463261</v>
      </c>
      <c r="AE81" s="18">
        <v>467867</v>
      </c>
      <c r="AF81" s="18">
        <v>519199</v>
      </c>
      <c r="AG81" s="18">
        <v>417996</v>
      </c>
      <c r="AH81" s="18">
        <v>432676</v>
      </c>
      <c r="AI81" s="18">
        <v>568653</v>
      </c>
      <c r="AJ81" s="18">
        <v>405666</v>
      </c>
      <c r="AK81" s="18">
        <v>442870</v>
      </c>
      <c r="AL81" s="18">
        <v>560686</v>
      </c>
      <c r="AM81" s="18">
        <v>420695</v>
      </c>
      <c r="AN81" s="18">
        <v>409524</v>
      </c>
      <c r="AO81" s="18">
        <v>517208</v>
      </c>
      <c r="AP81" s="18">
        <v>383040</v>
      </c>
      <c r="AQ81" s="18">
        <v>482481</v>
      </c>
      <c r="AR81" s="18">
        <v>525300</v>
      </c>
      <c r="AS81" s="18">
        <v>469837</v>
      </c>
      <c r="AT81" s="18">
        <v>477831</v>
      </c>
      <c r="AU81" s="18">
        <v>521040</v>
      </c>
      <c r="AV81" s="18">
        <v>412780</v>
      </c>
      <c r="AW81" s="18">
        <v>467088</v>
      </c>
      <c r="AX81" s="18">
        <v>514513</v>
      </c>
      <c r="AY81" s="18">
        <v>449620</v>
      </c>
      <c r="AZ81" s="18">
        <v>434728</v>
      </c>
      <c r="BA81" s="18">
        <v>595887</v>
      </c>
      <c r="BB81" s="18">
        <v>466187</v>
      </c>
      <c r="BC81" s="18">
        <v>421272</v>
      </c>
      <c r="BD81" s="18">
        <v>548251</v>
      </c>
      <c r="BE81" s="18">
        <v>437485</v>
      </c>
      <c r="BF81" s="18">
        <v>472752</v>
      </c>
      <c r="BG81" s="18">
        <v>541131</v>
      </c>
      <c r="BH81" s="18">
        <v>542195</v>
      </c>
      <c r="BI81" s="18">
        <v>726603</v>
      </c>
      <c r="BJ81" s="18">
        <v>898033</v>
      </c>
      <c r="BK81" s="18">
        <v>821162</v>
      </c>
      <c r="BL81" s="18">
        <v>802307</v>
      </c>
      <c r="BM81" s="16">
        <v>1169802</v>
      </c>
      <c r="BN81" s="18">
        <v>955574</v>
      </c>
      <c r="BO81" s="18">
        <v>919686</v>
      </c>
      <c r="BP81" s="16">
        <v>1133849</v>
      </c>
      <c r="BQ81" s="18">
        <v>898517</v>
      </c>
      <c r="BR81" s="18">
        <v>898778</v>
      </c>
      <c r="BS81" s="16">
        <v>1219031</v>
      </c>
      <c r="BT81" s="16">
        <v>1119349</v>
      </c>
      <c r="BU81" s="16">
        <v>1170262</v>
      </c>
      <c r="BV81" s="16">
        <v>1285391</v>
      </c>
      <c r="BW81" s="92"/>
      <c r="BX81" s="92"/>
      <c r="BY81" s="92"/>
      <c r="BZ81" s="92"/>
      <c r="CA81" s="92"/>
      <c r="CB81" s="92"/>
      <c r="CD81" s="24">
        <f t="shared" si="5"/>
        <v>3575002</v>
      </c>
      <c r="CE81" s="24">
        <f t="shared" si="6"/>
        <v>3016326</v>
      </c>
      <c r="CF81" s="24">
        <f t="shared" si="7"/>
        <v>3009109</v>
      </c>
    </row>
    <row r="82" spans="2:84" x14ac:dyDescent="0.2">
      <c r="B82" s="11" t="s">
        <v>146</v>
      </c>
      <c r="C82" s="17">
        <v>28676154</v>
      </c>
      <c r="D82" s="17">
        <v>27647387</v>
      </c>
      <c r="E82" s="17">
        <v>30864102</v>
      </c>
      <c r="F82" s="17">
        <v>25403440</v>
      </c>
      <c r="G82" s="17">
        <v>26664096</v>
      </c>
      <c r="H82" s="17">
        <v>18930953</v>
      </c>
      <c r="I82" s="17">
        <v>15182601</v>
      </c>
      <c r="J82" s="17">
        <v>11122141</v>
      </c>
      <c r="K82" s="16">
        <v>6630126</v>
      </c>
      <c r="L82" s="16">
        <v>4213170</v>
      </c>
      <c r="M82" s="16">
        <v>4249138</v>
      </c>
      <c r="N82" s="16">
        <v>4261123</v>
      </c>
      <c r="O82" s="16">
        <v>2415689</v>
      </c>
      <c r="P82" s="16">
        <v>1289085</v>
      </c>
      <c r="Q82" s="18">
        <v>934688</v>
      </c>
      <c r="R82" s="18">
        <v>973811</v>
      </c>
      <c r="S82" s="18">
        <v>732017</v>
      </c>
      <c r="T82" s="18">
        <v>811193</v>
      </c>
      <c r="U82" s="16">
        <v>1070176</v>
      </c>
      <c r="V82" s="18">
        <v>912277</v>
      </c>
      <c r="W82" s="16">
        <v>1157077</v>
      </c>
      <c r="X82" s="18">
        <v>834989</v>
      </c>
      <c r="Y82" s="16">
        <v>1094915</v>
      </c>
      <c r="Z82" s="16">
        <v>1242823</v>
      </c>
      <c r="AA82" s="16">
        <v>1019236</v>
      </c>
      <c r="AB82" s="18">
        <v>924711</v>
      </c>
      <c r="AC82" s="18">
        <v>787515</v>
      </c>
      <c r="AD82" s="18">
        <v>108848</v>
      </c>
      <c r="AE82" s="18">
        <v>540452</v>
      </c>
      <c r="AF82" s="18">
        <v>714644</v>
      </c>
      <c r="AG82" s="18">
        <v>554742</v>
      </c>
      <c r="AH82" s="18">
        <v>527672</v>
      </c>
      <c r="AI82" s="18">
        <v>646311</v>
      </c>
      <c r="AJ82" s="18">
        <v>467746</v>
      </c>
      <c r="AK82" s="18">
        <v>399014</v>
      </c>
      <c r="AL82" s="18">
        <v>440072</v>
      </c>
      <c r="AM82" s="18">
        <v>350001</v>
      </c>
      <c r="AN82" s="18">
        <v>291513</v>
      </c>
      <c r="AO82" s="18">
        <v>357625</v>
      </c>
      <c r="AP82" s="18">
        <v>293171</v>
      </c>
      <c r="AQ82" s="18">
        <v>277301</v>
      </c>
      <c r="AR82" s="18">
        <v>348906</v>
      </c>
      <c r="AS82" s="18">
        <v>239731</v>
      </c>
      <c r="AT82" s="18">
        <v>232693</v>
      </c>
      <c r="AU82" s="18">
        <v>257382</v>
      </c>
      <c r="AV82" s="18">
        <v>188471</v>
      </c>
      <c r="AW82" s="18">
        <v>234558</v>
      </c>
      <c r="AX82" s="18">
        <v>314307</v>
      </c>
      <c r="AY82" s="18">
        <v>241172</v>
      </c>
      <c r="AZ82" s="18">
        <v>187118</v>
      </c>
      <c r="BA82" s="18">
        <v>224377</v>
      </c>
      <c r="BB82" s="18">
        <v>413160</v>
      </c>
      <c r="BC82" s="18">
        <v>479605</v>
      </c>
      <c r="BD82" s="18">
        <v>541444</v>
      </c>
      <c r="BE82" s="18">
        <v>562131</v>
      </c>
      <c r="BF82" s="18">
        <v>601188</v>
      </c>
      <c r="BG82" s="18">
        <v>720037</v>
      </c>
      <c r="BH82" s="18">
        <v>513565</v>
      </c>
      <c r="BI82" s="18">
        <v>572598</v>
      </c>
      <c r="BJ82" s="18">
        <v>643466</v>
      </c>
      <c r="BK82" s="18">
        <v>553616</v>
      </c>
      <c r="BL82" s="18">
        <v>615396</v>
      </c>
      <c r="BM82" s="18">
        <v>641020</v>
      </c>
      <c r="BN82" s="18">
        <v>946595</v>
      </c>
      <c r="BO82" s="18">
        <v>825067</v>
      </c>
      <c r="BP82" s="16">
        <v>1287908</v>
      </c>
      <c r="BQ82" s="18">
        <v>780584</v>
      </c>
      <c r="BR82" s="18">
        <v>838894</v>
      </c>
      <c r="BS82" s="16">
        <v>1286034</v>
      </c>
      <c r="BT82" s="18">
        <v>943229</v>
      </c>
      <c r="BU82" s="18">
        <v>954180</v>
      </c>
      <c r="BV82" s="16">
        <v>1253900</v>
      </c>
      <c r="BW82" s="92"/>
      <c r="BX82" s="92"/>
      <c r="BY82" s="92"/>
      <c r="BZ82" s="92"/>
      <c r="CA82" s="92"/>
      <c r="CB82" s="92"/>
      <c r="CD82" s="24">
        <f t="shared" si="5"/>
        <v>3151309</v>
      </c>
      <c r="CE82" s="24">
        <f t="shared" si="6"/>
        <v>2905512</v>
      </c>
      <c r="CF82" s="24">
        <f t="shared" si="7"/>
        <v>3059570</v>
      </c>
    </row>
    <row r="83" spans="2:84" x14ac:dyDescent="0.2">
      <c r="B83" s="11" t="s">
        <v>438</v>
      </c>
      <c r="C83" s="16">
        <v>1880562</v>
      </c>
      <c r="D83" s="16">
        <v>2093270</v>
      </c>
      <c r="E83" s="16">
        <v>2220188</v>
      </c>
      <c r="F83" s="16">
        <v>1623997</v>
      </c>
      <c r="G83" s="16">
        <v>1570019</v>
      </c>
      <c r="H83" s="16">
        <v>2084637</v>
      </c>
      <c r="I83" s="16">
        <v>1656031</v>
      </c>
      <c r="J83" s="16">
        <v>1625967</v>
      </c>
      <c r="K83" s="16">
        <v>1861666</v>
      </c>
      <c r="L83" s="16">
        <v>1496417</v>
      </c>
      <c r="M83" s="16">
        <v>1559976</v>
      </c>
      <c r="N83" s="16">
        <v>1868955</v>
      </c>
      <c r="O83" s="16">
        <v>1713748</v>
      </c>
      <c r="P83" s="16">
        <v>1637365</v>
      </c>
      <c r="Q83" s="16">
        <v>1899762</v>
      </c>
      <c r="R83" s="16">
        <v>1423069</v>
      </c>
      <c r="S83" s="16">
        <v>1210820</v>
      </c>
      <c r="T83" s="16">
        <v>1586168</v>
      </c>
      <c r="U83" s="16">
        <v>1394673</v>
      </c>
      <c r="V83" s="16">
        <v>1508247</v>
      </c>
      <c r="W83" s="16">
        <v>1478211</v>
      </c>
      <c r="X83" s="16">
        <v>1413193</v>
      </c>
      <c r="Y83" s="16">
        <v>1743754</v>
      </c>
      <c r="Z83" s="16">
        <v>1896045</v>
      </c>
      <c r="AA83" s="16">
        <v>1666757</v>
      </c>
      <c r="AB83" s="16">
        <v>1732025</v>
      </c>
      <c r="AC83" s="16">
        <v>2051829</v>
      </c>
      <c r="AD83" s="16">
        <v>1670092</v>
      </c>
      <c r="AE83" s="16">
        <v>1615428</v>
      </c>
      <c r="AF83" s="16">
        <v>1889941</v>
      </c>
      <c r="AG83" s="16">
        <v>1218582</v>
      </c>
      <c r="AH83" s="16">
        <v>1148405</v>
      </c>
      <c r="AI83" s="16">
        <v>1443167</v>
      </c>
      <c r="AJ83" s="16">
        <v>1305044</v>
      </c>
      <c r="AK83" s="16">
        <v>1097942</v>
      </c>
      <c r="AL83" s="16">
        <v>1531181</v>
      </c>
      <c r="AM83" s="16">
        <v>1478839</v>
      </c>
      <c r="AN83" s="16">
        <v>1292026</v>
      </c>
      <c r="AO83" s="16">
        <v>1527101</v>
      </c>
      <c r="AP83" s="16">
        <v>1090011</v>
      </c>
      <c r="AQ83" s="16">
        <v>1025937</v>
      </c>
      <c r="AR83" s="16">
        <v>1341429</v>
      </c>
      <c r="AS83" s="16">
        <v>1013981</v>
      </c>
      <c r="AT83" s="18">
        <v>947347</v>
      </c>
      <c r="AU83" s="16">
        <v>1120816</v>
      </c>
      <c r="AV83" s="18">
        <v>888718</v>
      </c>
      <c r="AW83" s="18">
        <v>878196</v>
      </c>
      <c r="AX83" s="16">
        <v>1183594</v>
      </c>
      <c r="AY83" s="16">
        <v>1099452</v>
      </c>
      <c r="AZ83" s="16">
        <v>1164134</v>
      </c>
      <c r="BA83" s="16">
        <v>1066555</v>
      </c>
      <c r="BB83" s="18">
        <v>897219</v>
      </c>
      <c r="BC83" s="18">
        <v>860195</v>
      </c>
      <c r="BD83" s="18">
        <v>977845</v>
      </c>
      <c r="BE83" s="18">
        <v>872083</v>
      </c>
      <c r="BF83" s="18">
        <v>887333</v>
      </c>
      <c r="BG83" s="16">
        <v>1249332</v>
      </c>
      <c r="BH83" s="16">
        <v>1065100</v>
      </c>
      <c r="BI83" s="16">
        <v>1066232</v>
      </c>
      <c r="BJ83" s="16">
        <v>1357264</v>
      </c>
      <c r="BK83" s="16">
        <v>1241180</v>
      </c>
      <c r="BL83" s="16">
        <v>1223164</v>
      </c>
      <c r="BM83" s="16">
        <v>1180062</v>
      </c>
      <c r="BN83" s="16">
        <v>1065243</v>
      </c>
      <c r="BO83" s="18">
        <v>980902</v>
      </c>
      <c r="BP83" s="16">
        <v>1222486</v>
      </c>
      <c r="BQ83" s="16">
        <v>1069498</v>
      </c>
      <c r="BR83" s="16">
        <v>1046603</v>
      </c>
      <c r="BS83" s="16">
        <v>1336151</v>
      </c>
      <c r="BT83" s="16">
        <v>1127741</v>
      </c>
      <c r="BU83" s="16">
        <v>1058774</v>
      </c>
      <c r="BV83" s="16">
        <v>1232568</v>
      </c>
      <c r="BW83" s="92"/>
      <c r="BX83" s="92"/>
      <c r="BY83" s="92"/>
      <c r="BZ83" s="92"/>
      <c r="CA83" s="92"/>
      <c r="CB83" s="92"/>
      <c r="CD83" s="24">
        <f t="shared" si="5"/>
        <v>3419083</v>
      </c>
      <c r="CE83" s="24">
        <f t="shared" si="6"/>
        <v>3452252</v>
      </c>
      <c r="CF83" s="24">
        <f t="shared" si="7"/>
        <v>3268631</v>
      </c>
    </row>
    <row r="84" spans="2:84" x14ac:dyDescent="0.2">
      <c r="B84" s="11" t="s">
        <v>567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8">
        <v>845023</v>
      </c>
      <c r="T84" s="12">
        <v>76436</v>
      </c>
      <c r="U84" s="18">
        <v>111676</v>
      </c>
      <c r="V84" s="18">
        <v>115320</v>
      </c>
      <c r="W84" s="18">
        <v>185197</v>
      </c>
      <c r="X84" s="18">
        <v>251567</v>
      </c>
      <c r="Y84" s="18">
        <v>318484</v>
      </c>
      <c r="Z84" s="18">
        <v>296134</v>
      </c>
      <c r="AA84" s="18">
        <v>311358</v>
      </c>
      <c r="AB84" s="18">
        <v>412784</v>
      </c>
      <c r="AC84" s="18">
        <v>593770</v>
      </c>
      <c r="AD84" s="18">
        <v>433908</v>
      </c>
      <c r="AE84" s="18">
        <v>353390</v>
      </c>
      <c r="AF84" s="18">
        <v>678673</v>
      </c>
      <c r="AG84" s="18">
        <v>612221</v>
      </c>
      <c r="AH84" s="18">
        <v>600126</v>
      </c>
      <c r="AI84" s="18">
        <v>736502</v>
      </c>
      <c r="AJ84" s="18">
        <v>595115</v>
      </c>
      <c r="AK84" s="18">
        <v>701169</v>
      </c>
      <c r="AL84" s="18">
        <v>919815</v>
      </c>
      <c r="AM84" s="18">
        <v>776351</v>
      </c>
      <c r="AN84" s="18">
        <v>624121</v>
      </c>
      <c r="AO84" s="16">
        <v>1104346</v>
      </c>
      <c r="AP84" s="18">
        <v>879430</v>
      </c>
      <c r="AQ84" s="16">
        <v>1050319</v>
      </c>
      <c r="AR84" s="16">
        <v>1391981</v>
      </c>
      <c r="AS84" s="18">
        <v>965288</v>
      </c>
      <c r="AT84" s="18">
        <v>918930</v>
      </c>
      <c r="AU84" s="18">
        <v>994960</v>
      </c>
      <c r="AV84" s="18">
        <v>832175</v>
      </c>
      <c r="AW84" s="18">
        <v>781743</v>
      </c>
      <c r="AX84" s="16">
        <v>1092527</v>
      </c>
      <c r="AY84" s="18">
        <v>842477</v>
      </c>
      <c r="AZ84" s="18">
        <v>923588</v>
      </c>
      <c r="BA84" s="16">
        <v>1117045</v>
      </c>
      <c r="BB84" s="18">
        <v>819743</v>
      </c>
      <c r="BC84" s="18">
        <v>835384</v>
      </c>
      <c r="BD84" s="16">
        <v>1123779</v>
      </c>
      <c r="BE84" s="18">
        <v>896769</v>
      </c>
      <c r="BF84" s="18">
        <v>954953</v>
      </c>
      <c r="BG84" s="16">
        <v>1354078</v>
      </c>
      <c r="BH84" s="18">
        <v>871431</v>
      </c>
      <c r="BI84" s="18">
        <v>926682</v>
      </c>
      <c r="BJ84" s="16">
        <v>1315688</v>
      </c>
      <c r="BK84" s="18">
        <v>998957</v>
      </c>
      <c r="BL84" s="16">
        <v>1064172</v>
      </c>
      <c r="BM84" s="16">
        <v>1459907</v>
      </c>
      <c r="BN84" s="18">
        <v>991115</v>
      </c>
      <c r="BO84" s="16">
        <v>1019702</v>
      </c>
      <c r="BP84" s="16">
        <v>1500040</v>
      </c>
      <c r="BQ84" s="18">
        <v>971273</v>
      </c>
      <c r="BR84" s="18">
        <v>934681</v>
      </c>
      <c r="BS84" s="16">
        <v>1040373</v>
      </c>
      <c r="BT84" s="16">
        <v>1140390</v>
      </c>
      <c r="BU84" s="16">
        <v>1285935</v>
      </c>
      <c r="BV84" s="16">
        <v>1231588</v>
      </c>
      <c r="BW84" s="92"/>
      <c r="BX84" s="92"/>
      <c r="BY84" s="92"/>
      <c r="BZ84" s="92"/>
      <c r="CA84" s="92"/>
      <c r="CB84" s="92"/>
      <c r="CD84" s="24">
        <f t="shared" si="5"/>
        <v>3657913</v>
      </c>
      <c r="CE84" s="24">
        <f t="shared" si="6"/>
        <v>2946327</v>
      </c>
      <c r="CF84" s="24">
        <f t="shared" si="7"/>
        <v>3510857</v>
      </c>
    </row>
    <row r="85" spans="2:84" x14ac:dyDescent="0.2">
      <c r="B85" s="11" t="s">
        <v>576</v>
      </c>
      <c r="C85" s="16">
        <v>9794770</v>
      </c>
      <c r="D85" s="16">
        <v>9913209</v>
      </c>
      <c r="E85" s="17">
        <v>13154082</v>
      </c>
      <c r="F85" s="17">
        <v>11428283</v>
      </c>
      <c r="G85" s="17">
        <v>11025957</v>
      </c>
      <c r="H85" s="17">
        <v>13639294</v>
      </c>
      <c r="I85" s="16">
        <v>9940052</v>
      </c>
      <c r="J85" s="17">
        <v>10112573</v>
      </c>
      <c r="K85" s="17">
        <v>11681507</v>
      </c>
      <c r="L85" s="16">
        <v>9306306</v>
      </c>
      <c r="M85" s="16">
        <v>9548348</v>
      </c>
      <c r="N85" s="17">
        <v>12289832</v>
      </c>
      <c r="O85" s="17">
        <v>10414490</v>
      </c>
      <c r="P85" s="17">
        <v>11880438</v>
      </c>
      <c r="Q85" s="17">
        <v>15706851</v>
      </c>
      <c r="R85" s="17">
        <v>11859915</v>
      </c>
      <c r="S85" s="17">
        <v>12156678</v>
      </c>
      <c r="T85" s="17">
        <v>14195939</v>
      </c>
      <c r="U85" s="17">
        <v>10288890</v>
      </c>
      <c r="V85" s="17">
        <v>11357834</v>
      </c>
      <c r="W85" s="17">
        <v>19632262</v>
      </c>
      <c r="X85" s="17">
        <v>13312123</v>
      </c>
      <c r="Y85" s="17">
        <v>16019606</v>
      </c>
      <c r="Z85" s="17">
        <v>22072208</v>
      </c>
      <c r="AA85" s="17">
        <v>18700377</v>
      </c>
      <c r="AB85" s="17">
        <v>19357019</v>
      </c>
      <c r="AC85" s="17">
        <v>24041660</v>
      </c>
      <c r="AD85" s="17">
        <v>19015652</v>
      </c>
      <c r="AE85" s="17">
        <v>17772742</v>
      </c>
      <c r="AF85" s="17">
        <v>21451825</v>
      </c>
      <c r="AG85" s="17">
        <v>16845286</v>
      </c>
      <c r="AH85" s="17">
        <v>16355169</v>
      </c>
      <c r="AI85" s="17">
        <v>15987280</v>
      </c>
      <c r="AJ85" s="17">
        <v>12432856</v>
      </c>
      <c r="AK85" s="17">
        <v>15447838</v>
      </c>
      <c r="AL85" s="17">
        <v>24898780</v>
      </c>
      <c r="AM85" s="17">
        <v>19716715</v>
      </c>
      <c r="AN85" s="17">
        <v>21267138</v>
      </c>
      <c r="AO85" s="17">
        <v>27012540</v>
      </c>
      <c r="AP85" s="17">
        <v>24773934</v>
      </c>
      <c r="AQ85" s="17">
        <v>25661415</v>
      </c>
      <c r="AR85" s="17">
        <v>30387055</v>
      </c>
      <c r="AS85" s="17">
        <v>13047645</v>
      </c>
      <c r="AT85" s="16">
        <v>4842864</v>
      </c>
      <c r="AU85" s="16">
        <v>3445618</v>
      </c>
      <c r="AV85" s="16">
        <v>2026999</v>
      </c>
      <c r="AW85" s="16">
        <v>1970920</v>
      </c>
      <c r="AX85" s="16">
        <v>2581704</v>
      </c>
      <c r="AY85" s="16">
        <v>2039274</v>
      </c>
      <c r="AZ85" s="16">
        <v>1620476</v>
      </c>
      <c r="BA85" s="16">
        <v>2194553</v>
      </c>
      <c r="BB85" s="16">
        <v>1549807</v>
      </c>
      <c r="BC85" s="16">
        <v>1515417</v>
      </c>
      <c r="BD85" s="16">
        <v>1773253</v>
      </c>
      <c r="BE85" s="16">
        <v>1324141</v>
      </c>
      <c r="BF85" s="16">
        <v>1138180</v>
      </c>
      <c r="BG85" s="16">
        <v>1220909</v>
      </c>
      <c r="BH85" s="18">
        <v>931510</v>
      </c>
      <c r="BI85" s="18">
        <v>888683</v>
      </c>
      <c r="BJ85" s="16">
        <v>1011299</v>
      </c>
      <c r="BK85" s="18">
        <v>908699</v>
      </c>
      <c r="BL85" s="16">
        <v>1108574</v>
      </c>
      <c r="BM85" s="18">
        <v>996126</v>
      </c>
      <c r="BN85" s="18">
        <v>813323</v>
      </c>
      <c r="BO85" s="18">
        <v>772655</v>
      </c>
      <c r="BP85" s="16">
        <v>1176061</v>
      </c>
      <c r="BQ85" s="18">
        <v>876622</v>
      </c>
      <c r="BR85" s="18">
        <v>825827</v>
      </c>
      <c r="BS85" s="16">
        <v>1025984</v>
      </c>
      <c r="BT85" s="18">
        <v>938166</v>
      </c>
      <c r="BU85" s="18">
        <v>979791</v>
      </c>
      <c r="BV85" s="16">
        <v>1215405</v>
      </c>
      <c r="BW85" s="92"/>
      <c r="BX85" s="92"/>
      <c r="BY85" s="92"/>
      <c r="BZ85" s="92"/>
      <c r="CA85" s="92"/>
      <c r="CB85" s="92"/>
      <c r="CD85" s="24">
        <f t="shared" si="5"/>
        <v>3133362</v>
      </c>
      <c r="CE85" s="24">
        <f t="shared" si="6"/>
        <v>2728433</v>
      </c>
      <c r="CF85" s="24">
        <f t="shared" si="7"/>
        <v>2762039</v>
      </c>
    </row>
    <row r="86" spans="2:84" x14ac:dyDescent="0.2">
      <c r="B86" s="11" t="s">
        <v>538</v>
      </c>
      <c r="C86" s="14"/>
      <c r="D86" s="14"/>
      <c r="E86" s="14"/>
      <c r="F86" s="14"/>
      <c r="G86" s="14"/>
      <c r="H86" s="14"/>
      <c r="I86" s="14"/>
      <c r="J86" s="14"/>
      <c r="K86" s="18">
        <v>172487</v>
      </c>
      <c r="L86" s="18">
        <v>845619</v>
      </c>
      <c r="M86" s="18">
        <v>901935</v>
      </c>
      <c r="N86" s="18">
        <v>974798</v>
      </c>
      <c r="O86" s="18">
        <v>778342</v>
      </c>
      <c r="P86" s="18">
        <v>740523</v>
      </c>
      <c r="Q86" s="18">
        <v>938577</v>
      </c>
      <c r="R86" s="18">
        <v>722247</v>
      </c>
      <c r="S86" s="18">
        <v>674882</v>
      </c>
      <c r="T86" s="18">
        <v>829038</v>
      </c>
      <c r="U86" s="18">
        <v>702561</v>
      </c>
      <c r="V86" s="18">
        <v>686488</v>
      </c>
      <c r="W86" s="18">
        <v>798553</v>
      </c>
      <c r="X86" s="18">
        <v>630134</v>
      </c>
      <c r="Y86" s="18">
        <v>607845</v>
      </c>
      <c r="Z86" s="18">
        <v>681515</v>
      </c>
      <c r="AA86" s="18">
        <v>555645</v>
      </c>
      <c r="AB86" s="18">
        <v>565982</v>
      </c>
      <c r="AC86" s="18">
        <v>756637</v>
      </c>
      <c r="AD86" s="18">
        <v>645649</v>
      </c>
      <c r="AE86" s="18">
        <v>765524</v>
      </c>
      <c r="AF86" s="18">
        <v>650757</v>
      </c>
      <c r="AG86" s="18">
        <v>625344</v>
      </c>
      <c r="AH86" s="16">
        <v>1186946</v>
      </c>
      <c r="AI86" s="16">
        <v>1526111</v>
      </c>
      <c r="AJ86" s="16">
        <v>1476780</v>
      </c>
      <c r="AK86" s="16">
        <v>1375254</v>
      </c>
      <c r="AL86" s="16">
        <v>1796358</v>
      </c>
      <c r="AM86" s="16">
        <v>1460233</v>
      </c>
      <c r="AN86" s="16">
        <v>1152835</v>
      </c>
      <c r="AO86" s="16">
        <v>1466512</v>
      </c>
      <c r="AP86" s="16">
        <v>1255112</v>
      </c>
      <c r="AQ86" s="16">
        <v>1260975</v>
      </c>
      <c r="AR86" s="16">
        <v>1525218</v>
      </c>
      <c r="AS86" s="16">
        <v>1121723</v>
      </c>
      <c r="AT86" s="16">
        <v>1131374</v>
      </c>
      <c r="AU86" s="16">
        <v>1402455</v>
      </c>
      <c r="AV86" s="16">
        <v>1108905</v>
      </c>
      <c r="AW86" s="16">
        <v>1098949</v>
      </c>
      <c r="AX86" s="16">
        <v>1439240</v>
      </c>
      <c r="AY86" s="18">
        <v>922453</v>
      </c>
      <c r="AZ86" s="18">
        <v>989864</v>
      </c>
      <c r="BA86" s="16">
        <v>1425246</v>
      </c>
      <c r="BB86" s="16">
        <v>1263632</v>
      </c>
      <c r="BC86" s="16">
        <v>1197938</v>
      </c>
      <c r="BD86" s="16">
        <v>1550834</v>
      </c>
      <c r="BE86" s="16">
        <v>1172738</v>
      </c>
      <c r="BF86" s="16">
        <v>1168931</v>
      </c>
      <c r="BG86" s="16">
        <v>1672746</v>
      </c>
      <c r="BH86" s="16">
        <v>1404254</v>
      </c>
      <c r="BI86" s="16">
        <v>1416025</v>
      </c>
      <c r="BJ86" s="16">
        <v>1257670</v>
      </c>
      <c r="BK86" s="18">
        <v>979015</v>
      </c>
      <c r="BL86" s="18">
        <v>989823</v>
      </c>
      <c r="BM86" s="16">
        <v>1316092</v>
      </c>
      <c r="BN86" s="16">
        <v>1101439</v>
      </c>
      <c r="BO86" s="16">
        <v>1165538</v>
      </c>
      <c r="BP86" s="16">
        <v>2378650</v>
      </c>
      <c r="BQ86" s="16">
        <v>2144989</v>
      </c>
      <c r="BR86" s="16">
        <v>1020995</v>
      </c>
      <c r="BS86" s="16">
        <v>1102557</v>
      </c>
      <c r="BT86" s="18">
        <v>808767</v>
      </c>
      <c r="BU86" s="18">
        <v>851438</v>
      </c>
      <c r="BV86" s="16">
        <v>1154897</v>
      </c>
      <c r="BW86" s="92"/>
      <c r="BX86" s="92"/>
      <c r="BY86" s="92"/>
      <c r="BZ86" s="92"/>
      <c r="CA86" s="92"/>
      <c r="CB86" s="92"/>
      <c r="CD86" s="24">
        <f t="shared" si="5"/>
        <v>2815102</v>
      </c>
      <c r="CE86" s="24">
        <f t="shared" si="6"/>
        <v>4268541</v>
      </c>
      <c r="CF86" s="24">
        <f t="shared" si="7"/>
        <v>4645627</v>
      </c>
    </row>
    <row r="87" spans="2:84" x14ac:dyDescent="0.2">
      <c r="B87" s="11" t="s">
        <v>242</v>
      </c>
      <c r="C87" s="18">
        <v>660046</v>
      </c>
      <c r="D87" s="18">
        <v>710051</v>
      </c>
      <c r="E87" s="18">
        <v>919968</v>
      </c>
      <c r="F87" s="18">
        <v>675616</v>
      </c>
      <c r="G87" s="18">
        <v>642118</v>
      </c>
      <c r="H87" s="18">
        <v>818110</v>
      </c>
      <c r="I87" s="18">
        <v>644647</v>
      </c>
      <c r="J87" s="18">
        <v>723404</v>
      </c>
      <c r="K87" s="18">
        <v>805136</v>
      </c>
      <c r="L87" s="18">
        <v>897531</v>
      </c>
      <c r="M87" s="16">
        <v>1506390</v>
      </c>
      <c r="N87" s="16">
        <v>2111556</v>
      </c>
      <c r="O87" s="16">
        <v>2112578</v>
      </c>
      <c r="P87" s="16">
        <v>1987178</v>
      </c>
      <c r="Q87" s="16">
        <v>2308022</v>
      </c>
      <c r="R87" s="16">
        <v>2133231</v>
      </c>
      <c r="S87" s="16">
        <v>2202749</v>
      </c>
      <c r="T87" s="16">
        <v>3547533</v>
      </c>
      <c r="U87" s="16">
        <v>2716709</v>
      </c>
      <c r="V87" s="16">
        <v>2799638</v>
      </c>
      <c r="W87" s="16">
        <v>3489395</v>
      </c>
      <c r="X87" s="16">
        <v>2781823</v>
      </c>
      <c r="Y87" s="16">
        <v>3089017</v>
      </c>
      <c r="Z87" s="16">
        <v>4512379</v>
      </c>
      <c r="AA87" s="16">
        <v>3619690</v>
      </c>
      <c r="AB87" s="16">
        <v>3591489</v>
      </c>
      <c r="AC87" s="16">
        <v>4542487</v>
      </c>
      <c r="AD87" s="16">
        <v>3461060</v>
      </c>
      <c r="AE87" s="16">
        <v>3858283</v>
      </c>
      <c r="AF87" s="16">
        <v>5303407</v>
      </c>
      <c r="AG87" s="16">
        <v>4014957</v>
      </c>
      <c r="AH87" s="16">
        <v>3684601</v>
      </c>
      <c r="AI87" s="16">
        <v>4280649</v>
      </c>
      <c r="AJ87" s="16">
        <v>3295793</v>
      </c>
      <c r="AK87" s="16">
        <v>3257996</v>
      </c>
      <c r="AL87" s="16">
        <v>2942545</v>
      </c>
      <c r="AM87" s="16">
        <v>2284739</v>
      </c>
      <c r="AN87" s="16">
        <v>1971071</v>
      </c>
      <c r="AO87" s="16">
        <v>2598838</v>
      </c>
      <c r="AP87" s="16">
        <v>2729253</v>
      </c>
      <c r="AQ87" s="16">
        <v>2555788</v>
      </c>
      <c r="AR87" s="16">
        <v>2736899</v>
      </c>
      <c r="AS87" s="16">
        <v>1955491</v>
      </c>
      <c r="AT87" s="16">
        <v>1949164</v>
      </c>
      <c r="AU87" s="16">
        <v>2293866</v>
      </c>
      <c r="AV87" s="16">
        <v>1826763</v>
      </c>
      <c r="AW87" s="16">
        <v>1830856</v>
      </c>
      <c r="AX87" s="16">
        <v>2226356</v>
      </c>
      <c r="AY87" s="16">
        <v>1574480</v>
      </c>
      <c r="AZ87" s="16">
        <v>1217459</v>
      </c>
      <c r="BA87" s="16">
        <v>1066552</v>
      </c>
      <c r="BB87" s="18">
        <v>853450</v>
      </c>
      <c r="BC87" s="18">
        <v>855463</v>
      </c>
      <c r="BD87" s="16">
        <v>1123430</v>
      </c>
      <c r="BE87" s="18">
        <v>649507</v>
      </c>
      <c r="BF87" s="18">
        <v>738194</v>
      </c>
      <c r="BG87" s="16">
        <v>1293437</v>
      </c>
      <c r="BH87" s="18">
        <v>972798</v>
      </c>
      <c r="BI87" s="16">
        <v>1386355</v>
      </c>
      <c r="BJ87" s="16">
        <v>1635554</v>
      </c>
      <c r="BK87" s="16">
        <v>1241987</v>
      </c>
      <c r="BL87" s="16">
        <v>1287875</v>
      </c>
      <c r="BM87" s="16">
        <v>1494289</v>
      </c>
      <c r="BN87" s="16">
        <v>1156891</v>
      </c>
      <c r="BO87" s="16">
        <v>1046825</v>
      </c>
      <c r="BP87" s="16">
        <v>1289585</v>
      </c>
      <c r="BQ87" s="16">
        <v>1007459</v>
      </c>
      <c r="BR87" s="18">
        <v>932781</v>
      </c>
      <c r="BS87" s="16">
        <v>1201038</v>
      </c>
      <c r="BT87" s="18">
        <v>917481</v>
      </c>
      <c r="BU87" s="18">
        <v>904248</v>
      </c>
      <c r="BV87" s="16">
        <v>1145613</v>
      </c>
      <c r="BW87" s="92"/>
      <c r="BX87" s="92"/>
      <c r="BY87" s="92"/>
      <c r="BZ87" s="92"/>
      <c r="CA87" s="92"/>
      <c r="CB87" s="92"/>
      <c r="CD87" s="24">
        <f t="shared" si="5"/>
        <v>2967342</v>
      </c>
      <c r="CE87" s="24">
        <f t="shared" si="6"/>
        <v>3141278</v>
      </c>
      <c r="CF87" s="24">
        <f t="shared" si="7"/>
        <v>3493301</v>
      </c>
    </row>
    <row r="88" spans="2:84" x14ac:dyDescent="0.2">
      <c r="B88" s="11" t="s">
        <v>383</v>
      </c>
      <c r="C88" s="18">
        <v>658051</v>
      </c>
      <c r="D88" s="18">
        <v>681880</v>
      </c>
      <c r="E88" s="18">
        <v>696767</v>
      </c>
      <c r="F88" s="18">
        <v>580518</v>
      </c>
      <c r="G88" s="18">
        <v>606842</v>
      </c>
      <c r="H88" s="18">
        <v>727930</v>
      </c>
      <c r="I88" s="18">
        <v>609828</v>
      </c>
      <c r="J88" s="18">
        <v>659710</v>
      </c>
      <c r="K88" s="18">
        <v>752669</v>
      </c>
      <c r="L88" s="18">
        <v>616330</v>
      </c>
      <c r="M88" s="18">
        <v>645620</v>
      </c>
      <c r="N88" s="18">
        <v>798857</v>
      </c>
      <c r="O88" s="18">
        <v>728767</v>
      </c>
      <c r="P88" s="18">
        <v>708754</v>
      </c>
      <c r="Q88" s="18">
        <v>779278</v>
      </c>
      <c r="R88" s="18">
        <v>594577</v>
      </c>
      <c r="S88" s="18">
        <v>673703</v>
      </c>
      <c r="T88" s="18">
        <v>894812</v>
      </c>
      <c r="U88" s="18">
        <v>689285</v>
      </c>
      <c r="V88" s="18">
        <v>703332</v>
      </c>
      <c r="W88" s="18">
        <v>869205</v>
      </c>
      <c r="X88" s="18">
        <v>644602</v>
      </c>
      <c r="Y88" s="18">
        <v>726979</v>
      </c>
      <c r="Z88" s="18">
        <v>810858</v>
      </c>
      <c r="AA88" s="18">
        <v>741526</v>
      </c>
      <c r="AB88" s="18">
        <v>684829</v>
      </c>
      <c r="AC88" s="18">
        <v>836604</v>
      </c>
      <c r="AD88" s="18">
        <v>573863</v>
      </c>
      <c r="AE88" s="18">
        <v>697712</v>
      </c>
      <c r="AF88" s="18">
        <v>881269</v>
      </c>
      <c r="AG88" s="18">
        <v>705204</v>
      </c>
      <c r="AH88" s="18">
        <v>716748</v>
      </c>
      <c r="AI88" s="18">
        <v>861361</v>
      </c>
      <c r="AJ88" s="18">
        <v>650691</v>
      </c>
      <c r="AK88" s="18">
        <v>720564</v>
      </c>
      <c r="AL88" s="18">
        <v>896591</v>
      </c>
      <c r="AM88" s="18">
        <v>771413</v>
      </c>
      <c r="AN88" s="18">
        <v>687675</v>
      </c>
      <c r="AO88" s="18">
        <v>942468</v>
      </c>
      <c r="AP88" s="18">
        <v>614203</v>
      </c>
      <c r="AQ88" s="18">
        <v>765905</v>
      </c>
      <c r="AR88" s="18">
        <v>952043</v>
      </c>
      <c r="AS88" s="18">
        <v>794347</v>
      </c>
      <c r="AT88" s="18">
        <v>785745</v>
      </c>
      <c r="AU88" s="16">
        <v>1035329</v>
      </c>
      <c r="AV88" s="18">
        <v>740936</v>
      </c>
      <c r="AW88" s="18">
        <v>802589</v>
      </c>
      <c r="AX88" s="18">
        <v>938493</v>
      </c>
      <c r="AY88" s="18">
        <v>782433</v>
      </c>
      <c r="AZ88" s="18">
        <v>780731</v>
      </c>
      <c r="BA88" s="18">
        <v>750854</v>
      </c>
      <c r="BB88" s="18">
        <v>695596</v>
      </c>
      <c r="BC88" s="18">
        <v>784732</v>
      </c>
      <c r="BD88" s="18">
        <v>912659</v>
      </c>
      <c r="BE88" s="18">
        <v>783308</v>
      </c>
      <c r="BF88" s="18">
        <v>795634</v>
      </c>
      <c r="BG88" s="16">
        <v>1018385</v>
      </c>
      <c r="BH88" s="18">
        <v>814322</v>
      </c>
      <c r="BI88" s="18">
        <v>804740</v>
      </c>
      <c r="BJ88" s="16">
        <v>1005391</v>
      </c>
      <c r="BK88" s="18">
        <v>841305</v>
      </c>
      <c r="BL88" s="18">
        <v>900411</v>
      </c>
      <c r="BM88" s="18">
        <v>852068</v>
      </c>
      <c r="BN88" s="18">
        <v>723721</v>
      </c>
      <c r="BO88" s="18">
        <v>871822</v>
      </c>
      <c r="BP88" s="18">
        <v>972876</v>
      </c>
      <c r="BQ88" s="18">
        <v>779971</v>
      </c>
      <c r="BR88" s="18">
        <v>906211</v>
      </c>
      <c r="BS88" s="16">
        <v>1072696</v>
      </c>
      <c r="BT88" s="18">
        <v>830787</v>
      </c>
      <c r="BU88" s="18">
        <v>825818</v>
      </c>
      <c r="BV88" s="16">
        <v>1067690</v>
      </c>
      <c r="BW88" s="92"/>
      <c r="BX88" s="92"/>
      <c r="BY88" s="92"/>
      <c r="BZ88" s="92"/>
      <c r="CA88" s="92"/>
      <c r="CB88" s="92"/>
      <c r="CD88" s="24">
        <f t="shared" si="5"/>
        <v>2724295</v>
      </c>
      <c r="CE88" s="24">
        <f t="shared" si="6"/>
        <v>2758878</v>
      </c>
      <c r="CF88" s="24">
        <f t="shared" si="7"/>
        <v>2568419</v>
      </c>
    </row>
    <row r="89" spans="2:84" x14ac:dyDescent="0.2">
      <c r="B89" s="11" t="s">
        <v>164</v>
      </c>
      <c r="C89" s="18">
        <v>220005</v>
      </c>
      <c r="D89" s="18">
        <v>233332</v>
      </c>
      <c r="E89" s="18">
        <v>294432</v>
      </c>
      <c r="F89" s="18">
        <v>261000</v>
      </c>
      <c r="G89" s="18">
        <v>246547</v>
      </c>
      <c r="H89" s="18">
        <v>292142</v>
      </c>
      <c r="I89" s="18">
        <v>257051</v>
      </c>
      <c r="J89" s="18">
        <v>252818</v>
      </c>
      <c r="K89" s="18">
        <v>343758</v>
      </c>
      <c r="L89" s="18">
        <v>242322</v>
      </c>
      <c r="M89" s="18">
        <v>181612</v>
      </c>
      <c r="N89" s="18">
        <v>232860</v>
      </c>
      <c r="O89" s="18">
        <v>182493</v>
      </c>
      <c r="P89" s="18">
        <v>180132</v>
      </c>
      <c r="Q89" s="18">
        <v>244236</v>
      </c>
      <c r="R89" s="18">
        <v>164353</v>
      </c>
      <c r="S89" s="18">
        <v>156287</v>
      </c>
      <c r="T89" s="18">
        <v>221207</v>
      </c>
      <c r="U89" s="18">
        <v>181684</v>
      </c>
      <c r="V89" s="18">
        <v>199995</v>
      </c>
      <c r="W89" s="18">
        <v>254274</v>
      </c>
      <c r="X89" s="18">
        <v>147411</v>
      </c>
      <c r="Y89" s="18">
        <v>133918</v>
      </c>
      <c r="Z89" s="18">
        <v>169509</v>
      </c>
      <c r="AA89" s="18">
        <v>141846</v>
      </c>
      <c r="AB89" s="18">
        <v>169547</v>
      </c>
      <c r="AC89" s="18">
        <v>236388</v>
      </c>
      <c r="AD89" s="18">
        <v>128396</v>
      </c>
      <c r="AE89" s="18">
        <v>143467</v>
      </c>
      <c r="AF89" s="18">
        <v>158108</v>
      </c>
      <c r="AG89" s="18">
        <v>136127</v>
      </c>
      <c r="AH89" s="18">
        <v>139343</v>
      </c>
      <c r="AI89" s="18">
        <v>174888</v>
      </c>
      <c r="AJ89" s="18">
        <v>133857</v>
      </c>
      <c r="AK89" s="18">
        <v>159291</v>
      </c>
      <c r="AL89" s="18">
        <v>179833</v>
      </c>
      <c r="AM89" s="18">
        <v>130251</v>
      </c>
      <c r="AN89" s="18">
        <v>122082</v>
      </c>
      <c r="AO89" s="18">
        <v>155062</v>
      </c>
      <c r="AP89" s="18">
        <v>110825</v>
      </c>
      <c r="AQ89" s="18">
        <v>122884</v>
      </c>
      <c r="AR89" s="18">
        <v>151970</v>
      </c>
      <c r="AS89" s="18">
        <v>128452</v>
      </c>
      <c r="AT89" s="18">
        <v>117237</v>
      </c>
      <c r="AU89" s="18">
        <v>302180</v>
      </c>
      <c r="AV89" s="18">
        <v>224433</v>
      </c>
      <c r="AW89" s="18">
        <v>185538</v>
      </c>
      <c r="AX89" s="18">
        <v>464357</v>
      </c>
      <c r="AY89" s="18">
        <v>443097</v>
      </c>
      <c r="AZ89" s="18">
        <v>282942</v>
      </c>
      <c r="BA89" s="18">
        <v>295110</v>
      </c>
      <c r="BB89" s="18">
        <v>215640</v>
      </c>
      <c r="BC89" s="18">
        <v>268328</v>
      </c>
      <c r="BD89" s="18">
        <v>670797</v>
      </c>
      <c r="BE89" s="18">
        <v>617499</v>
      </c>
      <c r="BF89" s="18">
        <v>634751</v>
      </c>
      <c r="BG89" s="18">
        <v>888613</v>
      </c>
      <c r="BH89" s="18">
        <v>492412</v>
      </c>
      <c r="BI89" s="18">
        <v>725323</v>
      </c>
      <c r="BJ89" s="18">
        <v>797611</v>
      </c>
      <c r="BK89" s="18">
        <v>536355</v>
      </c>
      <c r="BL89" s="18">
        <v>465407</v>
      </c>
      <c r="BM89" s="18">
        <v>491258</v>
      </c>
      <c r="BN89" s="18">
        <v>394155</v>
      </c>
      <c r="BO89" s="18">
        <v>413523</v>
      </c>
      <c r="BP89" s="18">
        <v>528993</v>
      </c>
      <c r="BQ89" s="18">
        <v>562205</v>
      </c>
      <c r="BR89" s="18">
        <v>454975</v>
      </c>
      <c r="BS89" s="18">
        <v>684985</v>
      </c>
      <c r="BT89" s="18">
        <v>452645</v>
      </c>
      <c r="BU89" s="18">
        <v>739302</v>
      </c>
      <c r="BV89" s="18">
        <v>999631</v>
      </c>
      <c r="BW89" s="93"/>
      <c r="BX89" s="93"/>
      <c r="BY89" s="93"/>
      <c r="BZ89" s="93"/>
      <c r="CA89" s="93"/>
      <c r="CB89" s="93"/>
      <c r="CD89" s="24">
        <f t="shared" si="5"/>
        <v>2191578</v>
      </c>
      <c r="CE89" s="24">
        <f t="shared" si="6"/>
        <v>1702165</v>
      </c>
      <c r="CF89" s="24">
        <f t="shared" si="7"/>
        <v>1336671</v>
      </c>
    </row>
    <row r="90" spans="2:84" x14ac:dyDescent="0.2">
      <c r="B90" s="11" t="s">
        <v>491</v>
      </c>
      <c r="C90" s="18">
        <v>427481</v>
      </c>
      <c r="D90" s="18">
        <v>406597</v>
      </c>
      <c r="E90" s="18">
        <v>514746</v>
      </c>
      <c r="F90" s="18">
        <v>337527</v>
      </c>
      <c r="G90" s="18">
        <v>462657</v>
      </c>
      <c r="H90" s="18">
        <v>573224</v>
      </c>
      <c r="I90" s="18">
        <v>434466</v>
      </c>
      <c r="J90" s="18">
        <v>437782</v>
      </c>
      <c r="K90" s="18">
        <v>521374</v>
      </c>
      <c r="L90" s="18">
        <v>421472</v>
      </c>
      <c r="M90" s="18">
        <v>438685</v>
      </c>
      <c r="N90" s="18">
        <v>519746</v>
      </c>
      <c r="O90" s="18">
        <v>396583</v>
      </c>
      <c r="P90" s="18">
        <v>397774</v>
      </c>
      <c r="Q90" s="18">
        <v>488683</v>
      </c>
      <c r="R90" s="18">
        <v>410095</v>
      </c>
      <c r="S90" s="18">
        <v>381012</v>
      </c>
      <c r="T90" s="18">
        <v>490025</v>
      </c>
      <c r="U90" s="18">
        <v>413254</v>
      </c>
      <c r="V90" s="18">
        <v>397017</v>
      </c>
      <c r="W90" s="18">
        <v>493200</v>
      </c>
      <c r="X90" s="18">
        <v>382578</v>
      </c>
      <c r="Y90" s="18">
        <v>370615</v>
      </c>
      <c r="Z90" s="18">
        <v>486390</v>
      </c>
      <c r="AA90" s="18">
        <v>277377</v>
      </c>
      <c r="AB90" s="18">
        <v>242030</v>
      </c>
      <c r="AC90" s="18">
        <v>327364</v>
      </c>
      <c r="AD90" s="18">
        <v>333268</v>
      </c>
      <c r="AE90" s="18">
        <v>387208</v>
      </c>
      <c r="AF90" s="18">
        <v>429173</v>
      </c>
      <c r="AG90" s="18">
        <v>368501</v>
      </c>
      <c r="AH90" s="18">
        <v>330922</v>
      </c>
      <c r="AI90" s="18">
        <v>434453</v>
      </c>
      <c r="AJ90" s="18">
        <v>315403</v>
      </c>
      <c r="AK90" s="18">
        <v>358264</v>
      </c>
      <c r="AL90" s="18">
        <v>474120</v>
      </c>
      <c r="AM90" s="18">
        <v>376190</v>
      </c>
      <c r="AN90" s="18">
        <v>352189</v>
      </c>
      <c r="AO90" s="18">
        <v>494081</v>
      </c>
      <c r="AP90" s="18">
        <v>401638</v>
      </c>
      <c r="AQ90" s="18">
        <v>360777</v>
      </c>
      <c r="AR90" s="18">
        <v>459429</v>
      </c>
      <c r="AS90" s="18">
        <v>306340</v>
      </c>
      <c r="AT90" s="18">
        <v>332588</v>
      </c>
      <c r="AU90" s="18">
        <v>430250</v>
      </c>
      <c r="AV90" s="18">
        <v>303025</v>
      </c>
      <c r="AW90" s="18">
        <v>448661</v>
      </c>
      <c r="AX90" s="18">
        <v>516389</v>
      </c>
      <c r="AY90" s="18">
        <v>429123</v>
      </c>
      <c r="AZ90" s="18">
        <v>387533</v>
      </c>
      <c r="BA90" s="18">
        <v>418322</v>
      </c>
      <c r="BB90" s="18">
        <v>460938</v>
      </c>
      <c r="BC90" s="18">
        <v>353393</v>
      </c>
      <c r="BD90" s="18">
        <v>533374</v>
      </c>
      <c r="BE90" s="18">
        <v>518548</v>
      </c>
      <c r="BF90" s="18">
        <v>403051</v>
      </c>
      <c r="BG90" s="18">
        <v>522109</v>
      </c>
      <c r="BH90" s="18">
        <v>384311</v>
      </c>
      <c r="BI90" s="18">
        <v>390120</v>
      </c>
      <c r="BJ90" s="18">
        <v>364088</v>
      </c>
      <c r="BK90" s="18">
        <v>415994</v>
      </c>
      <c r="BL90" s="18">
        <v>431554</v>
      </c>
      <c r="BM90" s="18">
        <v>399779</v>
      </c>
      <c r="BN90" s="18">
        <v>310502</v>
      </c>
      <c r="BO90" s="18">
        <v>244640</v>
      </c>
      <c r="BP90" s="18">
        <v>508183</v>
      </c>
      <c r="BQ90" s="18">
        <v>432359</v>
      </c>
      <c r="BR90" s="18">
        <v>537339</v>
      </c>
      <c r="BS90" s="18">
        <v>834967</v>
      </c>
      <c r="BT90" s="18">
        <v>662129</v>
      </c>
      <c r="BU90" s="18">
        <v>761683</v>
      </c>
      <c r="BV90" s="18">
        <v>983547</v>
      </c>
      <c r="BW90" s="93"/>
      <c r="BX90" s="93"/>
      <c r="BY90" s="93"/>
      <c r="BZ90" s="93"/>
      <c r="CA90" s="93"/>
      <c r="CB90" s="93"/>
      <c r="CD90" s="24">
        <f t="shared" si="5"/>
        <v>2407359</v>
      </c>
      <c r="CE90" s="24">
        <f t="shared" si="6"/>
        <v>1804665</v>
      </c>
      <c r="CF90" s="24">
        <f t="shared" si="7"/>
        <v>1063325</v>
      </c>
    </row>
    <row r="91" spans="2:84" x14ac:dyDescent="0.2">
      <c r="B91" s="11" t="s">
        <v>330</v>
      </c>
      <c r="C91" s="18">
        <v>157300</v>
      </c>
      <c r="D91" s="18">
        <v>163934</v>
      </c>
      <c r="E91" s="18">
        <v>200219</v>
      </c>
      <c r="F91" s="18">
        <v>168994</v>
      </c>
      <c r="G91" s="18">
        <v>178635</v>
      </c>
      <c r="H91" s="18">
        <v>210143</v>
      </c>
      <c r="I91" s="18">
        <v>145439</v>
      </c>
      <c r="J91" s="18">
        <v>158848</v>
      </c>
      <c r="K91" s="18">
        <v>176915</v>
      </c>
      <c r="L91" s="18">
        <v>166404</v>
      </c>
      <c r="M91" s="18">
        <v>158554</v>
      </c>
      <c r="N91" s="18">
        <v>191344</v>
      </c>
      <c r="O91" s="18">
        <v>158512</v>
      </c>
      <c r="P91" s="18">
        <v>152452</v>
      </c>
      <c r="Q91" s="18">
        <v>202163</v>
      </c>
      <c r="R91" s="18">
        <v>167686</v>
      </c>
      <c r="S91" s="18">
        <v>153497</v>
      </c>
      <c r="T91" s="18">
        <v>209820</v>
      </c>
      <c r="U91" s="18">
        <v>151588</v>
      </c>
      <c r="V91" s="18">
        <v>158954</v>
      </c>
      <c r="W91" s="18">
        <v>200248</v>
      </c>
      <c r="X91" s="18">
        <v>143322</v>
      </c>
      <c r="Y91" s="18">
        <v>150942</v>
      </c>
      <c r="Z91" s="18">
        <v>184854</v>
      </c>
      <c r="AA91" s="18">
        <v>160951</v>
      </c>
      <c r="AB91" s="18">
        <v>150892</v>
      </c>
      <c r="AC91" s="18">
        <v>191951</v>
      </c>
      <c r="AD91" s="18">
        <v>141599</v>
      </c>
      <c r="AE91" s="18">
        <v>128359</v>
      </c>
      <c r="AF91" s="18">
        <v>186306</v>
      </c>
      <c r="AG91" s="18">
        <v>151025</v>
      </c>
      <c r="AH91" s="18">
        <v>162193</v>
      </c>
      <c r="AI91" s="18">
        <v>273419</v>
      </c>
      <c r="AJ91" s="18">
        <v>217854</v>
      </c>
      <c r="AK91" s="18">
        <v>176120</v>
      </c>
      <c r="AL91" s="18">
        <v>203392</v>
      </c>
      <c r="AM91" s="18">
        <v>195879</v>
      </c>
      <c r="AN91" s="18">
        <v>182709</v>
      </c>
      <c r="AO91" s="18">
        <v>236096</v>
      </c>
      <c r="AP91" s="18">
        <v>163752</v>
      </c>
      <c r="AQ91" s="18">
        <v>186259</v>
      </c>
      <c r="AR91" s="18">
        <v>207396</v>
      </c>
      <c r="AS91" s="18">
        <v>187228</v>
      </c>
      <c r="AT91" s="18">
        <v>193841</v>
      </c>
      <c r="AU91" s="18">
        <v>232065</v>
      </c>
      <c r="AV91" s="18">
        <v>212035</v>
      </c>
      <c r="AW91" s="18">
        <v>184665</v>
      </c>
      <c r="AX91" s="18">
        <v>260839</v>
      </c>
      <c r="AY91" s="18">
        <v>209585</v>
      </c>
      <c r="AZ91" s="18">
        <v>205557</v>
      </c>
      <c r="BA91" s="18">
        <v>262346</v>
      </c>
      <c r="BB91" s="18">
        <v>211040</v>
      </c>
      <c r="BC91" s="18">
        <v>212775</v>
      </c>
      <c r="BD91" s="18">
        <v>374355</v>
      </c>
      <c r="BE91" s="18">
        <v>201607</v>
      </c>
      <c r="BF91" s="18">
        <v>238836</v>
      </c>
      <c r="BG91" s="18">
        <v>295685</v>
      </c>
      <c r="BH91" s="18">
        <v>301378</v>
      </c>
      <c r="BI91" s="18">
        <v>392415</v>
      </c>
      <c r="BJ91" s="18">
        <v>527294</v>
      </c>
      <c r="BK91" s="18">
        <v>583536</v>
      </c>
      <c r="BL91" s="18">
        <v>461852</v>
      </c>
      <c r="BM91" s="18">
        <v>835803</v>
      </c>
      <c r="BN91" s="18">
        <v>637233</v>
      </c>
      <c r="BO91" s="18">
        <v>706719</v>
      </c>
      <c r="BP91" s="18">
        <v>870384</v>
      </c>
      <c r="BQ91" s="18">
        <v>660139</v>
      </c>
      <c r="BR91" s="18">
        <v>728218</v>
      </c>
      <c r="BS91" s="18">
        <v>800576</v>
      </c>
      <c r="BT91" s="18">
        <v>674203</v>
      </c>
      <c r="BU91" s="18">
        <v>747432</v>
      </c>
      <c r="BV91" s="18">
        <v>935169</v>
      </c>
      <c r="BW91" s="93"/>
      <c r="BX91" s="93"/>
      <c r="BY91" s="93"/>
      <c r="BZ91" s="93"/>
      <c r="CA91" s="93"/>
      <c r="CB91" s="93"/>
      <c r="CD91" s="24">
        <f t="shared" si="5"/>
        <v>2356804</v>
      </c>
      <c r="CE91" s="24">
        <f t="shared" si="6"/>
        <v>2188933</v>
      </c>
      <c r="CF91" s="24">
        <f t="shared" si="7"/>
        <v>2214336</v>
      </c>
    </row>
    <row r="92" spans="2:84" x14ac:dyDescent="0.2">
      <c r="B92" s="11" t="s">
        <v>391</v>
      </c>
      <c r="C92" s="18">
        <v>840245</v>
      </c>
      <c r="D92" s="18">
        <v>804862</v>
      </c>
      <c r="E92" s="16">
        <v>1027384</v>
      </c>
      <c r="F92" s="18">
        <v>778529</v>
      </c>
      <c r="G92" s="18">
        <v>769744</v>
      </c>
      <c r="H92" s="16">
        <v>1010903</v>
      </c>
      <c r="I92" s="18">
        <v>783854</v>
      </c>
      <c r="J92" s="18">
        <v>816798</v>
      </c>
      <c r="K92" s="18">
        <v>995761</v>
      </c>
      <c r="L92" s="18">
        <v>790882</v>
      </c>
      <c r="M92" s="18">
        <v>818349</v>
      </c>
      <c r="N92" s="16">
        <v>1112951</v>
      </c>
      <c r="O92" s="18">
        <v>828114</v>
      </c>
      <c r="P92" s="18">
        <v>783489</v>
      </c>
      <c r="Q92" s="18">
        <v>997219</v>
      </c>
      <c r="R92" s="18">
        <v>793316</v>
      </c>
      <c r="S92" s="18">
        <v>770302</v>
      </c>
      <c r="T92" s="16">
        <v>1051259</v>
      </c>
      <c r="U92" s="18">
        <v>807017</v>
      </c>
      <c r="V92" s="18">
        <v>851794</v>
      </c>
      <c r="W92" s="16">
        <v>1060448</v>
      </c>
      <c r="X92" s="18">
        <v>807353</v>
      </c>
      <c r="Y92" s="18">
        <v>826540</v>
      </c>
      <c r="Z92" s="16">
        <v>1013085</v>
      </c>
      <c r="AA92" s="18">
        <v>771115</v>
      </c>
      <c r="AB92" s="18">
        <v>753076</v>
      </c>
      <c r="AC92" s="18">
        <v>958441</v>
      </c>
      <c r="AD92" s="18">
        <v>731099</v>
      </c>
      <c r="AE92" s="18">
        <v>798019</v>
      </c>
      <c r="AF92" s="18">
        <v>980001</v>
      </c>
      <c r="AG92" s="18">
        <v>842085</v>
      </c>
      <c r="AH92" s="18">
        <v>868065</v>
      </c>
      <c r="AI92" s="16">
        <v>1005999</v>
      </c>
      <c r="AJ92" s="18">
        <v>819228</v>
      </c>
      <c r="AK92" s="18">
        <v>785207</v>
      </c>
      <c r="AL92" s="16">
        <v>1007612</v>
      </c>
      <c r="AM92" s="18">
        <v>804093</v>
      </c>
      <c r="AN92" s="18">
        <v>769889</v>
      </c>
      <c r="AO92" s="16">
        <v>1019455</v>
      </c>
      <c r="AP92" s="18">
        <v>777537</v>
      </c>
      <c r="AQ92" s="18">
        <v>797384</v>
      </c>
      <c r="AR92" s="16">
        <v>1102670</v>
      </c>
      <c r="AS92" s="18">
        <v>852789</v>
      </c>
      <c r="AT92" s="18">
        <v>868757</v>
      </c>
      <c r="AU92" s="16">
        <v>1075585</v>
      </c>
      <c r="AV92" s="18">
        <v>840738</v>
      </c>
      <c r="AW92" s="18">
        <v>775490</v>
      </c>
      <c r="AX92" s="18">
        <v>967604</v>
      </c>
      <c r="AY92" s="18">
        <v>770009</v>
      </c>
      <c r="AZ92" s="18">
        <v>723980</v>
      </c>
      <c r="BA92" s="18">
        <v>834958</v>
      </c>
      <c r="BB92" s="18">
        <v>680090</v>
      </c>
      <c r="BC92" s="18">
        <v>670797</v>
      </c>
      <c r="BD92" s="18">
        <v>840084</v>
      </c>
      <c r="BE92" s="18">
        <v>531471</v>
      </c>
      <c r="BF92" s="18">
        <v>394513</v>
      </c>
      <c r="BG92" s="18">
        <v>577478</v>
      </c>
      <c r="BH92" s="18">
        <v>720033</v>
      </c>
      <c r="BI92" s="18">
        <v>641210</v>
      </c>
      <c r="BJ92" s="18">
        <v>790447</v>
      </c>
      <c r="BK92" s="18">
        <v>536763</v>
      </c>
      <c r="BL92" s="18">
        <v>413872</v>
      </c>
      <c r="BM92" s="18">
        <v>973880</v>
      </c>
      <c r="BN92" s="18">
        <v>709096</v>
      </c>
      <c r="BO92" s="18">
        <v>740595</v>
      </c>
      <c r="BP92" s="18">
        <v>865494</v>
      </c>
      <c r="BQ92" s="18">
        <v>573289</v>
      </c>
      <c r="BR92" s="18">
        <v>831053</v>
      </c>
      <c r="BS92" s="18">
        <v>892565</v>
      </c>
      <c r="BT92" s="18">
        <v>727114</v>
      </c>
      <c r="BU92" s="18">
        <v>750168</v>
      </c>
      <c r="BV92" s="18">
        <v>908191</v>
      </c>
      <c r="BW92" s="93"/>
      <c r="BX92" s="93"/>
      <c r="BY92" s="93"/>
      <c r="BZ92" s="93"/>
      <c r="CA92" s="93"/>
      <c r="CB92" s="93"/>
      <c r="CD92" s="24">
        <f t="shared" si="5"/>
        <v>2385473</v>
      </c>
      <c r="CE92" s="24">
        <f t="shared" si="6"/>
        <v>2296907</v>
      </c>
      <c r="CF92" s="24">
        <f t="shared" si="7"/>
        <v>2315185</v>
      </c>
    </row>
    <row r="93" spans="2:84" x14ac:dyDescent="0.2">
      <c r="B93" s="11" t="s">
        <v>245</v>
      </c>
      <c r="C93" s="12">
        <v>81309</v>
      </c>
      <c r="D93" s="12">
        <v>89261</v>
      </c>
      <c r="E93" s="18">
        <v>104397</v>
      </c>
      <c r="F93" s="12">
        <v>83379</v>
      </c>
      <c r="G93" s="18">
        <v>344700</v>
      </c>
      <c r="H93" s="18">
        <v>554329</v>
      </c>
      <c r="I93" s="18">
        <v>476622</v>
      </c>
      <c r="J93" s="18">
        <v>511085</v>
      </c>
      <c r="K93" s="18">
        <v>510883</v>
      </c>
      <c r="L93" s="18">
        <v>458285</v>
      </c>
      <c r="M93" s="18">
        <v>480399</v>
      </c>
      <c r="N93" s="18">
        <v>560647</v>
      </c>
      <c r="O93" s="18">
        <v>455773</v>
      </c>
      <c r="P93" s="18">
        <v>480388</v>
      </c>
      <c r="Q93" s="18">
        <v>604087</v>
      </c>
      <c r="R93" s="18">
        <v>524060</v>
      </c>
      <c r="S93" s="18">
        <v>432833</v>
      </c>
      <c r="T93" s="18">
        <v>610013</v>
      </c>
      <c r="U93" s="18">
        <v>463142</v>
      </c>
      <c r="V93" s="18">
        <v>459203</v>
      </c>
      <c r="W93" s="18">
        <v>577110</v>
      </c>
      <c r="X93" s="18">
        <v>423670</v>
      </c>
      <c r="Y93" s="18">
        <v>411071</v>
      </c>
      <c r="Z93" s="18">
        <v>534336</v>
      </c>
      <c r="AA93" s="18">
        <v>490548</v>
      </c>
      <c r="AB93" s="18">
        <v>531438</v>
      </c>
      <c r="AC93" s="18">
        <v>692754</v>
      </c>
      <c r="AD93" s="18">
        <v>556816</v>
      </c>
      <c r="AE93" s="18">
        <v>714226</v>
      </c>
      <c r="AF93" s="18">
        <v>853634</v>
      </c>
      <c r="AG93" s="18">
        <v>882115</v>
      </c>
      <c r="AH93" s="18">
        <v>940450</v>
      </c>
      <c r="AI93" s="16">
        <v>1115824</v>
      </c>
      <c r="AJ93" s="18">
        <v>858379</v>
      </c>
      <c r="AK93" s="18">
        <v>895373</v>
      </c>
      <c r="AL93" s="16">
        <v>1083801</v>
      </c>
      <c r="AM93" s="18">
        <v>934668</v>
      </c>
      <c r="AN93" s="18">
        <v>954396</v>
      </c>
      <c r="AO93" s="16">
        <v>1321477</v>
      </c>
      <c r="AP93" s="16">
        <v>1030709</v>
      </c>
      <c r="AQ93" s="16">
        <v>1154050</v>
      </c>
      <c r="AR93" s="16">
        <v>1569474</v>
      </c>
      <c r="AS93" s="16">
        <v>1195173</v>
      </c>
      <c r="AT93" s="16">
        <v>1277250</v>
      </c>
      <c r="AU93" s="16">
        <v>1539383</v>
      </c>
      <c r="AV93" s="16">
        <v>1203127</v>
      </c>
      <c r="AW93" s="16">
        <v>1304658</v>
      </c>
      <c r="AX93" s="16">
        <v>1643396</v>
      </c>
      <c r="AY93" s="16">
        <v>1333091</v>
      </c>
      <c r="AZ93" s="16">
        <v>1222929</v>
      </c>
      <c r="BA93" s="16">
        <v>1320369</v>
      </c>
      <c r="BB93" s="16">
        <v>1063624</v>
      </c>
      <c r="BC93" s="16">
        <v>1212171</v>
      </c>
      <c r="BD93" s="16">
        <v>1613759</v>
      </c>
      <c r="BE93" s="16">
        <v>1275459</v>
      </c>
      <c r="BF93" s="16">
        <v>1301578</v>
      </c>
      <c r="BG93" s="16">
        <v>1690424</v>
      </c>
      <c r="BH93" s="16">
        <v>1352693</v>
      </c>
      <c r="BI93" s="16">
        <v>1351049</v>
      </c>
      <c r="BJ93" s="16">
        <v>1575917</v>
      </c>
      <c r="BK93" s="16">
        <v>1197060</v>
      </c>
      <c r="BL93" s="16">
        <v>1229548</v>
      </c>
      <c r="BM93" s="16">
        <v>1393484</v>
      </c>
      <c r="BN93" s="16">
        <v>1187937</v>
      </c>
      <c r="BO93" s="16">
        <v>1211343</v>
      </c>
      <c r="BP93" s="16">
        <v>1547370</v>
      </c>
      <c r="BQ93" s="16">
        <v>1242164</v>
      </c>
      <c r="BR93" s="16">
        <v>1250454</v>
      </c>
      <c r="BS93" s="16">
        <v>1622155</v>
      </c>
      <c r="BT93" s="16">
        <v>1341473</v>
      </c>
      <c r="BU93" s="18">
        <v>925604</v>
      </c>
      <c r="BV93" s="18">
        <v>892334</v>
      </c>
      <c r="BW93" s="93"/>
      <c r="BX93" s="93"/>
      <c r="BY93" s="93"/>
      <c r="BZ93" s="93"/>
      <c r="CA93" s="93"/>
      <c r="CB93" s="93"/>
      <c r="CD93" s="24">
        <f t="shared" si="5"/>
        <v>3159411</v>
      </c>
      <c r="CE93" s="24">
        <f t="shared" si="6"/>
        <v>4114773</v>
      </c>
      <c r="CF93" s="24">
        <f t="shared" si="7"/>
        <v>3946650</v>
      </c>
    </row>
    <row r="94" spans="2:84" x14ac:dyDescent="0.2">
      <c r="B94" s="11" t="s">
        <v>338</v>
      </c>
      <c r="C94" s="18">
        <v>366700</v>
      </c>
      <c r="D94" s="18">
        <v>381001</v>
      </c>
      <c r="E94" s="18">
        <v>517265</v>
      </c>
      <c r="F94" s="18">
        <v>424145</v>
      </c>
      <c r="G94" s="18">
        <v>433252</v>
      </c>
      <c r="H94" s="18">
        <v>505582</v>
      </c>
      <c r="I94" s="18">
        <v>414848</v>
      </c>
      <c r="J94" s="18">
        <v>422141</v>
      </c>
      <c r="K94" s="18">
        <v>545202</v>
      </c>
      <c r="L94" s="18">
        <v>466431</v>
      </c>
      <c r="M94" s="18">
        <v>458694</v>
      </c>
      <c r="N94" s="18">
        <v>567622</v>
      </c>
      <c r="O94" s="18">
        <v>449129</v>
      </c>
      <c r="P94" s="18">
        <v>432196</v>
      </c>
      <c r="Q94" s="18">
        <v>608025</v>
      </c>
      <c r="R94" s="18">
        <v>495943</v>
      </c>
      <c r="S94" s="18">
        <v>515154</v>
      </c>
      <c r="T94" s="18">
        <v>653352</v>
      </c>
      <c r="U94" s="18">
        <v>472551</v>
      </c>
      <c r="V94" s="18">
        <v>479735</v>
      </c>
      <c r="W94" s="18">
        <v>604293</v>
      </c>
      <c r="X94" s="18">
        <v>464857</v>
      </c>
      <c r="Y94" s="18">
        <v>539211</v>
      </c>
      <c r="Z94" s="18">
        <v>618961</v>
      </c>
      <c r="AA94" s="18">
        <v>526315</v>
      </c>
      <c r="AB94" s="18">
        <v>486650</v>
      </c>
      <c r="AC94" s="18">
        <v>695868</v>
      </c>
      <c r="AD94" s="18">
        <v>522048</v>
      </c>
      <c r="AE94" s="18">
        <v>500685</v>
      </c>
      <c r="AF94" s="18">
        <v>624074</v>
      </c>
      <c r="AG94" s="18">
        <v>582664</v>
      </c>
      <c r="AH94" s="18">
        <v>585497</v>
      </c>
      <c r="AI94" s="18">
        <v>683310</v>
      </c>
      <c r="AJ94" s="18">
        <v>575948</v>
      </c>
      <c r="AK94" s="18">
        <v>582912</v>
      </c>
      <c r="AL94" s="18">
        <v>711314</v>
      </c>
      <c r="AM94" s="18">
        <v>600384</v>
      </c>
      <c r="AN94" s="18">
        <v>572349</v>
      </c>
      <c r="AO94" s="18">
        <v>792016</v>
      </c>
      <c r="AP94" s="18">
        <v>583972</v>
      </c>
      <c r="AQ94" s="18">
        <v>580485</v>
      </c>
      <c r="AR94" s="18">
        <v>734407</v>
      </c>
      <c r="AS94" s="18">
        <v>577462</v>
      </c>
      <c r="AT94" s="18">
        <v>585209</v>
      </c>
      <c r="AU94" s="18">
        <v>702231</v>
      </c>
      <c r="AV94" s="18">
        <v>547698</v>
      </c>
      <c r="AW94" s="18">
        <v>625911</v>
      </c>
      <c r="AX94" s="18">
        <v>829381</v>
      </c>
      <c r="AY94" s="18">
        <v>641739</v>
      </c>
      <c r="AZ94" s="18">
        <v>696258</v>
      </c>
      <c r="BA94" s="18">
        <v>818054</v>
      </c>
      <c r="BB94" s="18">
        <v>659202</v>
      </c>
      <c r="BC94" s="18">
        <v>542287</v>
      </c>
      <c r="BD94" s="18">
        <v>746597</v>
      </c>
      <c r="BE94" s="18">
        <v>664867</v>
      </c>
      <c r="BF94" s="18">
        <v>642372</v>
      </c>
      <c r="BG94" s="18">
        <v>748336</v>
      </c>
      <c r="BH94" s="18">
        <v>684627</v>
      </c>
      <c r="BI94" s="18">
        <v>623032</v>
      </c>
      <c r="BJ94" s="18">
        <v>853387</v>
      </c>
      <c r="BK94" s="18">
        <v>707631</v>
      </c>
      <c r="BL94" s="18">
        <v>679105</v>
      </c>
      <c r="BM94" s="18">
        <v>869799</v>
      </c>
      <c r="BN94" s="18">
        <v>721100</v>
      </c>
      <c r="BO94" s="18">
        <v>689497</v>
      </c>
      <c r="BP94" s="18">
        <v>883554</v>
      </c>
      <c r="BQ94" s="18">
        <v>733013</v>
      </c>
      <c r="BR94" s="18">
        <v>709672</v>
      </c>
      <c r="BS94" s="18">
        <v>860304</v>
      </c>
      <c r="BT94" s="18">
        <v>709245</v>
      </c>
      <c r="BU94" s="18">
        <v>736630</v>
      </c>
      <c r="BV94" s="18">
        <v>874631</v>
      </c>
      <c r="BW94" s="93"/>
      <c r="BX94" s="93"/>
      <c r="BY94" s="93"/>
      <c r="BZ94" s="93"/>
      <c r="CA94" s="93"/>
      <c r="CB94" s="93"/>
      <c r="CD94" s="24">
        <f t="shared" si="5"/>
        <v>2320506</v>
      </c>
      <c r="CE94" s="24">
        <f t="shared" si="6"/>
        <v>2302989</v>
      </c>
      <c r="CF94" s="24">
        <f t="shared" si="7"/>
        <v>2294151</v>
      </c>
    </row>
    <row r="95" spans="2:84" x14ac:dyDescent="0.2">
      <c r="B95" s="11" t="s">
        <v>282</v>
      </c>
      <c r="C95" s="16">
        <v>1694903</v>
      </c>
      <c r="D95" s="16">
        <v>1734098</v>
      </c>
      <c r="E95" s="16">
        <v>2231290</v>
      </c>
      <c r="F95" s="16">
        <v>1912540</v>
      </c>
      <c r="G95" s="16">
        <v>1932501</v>
      </c>
      <c r="H95" s="16">
        <v>2388694</v>
      </c>
      <c r="I95" s="16">
        <v>1902798</v>
      </c>
      <c r="J95" s="16">
        <v>1915160</v>
      </c>
      <c r="K95" s="16">
        <v>2473276</v>
      </c>
      <c r="L95" s="16">
        <v>2065127</v>
      </c>
      <c r="M95" s="16">
        <v>1606170</v>
      </c>
      <c r="N95" s="16">
        <v>1094847</v>
      </c>
      <c r="O95" s="18">
        <v>255297</v>
      </c>
      <c r="P95" s="18">
        <v>177098</v>
      </c>
      <c r="Q95" s="16">
        <v>2026017</v>
      </c>
      <c r="R95" s="18">
        <v>790467</v>
      </c>
      <c r="S95" s="18">
        <v>550267</v>
      </c>
      <c r="T95" s="16">
        <v>1320657</v>
      </c>
      <c r="U95" s="18">
        <v>532633</v>
      </c>
      <c r="V95" s="18">
        <v>554129</v>
      </c>
      <c r="W95" s="16">
        <v>1014464</v>
      </c>
      <c r="X95" s="18">
        <v>554039</v>
      </c>
      <c r="Y95" s="18">
        <v>513498</v>
      </c>
      <c r="Z95" s="18">
        <v>693437</v>
      </c>
      <c r="AA95" s="18">
        <v>570514</v>
      </c>
      <c r="AB95" s="18">
        <v>479377</v>
      </c>
      <c r="AC95" s="18">
        <v>627237</v>
      </c>
      <c r="AD95" s="18">
        <v>565456</v>
      </c>
      <c r="AE95" s="18">
        <v>554470</v>
      </c>
      <c r="AF95" s="18">
        <v>810528</v>
      </c>
      <c r="AG95" s="18">
        <v>666855</v>
      </c>
      <c r="AH95" s="18">
        <v>713808</v>
      </c>
      <c r="AI95" s="18">
        <v>830626</v>
      </c>
      <c r="AJ95" s="18">
        <v>759474</v>
      </c>
      <c r="AK95" s="18">
        <v>766926</v>
      </c>
      <c r="AL95" s="16">
        <v>1113710</v>
      </c>
      <c r="AM95" s="18">
        <v>896337</v>
      </c>
      <c r="AN95" s="18">
        <v>886953</v>
      </c>
      <c r="AO95" s="16">
        <v>1056893</v>
      </c>
      <c r="AP95" s="18">
        <v>863001</v>
      </c>
      <c r="AQ95" s="18">
        <v>863446</v>
      </c>
      <c r="AR95" s="18">
        <v>987071</v>
      </c>
      <c r="AS95" s="18">
        <v>767664</v>
      </c>
      <c r="AT95" s="18">
        <v>788393</v>
      </c>
      <c r="AU95" s="18">
        <v>907841</v>
      </c>
      <c r="AV95" s="18">
        <v>784414</v>
      </c>
      <c r="AW95" s="18">
        <v>758090</v>
      </c>
      <c r="AX95" s="16">
        <v>1019567</v>
      </c>
      <c r="AY95" s="18">
        <v>945734</v>
      </c>
      <c r="AZ95" s="18">
        <v>933711</v>
      </c>
      <c r="BA95" s="16">
        <v>1041893</v>
      </c>
      <c r="BB95" s="18">
        <v>887951</v>
      </c>
      <c r="BC95" s="18">
        <v>763781</v>
      </c>
      <c r="BD95" s="18">
        <v>976681</v>
      </c>
      <c r="BE95" s="18">
        <v>767338</v>
      </c>
      <c r="BF95" s="18">
        <v>714839</v>
      </c>
      <c r="BG95" s="18">
        <v>932763</v>
      </c>
      <c r="BH95" s="18">
        <v>773966</v>
      </c>
      <c r="BI95" s="18">
        <v>713279</v>
      </c>
      <c r="BJ95" s="18">
        <v>923955</v>
      </c>
      <c r="BK95" s="18">
        <v>730304</v>
      </c>
      <c r="BL95" s="18">
        <v>773091</v>
      </c>
      <c r="BM95" s="18">
        <v>943635</v>
      </c>
      <c r="BN95" s="18">
        <v>682107</v>
      </c>
      <c r="BO95" s="18">
        <v>596123</v>
      </c>
      <c r="BP95" s="18">
        <v>852518</v>
      </c>
      <c r="BQ95" s="16">
        <v>1545469</v>
      </c>
      <c r="BR95" s="16">
        <v>1496553</v>
      </c>
      <c r="BS95" s="16">
        <v>1835372</v>
      </c>
      <c r="BT95" s="18">
        <v>791504</v>
      </c>
      <c r="BU95" s="18">
        <v>935949</v>
      </c>
      <c r="BV95" s="18">
        <v>872806</v>
      </c>
      <c r="BW95" s="93"/>
      <c r="BX95" s="93"/>
      <c r="BY95" s="93"/>
      <c r="BZ95" s="93"/>
      <c r="CA95" s="93"/>
      <c r="CB95" s="93"/>
      <c r="CD95" s="24">
        <f t="shared" si="5"/>
        <v>2600259</v>
      </c>
      <c r="CE95" s="24">
        <f t="shared" si="6"/>
        <v>4877394</v>
      </c>
      <c r="CF95" s="24">
        <f t="shared" si="7"/>
        <v>2130748</v>
      </c>
    </row>
    <row r="96" spans="2:84" x14ac:dyDescent="0.2">
      <c r="B96" s="11" t="s">
        <v>173</v>
      </c>
      <c r="C96" s="18">
        <v>430847</v>
      </c>
      <c r="D96" s="18">
        <v>427506</v>
      </c>
      <c r="E96" s="18">
        <v>506390</v>
      </c>
      <c r="F96" s="18">
        <v>417499</v>
      </c>
      <c r="G96" s="18">
        <v>404011</v>
      </c>
      <c r="H96" s="18">
        <v>524556</v>
      </c>
      <c r="I96" s="18">
        <v>442940</v>
      </c>
      <c r="J96" s="18">
        <v>473053</v>
      </c>
      <c r="K96" s="18">
        <v>557919</v>
      </c>
      <c r="L96" s="18">
        <v>426239</v>
      </c>
      <c r="M96" s="18">
        <v>451810</v>
      </c>
      <c r="N96" s="18">
        <v>545140</v>
      </c>
      <c r="O96" s="18">
        <v>409098</v>
      </c>
      <c r="P96" s="18">
        <v>419736</v>
      </c>
      <c r="Q96" s="18">
        <v>559551</v>
      </c>
      <c r="R96" s="18">
        <v>394105</v>
      </c>
      <c r="S96" s="18">
        <v>409538</v>
      </c>
      <c r="T96" s="18">
        <v>515919</v>
      </c>
      <c r="U96" s="18">
        <v>405137</v>
      </c>
      <c r="V96" s="18">
        <v>433189</v>
      </c>
      <c r="W96" s="18">
        <v>533097</v>
      </c>
      <c r="X96" s="18">
        <v>387280</v>
      </c>
      <c r="Y96" s="18">
        <v>404578</v>
      </c>
      <c r="Z96" s="18">
        <v>480553</v>
      </c>
      <c r="AA96" s="18">
        <v>410884</v>
      </c>
      <c r="AB96" s="18">
        <v>426478</v>
      </c>
      <c r="AC96" s="18">
        <v>588381</v>
      </c>
      <c r="AD96" s="18">
        <v>440107</v>
      </c>
      <c r="AE96" s="18">
        <v>446019</v>
      </c>
      <c r="AF96" s="18">
        <v>542258</v>
      </c>
      <c r="AG96" s="18">
        <v>430905</v>
      </c>
      <c r="AH96" s="18">
        <v>450623</v>
      </c>
      <c r="AI96" s="18">
        <v>481877</v>
      </c>
      <c r="AJ96" s="18">
        <v>402555</v>
      </c>
      <c r="AK96" s="18">
        <v>448904</v>
      </c>
      <c r="AL96" s="18">
        <v>502961</v>
      </c>
      <c r="AM96" s="18">
        <v>397123</v>
      </c>
      <c r="AN96" s="18">
        <v>406973</v>
      </c>
      <c r="AO96" s="18">
        <v>508837</v>
      </c>
      <c r="AP96" s="18">
        <v>419195</v>
      </c>
      <c r="AQ96" s="18">
        <v>412426</v>
      </c>
      <c r="AR96" s="18">
        <v>521669</v>
      </c>
      <c r="AS96" s="18">
        <v>379458</v>
      </c>
      <c r="AT96" s="18">
        <v>404842</v>
      </c>
      <c r="AU96" s="18">
        <v>485418</v>
      </c>
      <c r="AV96" s="18">
        <v>412515</v>
      </c>
      <c r="AW96" s="18">
        <v>402710</v>
      </c>
      <c r="AX96" s="18">
        <v>509295</v>
      </c>
      <c r="AY96" s="18">
        <v>460217</v>
      </c>
      <c r="AZ96" s="18">
        <v>438504</v>
      </c>
      <c r="BA96" s="18">
        <v>522351</v>
      </c>
      <c r="BB96" s="18">
        <v>416246</v>
      </c>
      <c r="BC96" s="18">
        <v>388432</v>
      </c>
      <c r="BD96" s="18">
        <v>526059</v>
      </c>
      <c r="BE96" s="18">
        <v>446819</v>
      </c>
      <c r="BF96" s="18">
        <v>423055</v>
      </c>
      <c r="BG96" s="18">
        <v>486635</v>
      </c>
      <c r="BH96" s="18">
        <v>447625</v>
      </c>
      <c r="BI96" s="18">
        <v>437891</v>
      </c>
      <c r="BJ96" s="18">
        <v>565771</v>
      </c>
      <c r="BK96" s="18">
        <v>445854</v>
      </c>
      <c r="BL96" s="18">
        <v>404774</v>
      </c>
      <c r="BM96" s="18">
        <v>540254</v>
      </c>
      <c r="BN96" s="18">
        <v>356727</v>
      </c>
      <c r="BO96" s="18">
        <v>295597</v>
      </c>
      <c r="BP96" s="18">
        <v>363283</v>
      </c>
      <c r="BQ96" s="18">
        <v>266590</v>
      </c>
      <c r="BR96" s="18">
        <v>682357</v>
      </c>
      <c r="BS96" s="18">
        <v>935535</v>
      </c>
      <c r="BT96" s="18">
        <v>623018</v>
      </c>
      <c r="BU96" s="18">
        <v>636959</v>
      </c>
      <c r="BV96" s="18">
        <v>871005</v>
      </c>
      <c r="BW96" s="93"/>
      <c r="BX96" s="93"/>
      <c r="BY96" s="93"/>
      <c r="BZ96" s="93"/>
      <c r="CA96" s="93"/>
      <c r="CB96" s="93"/>
      <c r="CD96" s="24">
        <f t="shared" si="5"/>
        <v>2130982</v>
      </c>
      <c r="CE96" s="24">
        <f t="shared" si="6"/>
        <v>1884482</v>
      </c>
      <c r="CF96" s="24">
        <f t="shared" si="7"/>
        <v>1015607</v>
      </c>
    </row>
    <row r="97" spans="2:84" x14ac:dyDescent="0.2">
      <c r="B97" s="11" t="s">
        <v>558</v>
      </c>
      <c r="C97" s="18">
        <v>826235</v>
      </c>
      <c r="D97" s="18">
        <v>560660</v>
      </c>
      <c r="E97" s="18">
        <v>912602</v>
      </c>
      <c r="F97" s="16">
        <v>3313766</v>
      </c>
      <c r="G97" s="16">
        <v>3327116</v>
      </c>
      <c r="H97" s="16">
        <v>4058833</v>
      </c>
      <c r="I97" s="16">
        <v>1215958</v>
      </c>
      <c r="J97" s="18">
        <v>649670</v>
      </c>
      <c r="K97" s="18">
        <v>794719</v>
      </c>
      <c r="L97" s="18">
        <v>448556</v>
      </c>
      <c r="M97" s="18">
        <v>401599</v>
      </c>
      <c r="N97" s="18">
        <v>672573</v>
      </c>
      <c r="O97" s="18">
        <v>442454</v>
      </c>
      <c r="P97" s="18">
        <v>449092</v>
      </c>
      <c r="Q97" s="16">
        <v>1455461</v>
      </c>
      <c r="R97" s="16">
        <v>2226157</v>
      </c>
      <c r="S97" s="16">
        <v>2648405</v>
      </c>
      <c r="T97" s="16">
        <v>4514063</v>
      </c>
      <c r="U97" s="16">
        <v>2386914</v>
      </c>
      <c r="V97" s="16">
        <v>1090055</v>
      </c>
      <c r="W97" s="18">
        <v>769691</v>
      </c>
      <c r="X97" s="18">
        <v>607614</v>
      </c>
      <c r="Y97" s="18">
        <v>314482</v>
      </c>
      <c r="Z97" s="18">
        <v>392980</v>
      </c>
      <c r="AA97" s="18">
        <v>317716</v>
      </c>
      <c r="AB97" s="18">
        <v>579006</v>
      </c>
      <c r="AC97" s="16">
        <v>1625517</v>
      </c>
      <c r="AD97" s="16">
        <v>2073806</v>
      </c>
      <c r="AE97" s="16">
        <v>3241224</v>
      </c>
      <c r="AF97" s="16">
        <v>4145053</v>
      </c>
      <c r="AG97" s="16">
        <v>2075490</v>
      </c>
      <c r="AH97" s="16">
        <v>1299156</v>
      </c>
      <c r="AI97" s="18">
        <v>788496</v>
      </c>
      <c r="AJ97" s="18">
        <v>507163</v>
      </c>
      <c r="AK97" s="18">
        <v>795575</v>
      </c>
      <c r="AL97" s="18">
        <v>962132</v>
      </c>
      <c r="AM97" s="18">
        <v>669502</v>
      </c>
      <c r="AN97" s="16">
        <v>1427820</v>
      </c>
      <c r="AO97" s="16">
        <v>2602742</v>
      </c>
      <c r="AP97" s="16">
        <v>5057211</v>
      </c>
      <c r="AQ97" s="16">
        <v>3962711</v>
      </c>
      <c r="AR97" s="16">
        <v>4478810</v>
      </c>
      <c r="AS97" s="16">
        <v>2740455</v>
      </c>
      <c r="AT97" s="16">
        <v>1055840</v>
      </c>
      <c r="AU97" s="16">
        <v>1159057</v>
      </c>
      <c r="AV97" s="18">
        <v>437694</v>
      </c>
      <c r="AW97" s="18">
        <v>546769</v>
      </c>
      <c r="AX97" s="18">
        <v>495645</v>
      </c>
      <c r="AY97" s="18">
        <v>608510</v>
      </c>
      <c r="AZ97" s="16">
        <v>1192939</v>
      </c>
      <c r="BA97" s="16">
        <v>4598467</v>
      </c>
      <c r="BB97" s="16">
        <v>5469858</v>
      </c>
      <c r="BC97" s="16">
        <v>5034419</v>
      </c>
      <c r="BD97" s="16">
        <v>5738565</v>
      </c>
      <c r="BE97" s="16">
        <v>2611937</v>
      </c>
      <c r="BF97" s="16">
        <v>1506337</v>
      </c>
      <c r="BG97" s="16">
        <v>1696731</v>
      </c>
      <c r="BH97" s="16">
        <v>1133510</v>
      </c>
      <c r="BI97" s="18">
        <v>411593</v>
      </c>
      <c r="BJ97" s="16">
        <v>1386626</v>
      </c>
      <c r="BK97" s="16">
        <v>1383826</v>
      </c>
      <c r="BL97" s="16">
        <v>2363906</v>
      </c>
      <c r="BM97" s="16">
        <v>5554883</v>
      </c>
      <c r="BN97" s="17">
        <v>11471656</v>
      </c>
      <c r="BO97" s="16">
        <v>9922482</v>
      </c>
      <c r="BP97" s="17">
        <v>13241404</v>
      </c>
      <c r="BQ97" s="16">
        <v>3805604</v>
      </c>
      <c r="BR97" s="16">
        <v>2447658</v>
      </c>
      <c r="BS97" s="16">
        <v>1297349</v>
      </c>
      <c r="BT97" s="16">
        <v>1160627</v>
      </c>
      <c r="BU97" s="18">
        <v>847831</v>
      </c>
      <c r="BV97" s="18">
        <v>797959</v>
      </c>
      <c r="BW97" s="93"/>
      <c r="BX97" s="93"/>
      <c r="BY97" s="93"/>
      <c r="BZ97" s="93"/>
      <c r="CA97" s="93"/>
      <c r="CB97" s="93"/>
      <c r="CD97" s="24">
        <f t="shared" si="5"/>
        <v>2806417</v>
      </c>
      <c r="CE97" s="24">
        <f t="shared" si="6"/>
        <v>7550611</v>
      </c>
      <c r="CF97" s="24">
        <f t="shared" si="7"/>
        <v>34635542</v>
      </c>
    </row>
    <row r="98" spans="2:84" x14ac:dyDescent="0.2">
      <c r="B98" s="11" t="s">
        <v>204</v>
      </c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2">
        <v>13520</v>
      </c>
      <c r="BF98" s="18">
        <v>663946</v>
      </c>
      <c r="BG98" s="18">
        <v>832147</v>
      </c>
      <c r="BH98" s="18">
        <v>712138</v>
      </c>
      <c r="BI98" s="18">
        <v>827777</v>
      </c>
      <c r="BJ98" s="18">
        <v>695134</v>
      </c>
      <c r="BK98" s="18">
        <v>743078</v>
      </c>
      <c r="BL98" s="18">
        <v>723697</v>
      </c>
      <c r="BM98" s="18">
        <v>757010</v>
      </c>
      <c r="BN98" s="18">
        <v>698510</v>
      </c>
      <c r="BO98" s="18">
        <v>648534</v>
      </c>
      <c r="BP98" s="18">
        <v>838785</v>
      </c>
      <c r="BQ98" s="18">
        <v>679721</v>
      </c>
      <c r="BR98" s="18">
        <v>681851</v>
      </c>
      <c r="BS98" s="18">
        <v>779496</v>
      </c>
      <c r="BT98" s="18">
        <v>670935</v>
      </c>
      <c r="BU98" s="18">
        <v>674711</v>
      </c>
      <c r="BV98" s="18">
        <v>786904</v>
      </c>
      <c r="BW98" s="93"/>
      <c r="BX98" s="93"/>
      <c r="BY98" s="93"/>
      <c r="BZ98" s="93"/>
      <c r="CA98" s="93"/>
      <c r="CB98" s="93"/>
      <c r="CD98" s="24">
        <f t="shared" si="5"/>
        <v>2132550</v>
      </c>
      <c r="CE98" s="24">
        <f t="shared" si="6"/>
        <v>2141068</v>
      </c>
      <c r="CF98" s="24">
        <f t="shared" si="7"/>
        <v>2185829</v>
      </c>
    </row>
    <row r="99" spans="2:84" x14ac:dyDescent="0.2">
      <c r="B99" s="11" t="s">
        <v>144</v>
      </c>
      <c r="C99" s="18">
        <v>114666</v>
      </c>
      <c r="D99" s="18">
        <v>175432</v>
      </c>
      <c r="E99" s="18">
        <v>143351</v>
      </c>
      <c r="F99" s="12">
        <v>93105</v>
      </c>
      <c r="G99" s="12">
        <v>99891</v>
      </c>
      <c r="H99" s="18">
        <v>173152</v>
      </c>
      <c r="I99" s="18">
        <v>369031</v>
      </c>
      <c r="J99" s="18">
        <v>808168</v>
      </c>
      <c r="K99" s="18">
        <v>359590</v>
      </c>
      <c r="L99" s="18">
        <v>567568</v>
      </c>
      <c r="M99" s="18">
        <v>430766</v>
      </c>
      <c r="N99" s="18">
        <v>570897</v>
      </c>
      <c r="O99" s="18">
        <v>261621</v>
      </c>
      <c r="P99" s="18">
        <v>204653</v>
      </c>
      <c r="Q99" s="18">
        <v>223006</v>
      </c>
      <c r="R99" s="18">
        <v>188438</v>
      </c>
      <c r="S99" s="18">
        <v>252641</v>
      </c>
      <c r="T99" s="18">
        <v>508893</v>
      </c>
      <c r="U99" s="18">
        <v>561268</v>
      </c>
      <c r="V99" s="18">
        <v>602076</v>
      </c>
      <c r="W99" s="18">
        <v>450926</v>
      </c>
      <c r="X99" s="18">
        <v>237297</v>
      </c>
      <c r="Y99" s="18">
        <v>340329</v>
      </c>
      <c r="Z99" s="18">
        <v>313551</v>
      </c>
      <c r="AA99" s="18">
        <v>232124</v>
      </c>
      <c r="AB99" s="18">
        <v>186585</v>
      </c>
      <c r="AC99" s="18">
        <v>236219</v>
      </c>
      <c r="AD99" s="18">
        <v>189270</v>
      </c>
      <c r="AE99" s="18">
        <v>266760</v>
      </c>
      <c r="AF99" s="18">
        <v>778055</v>
      </c>
      <c r="AG99" s="16">
        <v>1157799</v>
      </c>
      <c r="AH99" s="18">
        <v>881489</v>
      </c>
      <c r="AI99" s="18">
        <v>551248</v>
      </c>
      <c r="AJ99" s="18">
        <v>715205</v>
      </c>
      <c r="AK99" s="18">
        <v>988293</v>
      </c>
      <c r="AL99" s="18">
        <v>599998</v>
      </c>
      <c r="AM99" s="18">
        <v>370012</v>
      </c>
      <c r="AN99" s="18">
        <v>280968</v>
      </c>
      <c r="AO99" s="18">
        <v>358229</v>
      </c>
      <c r="AP99" s="18">
        <v>359582</v>
      </c>
      <c r="AQ99" s="18">
        <v>346771</v>
      </c>
      <c r="AR99" s="18">
        <v>485432</v>
      </c>
      <c r="AS99" s="18">
        <v>731231</v>
      </c>
      <c r="AT99" s="18">
        <v>917631</v>
      </c>
      <c r="AU99" s="18">
        <v>679080</v>
      </c>
      <c r="AV99" s="18">
        <v>463015</v>
      </c>
      <c r="AW99" s="18">
        <v>368938</v>
      </c>
      <c r="AX99" s="18">
        <v>606313</v>
      </c>
      <c r="AY99" s="18">
        <v>385473</v>
      </c>
      <c r="AZ99" s="18">
        <v>275846</v>
      </c>
      <c r="BA99" s="18">
        <v>325761</v>
      </c>
      <c r="BB99" s="18">
        <v>329030</v>
      </c>
      <c r="BC99" s="18">
        <v>548028</v>
      </c>
      <c r="BD99" s="16">
        <v>1331341</v>
      </c>
      <c r="BE99" s="18">
        <v>730241</v>
      </c>
      <c r="BF99" s="18">
        <v>848303</v>
      </c>
      <c r="BG99" s="18">
        <v>903897</v>
      </c>
      <c r="BH99" s="18">
        <v>563449</v>
      </c>
      <c r="BI99" s="18">
        <v>452573</v>
      </c>
      <c r="BJ99" s="18">
        <v>559242</v>
      </c>
      <c r="BK99" s="18">
        <v>458873</v>
      </c>
      <c r="BL99" s="18">
        <v>426668</v>
      </c>
      <c r="BM99" s="18">
        <v>475853</v>
      </c>
      <c r="BN99" s="18">
        <v>410303</v>
      </c>
      <c r="BO99" s="18">
        <v>477115</v>
      </c>
      <c r="BP99" s="16">
        <v>1219075</v>
      </c>
      <c r="BQ99" s="18">
        <v>866923</v>
      </c>
      <c r="BR99" s="16">
        <v>1120266</v>
      </c>
      <c r="BS99" s="18">
        <v>897234</v>
      </c>
      <c r="BT99" s="18">
        <v>506643</v>
      </c>
      <c r="BU99" s="18">
        <v>524031</v>
      </c>
      <c r="BV99" s="18">
        <v>749684</v>
      </c>
      <c r="BW99" s="93"/>
      <c r="BX99" s="93"/>
      <c r="BY99" s="93"/>
      <c r="BZ99" s="93"/>
      <c r="CA99" s="93"/>
      <c r="CB99" s="93"/>
      <c r="CD99" s="24">
        <f t="shared" si="5"/>
        <v>1780358</v>
      </c>
      <c r="CE99" s="24">
        <f t="shared" si="6"/>
        <v>2884423</v>
      </c>
      <c r="CF99" s="24">
        <f t="shared" si="7"/>
        <v>2106493</v>
      </c>
    </row>
    <row r="100" spans="2:84" x14ac:dyDescent="0.2">
      <c r="B100" s="11" t="s">
        <v>561</v>
      </c>
      <c r="C100" s="18">
        <v>427622</v>
      </c>
      <c r="D100" s="18">
        <v>462118</v>
      </c>
      <c r="E100" s="18">
        <v>642682</v>
      </c>
      <c r="F100" s="18">
        <v>545633</v>
      </c>
      <c r="G100" s="18">
        <v>791959</v>
      </c>
      <c r="H100" s="18">
        <v>854453</v>
      </c>
      <c r="I100" s="18">
        <v>781958</v>
      </c>
      <c r="J100" s="16">
        <v>1002986</v>
      </c>
      <c r="K100" s="16">
        <v>1136850</v>
      </c>
      <c r="L100" s="18">
        <v>899849</v>
      </c>
      <c r="M100" s="16">
        <v>1058051</v>
      </c>
      <c r="N100" s="16">
        <v>1282384</v>
      </c>
      <c r="O100" s="16">
        <v>1053321</v>
      </c>
      <c r="P100" s="16">
        <v>1100835</v>
      </c>
      <c r="Q100" s="16">
        <v>1261566</v>
      </c>
      <c r="R100" s="16">
        <v>1007638</v>
      </c>
      <c r="S100" s="18">
        <v>992601</v>
      </c>
      <c r="T100" s="16">
        <v>1355723</v>
      </c>
      <c r="U100" s="16">
        <v>1090021</v>
      </c>
      <c r="V100" s="16">
        <v>1186117</v>
      </c>
      <c r="W100" s="16">
        <v>1424964</v>
      </c>
      <c r="X100" s="16">
        <v>1089409</v>
      </c>
      <c r="Y100" s="16">
        <v>1132410</v>
      </c>
      <c r="Z100" s="16">
        <v>1468608</v>
      </c>
      <c r="AA100" s="16">
        <v>1278325</v>
      </c>
      <c r="AB100" s="16">
        <v>1304025</v>
      </c>
      <c r="AC100" s="16">
        <v>1607173</v>
      </c>
      <c r="AD100" s="16">
        <v>1199370</v>
      </c>
      <c r="AE100" s="16">
        <v>1283894</v>
      </c>
      <c r="AF100" s="16">
        <v>1588536</v>
      </c>
      <c r="AG100" s="16">
        <v>1304044</v>
      </c>
      <c r="AH100" s="16">
        <v>1266301</v>
      </c>
      <c r="AI100" s="16">
        <v>1468081</v>
      </c>
      <c r="AJ100" s="18">
        <v>994115</v>
      </c>
      <c r="AK100" s="16">
        <v>1088832</v>
      </c>
      <c r="AL100" s="16">
        <v>1246142</v>
      </c>
      <c r="AM100" s="16">
        <v>1072196</v>
      </c>
      <c r="AN100" s="18">
        <v>882430</v>
      </c>
      <c r="AO100" s="16">
        <v>1202695</v>
      </c>
      <c r="AP100" s="18">
        <v>867342</v>
      </c>
      <c r="AQ100" s="18">
        <v>949855</v>
      </c>
      <c r="AR100" s="16">
        <v>1172192</v>
      </c>
      <c r="AS100" s="18">
        <v>919953</v>
      </c>
      <c r="AT100" s="18">
        <v>895101</v>
      </c>
      <c r="AU100" s="16">
        <v>1138127</v>
      </c>
      <c r="AV100" s="18">
        <v>826133</v>
      </c>
      <c r="AW100" s="18">
        <v>791565</v>
      </c>
      <c r="AX100" s="18">
        <v>992435</v>
      </c>
      <c r="AY100" s="18">
        <v>805895</v>
      </c>
      <c r="AZ100" s="18">
        <v>708393</v>
      </c>
      <c r="BA100" s="18">
        <v>802030</v>
      </c>
      <c r="BB100" s="18">
        <v>675046</v>
      </c>
      <c r="BC100" s="18">
        <v>624178</v>
      </c>
      <c r="BD100" s="18">
        <v>821464</v>
      </c>
      <c r="BE100" s="18">
        <v>598559</v>
      </c>
      <c r="BF100" s="18">
        <v>556803</v>
      </c>
      <c r="BG100" s="18">
        <v>756650</v>
      </c>
      <c r="BH100" s="18">
        <v>572157</v>
      </c>
      <c r="BI100" s="18">
        <v>567518</v>
      </c>
      <c r="BJ100" s="18">
        <v>679458</v>
      </c>
      <c r="BK100" s="18">
        <v>552185</v>
      </c>
      <c r="BL100" s="18">
        <v>501848</v>
      </c>
      <c r="BM100" s="18">
        <v>598327</v>
      </c>
      <c r="BN100" s="18">
        <v>556914</v>
      </c>
      <c r="BO100" s="18">
        <v>563826</v>
      </c>
      <c r="BP100" s="18">
        <v>758169</v>
      </c>
      <c r="BQ100" s="18">
        <v>652336</v>
      </c>
      <c r="BR100" s="18">
        <v>595913</v>
      </c>
      <c r="BS100" s="18">
        <v>668874</v>
      </c>
      <c r="BT100" s="18">
        <v>554646</v>
      </c>
      <c r="BU100" s="18">
        <v>565149</v>
      </c>
      <c r="BV100" s="18">
        <v>745433</v>
      </c>
      <c r="BW100" s="93"/>
      <c r="BX100" s="93"/>
      <c r="BY100" s="93"/>
      <c r="BZ100" s="93"/>
      <c r="CA100" s="93"/>
      <c r="CB100" s="93"/>
      <c r="CD100" s="24">
        <f t="shared" si="5"/>
        <v>1865228</v>
      </c>
      <c r="CE100" s="24">
        <f t="shared" si="6"/>
        <v>1917123</v>
      </c>
      <c r="CF100" s="24">
        <f t="shared" si="7"/>
        <v>1878909</v>
      </c>
    </row>
    <row r="101" spans="2:84" x14ac:dyDescent="0.2">
      <c r="B101" s="11" t="s">
        <v>315</v>
      </c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5">
        <v>978</v>
      </c>
      <c r="O101" s="12">
        <v>22287</v>
      </c>
      <c r="P101" s="18">
        <v>176992</v>
      </c>
      <c r="Q101" s="18">
        <v>368020</v>
      </c>
      <c r="R101" s="18">
        <v>245731</v>
      </c>
      <c r="S101" s="18">
        <v>306633</v>
      </c>
      <c r="T101" s="18">
        <v>435755</v>
      </c>
      <c r="U101" s="18">
        <v>262269</v>
      </c>
      <c r="V101" s="18">
        <v>342913</v>
      </c>
      <c r="W101" s="18">
        <v>453587</v>
      </c>
      <c r="X101" s="18">
        <v>350874</v>
      </c>
      <c r="Y101" s="18">
        <v>396242</v>
      </c>
      <c r="Z101" s="18">
        <v>734479</v>
      </c>
      <c r="AA101" s="18">
        <v>639189</v>
      </c>
      <c r="AB101" s="18">
        <v>853554</v>
      </c>
      <c r="AC101" s="16">
        <v>1732477</v>
      </c>
      <c r="AD101" s="16">
        <v>1568506</v>
      </c>
      <c r="AE101" s="16">
        <v>1608982</v>
      </c>
      <c r="AF101" s="16">
        <v>1720053</v>
      </c>
      <c r="AG101" s="16">
        <v>1265718</v>
      </c>
      <c r="AH101" s="16">
        <v>1122244</v>
      </c>
      <c r="AI101" s="16">
        <v>1356061</v>
      </c>
      <c r="AJ101" s="18">
        <v>984464</v>
      </c>
      <c r="AK101" s="16">
        <v>1017758</v>
      </c>
      <c r="AL101" s="16">
        <v>1349598</v>
      </c>
      <c r="AM101" s="16">
        <v>1206977</v>
      </c>
      <c r="AN101" s="16">
        <v>1257045</v>
      </c>
      <c r="AO101" s="16">
        <v>1766248</v>
      </c>
      <c r="AP101" s="16">
        <v>1439271</v>
      </c>
      <c r="AQ101" s="16">
        <v>1528583</v>
      </c>
      <c r="AR101" s="16">
        <v>1964005</v>
      </c>
      <c r="AS101" s="16">
        <v>1465984</v>
      </c>
      <c r="AT101" s="16">
        <v>1244488</v>
      </c>
      <c r="AU101" s="16">
        <v>1445145</v>
      </c>
      <c r="AV101" s="16">
        <v>1155787</v>
      </c>
      <c r="AW101" s="16">
        <v>1225641</v>
      </c>
      <c r="AX101" s="16">
        <v>1627302</v>
      </c>
      <c r="AY101" s="16">
        <v>1360228</v>
      </c>
      <c r="AZ101" s="16">
        <v>1511456</v>
      </c>
      <c r="BA101" s="16">
        <v>1766898</v>
      </c>
      <c r="BB101" s="16">
        <v>1280560</v>
      </c>
      <c r="BC101" s="16">
        <v>1148518</v>
      </c>
      <c r="BD101" s="16">
        <v>1465110</v>
      </c>
      <c r="BE101" s="16">
        <v>1051069</v>
      </c>
      <c r="BF101" s="16">
        <v>1021775</v>
      </c>
      <c r="BG101" s="16">
        <v>1129378</v>
      </c>
      <c r="BH101" s="16">
        <v>1121892</v>
      </c>
      <c r="BI101" s="16">
        <v>1006458</v>
      </c>
      <c r="BJ101" s="16">
        <v>1178357</v>
      </c>
      <c r="BK101" s="18">
        <v>961663</v>
      </c>
      <c r="BL101" s="16">
        <v>1052565</v>
      </c>
      <c r="BM101" s="16">
        <v>1396392</v>
      </c>
      <c r="BN101" s="18">
        <v>941302</v>
      </c>
      <c r="BO101" s="18">
        <v>799073</v>
      </c>
      <c r="BP101" s="18">
        <v>801387</v>
      </c>
      <c r="BQ101" s="18">
        <v>595972</v>
      </c>
      <c r="BR101" s="18">
        <v>585494</v>
      </c>
      <c r="BS101" s="18">
        <v>581851</v>
      </c>
      <c r="BT101" s="18">
        <v>504462</v>
      </c>
      <c r="BU101" s="18">
        <v>580322</v>
      </c>
      <c r="BV101" s="18">
        <v>731200</v>
      </c>
      <c r="BW101" s="93"/>
      <c r="BX101" s="93"/>
      <c r="BY101" s="93"/>
      <c r="BZ101" s="93"/>
      <c r="CA101" s="93"/>
      <c r="CB101" s="93"/>
      <c r="CD101" s="24">
        <f t="shared" si="5"/>
        <v>1815984</v>
      </c>
      <c r="CE101" s="24">
        <f t="shared" si="6"/>
        <v>1763317</v>
      </c>
      <c r="CF101" s="24">
        <f t="shared" si="7"/>
        <v>2541762</v>
      </c>
    </row>
    <row r="102" spans="2:84" x14ac:dyDescent="0.2">
      <c r="B102" s="11" t="s">
        <v>365</v>
      </c>
      <c r="C102" s="16">
        <v>2294369</v>
      </c>
      <c r="D102" s="16">
        <v>2270508</v>
      </c>
      <c r="E102" s="16">
        <v>1838027</v>
      </c>
      <c r="F102" s="16">
        <v>1050652</v>
      </c>
      <c r="G102" s="16">
        <v>1257734</v>
      </c>
      <c r="H102" s="16">
        <v>1408110</v>
      </c>
      <c r="I102" s="16">
        <v>1114909</v>
      </c>
      <c r="J102" s="16">
        <v>1138195</v>
      </c>
      <c r="K102" s="16">
        <v>1340891</v>
      </c>
      <c r="L102" s="18">
        <v>990467</v>
      </c>
      <c r="M102" s="16">
        <v>1023835</v>
      </c>
      <c r="N102" s="16">
        <v>1170901</v>
      </c>
      <c r="O102" s="18">
        <v>998211</v>
      </c>
      <c r="P102" s="16">
        <v>1046149</v>
      </c>
      <c r="Q102" s="16">
        <v>1299216</v>
      </c>
      <c r="R102" s="18">
        <v>919561</v>
      </c>
      <c r="S102" s="18">
        <v>910998</v>
      </c>
      <c r="T102" s="16">
        <v>1107481</v>
      </c>
      <c r="U102" s="18">
        <v>822202</v>
      </c>
      <c r="V102" s="18">
        <v>904139</v>
      </c>
      <c r="W102" s="18">
        <v>973764</v>
      </c>
      <c r="X102" s="18">
        <v>615342</v>
      </c>
      <c r="Y102" s="18">
        <v>923984</v>
      </c>
      <c r="Z102" s="18">
        <v>896634</v>
      </c>
      <c r="AA102" s="18">
        <v>746977</v>
      </c>
      <c r="AB102" s="18">
        <v>651635</v>
      </c>
      <c r="AC102" s="18">
        <v>863170</v>
      </c>
      <c r="AD102" s="18">
        <v>662110</v>
      </c>
      <c r="AE102" s="18">
        <v>743963</v>
      </c>
      <c r="AF102" s="18">
        <v>690877</v>
      </c>
      <c r="AG102" s="18">
        <v>404469</v>
      </c>
      <c r="AH102" s="18">
        <v>404576</v>
      </c>
      <c r="AI102" s="18">
        <v>466411</v>
      </c>
      <c r="AJ102" s="18">
        <v>374884</v>
      </c>
      <c r="AK102" s="18">
        <v>358098</v>
      </c>
      <c r="AL102" s="18">
        <v>419725</v>
      </c>
      <c r="AM102" s="18">
        <v>371345</v>
      </c>
      <c r="AN102" s="18">
        <v>302055</v>
      </c>
      <c r="AO102" s="18">
        <v>408836</v>
      </c>
      <c r="AP102" s="18">
        <v>340215</v>
      </c>
      <c r="AQ102" s="18">
        <v>292701</v>
      </c>
      <c r="AR102" s="18">
        <v>337756</v>
      </c>
      <c r="AS102" s="18">
        <v>247934</v>
      </c>
      <c r="AT102" s="18">
        <v>251701</v>
      </c>
      <c r="AU102" s="18">
        <v>285551</v>
      </c>
      <c r="AV102" s="18">
        <v>193237</v>
      </c>
      <c r="AW102" s="18">
        <v>206379</v>
      </c>
      <c r="AX102" s="18">
        <v>257028</v>
      </c>
      <c r="AY102" s="18">
        <v>215967</v>
      </c>
      <c r="AZ102" s="18">
        <v>210713</v>
      </c>
      <c r="BA102" s="18">
        <v>223642</v>
      </c>
      <c r="BB102" s="18">
        <v>171094</v>
      </c>
      <c r="BC102" s="18">
        <v>142900</v>
      </c>
      <c r="BD102" s="18">
        <v>203458</v>
      </c>
      <c r="BE102" s="18">
        <v>223769</v>
      </c>
      <c r="BF102" s="18">
        <v>226042</v>
      </c>
      <c r="BG102" s="18">
        <v>188546</v>
      </c>
      <c r="BH102" s="18">
        <v>158059</v>
      </c>
      <c r="BI102" s="18">
        <v>204983</v>
      </c>
      <c r="BJ102" s="18">
        <v>225298</v>
      </c>
      <c r="BK102" s="18">
        <v>192638</v>
      </c>
      <c r="BL102" s="18">
        <v>230631</v>
      </c>
      <c r="BM102" s="18">
        <v>273152</v>
      </c>
      <c r="BN102" s="18">
        <v>158526</v>
      </c>
      <c r="BO102" s="18">
        <v>129429</v>
      </c>
      <c r="BP102" s="18">
        <v>162352</v>
      </c>
      <c r="BQ102" s="18">
        <v>143549</v>
      </c>
      <c r="BR102" s="18">
        <v>402023</v>
      </c>
      <c r="BS102" s="18">
        <v>688069</v>
      </c>
      <c r="BT102" s="18">
        <v>688402</v>
      </c>
      <c r="BU102" s="18">
        <v>226246</v>
      </c>
      <c r="BV102" s="18">
        <v>717124</v>
      </c>
      <c r="BW102" s="93"/>
      <c r="BX102" s="93"/>
      <c r="BY102" s="93"/>
      <c r="BZ102" s="93"/>
      <c r="CA102" s="93"/>
      <c r="CB102" s="93"/>
      <c r="CD102" s="24">
        <f t="shared" si="5"/>
        <v>1631772</v>
      </c>
      <c r="CE102" s="24">
        <f t="shared" si="6"/>
        <v>1233641</v>
      </c>
      <c r="CF102" s="24">
        <f t="shared" si="7"/>
        <v>450307</v>
      </c>
    </row>
    <row r="103" spans="2:84" x14ac:dyDescent="0.2">
      <c r="B103" s="11" t="s">
        <v>418</v>
      </c>
      <c r="C103" s="18">
        <v>282671</v>
      </c>
      <c r="D103" s="18">
        <v>260543</v>
      </c>
      <c r="E103" s="18">
        <v>304297</v>
      </c>
      <c r="F103" s="18">
        <v>316692</v>
      </c>
      <c r="G103" s="18">
        <v>191881</v>
      </c>
      <c r="H103" s="18">
        <v>246894</v>
      </c>
      <c r="I103" s="18">
        <v>193075</v>
      </c>
      <c r="J103" s="18">
        <v>177634</v>
      </c>
      <c r="K103" s="18">
        <v>283189</v>
      </c>
      <c r="L103" s="18">
        <v>267496</v>
      </c>
      <c r="M103" s="18">
        <v>189777</v>
      </c>
      <c r="N103" s="18">
        <v>252457</v>
      </c>
      <c r="O103" s="18">
        <v>208204</v>
      </c>
      <c r="P103" s="18">
        <v>222934</v>
      </c>
      <c r="Q103" s="18">
        <v>288208</v>
      </c>
      <c r="R103" s="18">
        <v>257709</v>
      </c>
      <c r="S103" s="18">
        <v>237303</v>
      </c>
      <c r="T103" s="18">
        <v>223904</v>
      </c>
      <c r="U103" s="18">
        <v>316984</v>
      </c>
      <c r="V103" s="18">
        <v>175868</v>
      </c>
      <c r="W103" s="18">
        <v>173627</v>
      </c>
      <c r="X103" s="18">
        <v>114405</v>
      </c>
      <c r="Y103" s="18">
        <v>189990</v>
      </c>
      <c r="Z103" s="18">
        <v>425916</v>
      </c>
      <c r="AA103" s="18">
        <v>366688</v>
      </c>
      <c r="AB103" s="18">
        <v>481678</v>
      </c>
      <c r="AC103" s="18">
        <v>565690</v>
      </c>
      <c r="AD103" s="18">
        <v>485482</v>
      </c>
      <c r="AE103" s="18">
        <v>483740</v>
      </c>
      <c r="AF103" s="18">
        <v>476822</v>
      </c>
      <c r="AG103" s="18">
        <v>446921</v>
      </c>
      <c r="AH103" s="18">
        <v>365143</v>
      </c>
      <c r="AI103" s="18">
        <v>385064</v>
      </c>
      <c r="AJ103" s="18">
        <v>342549</v>
      </c>
      <c r="AK103" s="18">
        <v>372721</v>
      </c>
      <c r="AL103" s="18">
        <v>693790</v>
      </c>
      <c r="AM103" s="18">
        <v>542284</v>
      </c>
      <c r="AN103" s="18">
        <v>467867</v>
      </c>
      <c r="AO103" s="18">
        <v>647506</v>
      </c>
      <c r="AP103" s="18">
        <v>944998</v>
      </c>
      <c r="AQ103" s="18">
        <v>587526</v>
      </c>
      <c r="AR103" s="18">
        <v>879346</v>
      </c>
      <c r="AS103" s="18">
        <v>353987</v>
      </c>
      <c r="AT103" s="18">
        <v>394430</v>
      </c>
      <c r="AU103" s="18">
        <v>473793</v>
      </c>
      <c r="AV103" s="18">
        <v>462261</v>
      </c>
      <c r="AW103" s="18">
        <v>453248</v>
      </c>
      <c r="AX103" s="18">
        <v>541824</v>
      </c>
      <c r="AY103" s="18">
        <v>619510</v>
      </c>
      <c r="AZ103" s="18">
        <v>418566</v>
      </c>
      <c r="BA103" s="18">
        <v>820606</v>
      </c>
      <c r="BB103" s="18">
        <v>664138</v>
      </c>
      <c r="BC103" s="18">
        <v>502985</v>
      </c>
      <c r="BD103" s="18">
        <v>544971</v>
      </c>
      <c r="BE103" s="18">
        <v>463499</v>
      </c>
      <c r="BF103" s="18">
        <v>429843</v>
      </c>
      <c r="BG103" s="18">
        <v>362711</v>
      </c>
      <c r="BH103" s="18">
        <v>289129</v>
      </c>
      <c r="BI103" s="18">
        <v>321203</v>
      </c>
      <c r="BJ103" s="18">
        <v>474338</v>
      </c>
      <c r="BK103" s="18">
        <v>546531</v>
      </c>
      <c r="BL103" s="18">
        <v>575091</v>
      </c>
      <c r="BM103" s="18">
        <v>778940</v>
      </c>
      <c r="BN103" s="18">
        <v>731228</v>
      </c>
      <c r="BO103" s="18">
        <v>689023</v>
      </c>
      <c r="BP103" s="18">
        <v>638720</v>
      </c>
      <c r="BQ103" s="18">
        <v>577400</v>
      </c>
      <c r="BR103" s="18">
        <v>375671</v>
      </c>
      <c r="BS103" s="18">
        <v>465402</v>
      </c>
      <c r="BT103" s="18">
        <v>438796</v>
      </c>
      <c r="BU103" s="18">
        <v>374475</v>
      </c>
      <c r="BV103" s="18">
        <v>694713</v>
      </c>
      <c r="BW103" s="93"/>
      <c r="BX103" s="93"/>
      <c r="BY103" s="93"/>
      <c r="BZ103" s="93"/>
      <c r="CA103" s="93"/>
      <c r="CB103" s="93"/>
      <c r="CD103" s="24">
        <f t="shared" si="5"/>
        <v>1507984</v>
      </c>
      <c r="CE103" s="24">
        <f t="shared" si="6"/>
        <v>1418473</v>
      </c>
      <c r="CF103" s="24">
        <f t="shared" si="7"/>
        <v>2058971</v>
      </c>
    </row>
    <row r="104" spans="2:84" x14ac:dyDescent="0.2">
      <c r="B104" s="11" t="s">
        <v>550</v>
      </c>
      <c r="C104" s="16">
        <v>1674833</v>
      </c>
      <c r="D104" s="16">
        <v>1555085</v>
      </c>
      <c r="E104" s="16">
        <v>1793290</v>
      </c>
      <c r="F104" s="16">
        <v>1425610</v>
      </c>
      <c r="G104" s="16">
        <v>1533524</v>
      </c>
      <c r="H104" s="16">
        <v>1898247</v>
      </c>
      <c r="I104" s="18">
        <v>903294</v>
      </c>
      <c r="J104" s="18">
        <v>723278</v>
      </c>
      <c r="K104" s="18">
        <v>584830</v>
      </c>
      <c r="L104" s="18">
        <v>421434</v>
      </c>
      <c r="M104" s="18">
        <v>451572</v>
      </c>
      <c r="N104" s="18">
        <v>753754</v>
      </c>
      <c r="O104" s="18">
        <v>796258</v>
      </c>
      <c r="P104" s="18">
        <v>891991</v>
      </c>
      <c r="Q104" s="16">
        <v>1296841</v>
      </c>
      <c r="R104" s="18">
        <v>954590</v>
      </c>
      <c r="S104" s="18">
        <v>979985</v>
      </c>
      <c r="T104" s="16">
        <v>1001695</v>
      </c>
      <c r="U104" s="18">
        <v>619747</v>
      </c>
      <c r="V104" s="18">
        <v>623650</v>
      </c>
      <c r="W104" s="18">
        <v>621367</v>
      </c>
      <c r="X104" s="18">
        <v>235591</v>
      </c>
      <c r="Y104" s="18">
        <v>195044</v>
      </c>
      <c r="Z104" s="18">
        <v>386061</v>
      </c>
      <c r="AA104" s="18">
        <v>406005</v>
      </c>
      <c r="AB104" s="18">
        <v>537381</v>
      </c>
      <c r="AC104" s="18">
        <v>767648</v>
      </c>
      <c r="AD104" s="18">
        <v>590986</v>
      </c>
      <c r="AE104" s="18">
        <v>546605</v>
      </c>
      <c r="AF104" s="18">
        <v>535151</v>
      </c>
      <c r="AG104" s="18">
        <v>273727</v>
      </c>
      <c r="AH104" s="18">
        <v>235825</v>
      </c>
      <c r="AI104" s="18">
        <v>225363</v>
      </c>
      <c r="AJ104" s="18">
        <v>157376</v>
      </c>
      <c r="AK104" s="18">
        <v>180709</v>
      </c>
      <c r="AL104" s="18">
        <v>323171</v>
      </c>
      <c r="AM104" s="18">
        <v>469794</v>
      </c>
      <c r="AN104" s="18">
        <v>663598</v>
      </c>
      <c r="AO104" s="16">
        <v>1211451</v>
      </c>
      <c r="AP104" s="16">
        <v>1018956</v>
      </c>
      <c r="AQ104" s="16">
        <v>1177968</v>
      </c>
      <c r="AR104" s="16">
        <v>1548388</v>
      </c>
      <c r="AS104" s="18">
        <v>778703</v>
      </c>
      <c r="AT104" s="18">
        <v>671820</v>
      </c>
      <c r="AU104" s="18">
        <v>696369</v>
      </c>
      <c r="AV104" s="18">
        <v>449220</v>
      </c>
      <c r="AW104" s="18">
        <v>429034</v>
      </c>
      <c r="AX104" s="18">
        <v>841441</v>
      </c>
      <c r="AY104" s="18">
        <v>792975</v>
      </c>
      <c r="AZ104" s="16">
        <v>1039743</v>
      </c>
      <c r="BA104" s="16">
        <v>2074975</v>
      </c>
      <c r="BB104" s="16">
        <v>1547641</v>
      </c>
      <c r="BC104" s="16">
        <v>1197842</v>
      </c>
      <c r="BD104" s="16">
        <v>1358457</v>
      </c>
      <c r="BE104" s="18">
        <v>990282</v>
      </c>
      <c r="BF104" s="18">
        <v>790897</v>
      </c>
      <c r="BG104" s="18">
        <v>591027</v>
      </c>
      <c r="BH104" s="18">
        <v>458239</v>
      </c>
      <c r="BI104" s="18">
        <v>675823</v>
      </c>
      <c r="BJ104" s="16">
        <v>1109836</v>
      </c>
      <c r="BK104" s="18">
        <v>306680</v>
      </c>
      <c r="BL104" s="18">
        <v>623651</v>
      </c>
      <c r="BM104" s="16">
        <v>1303666</v>
      </c>
      <c r="BN104" s="16">
        <v>1073721</v>
      </c>
      <c r="BO104" s="16">
        <v>1022226</v>
      </c>
      <c r="BP104" s="16">
        <v>1122462</v>
      </c>
      <c r="BQ104" s="18">
        <v>732449</v>
      </c>
      <c r="BR104" s="18">
        <v>650383</v>
      </c>
      <c r="BS104" s="18">
        <v>531070</v>
      </c>
      <c r="BT104" s="18">
        <v>313245</v>
      </c>
      <c r="BU104" s="18">
        <v>378943</v>
      </c>
      <c r="BV104" s="18">
        <v>678624</v>
      </c>
      <c r="BW104" s="93"/>
      <c r="BX104" s="93"/>
      <c r="BY104" s="93"/>
      <c r="BZ104" s="93"/>
      <c r="CA104" s="93"/>
      <c r="CB104" s="93"/>
      <c r="CD104" s="24">
        <f t="shared" si="5"/>
        <v>1370812</v>
      </c>
      <c r="CE104" s="24">
        <f t="shared" si="6"/>
        <v>1913902</v>
      </c>
      <c r="CF104" s="24">
        <f t="shared" si="7"/>
        <v>3218409</v>
      </c>
    </row>
    <row r="105" spans="2:84" x14ac:dyDescent="0.2">
      <c r="B105" s="11" t="s">
        <v>521</v>
      </c>
      <c r="C105" s="12">
        <v>49397</v>
      </c>
      <c r="D105" s="12">
        <v>54198</v>
      </c>
      <c r="E105" s="12">
        <v>76455</v>
      </c>
      <c r="F105" s="12">
        <v>61217</v>
      </c>
      <c r="G105" s="12">
        <v>62620</v>
      </c>
      <c r="H105" s="12">
        <v>87901</v>
      </c>
      <c r="I105" s="12">
        <v>63140</v>
      </c>
      <c r="J105" s="12">
        <v>60697</v>
      </c>
      <c r="K105" s="12">
        <v>73175</v>
      </c>
      <c r="L105" s="12">
        <v>50466</v>
      </c>
      <c r="M105" s="18">
        <v>183954</v>
      </c>
      <c r="N105" s="18">
        <v>377835</v>
      </c>
      <c r="O105" s="18">
        <v>314189</v>
      </c>
      <c r="P105" s="18">
        <v>339331</v>
      </c>
      <c r="Q105" s="18">
        <v>486729</v>
      </c>
      <c r="R105" s="18">
        <v>367555</v>
      </c>
      <c r="S105" s="18">
        <v>345375</v>
      </c>
      <c r="T105" s="18">
        <v>441492</v>
      </c>
      <c r="U105" s="18">
        <v>348879</v>
      </c>
      <c r="V105" s="18">
        <v>350368</v>
      </c>
      <c r="W105" s="18">
        <v>367742</v>
      </c>
      <c r="X105" s="18">
        <v>254176</v>
      </c>
      <c r="Y105" s="18">
        <v>230731</v>
      </c>
      <c r="Z105" s="18">
        <v>280454</v>
      </c>
      <c r="AA105" s="18">
        <v>255655</v>
      </c>
      <c r="AB105" s="18">
        <v>276165</v>
      </c>
      <c r="AC105" s="18">
        <v>389640</v>
      </c>
      <c r="AD105" s="18">
        <v>342608</v>
      </c>
      <c r="AE105" s="18">
        <v>369927</v>
      </c>
      <c r="AF105" s="18">
        <v>450900</v>
      </c>
      <c r="AG105" s="18">
        <v>358275</v>
      </c>
      <c r="AH105" s="18">
        <v>342371</v>
      </c>
      <c r="AI105" s="18">
        <v>376742</v>
      </c>
      <c r="AJ105" s="18">
        <v>274620</v>
      </c>
      <c r="AK105" s="18">
        <v>597105</v>
      </c>
      <c r="AL105" s="16">
        <v>1033044</v>
      </c>
      <c r="AM105" s="18">
        <v>843794</v>
      </c>
      <c r="AN105" s="18">
        <v>883378</v>
      </c>
      <c r="AO105" s="16">
        <v>1202960</v>
      </c>
      <c r="AP105" s="16">
        <v>1021498</v>
      </c>
      <c r="AQ105" s="16">
        <v>1056631</v>
      </c>
      <c r="AR105" s="16">
        <v>1409110</v>
      </c>
      <c r="AS105" s="16">
        <v>1130708</v>
      </c>
      <c r="AT105" s="16">
        <v>1112490</v>
      </c>
      <c r="AU105" s="16">
        <v>1143137</v>
      </c>
      <c r="AV105" s="18">
        <v>780829</v>
      </c>
      <c r="AW105" s="18">
        <v>730986</v>
      </c>
      <c r="AX105" s="18">
        <v>900517</v>
      </c>
      <c r="AY105" s="18">
        <v>721073</v>
      </c>
      <c r="AZ105" s="18">
        <v>766407</v>
      </c>
      <c r="BA105" s="18">
        <v>974304</v>
      </c>
      <c r="BB105" s="18">
        <v>813096</v>
      </c>
      <c r="BC105" s="18">
        <v>831234</v>
      </c>
      <c r="BD105" s="16">
        <v>1140370</v>
      </c>
      <c r="BE105" s="18">
        <v>871296</v>
      </c>
      <c r="BF105" s="18">
        <v>985672</v>
      </c>
      <c r="BG105" s="16">
        <v>1031254</v>
      </c>
      <c r="BH105" s="18">
        <v>726388</v>
      </c>
      <c r="BI105" s="18">
        <v>634146</v>
      </c>
      <c r="BJ105" s="18">
        <v>806181</v>
      </c>
      <c r="BK105" s="18">
        <v>635941</v>
      </c>
      <c r="BL105" s="18">
        <v>636915</v>
      </c>
      <c r="BM105" s="18">
        <v>845177</v>
      </c>
      <c r="BN105" s="18">
        <v>744150</v>
      </c>
      <c r="BO105" s="18">
        <v>733478</v>
      </c>
      <c r="BP105" s="18">
        <v>903394</v>
      </c>
      <c r="BQ105" s="18">
        <v>699078</v>
      </c>
      <c r="BR105" s="18">
        <v>699273</v>
      </c>
      <c r="BS105" s="18">
        <v>788431</v>
      </c>
      <c r="BT105" s="18">
        <v>547960</v>
      </c>
      <c r="BU105" s="18">
        <v>485973</v>
      </c>
      <c r="BV105" s="18">
        <v>613193</v>
      </c>
      <c r="BW105" s="93"/>
      <c r="BX105" s="93"/>
      <c r="BY105" s="93"/>
      <c r="BZ105" s="93"/>
      <c r="CA105" s="93"/>
      <c r="CB105" s="93"/>
      <c r="CD105" s="24">
        <f t="shared" si="5"/>
        <v>1647126</v>
      </c>
      <c r="CE105" s="24">
        <f t="shared" si="6"/>
        <v>2186782</v>
      </c>
      <c r="CF105" s="24">
        <f t="shared" si="7"/>
        <v>2381022</v>
      </c>
    </row>
    <row r="106" spans="2:84" x14ac:dyDescent="0.2">
      <c r="B106" s="11" t="s">
        <v>170</v>
      </c>
      <c r="C106" s="12">
        <v>85881</v>
      </c>
      <c r="D106" s="12">
        <v>89660</v>
      </c>
      <c r="E106" s="18">
        <v>114225</v>
      </c>
      <c r="F106" s="12">
        <v>98929</v>
      </c>
      <c r="G106" s="18">
        <v>705949</v>
      </c>
      <c r="H106" s="18">
        <v>875877</v>
      </c>
      <c r="I106" s="18">
        <v>624270</v>
      </c>
      <c r="J106" s="18">
        <v>653058</v>
      </c>
      <c r="K106" s="18">
        <v>784037</v>
      </c>
      <c r="L106" s="18">
        <v>584471</v>
      </c>
      <c r="M106" s="18">
        <v>610731</v>
      </c>
      <c r="N106" s="18">
        <v>746293</v>
      </c>
      <c r="O106" s="18">
        <v>633423</v>
      </c>
      <c r="P106" s="18">
        <v>599978</v>
      </c>
      <c r="Q106" s="18">
        <v>689563</v>
      </c>
      <c r="R106" s="18">
        <v>623525</v>
      </c>
      <c r="S106" s="18">
        <v>643561</v>
      </c>
      <c r="T106" s="18">
        <v>884190</v>
      </c>
      <c r="U106" s="18">
        <v>656290</v>
      </c>
      <c r="V106" s="18">
        <v>763759</v>
      </c>
      <c r="W106" s="18">
        <v>912658</v>
      </c>
      <c r="X106" s="18">
        <v>607237</v>
      </c>
      <c r="Y106" s="18">
        <v>623702</v>
      </c>
      <c r="Z106" s="18">
        <v>846235</v>
      </c>
      <c r="AA106" s="18">
        <v>714721</v>
      </c>
      <c r="AB106" s="18">
        <v>702384</v>
      </c>
      <c r="AC106" s="18">
        <v>860646</v>
      </c>
      <c r="AD106" s="18">
        <v>746599</v>
      </c>
      <c r="AE106" s="18">
        <v>757949</v>
      </c>
      <c r="AF106" s="18">
        <v>937729</v>
      </c>
      <c r="AG106" s="18">
        <v>781639</v>
      </c>
      <c r="AH106" s="18">
        <v>798696</v>
      </c>
      <c r="AI106" s="18">
        <v>923661</v>
      </c>
      <c r="AJ106" s="18">
        <v>705750</v>
      </c>
      <c r="AK106" s="18">
        <v>738070</v>
      </c>
      <c r="AL106" s="18">
        <v>915213</v>
      </c>
      <c r="AM106" s="18">
        <v>753908</v>
      </c>
      <c r="AN106" s="18">
        <v>735338</v>
      </c>
      <c r="AO106" s="18">
        <v>953310</v>
      </c>
      <c r="AP106" s="18">
        <v>806366</v>
      </c>
      <c r="AQ106" s="18">
        <v>930093</v>
      </c>
      <c r="AR106" s="18">
        <v>987852</v>
      </c>
      <c r="AS106" s="18">
        <v>788437</v>
      </c>
      <c r="AT106" s="18">
        <v>788715</v>
      </c>
      <c r="AU106" s="16">
        <v>1083819</v>
      </c>
      <c r="AV106" s="16">
        <v>1044224</v>
      </c>
      <c r="AW106" s="16">
        <v>1005862</v>
      </c>
      <c r="AX106" s="16">
        <v>1207491</v>
      </c>
      <c r="AY106" s="18">
        <v>904693</v>
      </c>
      <c r="AZ106" s="18">
        <v>946455</v>
      </c>
      <c r="BA106" s="16">
        <v>1048756</v>
      </c>
      <c r="BB106" s="18">
        <v>889123</v>
      </c>
      <c r="BC106" s="18">
        <v>835749</v>
      </c>
      <c r="BD106" s="16">
        <v>1050960</v>
      </c>
      <c r="BE106" s="18">
        <v>905207</v>
      </c>
      <c r="BF106" s="18">
        <v>919886</v>
      </c>
      <c r="BG106" s="16">
        <v>1190088</v>
      </c>
      <c r="BH106" s="18">
        <v>843885</v>
      </c>
      <c r="BI106" s="18">
        <v>869781</v>
      </c>
      <c r="BJ106" s="16">
        <v>1215944</v>
      </c>
      <c r="BK106" s="18">
        <v>902516</v>
      </c>
      <c r="BL106" s="18">
        <v>840334</v>
      </c>
      <c r="BM106" s="16">
        <v>1213772</v>
      </c>
      <c r="BN106" s="18">
        <v>874570</v>
      </c>
      <c r="BO106" s="18">
        <v>719108</v>
      </c>
      <c r="BP106" s="18">
        <v>743335</v>
      </c>
      <c r="BQ106" s="18">
        <v>448586</v>
      </c>
      <c r="BR106" s="18">
        <v>290973</v>
      </c>
      <c r="BS106" s="18">
        <v>528998</v>
      </c>
      <c r="BT106" s="18">
        <v>741152</v>
      </c>
      <c r="BU106" s="18">
        <v>651191</v>
      </c>
      <c r="BV106" s="18">
        <v>596962</v>
      </c>
      <c r="BW106" s="93"/>
      <c r="BX106" s="93"/>
      <c r="BY106" s="93"/>
      <c r="BZ106" s="93"/>
      <c r="CA106" s="93"/>
      <c r="CB106" s="93"/>
      <c r="CD106" s="24">
        <f t="shared" si="5"/>
        <v>1989305</v>
      </c>
      <c r="CE106" s="24">
        <f t="shared" si="6"/>
        <v>1268557</v>
      </c>
      <c r="CF106" s="24">
        <f t="shared" si="7"/>
        <v>2337013</v>
      </c>
    </row>
    <row r="107" spans="2:84" x14ac:dyDescent="0.2">
      <c r="B107" s="11" t="s">
        <v>487</v>
      </c>
      <c r="C107" s="16">
        <v>1275439</v>
      </c>
      <c r="D107" s="16">
        <v>1259457</v>
      </c>
      <c r="E107" s="16">
        <v>1409144</v>
      </c>
      <c r="F107" s="16">
        <v>1065668</v>
      </c>
      <c r="G107" s="16">
        <v>1027560</v>
      </c>
      <c r="H107" s="16">
        <v>1406530</v>
      </c>
      <c r="I107" s="16">
        <v>1199758</v>
      </c>
      <c r="J107" s="16">
        <v>1043423</v>
      </c>
      <c r="K107" s="16">
        <v>1321530</v>
      </c>
      <c r="L107" s="18">
        <v>939566</v>
      </c>
      <c r="M107" s="16">
        <v>1043073</v>
      </c>
      <c r="N107" s="16">
        <v>1299042</v>
      </c>
      <c r="O107" s="16">
        <v>1075900</v>
      </c>
      <c r="P107" s="16">
        <v>1049450</v>
      </c>
      <c r="Q107" s="16">
        <v>1322888</v>
      </c>
      <c r="R107" s="18">
        <v>992153</v>
      </c>
      <c r="S107" s="18">
        <v>997719</v>
      </c>
      <c r="T107" s="16">
        <v>1341427</v>
      </c>
      <c r="U107" s="18">
        <v>950992</v>
      </c>
      <c r="V107" s="18">
        <v>940636</v>
      </c>
      <c r="W107" s="18">
        <v>971535</v>
      </c>
      <c r="X107" s="16">
        <v>1048819</v>
      </c>
      <c r="Y107" s="18">
        <v>859396</v>
      </c>
      <c r="Z107" s="16">
        <v>1150591</v>
      </c>
      <c r="AA107" s="18">
        <v>899188</v>
      </c>
      <c r="AB107" s="18">
        <v>897645</v>
      </c>
      <c r="AC107" s="16">
        <v>1047366</v>
      </c>
      <c r="AD107" s="18">
        <v>839889</v>
      </c>
      <c r="AE107" s="18">
        <v>882066</v>
      </c>
      <c r="AF107" s="16">
        <v>1079425</v>
      </c>
      <c r="AG107" s="18">
        <v>838228</v>
      </c>
      <c r="AH107" s="18">
        <v>818650</v>
      </c>
      <c r="AI107" s="18">
        <v>954144</v>
      </c>
      <c r="AJ107" s="18">
        <v>766147</v>
      </c>
      <c r="AK107" s="18">
        <v>740750</v>
      </c>
      <c r="AL107" s="16">
        <v>1008322</v>
      </c>
      <c r="AM107" s="18">
        <v>849108</v>
      </c>
      <c r="AN107" s="18">
        <v>779178</v>
      </c>
      <c r="AO107" s="18">
        <v>977884</v>
      </c>
      <c r="AP107" s="18">
        <v>797811</v>
      </c>
      <c r="AQ107" s="18">
        <v>758645</v>
      </c>
      <c r="AR107" s="18">
        <v>921073</v>
      </c>
      <c r="AS107" s="18">
        <v>733078</v>
      </c>
      <c r="AT107" s="18">
        <v>680839</v>
      </c>
      <c r="AU107" s="18">
        <v>799102</v>
      </c>
      <c r="AV107" s="18">
        <v>610171</v>
      </c>
      <c r="AW107" s="18">
        <v>606012</v>
      </c>
      <c r="AX107" s="18">
        <v>883244</v>
      </c>
      <c r="AY107" s="18">
        <v>717758</v>
      </c>
      <c r="AZ107" s="18">
        <v>691582</v>
      </c>
      <c r="BA107" s="18">
        <v>705604</v>
      </c>
      <c r="BB107" s="18">
        <v>587376</v>
      </c>
      <c r="BC107" s="18">
        <v>434024</v>
      </c>
      <c r="BD107" s="18">
        <v>661789</v>
      </c>
      <c r="BE107" s="18">
        <v>636406</v>
      </c>
      <c r="BF107" s="18">
        <v>580958</v>
      </c>
      <c r="BG107" s="18">
        <v>667506</v>
      </c>
      <c r="BH107" s="18">
        <v>555139</v>
      </c>
      <c r="BI107" s="18">
        <v>530515</v>
      </c>
      <c r="BJ107" s="18">
        <v>742519</v>
      </c>
      <c r="BK107" s="18">
        <v>584071</v>
      </c>
      <c r="BL107" s="18">
        <v>553325</v>
      </c>
      <c r="BM107" s="18">
        <v>606698</v>
      </c>
      <c r="BN107" s="18">
        <v>546748</v>
      </c>
      <c r="BO107" s="18">
        <v>561687</v>
      </c>
      <c r="BP107" s="18">
        <v>670913</v>
      </c>
      <c r="BQ107" s="18">
        <v>558150</v>
      </c>
      <c r="BR107" s="18">
        <v>490429</v>
      </c>
      <c r="BS107" s="18">
        <v>575506</v>
      </c>
      <c r="BT107" s="18">
        <v>456127</v>
      </c>
      <c r="BU107" s="18">
        <v>448787</v>
      </c>
      <c r="BV107" s="18">
        <v>593724</v>
      </c>
      <c r="BW107" s="93"/>
      <c r="BX107" s="93"/>
      <c r="BY107" s="93"/>
      <c r="BZ107" s="93"/>
      <c r="CA107" s="93"/>
      <c r="CB107" s="93"/>
      <c r="CD107" s="24">
        <f t="shared" si="5"/>
        <v>1498638</v>
      </c>
      <c r="CE107" s="24">
        <f t="shared" si="6"/>
        <v>1624085</v>
      </c>
      <c r="CF107" s="24">
        <f t="shared" si="7"/>
        <v>1779348</v>
      </c>
    </row>
    <row r="108" spans="2:84" x14ac:dyDescent="0.2">
      <c r="B108" s="11" t="s">
        <v>377</v>
      </c>
      <c r="C108" s="18">
        <v>121746</v>
      </c>
      <c r="D108" s="18">
        <v>122781</v>
      </c>
      <c r="E108" s="18">
        <v>139090</v>
      </c>
      <c r="F108" s="18">
        <v>118458</v>
      </c>
      <c r="G108" s="18">
        <v>116661</v>
      </c>
      <c r="H108" s="18">
        <v>130315</v>
      </c>
      <c r="I108" s="18">
        <v>120064</v>
      </c>
      <c r="J108" s="18">
        <v>124632</v>
      </c>
      <c r="K108" s="18">
        <v>133909</v>
      </c>
      <c r="L108" s="12">
        <v>93652</v>
      </c>
      <c r="M108" s="18">
        <v>109292</v>
      </c>
      <c r="N108" s="18">
        <v>120316</v>
      </c>
      <c r="O108" s="18">
        <v>120673</v>
      </c>
      <c r="P108" s="18">
        <v>118056</v>
      </c>
      <c r="Q108" s="18">
        <v>126019</v>
      </c>
      <c r="R108" s="18">
        <v>100095</v>
      </c>
      <c r="S108" s="18">
        <v>119327</v>
      </c>
      <c r="T108" s="18">
        <v>138998</v>
      </c>
      <c r="U108" s="18">
        <v>217470</v>
      </c>
      <c r="V108" s="18">
        <v>131352</v>
      </c>
      <c r="W108" s="18">
        <v>141631</v>
      </c>
      <c r="X108" s="12">
        <v>88920</v>
      </c>
      <c r="Y108" s="18">
        <v>122588</v>
      </c>
      <c r="Z108" s="18">
        <v>132025</v>
      </c>
      <c r="AA108" s="18">
        <v>125087</v>
      </c>
      <c r="AB108" s="18">
        <v>104036</v>
      </c>
      <c r="AC108" s="18">
        <v>102043</v>
      </c>
      <c r="AD108" s="12">
        <v>28234</v>
      </c>
      <c r="AE108" s="12">
        <v>23160</v>
      </c>
      <c r="AF108" s="12">
        <v>20650</v>
      </c>
      <c r="AG108" s="12">
        <v>23381</v>
      </c>
      <c r="AH108" s="12">
        <v>26663</v>
      </c>
      <c r="AI108" s="12">
        <v>41748</v>
      </c>
      <c r="AJ108" s="12">
        <v>29142</v>
      </c>
      <c r="AK108" s="12">
        <v>31439</v>
      </c>
      <c r="AL108" s="12">
        <v>44833</v>
      </c>
      <c r="AM108" s="12">
        <v>44250</v>
      </c>
      <c r="AN108" s="12">
        <v>50304</v>
      </c>
      <c r="AO108" s="12">
        <v>48434</v>
      </c>
      <c r="AP108" s="12">
        <v>32142</v>
      </c>
      <c r="AQ108" s="12">
        <v>36199</v>
      </c>
      <c r="AR108" s="12">
        <v>40886</v>
      </c>
      <c r="AS108" s="12">
        <v>31807</v>
      </c>
      <c r="AT108" s="12">
        <v>22491</v>
      </c>
      <c r="AU108" s="12">
        <v>24333</v>
      </c>
      <c r="AV108" s="12">
        <v>19591</v>
      </c>
      <c r="AW108" s="12">
        <v>28740</v>
      </c>
      <c r="AX108" s="12">
        <v>57879</v>
      </c>
      <c r="AY108" s="12">
        <v>44362</v>
      </c>
      <c r="AZ108" s="12">
        <v>36158</v>
      </c>
      <c r="BA108" s="12">
        <v>40271</v>
      </c>
      <c r="BB108" s="12">
        <v>77126</v>
      </c>
      <c r="BC108" s="12">
        <v>43843</v>
      </c>
      <c r="BD108" s="12">
        <v>61792</v>
      </c>
      <c r="BE108" s="12">
        <v>57092</v>
      </c>
      <c r="BF108" s="12">
        <v>71850</v>
      </c>
      <c r="BG108" s="12">
        <v>89197</v>
      </c>
      <c r="BH108" s="18">
        <v>122318</v>
      </c>
      <c r="BI108" s="18">
        <v>173362</v>
      </c>
      <c r="BJ108" s="18">
        <v>283291</v>
      </c>
      <c r="BK108" s="18">
        <v>277648</v>
      </c>
      <c r="BL108" s="18">
        <v>281800</v>
      </c>
      <c r="BM108" s="18">
        <v>329450</v>
      </c>
      <c r="BN108" s="18">
        <v>421430</v>
      </c>
      <c r="BO108" s="18">
        <v>316963</v>
      </c>
      <c r="BP108" s="18">
        <v>450136</v>
      </c>
      <c r="BQ108" s="18">
        <v>440439</v>
      </c>
      <c r="BR108" s="18">
        <v>647717</v>
      </c>
      <c r="BS108" s="18">
        <v>684559</v>
      </c>
      <c r="BT108" s="18">
        <v>431760</v>
      </c>
      <c r="BU108" s="18">
        <v>485754</v>
      </c>
      <c r="BV108" s="18">
        <v>586809</v>
      </c>
      <c r="BW108" s="93"/>
      <c r="BX108" s="93"/>
      <c r="BY108" s="93"/>
      <c r="BZ108" s="93"/>
      <c r="CA108" s="93"/>
      <c r="CB108" s="93"/>
      <c r="CD108" s="24">
        <f t="shared" si="5"/>
        <v>1504323</v>
      </c>
      <c r="CE108" s="24">
        <f t="shared" si="6"/>
        <v>1772715</v>
      </c>
      <c r="CF108" s="24">
        <f t="shared" si="7"/>
        <v>1188529</v>
      </c>
    </row>
    <row r="109" spans="2:84" x14ac:dyDescent="0.2">
      <c r="B109" s="11" t="s">
        <v>431</v>
      </c>
      <c r="C109" s="18">
        <v>382208</v>
      </c>
      <c r="D109" s="18">
        <v>314250</v>
      </c>
      <c r="E109" s="18">
        <v>368490</v>
      </c>
      <c r="F109" s="18">
        <v>281263</v>
      </c>
      <c r="G109" s="18">
        <v>295526</v>
      </c>
      <c r="H109" s="18">
        <v>567459</v>
      </c>
      <c r="I109" s="18">
        <v>739837</v>
      </c>
      <c r="J109" s="18">
        <v>693445</v>
      </c>
      <c r="K109" s="18">
        <v>497089</v>
      </c>
      <c r="L109" s="18">
        <v>367887</v>
      </c>
      <c r="M109" s="18">
        <v>405139</v>
      </c>
      <c r="N109" s="18">
        <v>489620</v>
      </c>
      <c r="O109" s="18">
        <v>383532</v>
      </c>
      <c r="P109" s="18">
        <v>321997</v>
      </c>
      <c r="Q109" s="18">
        <v>389361</v>
      </c>
      <c r="R109" s="18">
        <v>322220</v>
      </c>
      <c r="S109" s="18">
        <v>385613</v>
      </c>
      <c r="T109" s="18">
        <v>543312</v>
      </c>
      <c r="U109" s="18">
        <v>487394</v>
      </c>
      <c r="V109" s="18">
        <v>725027</v>
      </c>
      <c r="W109" s="18">
        <v>645609</v>
      </c>
      <c r="X109" s="18">
        <v>360017</v>
      </c>
      <c r="Y109" s="18">
        <v>387083</v>
      </c>
      <c r="Z109" s="18">
        <v>459283</v>
      </c>
      <c r="AA109" s="18">
        <v>309719</v>
      </c>
      <c r="AB109" s="18">
        <v>281316</v>
      </c>
      <c r="AC109" s="18">
        <v>355316</v>
      </c>
      <c r="AD109" s="18">
        <v>337584</v>
      </c>
      <c r="AE109" s="18">
        <v>354996</v>
      </c>
      <c r="AF109" s="18">
        <v>585666</v>
      </c>
      <c r="AG109" s="18">
        <v>660731</v>
      </c>
      <c r="AH109" s="18">
        <v>523590</v>
      </c>
      <c r="AI109" s="18">
        <v>492069</v>
      </c>
      <c r="AJ109" s="18">
        <v>384012</v>
      </c>
      <c r="AK109" s="18">
        <v>364331</v>
      </c>
      <c r="AL109" s="18">
        <v>424100</v>
      </c>
      <c r="AM109" s="18">
        <v>338300</v>
      </c>
      <c r="AN109" s="18">
        <v>322300</v>
      </c>
      <c r="AO109" s="18">
        <v>403944</v>
      </c>
      <c r="AP109" s="18">
        <v>371294</v>
      </c>
      <c r="AQ109" s="18">
        <v>509663</v>
      </c>
      <c r="AR109" s="18">
        <v>590486</v>
      </c>
      <c r="AS109" s="18">
        <v>545219</v>
      </c>
      <c r="AT109" s="18">
        <v>750900</v>
      </c>
      <c r="AU109" s="18">
        <v>598765</v>
      </c>
      <c r="AV109" s="18">
        <v>323315</v>
      </c>
      <c r="AW109" s="18">
        <v>356481</v>
      </c>
      <c r="AX109" s="18">
        <v>524568</v>
      </c>
      <c r="AY109" s="18">
        <v>371429</v>
      </c>
      <c r="AZ109" s="18">
        <v>353146</v>
      </c>
      <c r="BA109" s="18">
        <v>389405</v>
      </c>
      <c r="BB109" s="18">
        <v>365422</v>
      </c>
      <c r="BC109" s="18">
        <v>495005</v>
      </c>
      <c r="BD109" s="18">
        <v>785443</v>
      </c>
      <c r="BE109" s="18">
        <v>621818</v>
      </c>
      <c r="BF109" s="18">
        <v>744712</v>
      </c>
      <c r="BG109" s="18">
        <v>608812</v>
      </c>
      <c r="BH109" s="18">
        <v>335139</v>
      </c>
      <c r="BI109" s="18">
        <v>380359</v>
      </c>
      <c r="BJ109" s="18">
        <v>429498</v>
      </c>
      <c r="BK109" s="18">
        <v>391983</v>
      </c>
      <c r="BL109" s="18">
        <v>321788</v>
      </c>
      <c r="BM109" s="18">
        <v>426854</v>
      </c>
      <c r="BN109" s="18">
        <v>418016</v>
      </c>
      <c r="BO109" s="18">
        <v>414961</v>
      </c>
      <c r="BP109" s="18">
        <v>573499</v>
      </c>
      <c r="BQ109" s="18">
        <v>584789</v>
      </c>
      <c r="BR109" s="18">
        <v>681333</v>
      </c>
      <c r="BS109" s="18">
        <v>609656</v>
      </c>
      <c r="BT109" s="18">
        <v>418739</v>
      </c>
      <c r="BU109" s="18">
        <v>394337</v>
      </c>
      <c r="BV109" s="18">
        <v>570134</v>
      </c>
      <c r="BW109" s="93"/>
      <c r="BX109" s="93"/>
      <c r="BY109" s="93"/>
      <c r="BZ109" s="93"/>
      <c r="CA109" s="93"/>
      <c r="CB109" s="93"/>
      <c r="CD109" s="24">
        <f t="shared" si="5"/>
        <v>1383210</v>
      </c>
      <c r="CE109" s="24">
        <f t="shared" si="6"/>
        <v>1875778</v>
      </c>
      <c r="CF109" s="24">
        <f t="shared" si="7"/>
        <v>1406476</v>
      </c>
    </row>
    <row r="110" spans="2:84" x14ac:dyDescent="0.2">
      <c r="B110" s="11" t="s">
        <v>484</v>
      </c>
      <c r="C110" s="12">
        <v>27705</v>
      </c>
      <c r="D110" s="12">
        <v>27091</v>
      </c>
      <c r="E110" s="12">
        <v>35090</v>
      </c>
      <c r="F110" s="12">
        <v>24555</v>
      </c>
      <c r="G110" s="12">
        <v>26504</v>
      </c>
      <c r="H110" s="12">
        <v>14596</v>
      </c>
      <c r="I110" s="13">
        <v>3327</v>
      </c>
      <c r="J110" s="12">
        <v>25426</v>
      </c>
      <c r="K110" s="12">
        <v>43919</v>
      </c>
      <c r="L110" s="12">
        <v>44577</v>
      </c>
      <c r="M110" s="12">
        <v>73826</v>
      </c>
      <c r="N110" s="12">
        <v>89155</v>
      </c>
      <c r="O110" s="12">
        <v>74187</v>
      </c>
      <c r="P110" s="12">
        <v>79477</v>
      </c>
      <c r="Q110" s="12">
        <v>80257</v>
      </c>
      <c r="R110" s="12">
        <v>60738</v>
      </c>
      <c r="S110" s="12">
        <v>51249</v>
      </c>
      <c r="T110" s="12">
        <v>64305</v>
      </c>
      <c r="U110" s="12">
        <v>48273</v>
      </c>
      <c r="V110" s="12">
        <v>48358</v>
      </c>
      <c r="W110" s="12">
        <v>74651</v>
      </c>
      <c r="X110" s="12">
        <v>88929</v>
      </c>
      <c r="Y110" s="12">
        <v>56115</v>
      </c>
      <c r="Z110" s="18">
        <v>126043</v>
      </c>
      <c r="AA110" s="12">
        <v>91607</v>
      </c>
      <c r="AB110" s="18">
        <v>100070</v>
      </c>
      <c r="AC110" s="18">
        <v>259226</v>
      </c>
      <c r="AD110" s="12">
        <v>28578</v>
      </c>
      <c r="AE110" s="12">
        <v>19883</v>
      </c>
      <c r="AF110" s="12">
        <v>37228</v>
      </c>
      <c r="AG110" s="12">
        <v>54033</v>
      </c>
      <c r="AH110" s="12">
        <v>19043</v>
      </c>
      <c r="AI110" s="12">
        <v>32052</v>
      </c>
      <c r="AJ110" s="12">
        <v>19808</v>
      </c>
      <c r="AK110" s="12">
        <v>43826</v>
      </c>
      <c r="AL110" s="12">
        <v>95546</v>
      </c>
      <c r="AM110" s="12">
        <v>59174</v>
      </c>
      <c r="AN110" s="12">
        <v>53285</v>
      </c>
      <c r="AO110" s="18">
        <v>114212</v>
      </c>
      <c r="AP110" s="18">
        <v>114338</v>
      </c>
      <c r="AQ110" s="18">
        <v>143522</v>
      </c>
      <c r="AR110" s="18">
        <v>188631</v>
      </c>
      <c r="AS110" s="18">
        <v>257630</v>
      </c>
      <c r="AT110" s="18">
        <v>272211</v>
      </c>
      <c r="AU110" s="18">
        <v>312140</v>
      </c>
      <c r="AV110" s="18">
        <v>252436</v>
      </c>
      <c r="AW110" s="18">
        <v>288794</v>
      </c>
      <c r="AX110" s="18">
        <v>362502</v>
      </c>
      <c r="AY110" s="18">
        <v>271242</v>
      </c>
      <c r="AZ110" s="18">
        <v>274227</v>
      </c>
      <c r="BA110" s="18">
        <v>342003</v>
      </c>
      <c r="BB110" s="18">
        <v>231910</v>
      </c>
      <c r="BC110" s="18">
        <v>242598</v>
      </c>
      <c r="BD110" s="18">
        <v>289389</v>
      </c>
      <c r="BE110" s="12">
        <v>88451</v>
      </c>
      <c r="BF110" s="18">
        <v>123317</v>
      </c>
      <c r="BG110" s="18">
        <v>119404</v>
      </c>
      <c r="BH110" s="12">
        <v>92169</v>
      </c>
      <c r="BI110" s="12">
        <v>71432</v>
      </c>
      <c r="BJ110" s="12">
        <v>94541</v>
      </c>
      <c r="BK110" s="12">
        <v>74435</v>
      </c>
      <c r="BL110" s="12">
        <v>74960</v>
      </c>
      <c r="BM110" s="18">
        <v>116121</v>
      </c>
      <c r="BN110" s="18">
        <v>124809</v>
      </c>
      <c r="BO110" s="18">
        <v>167199</v>
      </c>
      <c r="BP110" s="18">
        <v>427353</v>
      </c>
      <c r="BQ110" s="18">
        <v>449739</v>
      </c>
      <c r="BR110" s="18">
        <v>492019</v>
      </c>
      <c r="BS110" s="18">
        <v>632970</v>
      </c>
      <c r="BT110" s="18">
        <v>459999</v>
      </c>
      <c r="BU110" s="18">
        <v>485728</v>
      </c>
      <c r="BV110" s="18">
        <v>563940</v>
      </c>
      <c r="BW110" s="93"/>
      <c r="BX110" s="93"/>
      <c r="BY110" s="93"/>
      <c r="BZ110" s="93"/>
      <c r="CA110" s="93"/>
      <c r="CB110" s="93"/>
      <c r="CD110" s="24">
        <f t="shared" si="5"/>
        <v>1509667</v>
      </c>
      <c r="CE110" s="24">
        <f t="shared" si="6"/>
        <v>1574728</v>
      </c>
      <c r="CF110" s="24">
        <f t="shared" si="7"/>
        <v>719361</v>
      </c>
    </row>
    <row r="111" spans="2:84" x14ac:dyDescent="0.2">
      <c r="B111" s="11" t="s">
        <v>468</v>
      </c>
      <c r="C111" s="12">
        <v>67588</v>
      </c>
      <c r="D111" s="12">
        <v>95922</v>
      </c>
      <c r="E111" s="18">
        <v>136129</v>
      </c>
      <c r="F111" s="18">
        <v>103021</v>
      </c>
      <c r="G111" s="18">
        <v>114142</v>
      </c>
      <c r="H111" s="18">
        <v>151275</v>
      </c>
      <c r="I111" s="18">
        <v>109143</v>
      </c>
      <c r="J111" s="18">
        <v>104730</v>
      </c>
      <c r="K111" s="18">
        <v>107521</v>
      </c>
      <c r="L111" s="12">
        <v>80759</v>
      </c>
      <c r="M111" s="12">
        <v>70544</v>
      </c>
      <c r="N111" s="12">
        <v>94091</v>
      </c>
      <c r="O111" s="12">
        <v>87452</v>
      </c>
      <c r="P111" s="18">
        <v>100585</v>
      </c>
      <c r="Q111" s="18">
        <v>142642</v>
      </c>
      <c r="R111" s="18">
        <v>110170</v>
      </c>
      <c r="S111" s="18">
        <v>138938</v>
      </c>
      <c r="T111" s="18">
        <v>931770</v>
      </c>
      <c r="U111" s="18">
        <v>846423</v>
      </c>
      <c r="V111" s="18">
        <v>790571</v>
      </c>
      <c r="W111" s="18">
        <v>815025</v>
      </c>
      <c r="X111" s="18">
        <v>511236</v>
      </c>
      <c r="Y111" s="18">
        <v>615033</v>
      </c>
      <c r="Z111" s="18">
        <v>579330</v>
      </c>
      <c r="AA111" s="18">
        <v>533340</v>
      </c>
      <c r="AB111" s="18">
        <v>623622</v>
      </c>
      <c r="AC111" s="18">
        <v>922638</v>
      </c>
      <c r="AD111" s="18">
        <v>805960</v>
      </c>
      <c r="AE111" s="18">
        <v>938568</v>
      </c>
      <c r="AF111" s="16">
        <v>1095795</v>
      </c>
      <c r="AG111" s="18">
        <v>739113</v>
      </c>
      <c r="AH111" s="18">
        <v>720231</v>
      </c>
      <c r="AI111" s="18">
        <v>793186</v>
      </c>
      <c r="AJ111" s="18">
        <v>518001</v>
      </c>
      <c r="AK111" s="18">
        <v>485228</v>
      </c>
      <c r="AL111" s="18">
        <v>601136</v>
      </c>
      <c r="AM111" s="18">
        <v>540406</v>
      </c>
      <c r="AN111" s="18">
        <v>620265</v>
      </c>
      <c r="AO111" s="18">
        <v>895237</v>
      </c>
      <c r="AP111" s="18">
        <v>785283</v>
      </c>
      <c r="AQ111" s="18">
        <v>877557</v>
      </c>
      <c r="AR111" s="16">
        <v>1117353</v>
      </c>
      <c r="AS111" s="18">
        <v>763689</v>
      </c>
      <c r="AT111" s="18">
        <v>814865</v>
      </c>
      <c r="AU111" s="18">
        <v>749529</v>
      </c>
      <c r="AV111" s="18">
        <v>498554</v>
      </c>
      <c r="AW111" s="18">
        <v>432333</v>
      </c>
      <c r="AX111" s="18">
        <v>572488</v>
      </c>
      <c r="AY111" s="18">
        <v>471814</v>
      </c>
      <c r="AZ111" s="18">
        <v>652801</v>
      </c>
      <c r="BA111" s="18">
        <v>873384</v>
      </c>
      <c r="BB111" s="18">
        <v>683152</v>
      </c>
      <c r="BC111" s="18">
        <v>762338</v>
      </c>
      <c r="BD111" s="16">
        <v>1064440</v>
      </c>
      <c r="BE111" s="18">
        <v>891969</v>
      </c>
      <c r="BF111" s="18">
        <v>872561</v>
      </c>
      <c r="BG111" s="18">
        <v>816846</v>
      </c>
      <c r="BH111" s="18">
        <v>508131</v>
      </c>
      <c r="BI111" s="18">
        <v>411493</v>
      </c>
      <c r="BJ111" s="18">
        <v>535945</v>
      </c>
      <c r="BK111" s="18">
        <v>482546</v>
      </c>
      <c r="BL111" s="18">
        <v>523379</v>
      </c>
      <c r="BM111" s="18">
        <v>748114</v>
      </c>
      <c r="BN111" s="18">
        <v>611734</v>
      </c>
      <c r="BO111" s="18">
        <v>623105</v>
      </c>
      <c r="BP111" s="18">
        <v>809910</v>
      </c>
      <c r="BQ111" s="18">
        <v>613792</v>
      </c>
      <c r="BR111" s="18">
        <v>638965</v>
      </c>
      <c r="BS111" s="18">
        <v>771289</v>
      </c>
      <c r="BT111" s="18">
        <v>544944</v>
      </c>
      <c r="BU111" s="18">
        <v>468324</v>
      </c>
      <c r="BV111" s="18">
        <v>561723</v>
      </c>
      <c r="BW111" s="93"/>
      <c r="BX111" s="93"/>
      <c r="BY111" s="93"/>
      <c r="BZ111" s="93"/>
      <c r="CA111" s="93"/>
      <c r="CB111" s="93"/>
      <c r="CD111" s="24">
        <f t="shared" si="5"/>
        <v>1574991</v>
      </c>
      <c r="CE111" s="24">
        <f t="shared" si="6"/>
        <v>2024046</v>
      </c>
      <c r="CF111" s="24">
        <f t="shared" si="7"/>
        <v>2044749</v>
      </c>
    </row>
    <row r="112" spans="2:84" x14ac:dyDescent="0.2">
      <c r="B112" s="11" t="s">
        <v>197</v>
      </c>
      <c r="C112" s="18">
        <v>331230</v>
      </c>
      <c r="D112" s="18">
        <v>335116</v>
      </c>
      <c r="E112" s="18">
        <v>422821</v>
      </c>
      <c r="F112" s="18">
        <v>330621</v>
      </c>
      <c r="G112" s="18">
        <v>331969</v>
      </c>
      <c r="H112" s="18">
        <v>423777</v>
      </c>
      <c r="I112" s="18">
        <v>341390</v>
      </c>
      <c r="J112" s="18">
        <v>342095</v>
      </c>
      <c r="K112" s="18">
        <v>430143</v>
      </c>
      <c r="L112" s="18">
        <v>337464</v>
      </c>
      <c r="M112" s="18">
        <v>332912</v>
      </c>
      <c r="N112" s="18">
        <v>421696</v>
      </c>
      <c r="O112" s="18">
        <v>336581</v>
      </c>
      <c r="P112" s="18">
        <v>332873</v>
      </c>
      <c r="Q112" s="18">
        <v>420525</v>
      </c>
      <c r="R112" s="18">
        <v>336577</v>
      </c>
      <c r="S112" s="18">
        <v>322420</v>
      </c>
      <c r="T112" s="18">
        <v>407024</v>
      </c>
      <c r="U112" s="18">
        <v>334729</v>
      </c>
      <c r="V112" s="18">
        <v>322121</v>
      </c>
      <c r="W112" s="18">
        <v>386143</v>
      </c>
      <c r="X112" s="18">
        <v>317907</v>
      </c>
      <c r="Y112" s="18">
        <v>312440</v>
      </c>
      <c r="Z112" s="18">
        <v>372490</v>
      </c>
      <c r="AA112" s="18">
        <v>313007</v>
      </c>
      <c r="AB112" s="18">
        <v>348841</v>
      </c>
      <c r="AC112" s="18">
        <v>468228</v>
      </c>
      <c r="AD112" s="18">
        <v>328121</v>
      </c>
      <c r="AE112" s="18">
        <v>334024</v>
      </c>
      <c r="AF112" s="18">
        <v>411596</v>
      </c>
      <c r="AG112" s="18">
        <v>333882</v>
      </c>
      <c r="AH112" s="18">
        <v>339083</v>
      </c>
      <c r="AI112" s="18">
        <v>407164</v>
      </c>
      <c r="AJ112" s="18">
        <v>323603</v>
      </c>
      <c r="AK112" s="18">
        <v>325301</v>
      </c>
      <c r="AL112" s="18">
        <v>405390</v>
      </c>
      <c r="AM112" s="18">
        <v>331800</v>
      </c>
      <c r="AN112" s="18">
        <v>321895</v>
      </c>
      <c r="AO112" s="18">
        <v>405798</v>
      </c>
      <c r="AP112" s="18">
        <v>341430</v>
      </c>
      <c r="AQ112" s="18">
        <v>342268</v>
      </c>
      <c r="AR112" s="18">
        <v>426922</v>
      </c>
      <c r="AS112" s="18">
        <v>365456</v>
      </c>
      <c r="AT112" s="18">
        <v>385838</v>
      </c>
      <c r="AU112" s="18">
        <v>476242</v>
      </c>
      <c r="AV112" s="18">
        <v>385665</v>
      </c>
      <c r="AW112" s="18">
        <v>363212</v>
      </c>
      <c r="AX112" s="18">
        <v>474267</v>
      </c>
      <c r="AY112" s="18">
        <v>370778</v>
      </c>
      <c r="AZ112" s="18">
        <v>360505</v>
      </c>
      <c r="BA112" s="18">
        <v>413409</v>
      </c>
      <c r="BB112" s="18">
        <v>330337</v>
      </c>
      <c r="BC112" s="18">
        <v>344532</v>
      </c>
      <c r="BD112" s="18">
        <v>447778</v>
      </c>
      <c r="BE112" s="18">
        <v>380152</v>
      </c>
      <c r="BF112" s="18">
        <v>397086</v>
      </c>
      <c r="BG112" s="18">
        <v>468879</v>
      </c>
      <c r="BH112" s="18">
        <v>378189</v>
      </c>
      <c r="BI112" s="18">
        <v>369310</v>
      </c>
      <c r="BJ112" s="18">
        <v>468375</v>
      </c>
      <c r="BK112" s="18">
        <v>373458</v>
      </c>
      <c r="BL112" s="18">
        <v>379772</v>
      </c>
      <c r="BM112" s="18">
        <v>519361</v>
      </c>
      <c r="BN112" s="18">
        <v>401982</v>
      </c>
      <c r="BO112" s="18">
        <v>387483</v>
      </c>
      <c r="BP112" s="18">
        <v>482402</v>
      </c>
      <c r="BQ112" s="18">
        <v>377887</v>
      </c>
      <c r="BR112" s="18">
        <v>386663</v>
      </c>
      <c r="BS112" s="18">
        <v>527238</v>
      </c>
      <c r="BT112" s="18">
        <v>431157</v>
      </c>
      <c r="BU112" s="18">
        <v>429966</v>
      </c>
      <c r="BV112" s="18">
        <v>543694</v>
      </c>
      <c r="BW112" s="93"/>
      <c r="BX112" s="93"/>
      <c r="BY112" s="93"/>
      <c r="BZ112" s="93"/>
      <c r="CA112" s="93"/>
      <c r="CB112" s="93"/>
      <c r="CD112" s="24">
        <f t="shared" si="5"/>
        <v>1404817</v>
      </c>
      <c r="CE112" s="24">
        <f t="shared" si="6"/>
        <v>1291788</v>
      </c>
      <c r="CF112" s="24">
        <f t="shared" si="7"/>
        <v>1271867</v>
      </c>
    </row>
    <row r="113" spans="2:84" x14ac:dyDescent="0.2">
      <c r="B113" s="11" t="s">
        <v>355</v>
      </c>
      <c r="C113" s="18">
        <v>280724</v>
      </c>
      <c r="D113" s="18">
        <v>269334</v>
      </c>
      <c r="E113" s="18">
        <v>366178</v>
      </c>
      <c r="F113" s="18">
        <v>291962</v>
      </c>
      <c r="G113" s="18">
        <v>290130</v>
      </c>
      <c r="H113" s="18">
        <v>366123</v>
      </c>
      <c r="I113" s="18">
        <v>589746</v>
      </c>
      <c r="J113" s="18">
        <v>824421</v>
      </c>
      <c r="K113" s="16">
        <v>1038633</v>
      </c>
      <c r="L113" s="18">
        <v>862854</v>
      </c>
      <c r="M113" s="18">
        <v>923707</v>
      </c>
      <c r="N113" s="16">
        <v>1115476</v>
      </c>
      <c r="O113" s="18">
        <v>910512</v>
      </c>
      <c r="P113" s="18">
        <v>906582</v>
      </c>
      <c r="Q113" s="16">
        <v>1105098</v>
      </c>
      <c r="R113" s="18">
        <v>976937</v>
      </c>
      <c r="S113" s="18">
        <v>964818</v>
      </c>
      <c r="T113" s="16">
        <v>1244940</v>
      </c>
      <c r="U113" s="18">
        <v>953629</v>
      </c>
      <c r="V113" s="18">
        <v>990161</v>
      </c>
      <c r="W113" s="16">
        <v>1398441</v>
      </c>
      <c r="X113" s="16">
        <v>1066353</v>
      </c>
      <c r="Y113" s="18">
        <v>993684</v>
      </c>
      <c r="Z113" s="16">
        <v>1300861</v>
      </c>
      <c r="AA113" s="16">
        <v>1027768</v>
      </c>
      <c r="AB113" s="16">
        <v>1032337</v>
      </c>
      <c r="AC113" s="16">
        <v>1328235</v>
      </c>
      <c r="AD113" s="16">
        <v>1025669</v>
      </c>
      <c r="AE113" s="16">
        <v>1050662</v>
      </c>
      <c r="AF113" s="16">
        <v>1239385</v>
      </c>
      <c r="AG113" s="16">
        <v>1148550</v>
      </c>
      <c r="AH113" s="16">
        <v>1094909</v>
      </c>
      <c r="AI113" s="16">
        <v>1344148</v>
      </c>
      <c r="AJ113" s="16">
        <v>1069653</v>
      </c>
      <c r="AK113" s="16">
        <v>1157694</v>
      </c>
      <c r="AL113" s="16">
        <v>1526402</v>
      </c>
      <c r="AM113" s="16">
        <v>1221654</v>
      </c>
      <c r="AN113" s="16">
        <v>1239112</v>
      </c>
      <c r="AO113" s="16">
        <v>1550037</v>
      </c>
      <c r="AP113" s="16">
        <v>1258124</v>
      </c>
      <c r="AQ113" s="16">
        <v>1523468</v>
      </c>
      <c r="AR113" s="16">
        <v>1911011</v>
      </c>
      <c r="AS113" s="16">
        <v>1606981</v>
      </c>
      <c r="AT113" s="16">
        <v>1645253</v>
      </c>
      <c r="AU113" s="16">
        <v>1926351</v>
      </c>
      <c r="AV113" s="16">
        <v>1857718</v>
      </c>
      <c r="AW113" s="16">
        <v>1870193</v>
      </c>
      <c r="AX113" s="16">
        <v>2418233</v>
      </c>
      <c r="AY113" s="16">
        <v>2058557</v>
      </c>
      <c r="AZ113" s="16">
        <v>1946439</v>
      </c>
      <c r="BA113" s="16">
        <v>2902337</v>
      </c>
      <c r="BB113" s="16">
        <v>1811903</v>
      </c>
      <c r="BC113" s="16">
        <v>3278917</v>
      </c>
      <c r="BD113" s="16">
        <v>2991070</v>
      </c>
      <c r="BE113" s="16">
        <v>1075232</v>
      </c>
      <c r="BF113" s="18">
        <v>931214</v>
      </c>
      <c r="BG113" s="18">
        <v>969388</v>
      </c>
      <c r="BH113" s="16">
        <v>1189838</v>
      </c>
      <c r="BI113" s="16">
        <v>1124798</v>
      </c>
      <c r="BJ113" s="16">
        <v>1431264</v>
      </c>
      <c r="BK113" s="16">
        <v>1225818</v>
      </c>
      <c r="BL113" s="16">
        <v>1025824</v>
      </c>
      <c r="BM113" s="16">
        <v>1310158</v>
      </c>
      <c r="BN113" s="18">
        <v>665380</v>
      </c>
      <c r="BO113" s="18">
        <v>645125</v>
      </c>
      <c r="BP113" s="18">
        <v>704342</v>
      </c>
      <c r="BQ113" s="18">
        <v>538074</v>
      </c>
      <c r="BR113" s="18">
        <v>427048</v>
      </c>
      <c r="BS113" s="18">
        <v>596878</v>
      </c>
      <c r="BT113" s="18">
        <v>530554</v>
      </c>
      <c r="BU113" s="18">
        <v>443157</v>
      </c>
      <c r="BV113" s="18">
        <v>537493</v>
      </c>
      <c r="BW113" s="93"/>
      <c r="BX113" s="93"/>
      <c r="BY113" s="93"/>
      <c r="BZ113" s="93"/>
      <c r="CA113" s="93"/>
      <c r="CB113" s="93"/>
      <c r="CD113" s="24">
        <f t="shared" si="5"/>
        <v>1511204</v>
      </c>
      <c r="CE113" s="24">
        <f t="shared" si="6"/>
        <v>1562000</v>
      </c>
      <c r="CF113" s="24">
        <f t="shared" si="7"/>
        <v>2014847</v>
      </c>
    </row>
    <row r="114" spans="2:84" x14ac:dyDescent="0.2">
      <c r="B114" s="11" t="s">
        <v>530</v>
      </c>
      <c r="C114" s="18">
        <v>577697</v>
      </c>
      <c r="D114" s="18">
        <v>521335</v>
      </c>
      <c r="E114" s="18">
        <v>701261</v>
      </c>
      <c r="F114" s="18">
        <v>568242</v>
      </c>
      <c r="G114" s="18">
        <v>466988</v>
      </c>
      <c r="H114" s="18">
        <v>593668</v>
      </c>
      <c r="I114" s="18">
        <v>465257</v>
      </c>
      <c r="J114" s="18">
        <v>512960</v>
      </c>
      <c r="K114" s="18">
        <v>611909</v>
      </c>
      <c r="L114" s="18">
        <v>497029</v>
      </c>
      <c r="M114" s="18">
        <v>552282</v>
      </c>
      <c r="N114" s="18">
        <v>660603</v>
      </c>
      <c r="O114" s="18">
        <v>549113</v>
      </c>
      <c r="P114" s="18">
        <v>528149</v>
      </c>
      <c r="Q114" s="18">
        <v>657146</v>
      </c>
      <c r="R114" s="18">
        <v>555833</v>
      </c>
      <c r="S114" s="18">
        <v>464940</v>
      </c>
      <c r="T114" s="18">
        <v>659545</v>
      </c>
      <c r="U114" s="18">
        <v>516984</v>
      </c>
      <c r="V114" s="18">
        <v>485056</v>
      </c>
      <c r="W114" s="18">
        <v>588061</v>
      </c>
      <c r="X114" s="18">
        <v>488507</v>
      </c>
      <c r="Y114" s="18">
        <v>447091</v>
      </c>
      <c r="Z114" s="18">
        <v>542007</v>
      </c>
      <c r="AA114" s="18">
        <v>413511</v>
      </c>
      <c r="AB114" s="18">
        <v>387838</v>
      </c>
      <c r="AC114" s="18">
        <v>511092</v>
      </c>
      <c r="AD114" s="18">
        <v>364731</v>
      </c>
      <c r="AE114" s="18">
        <v>356736</v>
      </c>
      <c r="AF114" s="18">
        <v>549330</v>
      </c>
      <c r="AG114" s="18">
        <v>381274</v>
      </c>
      <c r="AH114" s="18">
        <v>363865</v>
      </c>
      <c r="AI114" s="18">
        <v>478050</v>
      </c>
      <c r="AJ114" s="18">
        <v>378525</v>
      </c>
      <c r="AK114" s="18">
        <v>373172</v>
      </c>
      <c r="AL114" s="18">
        <v>515713</v>
      </c>
      <c r="AM114" s="18">
        <v>437778</v>
      </c>
      <c r="AN114" s="18">
        <v>342944</v>
      </c>
      <c r="AO114" s="18">
        <v>411259</v>
      </c>
      <c r="AP114" s="18">
        <v>345627</v>
      </c>
      <c r="AQ114" s="18">
        <v>385170</v>
      </c>
      <c r="AR114" s="18">
        <v>508337</v>
      </c>
      <c r="AS114" s="18">
        <v>370400</v>
      </c>
      <c r="AT114" s="18">
        <v>365981</v>
      </c>
      <c r="AU114" s="18">
        <v>387911</v>
      </c>
      <c r="AV114" s="18">
        <v>357954</v>
      </c>
      <c r="AW114" s="18">
        <v>329419</v>
      </c>
      <c r="AX114" s="18">
        <v>580408</v>
      </c>
      <c r="AY114" s="18">
        <v>406204</v>
      </c>
      <c r="AZ114" s="18">
        <v>370697</v>
      </c>
      <c r="BA114" s="18">
        <v>946149</v>
      </c>
      <c r="BB114" s="18">
        <v>762156</v>
      </c>
      <c r="BC114" s="18">
        <v>506769</v>
      </c>
      <c r="BD114" s="18">
        <v>897443</v>
      </c>
      <c r="BE114" s="18">
        <v>993065</v>
      </c>
      <c r="BF114" s="18">
        <v>849283</v>
      </c>
      <c r="BG114" s="16">
        <v>1072576</v>
      </c>
      <c r="BH114" s="16">
        <v>1210288</v>
      </c>
      <c r="BI114" s="18">
        <v>997832</v>
      </c>
      <c r="BJ114" s="16">
        <v>1142728</v>
      </c>
      <c r="BK114" s="18">
        <v>950048</v>
      </c>
      <c r="BL114" s="18">
        <v>917665</v>
      </c>
      <c r="BM114" s="16">
        <v>1415510</v>
      </c>
      <c r="BN114" s="18">
        <v>584779</v>
      </c>
      <c r="BO114" s="18">
        <v>215126</v>
      </c>
      <c r="BP114" s="18">
        <v>248934</v>
      </c>
      <c r="BQ114" s="12">
        <v>68743</v>
      </c>
      <c r="BR114" s="18">
        <v>128151</v>
      </c>
      <c r="BS114" s="12">
        <v>68325</v>
      </c>
      <c r="BT114" s="12">
        <v>62341</v>
      </c>
      <c r="BU114" s="18">
        <v>175963</v>
      </c>
      <c r="BV114" s="18">
        <v>530346</v>
      </c>
      <c r="BW114" s="93"/>
      <c r="BX114" s="93"/>
      <c r="BY114" s="93"/>
      <c r="BZ114" s="93"/>
      <c r="CA114" s="93"/>
      <c r="CB114" s="93"/>
      <c r="CD114" s="24">
        <f t="shared" si="5"/>
        <v>768650</v>
      </c>
      <c r="CE114" s="24">
        <f t="shared" si="6"/>
        <v>265219</v>
      </c>
      <c r="CF114" s="24">
        <f t="shared" si="7"/>
        <v>1048839</v>
      </c>
    </row>
    <row r="115" spans="2:84" x14ac:dyDescent="0.2">
      <c r="B115" s="11" t="s">
        <v>292</v>
      </c>
      <c r="C115" s="12">
        <v>40338</v>
      </c>
      <c r="D115" s="12">
        <v>38426</v>
      </c>
      <c r="E115" s="12">
        <v>44191</v>
      </c>
      <c r="F115" s="12">
        <v>41876</v>
      </c>
      <c r="G115" s="12">
        <v>47227</v>
      </c>
      <c r="H115" s="12">
        <v>63967</v>
      </c>
      <c r="I115" s="12">
        <v>37543</v>
      </c>
      <c r="J115" s="12">
        <v>42861</v>
      </c>
      <c r="K115" s="12">
        <v>52767</v>
      </c>
      <c r="L115" s="12">
        <v>39381</v>
      </c>
      <c r="M115" s="12">
        <v>40382</v>
      </c>
      <c r="N115" s="12">
        <v>51429</v>
      </c>
      <c r="O115" s="12">
        <v>46607</v>
      </c>
      <c r="P115" s="12">
        <v>43629</v>
      </c>
      <c r="Q115" s="12">
        <v>35858</v>
      </c>
      <c r="R115" s="12">
        <v>47206</v>
      </c>
      <c r="S115" s="12">
        <v>40896</v>
      </c>
      <c r="T115" s="12">
        <v>64248</v>
      </c>
      <c r="U115" s="12">
        <v>54318</v>
      </c>
      <c r="V115" s="12">
        <v>49074</v>
      </c>
      <c r="W115" s="12">
        <v>55764</v>
      </c>
      <c r="X115" s="12">
        <v>44782</v>
      </c>
      <c r="Y115" s="12">
        <v>41352</v>
      </c>
      <c r="Z115" s="12">
        <v>52634</v>
      </c>
      <c r="AA115" s="12">
        <v>46389</v>
      </c>
      <c r="AB115" s="12">
        <v>47217</v>
      </c>
      <c r="AC115" s="12">
        <v>62095</v>
      </c>
      <c r="AD115" s="12">
        <v>65295</v>
      </c>
      <c r="AE115" s="12">
        <v>72582</v>
      </c>
      <c r="AF115" s="12">
        <v>98077</v>
      </c>
      <c r="AG115" s="12">
        <v>82075</v>
      </c>
      <c r="AH115" s="12">
        <v>66511</v>
      </c>
      <c r="AI115" s="12">
        <v>88357</v>
      </c>
      <c r="AJ115" s="12">
        <v>52903</v>
      </c>
      <c r="AK115" s="12">
        <v>46124</v>
      </c>
      <c r="AL115" s="12">
        <v>62574</v>
      </c>
      <c r="AM115" s="12">
        <v>46670</v>
      </c>
      <c r="AN115" s="12">
        <v>41683</v>
      </c>
      <c r="AO115" s="12">
        <v>55708</v>
      </c>
      <c r="AP115" s="12">
        <v>42971</v>
      </c>
      <c r="AQ115" s="12">
        <v>42086</v>
      </c>
      <c r="AR115" s="12">
        <v>61619</v>
      </c>
      <c r="AS115" s="12">
        <v>50451</v>
      </c>
      <c r="AT115" s="12">
        <v>64291</v>
      </c>
      <c r="AU115" s="18">
        <v>100599</v>
      </c>
      <c r="AV115" s="18">
        <v>150227</v>
      </c>
      <c r="AW115" s="18">
        <v>150847</v>
      </c>
      <c r="AX115" s="18">
        <v>198687</v>
      </c>
      <c r="AY115" s="18">
        <v>123005</v>
      </c>
      <c r="AZ115" s="18">
        <v>134679</v>
      </c>
      <c r="BA115" s="18">
        <v>161182</v>
      </c>
      <c r="BB115" s="18">
        <v>149191</v>
      </c>
      <c r="BC115" s="18">
        <v>132503</v>
      </c>
      <c r="BD115" s="18">
        <v>188446</v>
      </c>
      <c r="BE115" s="18">
        <v>148562</v>
      </c>
      <c r="BF115" s="18">
        <v>139217</v>
      </c>
      <c r="BG115" s="18">
        <v>185398</v>
      </c>
      <c r="BH115" s="18">
        <v>170013</v>
      </c>
      <c r="BI115" s="18">
        <v>169617</v>
      </c>
      <c r="BJ115" s="18">
        <v>189353</v>
      </c>
      <c r="BK115" s="18">
        <v>158274</v>
      </c>
      <c r="BL115" s="18">
        <v>152943</v>
      </c>
      <c r="BM115" s="18">
        <v>166883</v>
      </c>
      <c r="BN115" s="18">
        <v>159531</v>
      </c>
      <c r="BO115" s="18">
        <v>146625</v>
      </c>
      <c r="BP115" s="18">
        <v>206684</v>
      </c>
      <c r="BQ115" s="18">
        <v>166717</v>
      </c>
      <c r="BR115" s="18">
        <v>164452</v>
      </c>
      <c r="BS115" s="18">
        <v>212647</v>
      </c>
      <c r="BT115" s="18">
        <v>174354</v>
      </c>
      <c r="BU115" s="18">
        <v>377400</v>
      </c>
      <c r="BV115" s="18">
        <v>503873</v>
      </c>
      <c r="BW115" s="93"/>
      <c r="BX115" s="93"/>
      <c r="BY115" s="93"/>
      <c r="BZ115" s="93"/>
      <c r="CA115" s="93"/>
      <c r="CB115" s="93"/>
      <c r="CD115" s="24">
        <f t="shared" si="5"/>
        <v>1055627</v>
      </c>
      <c r="CE115" s="24">
        <f t="shared" si="6"/>
        <v>543816</v>
      </c>
      <c r="CF115" s="24">
        <f t="shared" si="7"/>
        <v>512840</v>
      </c>
    </row>
    <row r="116" spans="2:84" x14ac:dyDescent="0.2">
      <c r="B116" s="11" t="s">
        <v>246</v>
      </c>
      <c r="C116" s="18">
        <v>190796</v>
      </c>
      <c r="D116" s="18">
        <v>170355</v>
      </c>
      <c r="E116" s="18">
        <v>142789</v>
      </c>
      <c r="F116" s="12">
        <v>82865</v>
      </c>
      <c r="G116" s="12">
        <v>81585</v>
      </c>
      <c r="H116" s="18">
        <v>102453</v>
      </c>
      <c r="I116" s="12">
        <v>80450</v>
      </c>
      <c r="J116" s="12">
        <v>73249</v>
      </c>
      <c r="K116" s="12">
        <v>88031</v>
      </c>
      <c r="L116" s="12">
        <v>57215</v>
      </c>
      <c r="M116" s="12">
        <v>44520</v>
      </c>
      <c r="N116" s="12">
        <v>43165</v>
      </c>
      <c r="O116" s="12">
        <v>29052</v>
      </c>
      <c r="P116" s="12">
        <v>20659</v>
      </c>
      <c r="Q116" s="12">
        <v>23943</v>
      </c>
      <c r="R116" s="12">
        <v>19740</v>
      </c>
      <c r="S116" s="12">
        <v>17538</v>
      </c>
      <c r="T116" s="12">
        <v>20177</v>
      </c>
      <c r="U116" s="12">
        <v>44470</v>
      </c>
      <c r="V116" s="12">
        <v>65138</v>
      </c>
      <c r="W116" s="12">
        <v>99882</v>
      </c>
      <c r="X116" s="12">
        <v>91924</v>
      </c>
      <c r="Y116" s="12">
        <v>69271</v>
      </c>
      <c r="Z116" s="18">
        <v>172255</v>
      </c>
      <c r="AA116" s="18">
        <v>137327</v>
      </c>
      <c r="AB116" s="18">
        <v>119422</v>
      </c>
      <c r="AC116" s="18">
        <v>148283</v>
      </c>
      <c r="AD116" s="18">
        <v>114707</v>
      </c>
      <c r="AE116" s="18">
        <v>126525</v>
      </c>
      <c r="AF116" s="18">
        <v>180929</v>
      </c>
      <c r="AG116" s="18">
        <v>173825</v>
      </c>
      <c r="AH116" s="18">
        <v>178698</v>
      </c>
      <c r="AI116" s="18">
        <v>222744</v>
      </c>
      <c r="AJ116" s="18">
        <v>155611</v>
      </c>
      <c r="AK116" s="18">
        <v>166323</v>
      </c>
      <c r="AL116" s="18">
        <v>212747</v>
      </c>
      <c r="AM116" s="18">
        <v>142095</v>
      </c>
      <c r="AN116" s="18">
        <v>117053</v>
      </c>
      <c r="AO116" s="18">
        <v>140269</v>
      </c>
      <c r="AP116" s="18">
        <v>107382</v>
      </c>
      <c r="AQ116" s="12">
        <v>92002</v>
      </c>
      <c r="AR116" s="18">
        <v>111585</v>
      </c>
      <c r="AS116" s="12">
        <v>79085</v>
      </c>
      <c r="AT116" s="18">
        <v>112625</v>
      </c>
      <c r="AU116" s="18">
        <v>234478</v>
      </c>
      <c r="AV116" s="18">
        <v>171558</v>
      </c>
      <c r="AW116" s="18">
        <v>172358</v>
      </c>
      <c r="AX116" s="18">
        <v>209703</v>
      </c>
      <c r="AY116" s="18">
        <v>147922</v>
      </c>
      <c r="AZ116" s="18">
        <v>135243</v>
      </c>
      <c r="BA116" s="18">
        <v>155543</v>
      </c>
      <c r="BB116" s="18">
        <v>136128</v>
      </c>
      <c r="BC116" s="18">
        <v>129847</v>
      </c>
      <c r="BD116" s="18">
        <v>168145</v>
      </c>
      <c r="BE116" s="18">
        <v>151239</v>
      </c>
      <c r="BF116" s="18">
        <v>177104</v>
      </c>
      <c r="BG116" s="18">
        <v>225549</v>
      </c>
      <c r="BH116" s="18">
        <v>241940</v>
      </c>
      <c r="BI116" s="18">
        <v>328025</v>
      </c>
      <c r="BJ116" s="18">
        <v>422669</v>
      </c>
      <c r="BK116" s="18">
        <v>342480</v>
      </c>
      <c r="BL116" s="18">
        <v>294682</v>
      </c>
      <c r="BM116" s="18">
        <v>435095</v>
      </c>
      <c r="BN116" s="18">
        <v>387198</v>
      </c>
      <c r="BO116" s="18">
        <v>365755</v>
      </c>
      <c r="BP116" s="18">
        <v>512889</v>
      </c>
      <c r="BQ116" s="18">
        <v>455875</v>
      </c>
      <c r="BR116" s="18">
        <v>417161</v>
      </c>
      <c r="BS116" s="18">
        <v>490938</v>
      </c>
      <c r="BT116" s="18">
        <v>374405</v>
      </c>
      <c r="BU116" s="18">
        <v>382202</v>
      </c>
      <c r="BV116" s="18">
        <v>494819</v>
      </c>
      <c r="BW116" s="93"/>
      <c r="BX116" s="93"/>
      <c r="BY116" s="93"/>
      <c r="BZ116" s="93"/>
      <c r="CA116" s="93"/>
      <c r="CB116" s="93"/>
      <c r="CD116" s="24">
        <f t="shared" si="5"/>
        <v>1251426</v>
      </c>
      <c r="CE116" s="24">
        <f t="shared" si="6"/>
        <v>1363974</v>
      </c>
      <c r="CF116" s="24">
        <f t="shared" si="7"/>
        <v>1265842</v>
      </c>
    </row>
    <row r="117" spans="2:84" x14ac:dyDescent="0.2">
      <c r="B117" s="11" t="s">
        <v>374</v>
      </c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2">
        <v>14896</v>
      </c>
      <c r="BI117" s="18">
        <v>478071</v>
      </c>
      <c r="BJ117" s="18">
        <v>585000</v>
      </c>
      <c r="BK117" s="18">
        <v>433602</v>
      </c>
      <c r="BL117" s="18">
        <v>427956</v>
      </c>
      <c r="BM117" s="18">
        <v>484024</v>
      </c>
      <c r="BN117" s="18">
        <v>317984</v>
      </c>
      <c r="BO117" s="18">
        <v>360169</v>
      </c>
      <c r="BP117" s="18">
        <v>418118</v>
      </c>
      <c r="BQ117" s="18">
        <v>412423</v>
      </c>
      <c r="BR117" s="18">
        <v>358975</v>
      </c>
      <c r="BS117" s="18">
        <v>574838</v>
      </c>
      <c r="BT117" s="18">
        <v>331664</v>
      </c>
      <c r="BU117" s="18">
        <v>344442</v>
      </c>
      <c r="BV117" s="18">
        <v>481441</v>
      </c>
      <c r="BW117" s="93"/>
      <c r="BX117" s="93"/>
      <c r="BY117" s="93"/>
      <c r="BZ117" s="93"/>
      <c r="CA117" s="93"/>
      <c r="CB117" s="93"/>
      <c r="CD117" s="24">
        <f t="shared" si="5"/>
        <v>1157547</v>
      </c>
      <c r="CE117" s="24">
        <f t="shared" si="6"/>
        <v>1346236</v>
      </c>
      <c r="CF117" s="24">
        <f t="shared" si="7"/>
        <v>1096271</v>
      </c>
    </row>
    <row r="118" spans="2:84" x14ac:dyDescent="0.2">
      <c r="B118" s="11" t="s">
        <v>400</v>
      </c>
      <c r="C118" s="18">
        <v>123218</v>
      </c>
      <c r="D118" s="18">
        <v>114848</v>
      </c>
      <c r="E118" s="18">
        <v>148445</v>
      </c>
      <c r="F118" s="18">
        <v>127976</v>
      </c>
      <c r="G118" s="18">
        <v>124264</v>
      </c>
      <c r="H118" s="18">
        <v>163992</v>
      </c>
      <c r="I118" s="18">
        <v>127608</v>
      </c>
      <c r="J118" s="18">
        <v>128790</v>
      </c>
      <c r="K118" s="18">
        <v>153148</v>
      </c>
      <c r="L118" s="18">
        <v>122225</v>
      </c>
      <c r="M118" s="18">
        <v>124386</v>
      </c>
      <c r="N118" s="18">
        <v>151293</v>
      </c>
      <c r="O118" s="18">
        <v>124824</v>
      </c>
      <c r="P118" s="18">
        <v>123975</v>
      </c>
      <c r="Q118" s="18">
        <v>152291</v>
      </c>
      <c r="R118" s="18">
        <v>128205</v>
      </c>
      <c r="S118" s="18">
        <v>125988</v>
      </c>
      <c r="T118" s="18">
        <v>152389</v>
      </c>
      <c r="U118" s="18">
        <v>121754</v>
      </c>
      <c r="V118" s="18">
        <v>122095</v>
      </c>
      <c r="W118" s="18">
        <v>141451</v>
      </c>
      <c r="X118" s="18">
        <v>137297</v>
      </c>
      <c r="Y118" s="18">
        <v>133935</v>
      </c>
      <c r="Z118" s="18">
        <v>162027</v>
      </c>
      <c r="AA118" s="18">
        <v>127444</v>
      </c>
      <c r="AB118" s="18">
        <v>125089</v>
      </c>
      <c r="AC118" s="18">
        <v>155436</v>
      </c>
      <c r="AD118" s="18">
        <v>144774</v>
      </c>
      <c r="AE118" s="18">
        <v>217788</v>
      </c>
      <c r="AF118" s="18">
        <v>239394</v>
      </c>
      <c r="AG118" s="18">
        <v>202910</v>
      </c>
      <c r="AH118" s="18">
        <v>197090</v>
      </c>
      <c r="AI118" s="18">
        <v>217908</v>
      </c>
      <c r="AJ118" s="18">
        <v>181226</v>
      </c>
      <c r="AK118" s="18">
        <v>186616</v>
      </c>
      <c r="AL118" s="18">
        <v>224814</v>
      </c>
      <c r="AM118" s="18">
        <v>165784</v>
      </c>
      <c r="AN118" s="18">
        <v>175079</v>
      </c>
      <c r="AO118" s="18">
        <v>222148</v>
      </c>
      <c r="AP118" s="18">
        <v>183229</v>
      </c>
      <c r="AQ118" s="18">
        <v>213679</v>
      </c>
      <c r="AR118" s="18">
        <v>273733</v>
      </c>
      <c r="AS118" s="18">
        <v>198787</v>
      </c>
      <c r="AT118" s="18">
        <v>200478</v>
      </c>
      <c r="AU118" s="18">
        <v>242853</v>
      </c>
      <c r="AV118" s="18">
        <v>193630</v>
      </c>
      <c r="AW118" s="18">
        <v>203785</v>
      </c>
      <c r="AX118" s="18">
        <v>242578</v>
      </c>
      <c r="AY118" s="18">
        <v>249137</v>
      </c>
      <c r="AZ118" s="18">
        <v>265512</v>
      </c>
      <c r="BA118" s="18">
        <v>344727</v>
      </c>
      <c r="BB118" s="18">
        <v>351356</v>
      </c>
      <c r="BC118" s="18">
        <v>353770</v>
      </c>
      <c r="BD118" s="18">
        <v>420737</v>
      </c>
      <c r="BE118" s="18">
        <v>288499</v>
      </c>
      <c r="BF118" s="18">
        <v>292961</v>
      </c>
      <c r="BG118" s="18">
        <v>386918</v>
      </c>
      <c r="BH118" s="18">
        <v>346805</v>
      </c>
      <c r="BI118" s="18">
        <v>441024</v>
      </c>
      <c r="BJ118" s="18">
        <v>539612</v>
      </c>
      <c r="BK118" s="18">
        <v>446677</v>
      </c>
      <c r="BL118" s="18">
        <v>445777</v>
      </c>
      <c r="BM118" s="18">
        <v>549236</v>
      </c>
      <c r="BN118" s="18">
        <v>476021</v>
      </c>
      <c r="BO118" s="18">
        <v>478820</v>
      </c>
      <c r="BP118" s="18">
        <v>567972</v>
      </c>
      <c r="BQ118" s="18">
        <v>447389</v>
      </c>
      <c r="BR118" s="18">
        <v>430657</v>
      </c>
      <c r="BS118" s="18">
        <v>557291</v>
      </c>
      <c r="BT118" s="18">
        <v>358580</v>
      </c>
      <c r="BU118" s="18">
        <v>381718</v>
      </c>
      <c r="BV118" s="18">
        <v>477305</v>
      </c>
      <c r="BW118" s="93"/>
      <c r="BX118" s="93"/>
      <c r="BY118" s="93"/>
      <c r="BZ118" s="93"/>
      <c r="CA118" s="93"/>
      <c r="CB118" s="93"/>
      <c r="CD118" s="24">
        <f t="shared" si="5"/>
        <v>1217603</v>
      </c>
      <c r="CE118" s="24">
        <f t="shared" si="6"/>
        <v>1435337</v>
      </c>
      <c r="CF118" s="24">
        <f t="shared" si="7"/>
        <v>1522813</v>
      </c>
    </row>
    <row r="119" spans="2:84" x14ac:dyDescent="0.2">
      <c r="B119" s="11" t="s">
        <v>272</v>
      </c>
      <c r="C119" s="16">
        <v>1237265</v>
      </c>
      <c r="D119" s="16">
        <v>1131475</v>
      </c>
      <c r="E119" s="16">
        <v>1328399</v>
      </c>
      <c r="F119" s="18">
        <v>969900</v>
      </c>
      <c r="G119" s="18">
        <v>940924</v>
      </c>
      <c r="H119" s="16">
        <v>1336406</v>
      </c>
      <c r="I119" s="16">
        <v>1206138</v>
      </c>
      <c r="J119" s="16">
        <v>1248467</v>
      </c>
      <c r="K119" s="16">
        <v>1577312</v>
      </c>
      <c r="L119" s="16">
        <v>1313776</v>
      </c>
      <c r="M119" s="16">
        <v>1341271</v>
      </c>
      <c r="N119" s="16">
        <v>1507880</v>
      </c>
      <c r="O119" s="16">
        <v>1217126</v>
      </c>
      <c r="P119" s="16">
        <v>1103349</v>
      </c>
      <c r="Q119" s="16">
        <v>1344377</v>
      </c>
      <c r="R119" s="16">
        <v>1093538</v>
      </c>
      <c r="S119" s="16">
        <v>1098757</v>
      </c>
      <c r="T119" s="16">
        <v>1451825</v>
      </c>
      <c r="U119" s="16">
        <v>1170733</v>
      </c>
      <c r="V119" s="16">
        <v>1119555</v>
      </c>
      <c r="W119" s="16">
        <v>1339599</v>
      </c>
      <c r="X119" s="16">
        <v>1705460</v>
      </c>
      <c r="Y119" s="16">
        <v>1377969</v>
      </c>
      <c r="Z119" s="16">
        <v>1305602</v>
      </c>
      <c r="AA119" s="16">
        <v>1083994</v>
      </c>
      <c r="AB119" s="18">
        <v>980733</v>
      </c>
      <c r="AC119" s="16">
        <v>1219788</v>
      </c>
      <c r="AD119" s="18">
        <v>952347</v>
      </c>
      <c r="AE119" s="18">
        <v>922950</v>
      </c>
      <c r="AF119" s="16">
        <v>1070373</v>
      </c>
      <c r="AG119" s="18">
        <v>922974</v>
      </c>
      <c r="AH119" s="18">
        <v>933811</v>
      </c>
      <c r="AI119" s="16">
        <v>1456636</v>
      </c>
      <c r="AJ119" s="16">
        <v>1148049</v>
      </c>
      <c r="AK119" s="16">
        <v>1193792</v>
      </c>
      <c r="AL119" s="16">
        <v>1505370</v>
      </c>
      <c r="AM119" s="16">
        <v>1100775</v>
      </c>
      <c r="AN119" s="18">
        <v>917330</v>
      </c>
      <c r="AO119" s="16">
        <v>1110690</v>
      </c>
      <c r="AP119" s="18">
        <v>898067</v>
      </c>
      <c r="AQ119" s="18">
        <v>837889</v>
      </c>
      <c r="AR119" s="16">
        <v>1111148</v>
      </c>
      <c r="AS119" s="18">
        <v>840257</v>
      </c>
      <c r="AT119" s="18">
        <v>964949</v>
      </c>
      <c r="AU119" s="16">
        <v>1185203</v>
      </c>
      <c r="AV119" s="18">
        <v>905345</v>
      </c>
      <c r="AW119" s="18">
        <v>945336</v>
      </c>
      <c r="AX119" s="16">
        <v>1153663</v>
      </c>
      <c r="AY119" s="18">
        <v>921322</v>
      </c>
      <c r="AZ119" s="18">
        <v>574545</v>
      </c>
      <c r="BA119" s="18">
        <v>680353</v>
      </c>
      <c r="BB119" s="18">
        <v>524777</v>
      </c>
      <c r="BC119" s="18">
        <v>524374</v>
      </c>
      <c r="BD119" s="18">
        <v>839139</v>
      </c>
      <c r="BE119" s="18">
        <v>515829</v>
      </c>
      <c r="BF119" s="18">
        <v>513740</v>
      </c>
      <c r="BG119" s="18">
        <v>663149</v>
      </c>
      <c r="BH119" s="18">
        <v>496003</v>
      </c>
      <c r="BI119" s="18">
        <v>561827</v>
      </c>
      <c r="BJ119" s="18">
        <v>641790</v>
      </c>
      <c r="BK119" s="18">
        <v>522273</v>
      </c>
      <c r="BL119" s="18">
        <v>458195</v>
      </c>
      <c r="BM119" s="18">
        <v>513701</v>
      </c>
      <c r="BN119" s="18">
        <v>458581</v>
      </c>
      <c r="BO119" s="18">
        <v>395726</v>
      </c>
      <c r="BP119" s="18">
        <v>527458</v>
      </c>
      <c r="BQ119" s="18">
        <v>392979</v>
      </c>
      <c r="BR119" s="18">
        <v>494688</v>
      </c>
      <c r="BS119" s="18">
        <v>623649</v>
      </c>
      <c r="BT119" s="18">
        <v>442965</v>
      </c>
      <c r="BU119" s="18">
        <v>441175</v>
      </c>
      <c r="BV119" s="18">
        <v>477121</v>
      </c>
      <c r="BW119" s="93"/>
      <c r="BX119" s="93"/>
      <c r="BY119" s="93"/>
      <c r="BZ119" s="93"/>
      <c r="CA119" s="93"/>
      <c r="CB119" s="93"/>
      <c r="CD119" s="24">
        <f t="shared" si="5"/>
        <v>1361261</v>
      </c>
      <c r="CE119" s="24">
        <f t="shared" si="6"/>
        <v>1511316</v>
      </c>
      <c r="CF119" s="24">
        <f t="shared" si="7"/>
        <v>1381765</v>
      </c>
    </row>
    <row r="120" spans="2:84" x14ac:dyDescent="0.2">
      <c r="B120" s="11" t="s">
        <v>517</v>
      </c>
      <c r="C120" s="18">
        <v>249201</v>
      </c>
      <c r="D120" s="18">
        <v>247814</v>
      </c>
      <c r="E120" s="18">
        <v>213348</v>
      </c>
      <c r="F120" s="18">
        <v>193272</v>
      </c>
      <c r="G120" s="18">
        <v>249018</v>
      </c>
      <c r="H120" s="18">
        <v>271992</v>
      </c>
      <c r="I120" s="18">
        <v>390698</v>
      </c>
      <c r="J120" s="18">
        <v>465844</v>
      </c>
      <c r="K120" s="18">
        <v>244191</v>
      </c>
      <c r="L120" s="18">
        <v>297280</v>
      </c>
      <c r="M120" s="18">
        <v>255729</v>
      </c>
      <c r="N120" s="18">
        <v>275057</v>
      </c>
      <c r="O120" s="18">
        <v>245028</v>
      </c>
      <c r="P120" s="18">
        <v>266465</v>
      </c>
      <c r="Q120" s="18">
        <v>270596</v>
      </c>
      <c r="R120" s="18">
        <v>220050</v>
      </c>
      <c r="S120" s="18">
        <v>296832</v>
      </c>
      <c r="T120" s="18">
        <v>105917</v>
      </c>
      <c r="U120" s="18">
        <v>120878</v>
      </c>
      <c r="V120" s="12">
        <v>88325</v>
      </c>
      <c r="W120" s="18">
        <v>128218</v>
      </c>
      <c r="X120" s="12">
        <v>44543</v>
      </c>
      <c r="Y120" s="12">
        <v>71849</v>
      </c>
      <c r="Z120" s="12">
        <v>60208</v>
      </c>
      <c r="AA120" s="12">
        <v>87585</v>
      </c>
      <c r="AB120" s="12">
        <v>66083</v>
      </c>
      <c r="AC120" s="18">
        <v>110477</v>
      </c>
      <c r="AD120" s="12">
        <v>78619</v>
      </c>
      <c r="AE120" s="18">
        <v>114705</v>
      </c>
      <c r="AF120" s="12">
        <v>80928</v>
      </c>
      <c r="AG120" s="12">
        <v>99968</v>
      </c>
      <c r="AH120" s="12">
        <v>72487</v>
      </c>
      <c r="AI120" s="18">
        <v>134267</v>
      </c>
      <c r="AJ120" s="18">
        <v>125542</v>
      </c>
      <c r="AK120" s="12">
        <v>63690</v>
      </c>
      <c r="AL120" s="12">
        <v>63870</v>
      </c>
      <c r="AM120" s="12">
        <v>45487</v>
      </c>
      <c r="AN120" s="12">
        <v>56983</v>
      </c>
      <c r="AO120" s="12">
        <v>63785</v>
      </c>
      <c r="AP120" s="12">
        <v>62117</v>
      </c>
      <c r="AQ120" s="12">
        <v>41709</v>
      </c>
      <c r="AR120" s="12">
        <v>95975</v>
      </c>
      <c r="AS120" s="12">
        <v>57465</v>
      </c>
      <c r="AT120" s="12">
        <v>79856</v>
      </c>
      <c r="AU120" s="18">
        <v>114964</v>
      </c>
      <c r="AV120" s="18">
        <v>101233</v>
      </c>
      <c r="AW120" s="18">
        <v>106064</v>
      </c>
      <c r="AX120" s="18">
        <v>144456</v>
      </c>
      <c r="AY120" s="18">
        <v>107868</v>
      </c>
      <c r="AZ120" s="12">
        <v>55648</v>
      </c>
      <c r="BA120" s="12">
        <v>85013</v>
      </c>
      <c r="BB120" s="12">
        <v>66257</v>
      </c>
      <c r="BC120" s="12">
        <v>60224</v>
      </c>
      <c r="BD120" s="12">
        <v>92737</v>
      </c>
      <c r="BE120" s="12">
        <v>91934</v>
      </c>
      <c r="BF120" s="12">
        <v>82388</v>
      </c>
      <c r="BG120" s="18">
        <v>100004</v>
      </c>
      <c r="BH120" s="12">
        <v>83230</v>
      </c>
      <c r="BI120" s="18">
        <v>303737</v>
      </c>
      <c r="BJ120" s="18">
        <v>230699</v>
      </c>
      <c r="BK120" s="18">
        <v>234195</v>
      </c>
      <c r="BL120" s="18">
        <v>192321</v>
      </c>
      <c r="BM120" s="18">
        <v>261746</v>
      </c>
      <c r="BN120" s="18">
        <v>281467</v>
      </c>
      <c r="BO120" s="18">
        <v>196025</v>
      </c>
      <c r="BP120" s="18">
        <v>215855</v>
      </c>
      <c r="BQ120" s="18">
        <v>195467</v>
      </c>
      <c r="BR120" s="18">
        <v>144408</v>
      </c>
      <c r="BS120" s="18">
        <v>250111</v>
      </c>
      <c r="BT120" s="18">
        <v>222297</v>
      </c>
      <c r="BU120" s="18">
        <v>231997</v>
      </c>
      <c r="BV120" s="18">
        <v>476218</v>
      </c>
      <c r="BW120" s="93"/>
      <c r="BX120" s="93"/>
      <c r="BY120" s="93"/>
      <c r="BZ120" s="93"/>
      <c r="CA120" s="93"/>
      <c r="CB120" s="93"/>
      <c r="CD120" s="24">
        <f t="shared" si="5"/>
        <v>930512</v>
      </c>
      <c r="CE120" s="24">
        <f t="shared" si="6"/>
        <v>589986</v>
      </c>
      <c r="CF120" s="24">
        <f t="shared" si="7"/>
        <v>693347</v>
      </c>
    </row>
    <row r="121" spans="2:84" x14ac:dyDescent="0.2">
      <c r="B121" s="11" t="s">
        <v>475</v>
      </c>
      <c r="C121" s="12">
        <v>83883</v>
      </c>
      <c r="D121" s="12">
        <v>74331</v>
      </c>
      <c r="E121" s="12">
        <v>94971</v>
      </c>
      <c r="F121" s="12">
        <v>81657</v>
      </c>
      <c r="G121" s="12">
        <v>69476</v>
      </c>
      <c r="H121" s="12">
        <v>88465</v>
      </c>
      <c r="I121" s="12">
        <v>67179</v>
      </c>
      <c r="J121" s="12">
        <v>62093</v>
      </c>
      <c r="K121" s="12">
        <v>82007</v>
      </c>
      <c r="L121" s="12">
        <v>73315</v>
      </c>
      <c r="M121" s="12">
        <v>85233</v>
      </c>
      <c r="N121" s="12">
        <v>92711</v>
      </c>
      <c r="O121" s="12">
        <v>72790</v>
      </c>
      <c r="P121" s="12">
        <v>81655</v>
      </c>
      <c r="Q121" s="12">
        <v>90977</v>
      </c>
      <c r="R121" s="12">
        <v>76783</v>
      </c>
      <c r="S121" s="12">
        <v>81378</v>
      </c>
      <c r="T121" s="18">
        <v>101552</v>
      </c>
      <c r="U121" s="12">
        <v>84732</v>
      </c>
      <c r="V121" s="12">
        <v>82513</v>
      </c>
      <c r="W121" s="18">
        <v>105893</v>
      </c>
      <c r="X121" s="12">
        <v>67937</v>
      </c>
      <c r="Y121" s="12">
        <v>60272</v>
      </c>
      <c r="Z121" s="18">
        <v>100320</v>
      </c>
      <c r="AA121" s="12">
        <v>88244</v>
      </c>
      <c r="AB121" s="12">
        <v>76634</v>
      </c>
      <c r="AC121" s="18">
        <v>117556</v>
      </c>
      <c r="AD121" s="12">
        <v>84176</v>
      </c>
      <c r="AE121" s="12">
        <v>84851</v>
      </c>
      <c r="AF121" s="12">
        <v>87692</v>
      </c>
      <c r="AG121" s="12">
        <v>86959</v>
      </c>
      <c r="AH121" s="12">
        <v>73763</v>
      </c>
      <c r="AI121" s="12">
        <v>96083</v>
      </c>
      <c r="AJ121" s="12">
        <v>69231</v>
      </c>
      <c r="AK121" s="12">
        <v>66172</v>
      </c>
      <c r="AL121" s="12">
        <v>86780</v>
      </c>
      <c r="AM121" s="12">
        <v>94010</v>
      </c>
      <c r="AN121" s="12">
        <v>95219</v>
      </c>
      <c r="AO121" s="18">
        <v>120131</v>
      </c>
      <c r="AP121" s="18">
        <v>100725</v>
      </c>
      <c r="AQ121" s="12">
        <v>94227</v>
      </c>
      <c r="AR121" s="18">
        <v>114923</v>
      </c>
      <c r="AS121" s="12">
        <v>77964</v>
      </c>
      <c r="AT121" s="12">
        <v>84172</v>
      </c>
      <c r="AU121" s="12">
        <v>95554</v>
      </c>
      <c r="AV121" s="12">
        <v>95082</v>
      </c>
      <c r="AW121" s="12">
        <v>97069</v>
      </c>
      <c r="AX121" s="18">
        <v>209363</v>
      </c>
      <c r="AY121" s="18">
        <v>153624</v>
      </c>
      <c r="AZ121" s="18">
        <v>115922</v>
      </c>
      <c r="BA121" s="18">
        <v>120965</v>
      </c>
      <c r="BB121" s="18">
        <v>101030</v>
      </c>
      <c r="BC121" s="12">
        <v>82643</v>
      </c>
      <c r="BD121" s="18">
        <v>152570</v>
      </c>
      <c r="BE121" s="18">
        <v>111095</v>
      </c>
      <c r="BF121" s="12">
        <v>97776</v>
      </c>
      <c r="BG121" s="18">
        <v>142784</v>
      </c>
      <c r="BH121" s="18">
        <v>160505</v>
      </c>
      <c r="BI121" s="18">
        <v>181348</v>
      </c>
      <c r="BJ121" s="18">
        <v>237879</v>
      </c>
      <c r="BK121" s="18">
        <v>192630</v>
      </c>
      <c r="BL121" s="18">
        <v>180884</v>
      </c>
      <c r="BM121" s="18">
        <v>245517</v>
      </c>
      <c r="BN121" s="18">
        <v>188467</v>
      </c>
      <c r="BO121" s="18">
        <v>175746</v>
      </c>
      <c r="BP121" s="18">
        <v>284873</v>
      </c>
      <c r="BQ121" s="18">
        <v>363292</v>
      </c>
      <c r="BR121" s="18">
        <v>348329</v>
      </c>
      <c r="BS121" s="18">
        <v>465805</v>
      </c>
      <c r="BT121" s="18">
        <v>408394</v>
      </c>
      <c r="BU121" s="18">
        <v>348517</v>
      </c>
      <c r="BV121" s="18">
        <v>462606</v>
      </c>
      <c r="BW121" s="93"/>
      <c r="BX121" s="93"/>
      <c r="BY121" s="93"/>
      <c r="BZ121" s="93"/>
      <c r="CA121" s="93"/>
      <c r="CB121" s="93"/>
      <c r="CD121" s="24">
        <f t="shared" si="5"/>
        <v>1219517</v>
      </c>
      <c r="CE121" s="24">
        <f t="shared" si="6"/>
        <v>1177426</v>
      </c>
      <c r="CF121" s="24">
        <f t="shared" si="7"/>
        <v>649086</v>
      </c>
    </row>
    <row r="122" spans="2:84" x14ac:dyDescent="0.2">
      <c r="B122" s="11" t="s">
        <v>201</v>
      </c>
      <c r="C122" s="18">
        <v>129009</v>
      </c>
      <c r="D122" s="18">
        <v>220201</v>
      </c>
      <c r="E122" s="18">
        <v>167216</v>
      </c>
      <c r="F122" s="18">
        <v>148056</v>
      </c>
      <c r="G122" s="18">
        <v>111099</v>
      </c>
      <c r="H122" s="18">
        <v>221510</v>
      </c>
      <c r="I122" s="18">
        <v>177590</v>
      </c>
      <c r="J122" s="18">
        <v>104916</v>
      </c>
      <c r="K122" s="18">
        <v>111061</v>
      </c>
      <c r="L122" s="12">
        <v>97621</v>
      </c>
      <c r="M122" s="12">
        <v>56418</v>
      </c>
      <c r="N122" s="18">
        <v>131418</v>
      </c>
      <c r="O122" s="12">
        <v>72568</v>
      </c>
      <c r="P122" s="12">
        <v>54070</v>
      </c>
      <c r="Q122" s="12">
        <v>59775</v>
      </c>
      <c r="R122" s="12">
        <v>49044</v>
      </c>
      <c r="S122" s="12">
        <v>41919</v>
      </c>
      <c r="T122" s="12">
        <v>50188</v>
      </c>
      <c r="U122" s="12">
        <v>34602</v>
      </c>
      <c r="V122" s="12">
        <v>45511</v>
      </c>
      <c r="W122" s="12">
        <v>36728</v>
      </c>
      <c r="X122" s="12">
        <v>23610</v>
      </c>
      <c r="Y122" s="12">
        <v>48391</v>
      </c>
      <c r="Z122" s="12">
        <v>30891</v>
      </c>
      <c r="AA122" s="12">
        <v>30513</v>
      </c>
      <c r="AB122" s="12">
        <v>39834</v>
      </c>
      <c r="AC122" s="12">
        <v>22468</v>
      </c>
      <c r="AD122" s="12">
        <v>12337</v>
      </c>
      <c r="AE122" s="12">
        <v>10341</v>
      </c>
      <c r="AF122" s="13">
        <v>7261</v>
      </c>
      <c r="AG122" s="13">
        <v>3775</v>
      </c>
      <c r="AH122" s="13">
        <v>4707</v>
      </c>
      <c r="AI122" s="13">
        <v>8560</v>
      </c>
      <c r="AJ122" s="13">
        <v>3789</v>
      </c>
      <c r="AK122" s="14"/>
      <c r="AL122" s="13">
        <v>1894</v>
      </c>
      <c r="AM122" s="14"/>
      <c r="AN122" s="14"/>
      <c r="AO122" s="14"/>
      <c r="AP122" s="14"/>
      <c r="AQ122" s="14"/>
      <c r="AR122" s="14"/>
      <c r="AS122" s="14"/>
      <c r="AT122" s="13">
        <v>2821</v>
      </c>
      <c r="AU122" s="12">
        <v>19214</v>
      </c>
      <c r="AV122" s="12">
        <v>29356</v>
      </c>
      <c r="AW122" s="13">
        <v>3915</v>
      </c>
      <c r="AX122" s="13">
        <v>1957</v>
      </c>
      <c r="AY122" s="13">
        <v>8976</v>
      </c>
      <c r="AZ122" s="13">
        <v>7011</v>
      </c>
      <c r="BA122" s="14"/>
      <c r="BB122" s="14"/>
      <c r="BC122" s="13">
        <v>2992</v>
      </c>
      <c r="BD122" s="12">
        <v>83253</v>
      </c>
      <c r="BE122" s="12">
        <v>35253</v>
      </c>
      <c r="BF122" s="12">
        <v>43443</v>
      </c>
      <c r="BG122" s="12">
        <v>47871</v>
      </c>
      <c r="BH122" s="12">
        <v>86255</v>
      </c>
      <c r="BI122" s="18">
        <v>189762</v>
      </c>
      <c r="BJ122" s="18">
        <v>107223</v>
      </c>
      <c r="BK122" s="18">
        <v>137937</v>
      </c>
      <c r="BL122" s="18">
        <v>120757</v>
      </c>
      <c r="BM122" s="12">
        <v>92005</v>
      </c>
      <c r="BN122" s="18">
        <v>832044</v>
      </c>
      <c r="BO122" s="18">
        <v>610167</v>
      </c>
      <c r="BP122" s="18">
        <v>226356</v>
      </c>
      <c r="BQ122" s="16">
        <v>1580890</v>
      </c>
      <c r="BR122" s="18">
        <v>619198</v>
      </c>
      <c r="BS122" s="18">
        <v>801209</v>
      </c>
      <c r="BT122" s="16">
        <v>1363560</v>
      </c>
      <c r="BU122" s="18">
        <v>471492</v>
      </c>
      <c r="BV122" s="18">
        <v>452864</v>
      </c>
      <c r="BW122" s="93"/>
      <c r="BX122" s="93"/>
      <c r="BY122" s="93"/>
      <c r="BZ122" s="93"/>
      <c r="CA122" s="93"/>
      <c r="CB122" s="93"/>
      <c r="CD122" s="24">
        <f t="shared" si="5"/>
        <v>2287916</v>
      </c>
      <c r="CE122" s="24">
        <f t="shared" si="6"/>
        <v>3001297</v>
      </c>
      <c r="CF122" s="24">
        <f t="shared" si="7"/>
        <v>1668567</v>
      </c>
    </row>
    <row r="123" spans="2:84" x14ac:dyDescent="0.2">
      <c r="B123" s="11" t="s">
        <v>542</v>
      </c>
      <c r="C123" s="12">
        <v>97030</v>
      </c>
      <c r="D123" s="18">
        <v>120312</v>
      </c>
      <c r="E123" s="18">
        <v>167159</v>
      </c>
      <c r="F123" s="18">
        <v>125749</v>
      </c>
      <c r="G123" s="18">
        <v>142191</v>
      </c>
      <c r="H123" s="18">
        <v>189390</v>
      </c>
      <c r="I123" s="18">
        <v>144746</v>
      </c>
      <c r="J123" s="18">
        <v>152274</v>
      </c>
      <c r="K123" s="18">
        <v>161162</v>
      </c>
      <c r="L123" s="18">
        <v>105157</v>
      </c>
      <c r="M123" s="18">
        <v>105929</v>
      </c>
      <c r="N123" s="18">
        <v>130190</v>
      </c>
      <c r="O123" s="18">
        <v>109600</v>
      </c>
      <c r="P123" s="18">
        <v>124357</v>
      </c>
      <c r="Q123" s="18">
        <v>174989</v>
      </c>
      <c r="R123" s="18">
        <v>140523</v>
      </c>
      <c r="S123" s="18">
        <v>175128</v>
      </c>
      <c r="T123" s="16">
        <v>1262771</v>
      </c>
      <c r="U123" s="16">
        <v>1222554</v>
      </c>
      <c r="V123" s="16">
        <v>1274618</v>
      </c>
      <c r="W123" s="16">
        <v>1323938</v>
      </c>
      <c r="X123" s="18">
        <v>836988</v>
      </c>
      <c r="Y123" s="18">
        <v>879299</v>
      </c>
      <c r="Z123" s="16">
        <v>1030790</v>
      </c>
      <c r="AA123" s="18">
        <v>877476</v>
      </c>
      <c r="AB123" s="18">
        <v>970450</v>
      </c>
      <c r="AC123" s="16">
        <v>1410717</v>
      </c>
      <c r="AD123" s="16">
        <v>1108027</v>
      </c>
      <c r="AE123" s="16">
        <v>1261821</v>
      </c>
      <c r="AF123" s="16">
        <v>1545612</v>
      </c>
      <c r="AG123" s="16">
        <v>1102348</v>
      </c>
      <c r="AH123" s="16">
        <v>1112625</v>
      </c>
      <c r="AI123" s="16">
        <v>1174424</v>
      </c>
      <c r="AJ123" s="18">
        <v>789630</v>
      </c>
      <c r="AK123" s="18">
        <v>721599</v>
      </c>
      <c r="AL123" s="18">
        <v>859196</v>
      </c>
      <c r="AM123" s="18">
        <v>753711</v>
      </c>
      <c r="AN123" s="18">
        <v>809419</v>
      </c>
      <c r="AO123" s="16">
        <v>1144420</v>
      </c>
      <c r="AP123" s="18">
        <v>963373</v>
      </c>
      <c r="AQ123" s="18">
        <v>956708</v>
      </c>
      <c r="AR123" s="16">
        <v>1293441</v>
      </c>
      <c r="AS123" s="18">
        <v>970441</v>
      </c>
      <c r="AT123" s="16">
        <v>1036543</v>
      </c>
      <c r="AU123" s="16">
        <v>1026466</v>
      </c>
      <c r="AV123" s="18">
        <v>706396</v>
      </c>
      <c r="AW123" s="18">
        <v>636728</v>
      </c>
      <c r="AX123" s="18">
        <v>793820</v>
      </c>
      <c r="AY123" s="18">
        <v>637526</v>
      </c>
      <c r="AZ123" s="18">
        <v>701427</v>
      </c>
      <c r="BA123" s="18">
        <v>841539</v>
      </c>
      <c r="BB123" s="18">
        <v>635666</v>
      </c>
      <c r="BC123" s="18">
        <v>562342</v>
      </c>
      <c r="BD123" s="18">
        <v>665093</v>
      </c>
      <c r="BE123" s="18">
        <v>462038</v>
      </c>
      <c r="BF123" s="18">
        <v>444805</v>
      </c>
      <c r="BG123" s="18">
        <v>463073</v>
      </c>
      <c r="BH123" s="18">
        <v>317130</v>
      </c>
      <c r="BI123" s="18">
        <v>258584</v>
      </c>
      <c r="BJ123" s="18">
        <v>301517</v>
      </c>
      <c r="BK123" s="18">
        <v>260744</v>
      </c>
      <c r="BL123" s="18">
        <v>277203</v>
      </c>
      <c r="BM123" s="18">
        <v>361867</v>
      </c>
      <c r="BN123" s="18">
        <v>313781</v>
      </c>
      <c r="BO123" s="18">
        <v>317407</v>
      </c>
      <c r="BP123" s="18">
        <v>428956</v>
      </c>
      <c r="BQ123" s="18">
        <v>353126</v>
      </c>
      <c r="BR123" s="18">
        <v>338826</v>
      </c>
      <c r="BS123" s="18">
        <v>405660</v>
      </c>
      <c r="BT123" s="18">
        <v>363656</v>
      </c>
      <c r="BU123" s="18">
        <v>301950</v>
      </c>
      <c r="BV123" s="18">
        <v>373867</v>
      </c>
      <c r="BW123" s="93"/>
      <c r="BX123" s="93"/>
      <c r="BY123" s="93"/>
      <c r="BZ123" s="93"/>
      <c r="CA123" s="93"/>
      <c r="CB123" s="93"/>
      <c r="CD123" s="24">
        <f t="shared" si="5"/>
        <v>1039473</v>
      </c>
      <c r="CE123" s="24">
        <f t="shared" si="6"/>
        <v>1097612</v>
      </c>
      <c r="CF123" s="24">
        <f t="shared" si="7"/>
        <v>1060144</v>
      </c>
    </row>
    <row r="124" spans="2:84" x14ac:dyDescent="0.2">
      <c r="B124" s="11" t="s">
        <v>154</v>
      </c>
      <c r="C124" s="18">
        <v>433443</v>
      </c>
      <c r="D124" s="18">
        <v>405111</v>
      </c>
      <c r="E124" s="18">
        <v>428010</v>
      </c>
      <c r="F124" s="18">
        <v>368602</v>
      </c>
      <c r="G124" s="18">
        <v>374801</v>
      </c>
      <c r="H124" s="18">
        <v>405997</v>
      </c>
      <c r="I124" s="18">
        <v>389725</v>
      </c>
      <c r="J124" s="18">
        <v>415916</v>
      </c>
      <c r="K124" s="18">
        <v>346569</v>
      </c>
      <c r="L124" s="18">
        <v>378126</v>
      </c>
      <c r="M124" s="18">
        <v>362691</v>
      </c>
      <c r="N124" s="18">
        <v>390966</v>
      </c>
      <c r="O124" s="18">
        <v>341970</v>
      </c>
      <c r="P124" s="18">
        <v>418932</v>
      </c>
      <c r="Q124" s="18">
        <v>373807</v>
      </c>
      <c r="R124" s="18">
        <v>323349</v>
      </c>
      <c r="S124" s="18">
        <v>295929</v>
      </c>
      <c r="T124" s="18">
        <v>353970</v>
      </c>
      <c r="U124" s="18">
        <v>339012</v>
      </c>
      <c r="V124" s="18">
        <v>393794</v>
      </c>
      <c r="W124" s="18">
        <v>427524</v>
      </c>
      <c r="X124" s="18">
        <v>333956</v>
      </c>
      <c r="Y124" s="18">
        <v>342032</v>
      </c>
      <c r="Z124" s="18">
        <v>402263</v>
      </c>
      <c r="AA124" s="18">
        <v>279853</v>
      </c>
      <c r="AB124" s="18">
        <v>315550</v>
      </c>
      <c r="AC124" s="18">
        <v>394327</v>
      </c>
      <c r="AD124" s="18">
        <v>255090</v>
      </c>
      <c r="AE124" s="18">
        <v>296249</v>
      </c>
      <c r="AF124" s="18">
        <v>311946</v>
      </c>
      <c r="AG124" s="18">
        <v>379180</v>
      </c>
      <c r="AH124" s="18">
        <v>319708</v>
      </c>
      <c r="AI124" s="18">
        <v>318185</v>
      </c>
      <c r="AJ124" s="18">
        <v>288564</v>
      </c>
      <c r="AK124" s="18">
        <v>268476</v>
      </c>
      <c r="AL124" s="18">
        <v>338995</v>
      </c>
      <c r="AM124" s="18">
        <v>351338</v>
      </c>
      <c r="AN124" s="18">
        <v>418486</v>
      </c>
      <c r="AO124" s="18">
        <v>440229</v>
      </c>
      <c r="AP124" s="18">
        <v>297407</v>
      </c>
      <c r="AQ124" s="18">
        <v>332878</v>
      </c>
      <c r="AR124" s="18">
        <v>418649</v>
      </c>
      <c r="AS124" s="18">
        <v>403385</v>
      </c>
      <c r="AT124" s="18">
        <v>422215</v>
      </c>
      <c r="AU124" s="18">
        <v>397747</v>
      </c>
      <c r="AV124" s="18">
        <v>372802</v>
      </c>
      <c r="AW124" s="18">
        <v>377011</v>
      </c>
      <c r="AX124" s="18">
        <v>504300</v>
      </c>
      <c r="AY124" s="18">
        <v>378775</v>
      </c>
      <c r="AZ124" s="18">
        <v>421414</v>
      </c>
      <c r="BA124" s="18">
        <v>446635</v>
      </c>
      <c r="BB124" s="18">
        <v>338890</v>
      </c>
      <c r="BC124" s="18">
        <v>332890</v>
      </c>
      <c r="BD124" s="18">
        <v>362714</v>
      </c>
      <c r="BE124" s="18">
        <v>305611</v>
      </c>
      <c r="BF124" s="18">
        <v>399653</v>
      </c>
      <c r="BG124" s="18">
        <v>434189</v>
      </c>
      <c r="BH124" s="18">
        <v>328897</v>
      </c>
      <c r="BI124" s="18">
        <v>428073</v>
      </c>
      <c r="BJ124" s="18">
        <v>377274</v>
      </c>
      <c r="BK124" s="18">
        <v>310499</v>
      </c>
      <c r="BL124" s="18">
        <v>275309</v>
      </c>
      <c r="BM124" s="18">
        <v>274922</v>
      </c>
      <c r="BN124" s="18">
        <v>283073</v>
      </c>
      <c r="BO124" s="18">
        <v>304860</v>
      </c>
      <c r="BP124" s="18">
        <v>309331</v>
      </c>
      <c r="BQ124" s="18">
        <v>296762</v>
      </c>
      <c r="BR124" s="18">
        <v>292574</v>
      </c>
      <c r="BS124" s="18">
        <v>363343</v>
      </c>
      <c r="BT124" s="18">
        <v>298583</v>
      </c>
      <c r="BU124" s="18">
        <v>314276</v>
      </c>
      <c r="BV124" s="18">
        <v>372164</v>
      </c>
      <c r="BW124" s="93"/>
      <c r="BX124" s="93"/>
      <c r="BY124" s="93"/>
      <c r="BZ124" s="93"/>
      <c r="CA124" s="93"/>
      <c r="CB124" s="93"/>
      <c r="CD124" s="24">
        <f t="shared" si="5"/>
        <v>985023</v>
      </c>
      <c r="CE124" s="24">
        <f t="shared" si="6"/>
        <v>952679</v>
      </c>
      <c r="CF124" s="24">
        <f t="shared" si="7"/>
        <v>897264</v>
      </c>
    </row>
    <row r="125" spans="2:84" x14ac:dyDescent="0.2">
      <c r="B125" s="11" t="s">
        <v>381</v>
      </c>
      <c r="C125" s="18">
        <v>509233</v>
      </c>
      <c r="D125" s="18">
        <v>392091</v>
      </c>
      <c r="E125" s="18">
        <v>606540</v>
      </c>
      <c r="F125" s="18">
        <v>505519</v>
      </c>
      <c r="G125" s="18">
        <v>285086</v>
      </c>
      <c r="H125" s="18">
        <v>616512</v>
      </c>
      <c r="I125" s="18">
        <v>306141</v>
      </c>
      <c r="J125" s="18">
        <v>351404</v>
      </c>
      <c r="K125" s="18">
        <v>568122</v>
      </c>
      <c r="L125" s="18">
        <v>347630</v>
      </c>
      <c r="M125" s="18">
        <v>371257</v>
      </c>
      <c r="N125" s="18">
        <v>590675</v>
      </c>
      <c r="O125" s="18">
        <v>456942</v>
      </c>
      <c r="P125" s="18">
        <v>361251</v>
      </c>
      <c r="Q125" s="18">
        <v>461046</v>
      </c>
      <c r="R125" s="18">
        <v>424443</v>
      </c>
      <c r="S125" s="18">
        <v>379389</v>
      </c>
      <c r="T125" s="18">
        <v>455586</v>
      </c>
      <c r="U125" s="18">
        <v>373098</v>
      </c>
      <c r="V125" s="18">
        <v>429626</v>
      </c>
      <c r="W125" s="18">
        <v>467333</v>
      </c>
      <c r="X125" s="18">
        <v>406045</v>
      </c>
      <c r="Y125" s="18">
        <v>418504</v>
      </c>
      <c r="Z125" s="18">
        <v>513590</v>
      </c>
      <c r="AA125" s="18">
        <v>414066</v>
      </c>
      <c r="AB125" s="18">
        <v>410758</v>
      </c>
      <c r="AC125" s="18">
        <v>487356</v>
      </c>
      <c r="AD125" s="18">
        <v>322385</v>
      </c>
      <c r="AE125" s="18">
        <v>367439</v>
      </c>
      <c r="AF125" s="18">
        <v>426597</v>
      </c>
      <c r="AG125" s="18">
        <v>303731</v>
      </c>
      <c r="AH125" s="18">
        <v>273118</v>
      </c>
      <c r="AI125" s="18">
        <v>323563</v>
      </c>
      <c r="AJ125" s="18">
        <v>231444</v>
      </c>
      <c r="AK125" s="18">
        <v>250345</v>
      </c>
      <c r="AL125" s="18">
        <v>286429</v>
      </c>
      <c r="AM125" s="18">
        <v>224976</v>
      </c>
      <c r="AN125" s="18">
        <v>242122</v>
      </c>
      <c r="AO125" s="18">
        <v>306427</v>
      </c>
      <c r="AP125" s="18">
        <v>260229</v>
      </c>
      <c r="AQ125" s="18">
        <v>270427</v>
      </c>
      <c r="AR125" s="18">
        <v>445496</v>
      </c>
      <c r="AS125" s="18">
        <v>332522</v>
      </c>
      <c r="AT125" s="18">
        <v>287596</v>
      </c>
      <c r="AU125" s="18">
        <v>561017</v>
      </c>
      <c r="AV125" s="18">
        <v>373585</v>
      </c>
      <c r="AW125" s="18">
        <v>458643</v>
      </c>
      <c r="AX125" s="18">
        <v>747291</v>
      </c>
      <c r="AY125" s="18">
        <v>615579</v>
      </c>
      <c r="AZ125" s="18">
        <v>609774</v>
      </c>
      <c r="BA125" s="16">
        <v>1333641</v>
      </c>
      <c r="BB125" s="16">
        <v>1414924</v>
      </c>
      <c r="BC125" s="16">
        <v>1457949</v>
      </c>
      <c r="BD125" s="16">
        <v>2155613</v>
      </c>
      <c r="BE125" s="16">
        <v>1603884</v>
      </c>
      <c r="BF125" s="16">
        <v>1257911</v>
      </c>
      <c r="BG125" s="16">
        <v>1404433</v>
      </c>
      <c r="BH125" s="16">
        <v>1034121</v>
      </c>
      <c r="BI125" s="16">
        <v>1004217</v>
      </c>
      <c r="BJ125" s="18">
        <v>942802</v>
      </c>
      <c r="BK125" s="18">
        <v>614880</v>
      </c>
      <c r="BL125" s="18">
        <v>567586</v>
      </c>
      <c r="BM125" s="18">
        <v>592948</v>
      </c>
      <c r="BN125" s="18">
        <v>309837</v>
      </c>
      <c r="BO125" s="18">
        <v>133472</v>
      </c>
      <c r="BP125" s="18">
        <v>278256</v>
      </c>
      <c r="BQ125" s="18">
        <v>247898</v>
      </c>
      <c r="BR125" s="18">
        <v>278119</v>
      </c>
      <c r="BS125" s="18">
        <v>233760</v>
      </c>
      <c r="BT125" s="18">
        <v>157367</v>
      </c>
      <c r="BU125" s="18">
        <v>232909</v>
      </c>
      <c r="BV125" s="18">
        <v>371112</v>
      </c>
      <c r="BW125" s="93"/>
      <c r="BX125" s="93"/>
      <c r="BY125" s="93"/>
      <c r="BZ125" s="93"/>
      <c r="CA125" s="93"/>
      <c r="CB125" s="93"/>
      <c r="CD125" s="24">
        <f t="shared" si="5"/>
        <v>761388</v>
      </c>
      <c r="CE125" s="24">
        <f t="shared" si="6"/>
        <v>759777</v>
      </c>
      <c r="CF125" s="24">
        <f t="shared" si="7"/>
        <v>721565</v>
      </c>
    </row>
    <row r="126" spans="2:84" x14ac:dyDescent="0.2">
      <c r="B126" s="11" t="s">
        <v>194</v>
      </c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2">
        <v>25317</v>
      </c>
      <c r="AJ126" s="12">
        <v>43343</v>
      </c>
      <c r="AK126" s="12">
        <v>26400</v>
      </c>
      <c r="AL126" s="18">
        <v>213957</v>
      </c>
      <c r="AM126" s="18">
        <v>262940</v>
      </c>
      <c r="AN126" s="18">
        <v>166603</v>
      </c>
      <c r="AO126" s="18">
        <v>273596</v>
      </c>
      <c r="AP126" s="18">
        <v>215189</v>
      </c>
      <c r="AQ126" s="18">
        <v>217313</v>
      </c>
      <c r="AR126" s="18">
        <v>292767</v>
      </c>
      <c r="AS126" s="18">
        <v>304006</v>
      </c>
      <c r="AT126" s="18">
        <v>150295</v>
      </c>
      <c r="AU126" s="18">
        <v>331960</v>
      </c>
      <c r="AV126" s="18">
        <v>232313</v>
      </c>
      <c r="AW126" s="18">
        <v>226965</v>
      </c>
      <c r="AX126" s="18">
        <v>175567</v>
      </c>
      <c r="AY126" s="18">
        <v>269248</v>
      </c>
      <c r="AZ126" s="18">
        <v>145461</v>
      </c>
      <c r="BA126" s="18">
        <v>506336</v>
      </c>
      <c r="BB126" s="18">
        <v>136907</v>
      </c>
      <c r="BC126" s="18">
        <v>167946</v>
      </c>
      <c r="BD126" s="18">
        <v>284782</v>
      </c>
      <c r="BE126" s="18">
        <v>226352</v>
      </c>
      <c r="BF126" s="18">
        <v>234137</v>
      </c>
      <c r="BG126" s="18">
        <v>862986</v>
      </c>
      <c r="BH126" s="18">
        <v>209552</v>
      </c>
      <c r="BI126" s="18">
        <v>259997</v>
      </c>
      <c r="BJ126" s="18">
        <v>269316</v>
      </c>
      <c r="BK126" s="18">
        <v>432094</v>
      </c>
      <c r="BL126" s="18">
        <v>426500</v>
      </c>
      <c r="BM126" s="18">
        <v>351515</v>
      </c>
      <c r="BN126" s="18">
        <v>431195</v>
      </c>
      <c r="BO126" s="18">
        <v>277944</v>
      </c>
      <c r="BP126" s="18">
        <v>360936</v>
      </c>
      <c r="BQ126" s="18">
        <v>253510</v>
      </c>
      <c r="BR126" s="18">
        <v>238353</v>
      </c>
      <c r="BS126" s="18">
        <v>494323</v>
      </c>
      <c r="BT126" s="18">
        <v>325027</v>
      </c>
      <c r="BU126" s="18">
        <v>396057</v>
      </c>
      <c r="BV126" s="18">
        <v>369088</v>
      </c>
      <c r="BW126" s="93"/>
      <c r="BX126" s="93"/>
      <c r="BY126" s="93"/>
      <c r="BZ126" s="93"/>
      <c r="CA126" s="93"/>
      <c r="CB126" s="93"/>
      <c r="CD126" s="24">
        <f t="shared" si="5"/>
        <v>1090172</v>
      </c>
      <c r="CE126" s="24">
        <f t="shared" si="6"/>
        <v>986186</v>
      </c>
      <c r="CF126" s="24">
        <f t="shared" si="7"/>
        <v>1070075</v>
      </c>
    </row>
    <row r="127" spans="2:84" x14ac:dyDescent="0.2">
      <c r="B127" s="11" t="s">
        <v>160</v>
      </c>
      <c r="C127" s="18">
        <v>517731</v>
      </c>
      <c r="D127" s="18">
        <v>454360</v>
      </c>
      <c r="E127" s="18">
        <v>578574</v>
      </c>
      <c r="F127" s="18">
        <v>462647</v>
      </c>
      <c r="G127" s="18">
        <v>468845</v>
      </c>
      <c r="H127" s="18">
        <v>514682</v>
      </c>
      <c r="I127" s="18">
        <v>454893</v>
      </c>
      <c r="J127" s="18">
        <v>424764</v>
      </c>
      <c r="K127" s="18">
        <v>549749</v>
      </c>
      <c r="L127" s="18">
        <v>412417</v>
      </c>
      <c r="M127" s="18">
        <v>435996</v>
      </c>
      <c r="N127" s="18">
        <v>572887</v>
      </c>
      <c r="O127" s="18">
        <v>483238</v>
      </c>
      <c r="P127" s="18">
        <v>374220</v>
      </c>
      <c r="Q127" s="18">
        <v>519784</v>
      </c>
      <c r="R127" s="18">
        <v>395911</v>
      </c>
      <c r="S127" s="18">
        <v>361044</v>
      </c>
      <c r="T127" s="18">
        <v>491142</v>
      </c>
      <c r="U127" s="18">
        <v>387511</v>
      </c>
      <c r="V127" s="18">
        <v>406479</v>
      </c>
      <c r="W127" s="18">
        <v>439448</v>
      </c>
      <c r="X127" s="18">
        <v>368160</v>
      </c>
      <c r="Y127" s="18">
        <v>399215</v>
      </c>
      <c r="Z127" s="18">
        <v>448159</v>
      </c>
      <c r="AA127" s="18">
        <v>338370</v>
      </c>
      <c r="AB127" s="18">
        <v>342104</v>
      </c>
      <c r="AC127" s="18">
        <v>426404</v>
      </c>
      <c r="AD127" s="18">
        <v>320307</v>
      </c>
      <c r="AE127" s="18">
        <v>289295</v>
      </c>
      <c r="AF127" s="18">
        <v>434096</v>
      </c>
      <c r="AG127" s="18">
        <v>391701</v>
      </c>
      <c r="AH127" s="18">
        <v>389380</v>
      </c>
      <c r="AI127" s="18">
        <v>419140</v>
      </c>
      <c r="AJ127" s="18">
        <v>421960</v>
      </c>
      <c r="AK127" s="18">
        <v>364231</v>
      </c>
      <c r="AL127" s="18">
        <v>426470</v>
      </c>
      <c r="AM127" s="18">
        <v>373533</v>
      </c>
      <c r="AN127" s="18">
        <v>361103</v>
      </c>
      <c r="AO127" s="18">
        <v>490452</v>
      </c>
      <c r="AP127" s="18">
        <v>346314</v>
      </c>
      <c r="AQ127" s="18">
        <v>355420</v>
      </c>
      <c r="AR127" s="18">
        <v>562896</v>
      </c>
      <c r="AS127" s="18">
        <v>431680</v>
      </c>
      <c r="AT127" s="18">
        <v>421209</v>
      </c>
      <c r="AU127" s="18">
        <v>516920</v>
      </c>
      <c r="AV127" s="18">
        <v>415769</v>
      </c>
      <c r="AW127" s="18">
        <v>401154</v>
      </c>
      <c r="AX127" s="16">
        <v>1006286</v>
      </c>
      <c r="AY127" s="18">
        <v>746397</v>
      </c>
      <c r="AZ127" s="18">
        <v>797976</v>
      </c>
      <c r="BA127" s="16">
        <v>2040261</v>
      </c>
      <c r="BB127" s="16">
        <v>1133600</v>
      </c>
      <c r="BC127" s="16">
        <v>1296378</v>
      </c>
      <c r="BD127" s="16">
        <v>1499003</v>
      </c>
      <c r="BE127" s="18">
        <v>740278</v>
      </c>
      <c r="BF127" s="18">
        <v>766847</v>
      </c>
      <c r="BG127" s="16">
        <v>1129658</v>
      </c>
      <c r="BH127" s="18">
        <v>715258</v>
      </c>
      <c r="BI127" s="18">
        <v>713937</v>
      </c>
      <c r="BJ127" s="16">
        <v>1064831</v>
      </c>
      <c r="BK127" s="18">
        <v>760473</v>
      </c>
      <c r="BL127" s="16">
        <v>1021046</v>
      </c>
      <c r="BM127" s="16">
        <v>1188072</v>
      </c>
      <c r="BN127" s="18">
        <v>558693</v>
      </c>
      <c r="BO127" s="16">
        <v>1648061</v>
      </c>
      <c r="BP127" s="18">
        <v>313391</v>
      </c>
      <c r="BQ127" s="18">
        <v>311377</v>
      </c>
      <c r="BR127" s="12">
        <v>54673</v>
      </c>
      <c r="BS127" s="12">
        <v>89163</v>
      </c>
      <c r="BT127" s="14"/>
      <c r="BU127" s="12">
        <v>59545</v>
      </c>
      <c r="BV127" s="18">
        <v>353481</v>
      </c>
      <c r="BW127" s="93"/>
      <c r="BX127" s="93"/>
      <c r="BY127" s="93"/>
      <c r="BZ127" s="93"/>
      <c r="CA127" s="93"/>
      <c r="CB127" s="93"/>
      <c r="CD127" s="24">
        <f t="shared" si="5"/>
        <v>413026</v>
      </c>
      <c r="CE127" s="24">
        <f t="shared" si="6"/>
        <v>455213</v>
      </c>
      <c r="CF127" s="24">
        <f t="shared" si="7"/>
        <v>2520145</v>
      </c>
    </row>
    <row r="128" spans="2:84" x14ac:dyDescent="0.2">
      <c r="B128" s="11" t="s">
        <v>213</v>
      </c>
      <c r="C128" s="14"/>
      <c r="D128" s="14"/>
      <c r="E128" s="14"/>
      <c r="F128" s="14"/>
      <c r="G128" s="14"/>
      <c r="H128" s="14"/>
      <c r="I128" s="14"/>
      <c r="J128" s="14"/>
      <c r="K128" s="14"/>
      <c r="L128" s="12">
        <v>95236</v>
      </c>
      <c r="M128" s="18">
        <v>507511</v>
      </c>
      <c r="N128" s="18">
        <v>571403</v>
      </c>
      <c r="O128" s="18">
        <v>204547</v>
      </c>
      <c r="P128" s="18">
        <v>180067</v>
      </c>
      <c r="Q128" s="18">
        <v>319172</v>
      </c>
      <c r="R128" s="18">
        <v>302604</v>
      </c>
      <c r="S128" s="18">
        <v>255401</v>
      </c>
      <c r="T128" s="18">
        <v>537314</v>
      </c>
      <c r="U128" s="18">
        <v>237958</v>
      </c>
      <c r="V128" s="18">
        <v>228555</v>
      </c>
      <c r="W128" s="18">
        <v>365824</v>
      </c>
      <c r="X128" s="18">
        <v>307456</v>
      </c>
      <c r="Y128" s="18">
        <v>364173</v>
      </c>
      <c r="Z128" s="18">
        <v>318938</v>
      </c>
      <c r="AA128" s="18">
        <v>241572</v>
      </c>
      <c r="AB128" s="18">
        <v>292373</v>
      </c>
      <c r="AC128" s="18">
        <v>468753</v>
      </c>
      <c r="AD128" s="18">
        <v>248302</v>
      </c>
      <c r="AE128" s="18">
        <v>175597</v>
      </c>
      <c r="AF128" s="18">
        <v>338797</v>
      </c>
      <c r="AG128" s="18">
        <v>219766</v>
      </c>
      <c r="AH128" s="18">
        <v>253062</v>
      </c>
      <c r="AI128" s="18">
        <v>293605</v>
      </c>
      <c r="AJ128" s="18">
        <v>239491</v>
      </c>
      <c r="AK128" s="18">
        <v>282179</v>
      </c>
      <c r="AL128" s="18">
        <v>231927</v>
      </c>
      <c r="AM128" s="18">
        <v>357508</v>
      </c>
      <c r="AN128" s="18">
        <v>216627</v>
      </c>
      <c r="AO128" s="18">
        <v>258054</v>
      </c>
      <c r="AP128" s="18">
        <v>298105</v>
      </c>
      <c r="AQ128" s="18">
        <v>274738</v>
      </c>
      <c r="AR128" s="18">
        <v>402667</v>
      </c>
      <c r="AS128" s="18">
        <v>377868</v>
      </c>
      <c r="AT128" s="18">
        <v>388102</v>
      </c>
      <c r="AU128" s="18">
        <v>308563</v>
      </c>
      <c r="AV128" s="18">
        <v>301975</v>
      </c>
      <c r="AW128" s="18">
        <v>376484</v>
      </c>
      <c r="AX128" s="18">
        <v>309256</v>
      </c>
      <c r="AY128" s="18">
        <v>282481</v>
      </c>
      <c r="AZ128" s="18">
        <v>260466</v>
      </c>
      <c r="BA128" s="18">
        <v>380299</v>
      </c>
      <c r="BB128" s="18">
        <v>230249</v>
      </c>
      <c r="BC128" s="18">
        <v>504507</v>
      </c>
      <c r="BD128" s="18">
        <v>478042</v>
      </c>
      <c r="BE128" s="18">
        <v>362716</v>
      </c>
      <c r="BF128" s="18">
        <v>331188</v>
      </c>
      <c r="BG128" s="18">
        <v>384003</v>
      </c>
      <c r="BH128" s="18">
        <v>235139</v>
      </c>
      <c r="BI128" s="18">
        <v>331200</v>
      </c>
      <c r="BJ128" s="18">
        <v>374384</v>
      </c>
      <c r="BK128" s="18">
        <v>300722</v>
      </c>
      <c r="BL128" s="18">
        <v>344620</v>
      </c>
      <c r="BM128" s="18">
        <v>434436</v>
      </c>
      <c r="BN128" s="18">
        <v>291417</v>
      </c>
      <c r="BO128" s="18">
        <v>403724</v>
      </c>
      <c r="BP128" s="18">
        <v>402422</v>
      </c>
      <c r="BQ128" s="18">
        <v>274231</v>
      </c>
      <c r="BR128" s="18">
        <v>401759</v>
      </c>
      <c r="BS128" s="18">
        <v>401697</v>
      </c>
      <c r="BT128" s="18">
        <v>354244</v>
      </c>
      <c r="BU128" s="18">
        <v>356288</v>
      </c>
      <c r="BV128" s="18">
        <v>351597</v>
      </c>
      <c r="BW128" s="93"/>
      <c r="BX128" s="93"/>
      <c r="BY128" s="93"/>
      <c r="BZ128" s="93"/>
      <c r="CA128" s="93"/>
      <c r="CB128" s="93"/>
      <c r="CD128" s="24">
        <f t="shared" si="5"/>
        <v>1062129</v>
      </c>
      <c r="CE128" s="24">
        <f t="shared" si="6"/>
        <v>1077687</v>
      </c>
      <c r="CF128" s="24">
        <f t="shared" si="7"/>
        <v>1097563</v>
      </c>
    </row>
    <row r="129" spans="2:84" x14ac:dyDescent="0.2">
      <c r="B129" s="11" t="s">
        <v>441</v>
      </c>
      <c r="C129" s="18">
        <v>165450</v>
      </c>
      <c r="D129" s="12">
        <v>78332</v>
      </c>
      <c r="E129" s="12">
        <v>42591</v>
      </c>
      <c r="F129" s="12">
        <v>19248</v>
      </c>
      <c r="G129" s="12">
        <v>20426</v>
      </c>
      <c r="H129" s="12">
        <v>15153</v>
      </c>
      <c r="I129" s="13">
        <v>9035</v>
      </c>
      <c r="J129" s="14"/>
      <c r="K129" s="18">
        <v>639159</v>
      </c>
      <c r="L129" s="18">
        <v>866523</v>
      </c>
      <c r="M129" s="18">
        <v>672459</v>
      </c>
      <c r="N129" s="18">
        <v>960079</v>
      </c>
      <c r="O129" s="18">
        <v>934017</v>
      </c>
      <c r="P129" s="18">
        <v>836968</v>
      </c>
      <c r="Q129" s="16">
        <v>1127144</v>
      </c>
      <c r="R129" s="18">
        <v>889727</v>
      </c>
      <c r="S129" s="18">
        <v>985352</v>
      </c>
      <c r="T129" s="16">
        <v>1304831</v>
      </c>
      <c r="U129" s="18">
        <v>880511</v>
      </c>
      <c r="V129" s="18">
        <v>810339</v>
      </c>
      <c r="W129" s="18">
        <v>782250</v>
      </c>
      <c r="X129" s="16">
        <v>1181985</v>
      </c>
      <c r="Y129" s="18">
        <v>702164</v>
      </c>
      <c r="Z129" s="16">
        <v>1091578</v>
      </c>
      <c r="AA129" s="18">
        <v>887836</v>
      </c>
      <c r="AB129" s="18">
        <v>869649</v>
      </c>
      <c r="AC129" s="16">
        <v>1109387</v>
      </c>
      <c r="AD129" s="18">
        <v>860888</v>
      </c>
      <c r="AE129" s="18">
        <v>874306</v>
      </c>
      <c r="AF129" s="16">
        <v>1169689</v>
      </c>
      <c r="AG129" s="18">
        <v>904999</v>
      </c>
      <c r="AH129" s="18">
        <v>876280</v>
      </c>
      <c r="AI129" s="18">
        <v>976966</v>
      </c>
      <c r="AJ129" s="18">
        <v>772434</v>
      </c>
      <c r="AK129" s="18">
        <v>785780</v>
      </c>
      <c r="AL129" s="16">
        <v>1074401</v>
      </c>
      <c r="AM129" s="18">
        <v>991348</v>
      </c>
      <c r="AN129" s="18">
        <v>944073</v>
      </c>
      <c r="AO129" s="16">
        <v>1321288</v>
      </c>
      <c r="AP129" s="18">
        <v>991168</v>
      </c>
      <c r="AQ129" s="18">
        <v>966951</v>
      </c>
      <c r="AR129" s="18">
        <v>405163</v>
      </c>
      <c r="AS129" s="16">
        <v>1639707</v>
      </c>
      <c r="AT129" s="16">
        <v>1287834</v>
      </c>
      <c r="AU129" s="16">
        <v>1236442</v>
      </c>
      <c r="AV129" s="16">
        <v>1170178</v>
      </c>
      <c r="AW129" s="16">
        <v>1003708</v>
      </c>
      <c r="AX129" s="16">
        <v>1283305</v>
      </c>
      <c r="AY129" s="16">
        <v>1083836</v>
      </c>
      <c r="AZ129" s="16">
        <v>1087981</v>
      </c>
      <c r="BA129" s="16">
        <v>1132124</v>
      </c>
      <c r="BB129" s="16">
        <v>1082057</v>
      </c>
      <c r="BC129" s="16">
        <v>1009000</v>
      </c>
      <c r="BD129" s="16">
        <v>1278851</v>
      </c>
      <c r="BE129" s="16">
        <v>1131322</v>
      </c>
      <c r="BF129" s="16">
        <v>1127591</v>
      </c>
      <c r="BG129" s="16">
        <v>1343621</v>
      </c>
      <c r="BH129" s="18">
        <v>799957</v>
      </c>
      <c r="BI129" s="18">
        <v>524847</v>
      </c>
      <c r="BJ129" s="18">
        <v>435012</v>
      </c>
      <c r="BK129" s="18">
        <v>505747</v>
      </c>
      <c r="BL129" s="18">
        <v>274975</v>
      </c>
      <c r="BM129" s="18">
        <v>425683</v>
      </c>
      <c r="BN129" s="18">
        <v>473097</v>
      </c>
      <c r="BO129" s="18">
        <v>385028</v>
      </c>
      <c r="BP129" s="18">
        <v>299607</v>
      </c>
      <c r="BQ129" s="18">
        <v>266413</v>
      </c>
      <c r="BR129" s="18">
        <v>302518</v>
      </c>
      <c r="BS129" s="18">
        <v>405995</v>
      </c>
      <c r="BT129" s="18">
        <v>278327</v>
      </c>
      <c r="BU129" s="18">
        <v>224956</v>
      </c>
      <c r="BV129" s="18">
        <v>351304</v>
      </c>
      <c r="BW129" s="93"/>
      <c r="BX129" s="93"/>
      <c r="BY129" s="93"/>
      <c r="BZ129" s="93"/>
      <c r="CA129" s="93"/>
      <c r="CB129" s="93"/>
      <c r="CD129" s="24">
        <f t="shared" si="5"/>
        <v>854587</v>
      </c>
      <c r="CE129" s="24">
        <f t="shared" si="6"/>
        <v>974926</v>
      </c>
      <c r="CF129" s="24">
        <f t="shared" si="7"/>
        <v>1157732</v>
      </c>
    </row>
    <row r="130" spans="2:84" x14ac:dyDescent="0.2">
      <c r="B130" s="11" t="s">
        <v>454</v>
      </c>
      <c r="C130" s="18">
        <v>344213</v>
      </c>
      <c r="D130" s="18">
        <v>354889</v>
      </c>
      <c r="E130" s="18">
        <v>412258</v>
      </c>
      <c r="F130" s="18">
        <v>373571</v>
      </c>
      <c r="G130" s="18">
        <v>347201</v>
      </c>
      <c r="H130" s="18">
        <v>410764</v>
      </c>
      <c r="I130" s="18">
        <v>353952</v>
      </c>
      <c r="J130" s="18">
        <v>273481</v>
      </c>
      <c r="K130" s="18">
        <v>346735</v>
      </c>
      <c r="L130" s="18">
        <v>312631</v>
      </c>
      <c r="M130" s="18">
        <v>220601</v>
      </c>
      <c r="N130" s="18">
        <v>387046</v>
      </c>
      <c r="O130" s="18">
        <v>344885</v>
      </c>
      <c r="P130" s="18">
        <v>360603</v>
      </c>
      <c r="Q130" s="18">
        <v>270550</v>
      </c>
      <c r="R130" s="18">
        <v>219054</v>
      </c>
      <c r="S130" s="18">
        <v>224120</v>
      </c>
      <c r="T130" s="18">
        <v>246267</v>
      </c>
      <c r="U130" s="18">
        <v>198838</v>
      </c>
      <c r="V130" s="18">
        <v>193614</v>
      </c>
      <c r="W130" s="18">
        <v>227298</v>
      </c>
      <c r="X130" s="18">
        <v>170589</v>
      </c>
      <c r="Y130" s="18">
        <v>147790</v>
      </c>
      <c r="Z130" s="18">
        <v>190322</v>
      </c>
      <c r="AA130" s="18">
        <v>152660</v>
      </c>
      <c r="AB130" s="18">
        <v>161064</v>
      </c>
      <c r="AC130" s="18">
        <v>208165</v>
      </c>
      <c r="AD130" s="18">
        <v>140512</v>
      </c>
      <c r="AE130" s="18">
        <v>107842</v>
      </c>
      <c r="AF130" s="18">
        <v>196246</v>
      </c>
      <c r="AG130" s="18">
        <v>133295</v>
      </c>
      <c r="AH130" s="18">
        <v>141493</v>
      </c>
      <c r="AI130" s="18">
        <v>201100</v>
      </c>
      <c r="AJ130" s="18">
        <v>151934</v>
      </c>
      <c r="AK130" s="18">
        <v>151473</v>
      </c>
      <c r="AL130" s="18">
        <v>173069</v>
      </c>
      <c r="AM130" s="18">
        <v>160236</v>
      </c>
      <c r="AN130" s="18">
        <v>136934</v>
      </c>
      <c r="AO130" s="18">
        <v>199485</v>
      </c>
      <c r="AP130" s="18">
        <v>141048</v>
      </c>
      <c r="AQ130" s="18">
        <v>140797</v>
      </c>
      <c r="AR130" s="18">
        <v>165491</v>
      </c>
      <c r="AS130" s="18">
        <v>137743</v>
      </c>
      <c r="AT130" s="18">
        <v>140388</v>
      </c>
      <c r="AU130" s="18">
        <v>155041</v>
      </c>
      <c r="AV130" s="18">
        <v>128111</v>
      </c>
      <c r="AW130" s="18">
        <v>125852</v>
      </c>
      <c r="AX130" s="18">
        <v>158177</v>
      </c>
      <c r="AY130" s="18">
        <v>129525</v>
      </c>
      <c r="AZ130" s="18">
        <v>128831</v>
      </c>
      <c r="BA130" s="18">
        <v>159082</v>
      </c>
      <c r="BB130" s="18">
        <v>116890</v>
      </c>
      <c r="BC130" s="18">
        <v>117180</v>
      </c>
      <c r="BD130" s="18">
        <v>154959</v>
      </c>
      <c r="BE130" s="18">
        <v>118786</v>
      </c>
      <c r="BF130" s="18">
        <v>110688</v>
      </c>
      <c r="BG130" s="18">
        <v>155585</v>
      </c>
      <c r="BH130" s="18">
        <v>124348</v>
      </c>
      <c r="BI130" s="18">
        <v>104420</v>
      </c>
      <c r="BJ130" s="18">
        <v>144037</v>
      </c>
      <c r="BK130" s="18">
        <v>117343</v>
      </c>
      <c r="BL130" s="18">
        <v>105447</v>
      </c>
      <c r="BM130" s="18">
        <v>121101</v>
      </c>
      <c r="BN130" s="12">
        <v>97799</v>
      </c>
      <c r="BO130" s="18">
        <v>132867</v>
      </c>
      <c r="BP130" s="18">
        <v>278509</v>
      </c>
      <c r="BQ130" s="18">
        <v>247260</v>
      </c>
      <c r="BR130" s="18">
        <v>253859</v>
      </c>
      <c r="BS130" s="18">
        <v>309413</v>
      </c>
      <c r="BT130" s="18">
        <v>179162</v>
      </c>
      <c r="BU130" s="18">
        <v>248266</v>
      </c>
      <c r="BV130" s="18">
        <v>349414</v>
      </c>
      <c r="BW130" s="93"/>
      <c r="BX130" s="93"/>
      <c r="BY130" s="93"/>
      <c r="BZ130" s="93"/>
      <c r="CA130" s="93"/>
      <c r="CB130" s="93"/>
      <c r="CD130" s="24">
        <f t="shared" si="5"/>
        <v>776842</v>
      </c>
      <c r="CE130" s="24">
        <f t="shared" si="6"/>
        <v>810532</v>
      </c>
      <c r="CF130" s="24">
        <f t="shared" si="7"/>
        <v>509175</v>
      </c>
    </row>
    <row r="131" spans="2:84" x14ac:dyDescent="0.2">
      <c r="B131" s="11" t="s">
        <v>159</v>
      </c>
      <c r="C131" s="16">
        <v>1221051</v>
      </c>
      <c r="D131" s="16">
        <v>1059096</v>
      </c>
      <c r="E131" s="16">
        <v>1127900</v>
      </c>
      <c r="F131" s="16">
        <v>1353304</v>
      </c>
      <c r="G131" s="16">
        <v>1290828</v>
      </c>
      <c r="H131" s="16">
        <v>1474803</v>
      </c>
      <c r="I131" s="16">
        <v>1397366</v>
      </c>
      <c r="J131" s="16">
        <v>1227649</v>
      </c>
      <c r="K131" s="16">
        <v>1521351</v>
      </c>
      <c r="L131" s="16">
        <v>1189374</v>
      </c>
      <c r="M131" s="16">
        <v>1410668</v>
      </c>
      <c r="N131" s="16">
        <v>1588098</v>
      </c>
      <c r="O131" s="16">
        <v>1254196</v>
      </c>
      <c r="P131" s="16">
        <v>1082328</v>
      </c>
      <c r="Q131" s="16">
        <v>1635724</v>
      </c>
      <c r="R131" s="16">
        <v>1375392</v>
      </c>
      <c r="S131" s="16">
        <v>1268323</v>
      </c>
      <c r="T131" s="16">
        <v>1598878</v>
      </c>
      <c r="U131" s="16">
        <v>1222621</v>
      </c>
      <c r="V131" s="16">
        <v>1291469</v>
      </c>
      <c r="W131" s="16">
        <v>1739894</v>
      </c>
      <c r="X131" s="16">
        <v>1229462</v>
      </c>
      <c r="Y131" s="16">
        <v>1508139</v>
      </c>
      <c r="Z131" s="16">
        <v>1570315</v>
      </c>
      <c r="AA131" s="16">
        <v>1373015</v>
      </c>
      <c r="AB131" s="16">
        <v>1806224</v>
      </c>
      <c r="AC131" s="16">
        <v>1346746</v>
      </c>
      <c r="AD131" s="18">
        <v>864831</v>
      </c>
      <c r="AE131" s="18">
        <v>749270</v>
      </c>
      <c r="AF131" s="18">
        <v>867324</v>
      </c>
      <c r="AG131" s="18">
        <v>520823</v>
      </c>
      <c r="AH131" s="18">
        <v>466332</v>
      </c>
      <c r="AI131" s="18">
        <v>466231</v>
      </c>
      <c r="AJ131" s="18">
        <v>534772</v>
      </c>
      <c r="AK131" s="18">
        <v>922795</v>
      </c>
      <c r="AL131" s="18">
        <v>695264</v>
      </c>
      <c r="AM131" s="18">
        <v>429647</v>
      </c>
      <c r="AN131" s="18">
        <v>365631</v>
      </c>
      <c r="AO131" s="18">
        <v>510749</v>
      </c>
      <c r="AP131" s="18">
        <v>348578</v>
      </c>
      <c r="AQ131" s="18">
        <v>318095</v>
      </c>
      <c r="AR131" s="18">
        <v>499704</v>
      </c>
      <c r="AS131" s="18">
        <v>335535</v>
      </c>
      <c r="AT131" s="18">
        <v>336391</v>
      </c>
      <c r="AU131" s="18">
        <v>333801</v>
      </c>
      <c r="AV131" s="18">
        <v>306153</v>
      </c>
      <c r="AW131" s="18">
        <v>358445</v>
      </c>
      <c r="AX131" s="18">
        <v>582458</v>
      </c>
      <c r="AY131" s="18">
        <v>308872</v>
      </c>
      <c r="AZ131" s="18">
        <v>295887</v>
      </c>
      <c r="BA131" s="18">
        <v>453307</v>
      </c>
      <c r="BB131" s="18">
        <v>315730</v>
      </c>
      <c r="BC131" s="18">
        <v>205466</v>
      </c>
      <c r="BD131" s="18">
        <v>104008</v>
      </c>
      <c r="BE131" s="18">
        <v>117679</v>
      </c>
      <c r="BF131" s="18">
        <v>161620</v>
      </c>
      <c r="BG131" s="18">
        <v>135804</v>
      </c>
      <c r="BH131" s="18">
        <v>222718</v>
      </c>
      <c r="BI131" s="18">
        <v>208985</v>
      </c>
      <c r="BJ131" s="18">
        <v>231174</v>
      </c>
      <c r="BK131" s="18">
        <v>311879</v>
      </c>
      <c r="BL131" s="18">
        <v>220917</v>
      </c>
      <c r="BM131" s="18">
        <v>152403</v>
      </c>
      <c r="BN131" s="18">
        <v>396350</v>
      </c>
      <c r="BO131" s="18">
        <v>372345</v>
      </c>
      <c r="BP131" s="18">
        <v>157970</v>
      </c>
      <c r="BQ131" s="18">
        <v>464567</v>
      </c>
      <c r="BR131" s="18">
        <v>135089</v>
      </c>
      <c r="BS131" s="18">
        <v>212678</v>
      </c>
      <c r="BT131" s="18">
        <v>533797</v>
      </c>
      <c r="BU131" s="18">
        <v>390772</v>
      </c>
      <c r="BV131" s="18">
        <v>341443</v>
      </c>
      <c r="BW131" s="93"/>
      <c r="BX131" s="93"/>
      <c r="BY131" s="93"/>
      <c r="BZ131" s="93"/>
      <c r="CA131" s="93"/>
      <c r="CB131" s="93"/>
      <c r="CD131" s="24">
        <f t="shared" si="5"/>
        <v>1266012</v>
      </c>
      <c r="CE131" s="24">
        <f t="shared" si="6"/>
        <v>812334</v>
      </c>
      <c r="CF131" s="24">
        <f t="shared" si="7"/>
        <v>926665</v>
      </c>
    </row>
    <row r="132" spans="2:84" x14ac:dyDescent="0.2">
      <c r="B132" s="11" t="s">
        <v>234</v>
      </c>
      <c r="C132" s="12">
        <v>62827</v>
      </c>
      <c r="D132" s="12">
        <v>61197</v>
      </c>
      <c r="E132" s="12">
        <v>60628</v>
      </c>
      <c r="F132" s="12">
        <v>70833</v>
      </c>
      <c r="G132" s="12">
        <v>53559</v>
      </c>
      <c r="H132" s="12">
        <v>69522</v>
      </c>
      <c r="I132" s="12">
        <v>45763</v>
      </c>
      <c r="J132" s="12">
        <v>60346</v>
      </c>
      <c r="K132" s="12">
        <v>54517</v>
      </c>
      <c r="L132" s="12">
        <v>57069</v>
      </c>
      <c r="M132" s="12">
        <v>55694</v>
      </c>
      <c r="N132" s="12">
        <v>78161</v>
      </c>
      <c r="O132" s="12">
        <v>61745</v>
      </c>
      <c r="P132" s="18">
        <v>100371</v>
      </c>
      <c r="Q132" s="18">
        <v>105859</v>
      </c>
      <c r="R132" s="12">
        <v>88832</v>
      </c>
      <c r="S132" s="12">
        <v>75648</v>
      </c>
      <c r="T132" s="18">
        <v>117984</v>
      </c>
      <c r="U132" s="12">
        <v>48715</v>
      </c>
      <c r="V132" s="12">
        <v>68624</v>
      </c>
      <c r="W132" s="18">
        <v>122600</v>
      </c>
      <c r="X132" s="12">
        <v>77820</v>
      </c>
      <c r="Y132" s="18">
        <v>100908</v>
      </c>
      <c r="Z132" s="12">
        <v>97653</v>
      </c>
      <c r="AA132" s="18">
        <v>104231</v>
      </c>
      <c r="AB132" s="12">
        <v>73011</v>
      </c>
      <c r="AC132" s="18">
        <v>101302</v>
      </c>
      <c r="AD132" s="18">
        <v>181624</v>
      </c>
      <c r="AE132" s="18">
        <v>147241</v>
      </c>
      <c r="AF132" s="18">
        <v>224058</v>
      </c>
      <c r="AG132" s="18">
        <v>124871</v>
      </c>
      <c r="AH132" s="18">
        <v>104552</v>
      </c>
      <c r="AI132" s="12">
        <v>64353</v>
      </c>
      <c r="AJ132" s="12">
        <v>55719</v>
      </c>
      <c r="AK132" s="12">
        <v>60309</v>
      </c>
      <c r="AL132" s="12">
        <v>73447</v>
      </c>
      <c r="AM132" s="12">
        <v>67623</v>
      </c>
      <c r="AN132" s="12">
        <v>98264</v>
      </c>
      <c r="AO132" s="18">
        <v>114920</v>
      </c>
      <c r="AP132" s="12">
        <v>48844</v>
      </c>
      <c r="AQ132" s="18">
        <v>103447</v>
      </c>
      <c r="AR132" s="18">
        <v>105384</v>
      </c>
      <c r="AS132" s="12">
        <v>39943</v>
      </c>
      <c r="AT132" s="12">
        <v>58464</v>
      </c>
      <c r="AU132" s="12">
        <v>92188</v>
      </c>
      <c r="AV132" s="12">
        <v>80708</v>
      </c>
      <c r="AW132" s="18">
        <v>763238</v>
      </c>
      <c r="AX132" s="18">
        <v>642983</v>
      </c>
      <c r="AY132" s="18">
        <v>226175</v>
      </c>
      <c r="AZ132" s="18">
        <v>162524</v>
      </c>
      <c r="BA132" s="18">
        <v>207132</v>
      </c>
      <c r="BB132" s="18">
        <v>319052</v>
      </c>
      <c r="BC132" s="18">
        <v>148881</v>
      </c>
      <c r="BD132" s="12">
        <v>93298</v>
      </c>
      <c r="BE132" s="12">
        <v>37503</v>
      </c>
      <c r="BF132" s="18">
        <v>483245</v>
      </c>
      <c r="BG132" s="18">
        <v>506911</v>
      </c>
      <c r="BH132" s="18">
        <v>260440</v>
      </c>
      <c r="BI132" s="18">
        <v>363282</v>
      </c>
      <c r="BJ132" s="18">
        <v>470457</v>
      </c>
      <c r="BK132" s="12">
        <v>67108</v>
      </c>
      <c r="BL132" s="18">
        <v>237052</v>
      </c>
      <c r="BM132" s="12">
        <v>47030</v>
      </c>
      <c r="BN132" s="12">
        <v>54426</v>
      </c>
      <c r="BO132" s="18">
        <v>452133</v>
      </c>
      <c r="BP132" s="18">
        <v>347139</v>
      </c>
      <c r="BQ132" s="18">
        <v>369730</v>
      </c>
      <c r="BR132" s="18">
        <v>311451</v>
      </c>
      <c r="BS132" s="18">
        <v>359046</v>
      </c>
      <c r="BT132" s="18">
        <v>266825</v>
      </c>
      <c r="BU132" s="18">
        <v>188344</v>
      </c>
      <c r="BV132" s="18">
        <v>320170</v>
      </c>
      <c r="BW132" s="93"/>
      <c r="BX132" s="93"/>
      <c r="BY132" s="93"/>
      <c r="BZ132" s="93"/>
      <c r="CA132" s="93"/>
      <c r="CB132" s="93"/>
      <c r="CD132" s="24">
        <f t="shared" ref="CD132:CD195" si="8">SUM(BT132:BV132)</f>
        <v>775339</v>
      </c>
      <c r="CE132" s="24">
        <f t="shared" ref="CE132:CE195" si="9">SUM(BQ132:BS132)</f>
        <v>1040227</v>
      </c>
      <c r="CF132" s="24">
        <f t="shared" ref="CF132:CF195" si="10">SUM(BN132:BP132)</f>
        <v>853698</v>
      </c>
    </row>
    <row r="133" spans="2:84" x14ac:dyDescent="0.2">
      <c r="B133" s="11" t="s">
        <v>247</v>
      </c>
      <c r="C133" s="18">
        <v>108975</v>
      </c>
      <c r="D133" s="18">
        <v>113339</v>
      </c>
      <c r="E133" s="18">
        <v>111476</v>
      </c>
      <c r="F133" s="12">
        <v>50802</v>
      </c>
      <c r="G133" s="12">
        <v>51562</v>
      </c>
      <c r="H133" s="12">
        <v>68407</v>
      </c>
      <c r="I133" s="12">
        <v>52558</v>
      </c>
      <c r="J133" s="12">
        <v>53824</v>
      </c>
      <c r="K133" s="12">
        <v>62768</v>
      </c>
      <c r="L133" s="12">
        <v>39188</v>
      </c>
      <c r="M133" s="12">
        <v>30203</v>
      </c>
      <c r="N133" s="12">
        <v>31470</v>
      </c>
      <c r="O133" s="12">
        <v>20701</v>
      </c>
      <c r="P133" s="12">
        <v>14720</v>
      </c>
      <c r="Q133" s="12">
        <v>16433</v>
      </c>
      <c r="R133" s="12">
        <v>13896</v>
      </c>
      <c r="S133" s="12">
        <v>11690</v>
      </c>
      <c r="T133" s="12">
        <v>14347</v>
      </c>
      <c r="U133" s="12">
        <v>25653</v>
      </c>
      <c r="V133" s="12">
        <v>30968</v>
      </c>
      <c r="W133" s="12">
        <v>49764</v>
      </c>
      <c r="X133" s="12">
        <v>82184</v>
      </c>
      <c r="Y133" s="12">
        <v>91954</v>
      </c>
      <c r="Z133" s="18">
        <v>106031</v>
      </c>
      <c r="AA133" s="12">
        <v>77570</v>
      </c>
      <c r="AB133" s="12">
        <v>69483</v>
      </c>
      <c r="AC133" s="12">
        <v>80673</v>
      </c>
      <c r="AD133" s="12">
        <v>70467</v>
      </c>
      <c r="AE133" s="12">
        <v>73467</v>
      </c>
      <c r="AF133" s="18">
        <v>106273</v>
      </c>
      <c r="AG133" s="18">
        <v>108331</v>
      </c>
      <c r="AH133" s="18">
        <v>118256</v>
      </c>
      <c r="AI133" s="18">
        <v>137752</v>
      </c>
      <c r="AJ133" s="12">
        <v>94821</v>
      </c>
      <c r="AK133" s="12">
        <v>92639</v>
      </c>
      <c r="AL133" s="18">
        <v>130286</v>
      </c>
      <c r="AM133" s="12">
        <v>88699</v>
      </c>
      <c r="AN133" s="12">
        <v>67892</v>
      </c>
      <c r="AO133" s="12">
        <v>86559</v>
      </c>
      <c r="AP133" s="12">
        <v>65051</v>
      </c>
      <c r="AQ133" s="12">
        <v>55571</v>
      </c>
      <c r="AR133" s="12">
        <v>68967</v>
      </c>
      <c r="AS133" s="12">
        <v>53984</v>
      </c>
      <c r="AT133" s="12">
        <v>74429</v>
      </c>
      <c r="AU133" s="18">
        <v>154703</v>
      </c>
      <c r="AV133" s="18">
        <v>119611</v>
      </c>
      <c r="AW133" s="18">
        <v>123976</v>
      </c>
      <c r="AX133" s="18">
        <v>158195</v>
      </c>
      <c r="AY133" s="18">
        <v>107582</v>
      </c>
      <c r="AZ133" s="18">
        <v>102317</v>
      </c>
      <c r="BA133" s="18">
        <v>104847</v>
      </c>
      <c r="BB133" s="12">
        <v>91188</v>
      </c>
      <c r="BC133" s="12">
        <v>92473</v>
      </c>
      <c r="BD133" s="18">
        <v>114391</v>
      </c>
      <c r="BE133" s="18">
        <v>106160</v>
      </c>
      <c r="BF133" s="18">
        <v>120508</v>
      </c>
      <c r="BG133" s="18">
        <v>154213</v>
      </c>
      <c r="BH133" s="18">
        <v>166032</v>
      </c>
      <c r="BI133" s="18">
        <v>195798</v>
      </c>
      <c r="BJ133" s="18">
        <v>268801</v>
      </c>
      <c r="BK133" s="18">
        <v>191241</v>
      </c>
      <c r="BL133" s="18">
        <v>182808</v>
      </c>
      <c r="BM133" s="18">
        <v>231670</v>
      </c>
      <c r="BN133" s="18">
        <v>215298</v>
      </c>
      <c r="BO133" s="18">
        <v>228338</v>
      </c>
      <c r="BP133" s="18">
        <v>377364</v>
      </c>
      <c r="BQ133" s="18">
        <v>306865</v>
      </c>
      <c r="BR133" s="18">
        <v>275032</v>
      </c>
      <c r="BS133" s="18">
        <v>304846</v>
      </c>
      <c r="BT133" s="18">
        <v>247390</v>
      </c>
      <c r="BU133" s="18">
        <v>247208</v>
      </c>
      <c r="BV133" s="18">
        <v>312884</v>
      </c>
      <c r="BW133" s="93"/>
      <c r="BX133" s="93"/>
      <c r="BY133" s="93"/>
      <c r="BZ133" s="93"/>
      <c r="CA133" s="93"/>
      <c r="CB133" s="93"/>
      <c r="CD133" s="24">
        <f t="shared" si="8"/>
        <v>807482</v>
      </c>
      <c r="CE133" s="24">
        <f t="shared" si="9"/>
        <v>886743</v>
      </c>
      <c r="CF133" s="24">
        <f t="shared" si="10"/>
        <v>821000</v>
      </c>
    </row>
    <row r="134" spans="2:84" x14ac:dyDescent="0.2">
      <c r="B134" s="11" t="s">
        <v>549</v>
      </c>
      <c r="C134" s="12">
        <v>56290</v>
      </c>
      <c r="D134" s="12">
        <v>57104</v>
      </c>
      <c r="E134" s="12">
        <v>56354</v>
      </c>
      <c r="F134" s="12">
        <v>53011</v>
      </c>
      <c r="G134" s="12">
        <v>51147</v>
      </c>
      <c r="H134" s="12">
        <v>68271</v>
      </c>
      <c r="I134" s="12">
        <v>50854</v>
      </c>
      <c r="J134" s="12">
        <v>55010</v>
      </c>
      <c r="K134" s="12">
        <v>68300</v>
      </c>
      <c r="L134" s="12">
        <v>55673</v>
      </c>
      <c r="M134" s="12">
        <v>56170</v>
      </c>
      <c r="N134" s="12">
        <v>72685</v>
      </c>
      <c r="O134" s="12">
        <v>60737</v>
      </c>
      <c r="P134" s="12">
        <v>60384</v>
      </c>
      <c r="Q134" s="12">
        <v>68014</v>
      </c>
      <c r="R134" s="12">
        <v>56910</v>
      </c>
      <c r="S134" s="12">
        <v>60771</v>
      </c>
      <c r="T134" s="18">
        <v>214164</v>
      </c>
      <c r="U134" s="18">
        <v>278310</v>
      </c>
      <c r="V134" s="18">
        <v>271776</v>
      </c>
      <c r="W134" s="18">
        <v>307305</v>
      </c>
      <c r="X134" s="18">
        <v>186000</v>
      </c>
      <c r="Y134" s="18">
        <v>183064</v>
      </c>
      <c r="Z134" s="18">
        <v>203643</v>
      </c>
      <c r="AA134" s="18">
        <v>172213</v>
      </c>
      <c r="AB134" s="18">
        <v>170416</v>
      </c>
      <c r="AC134" s="18">
        <v>217293</v>
      </c>
      <c r="AD134" s="18">
        <v>155846</v>
      </c>
      <c r="AE134" s="18">
        <v>177867</v>
      </c>
      <c r="AF134" s="18">
        <v>243267</v>
      </c>
      <c r="AG134" s="18">
        <v>174238</v>
      </c>
      <c r="AH134" s="18">
        <v>200728</v>
      </c>
      <c r="AI134" s="18">
        <v>226960</v>
      </c>
      <c r="AJ134" s="18">
        <v>190256</v>
      </c>
      <c r="AK134" s="18">
        <v>279009</v>
      </c>
      <c r="AL134" s="18">
        <v>302086</v>
      </c>
      <c r="AM134" s="18">
        <v>206584</v>
      </c>
      <c r="AN134" s="18">
        <v>169264</v>
      </c>
      <c r="AO134" s="18">
        <v>213670</v>
      </c>
      <c r="AP134" s="18">
        <v>173651</v>
      </c>
      <c r="AQ134" s="18">
        <v>175040</v>
      </c>
      <c r="AR134" s="18">
        <v>227071</v>
      </c>
      <c r="AS134" s="18">
        <v>208245</v>
      </c>
      <c r="AT134" s="18">
        <v>205634</v>
      </c>
      <c r="AU134" s="18">
        <v>253938</v>
      </c>
      <c r="AV134" s="18">
        <v>204307</v>
      </c>
      <c r="AW134" s="18">
        <v>196548</v>
      </c>
      <c r="AX134" s="18">
        <v>252224</v>
      </c>
      <c r="AY134" s="18">
        <v>206877</v>
      </c>
      <c r="AZ134" s="18">
        <v>236457</v>
      </c>
      <c r="BA134" s="18">
        <v>257027</v>
      </c>
      <c r="BB134" s="18">
        <v>218965</v>
      </c>
      <c r="BC134" s="18">
        <v>211539</v>
      </c>
      <c r="BD134" s="18">
        <v>270398</v>
      </c>
      <c r="BE134" s="18">
        <v>202877</v>
      </c>
      <c r="BF134" s="18">
        <v>208748</v>
      </c>
      <c r="BG134" s="18">
        <v>242359</v>
      </c>
      <c r="BH134" s="18">
        <v>215975</v>
      </c>
      <c r="BI134" s="18">
        <v>246042</v>
      </c>
      <c r="BJ134" s="18">
        <v>273905</v>
      </c>
      <c r="BK134" s="18">
        <v>214408</v>
      </c>
      <c r="BL134" s="18">
        <v>228643</v>
      </c>
      <c r="BM134" s="18">
        <v>249938</v>
      </c>
      <c r="BN134" s="18">
        <v>200227</v>
      </c>
      <c r="BO134" s="18">
        <v>200271</v>
      </c>
      <c r="BP134" s="18">
        <v>234278</v>
      </c>
      <c r="BQ134" s="18">
        <v>188178</v>
      </c>
      <c r="BR134" s="18">
        <v>201584</v>
      </c>
      <c r="BS134" s="18">
        <v>256600</v>
      </c>
      <c r="BT134" s="18">
        <v>205943</v>
      </c>
      <c r="BU134" s="18">
        <v>202246</v>
      </c>
      <c r="BV134" s="18">
        <v>310037</v>
      </c>
      <c r="BW134" s="93"/>
      <c r="BX134" s="93"/>
      <c r="BY134" s="93"/>
      <c r="BZ134" s="93"/>
      <c r="CA134" s="93"/>
      <c r="CB134" s="93"/>
      <c r="CD134" s="24">
        <f t="shared" si="8"/>
        <v>718226</v>
      </c>
      <c r="CE134" s="24">
        <f t="shared" si="9"/>
        <v>646362</v>
      </c>
      <c r="CF134" s="24">
        <f t="shared" si="10"/>
        <v>634776</v>
      </c>
    </row>
    <row r="135" spans="2:84" x14ac:dyDescent="0.2">
      <c r="B135" s="11" t="s">
        <v>554</v>
      </c>
      <c r="C135" s="16">
        <v>2243237</v>
      </c>
      <c r="D135" s="16">
        <v>2629097</v>
      </c>
      <c r="E135" s="16">
        <v>3476039</v>
      </c>
      <c r="F135" s="16">
        <v>2637154</v>
      </c>
      <c r="G135" s="16">
        <v>2526704</v>
      </c>
      <c r="H135" s="16">
        <v>3383707</v>
      </c>
      <c r="I135" s="16">
        <v>2819126</v>
      </c>
      <c r="J135" s="16">
        <v>3100415</v>
      </c>
      <c r="K135" s="16">
        <v>4139350</v>
      </c>
      <c r="L135" s="16">
        <v>3184263</v>
      </c>
      <c r="M135" s="16">
        <v>3069477</v>
      </c>
      <c r="N135" s="16">
        <v>3805255</v>
      </c>
      <c r="O135" s="16">
        <v>3051676</v>
      </c>
      <c r="P135" s="16">
        <v>2890136</v>
      </c>
      <c r="Q135" s="16">
        <v>3838656</v>
      </c>
      <c r="R135" s="16">
        <v>3555538</v>
      </c>
      <c r="S135" s="16">
        <v>4006449</v>
      </c>
      <c r="T135" s="16">
        <v>5333956</v>
      </c>
      <c r="U135" s="16">
        <v>4228117</v>
      </c>
      <c r="V135" s="16">
        <v>4352699</v>
      </c>
      <c r="W135" s="16">
        <v>5453990</v>
      </c>
      <c r="X135" s="16">
        <v>4706522</v>
      </c>
      <c r="Y135" s="16">
        <v>5975066</v>
      </c>
      <c r="Z135" s="16">
        <v>6264244</v>
      </c>
      <c r="AA135" s="16">
        <v>5235508</v>
      </c>
      <c r="AB135" s="16">
        <v>4969383</v>
      </c>
      <c r="AC135" s="16">
        <v>6724255</v>
      </c>
      <c r="AD135" s="16">
        <v>5041477</v>
      </c>
      <c r="AE135" s="16">
        <v>5442179</v>
      </c>
      <c r="AF135" s="16">
        <v>6385335</v>
      </c>
      <c r="AG135" s="16">
        <v>5347969</v>
      </c>
      <c r="AH135" s="16">
        <v>4995420</v>
      </c>
      <c r="AI135" s="16">
        <v>6854883</v>
      </c>
      <c r="AJ135" s="16">
        <v>5145683</v>
      </c>
      <c r="AK135" s="16">
        <v>5141985</v>
      </c>
      <c r="AL135" s="16">
        <v>6382854</v>
      </c>
      <c r="AM135" s="16">
        <v>5088329</v>
      </c>
      <c r="AN135" s="16">
        <v>4805302</v>
      </c>
      <c r="AO135" s="16">
        <v>5881626</v>
      </c>
      <c r="AP135" s="16">
        <v>4762663</v>
      </c>
      <c r="AQ135" s="16">
        <v>4821673</v>
      </c>
      <c r="AR135" s="16">
        <v>7425099</v>
      </c>
      <c r="AS135" s="16">
        <v>7123375</v>
      </c>
      <c r="AT135" s="16">
        <v>7711089</v>
      </c>
      <c r="AU135" s="16">
        <v>9364405</v>
      </c>
      <c r="AV135" s="16">
        <v>9522754</v>
      </c>
      <c r="AW135" s="16">
        <v>9188286</v>
      </c>
      <c r="AX135" s="17">
        <v>11934725</v>
      </c>
      <c r="AY135" s="16">
        <v>8915364</v>
      </c>
      <c r="AZ135" s="16">
        <v>8443225</v>
      </c>
      <c r="BA135" s="16">
        <v>6953630</v>
      </c>
      <c r="BB135" s="16">
        <v>4060487</v>
      </c>
      <c r="BC135" s="16">
        <v>1067513</v>
      </c>
      <c r="BD135" s="16">
        <v>1017892</v>
      </c>
      <c r="BE135" s="18">
        <v>761755</v>
      </c>
      <c r="BF135" s="18">
        <v>481743</v>
      </c>
      <c r="BG135" s="16">
        <v>1429338</v>
      </c>
      <c r="BH135" s="18">
        <v>911455</v>
      </c>
      <c r="BI135" s="18">
        <v>896827</v>
      </c>
      <c r="BJ135" s="18">
        <v>868970</v>
      </c>
      <c r="BK135" s="18">
        <v>934804</v>
      </c>
      <c r="BL135" s="18">
        <v>810065</v>
      </c>
      <c r="BM135" s="18">
        <v>769689</v>
      </c>
      <c r="BN135" s="18">
        <v>234416</v>
      </c>
      <c r="BO135" s="18">
        <v>542176</v>
      </c>
      <c r="BP135" s="18">
        <v>808269</v>
      </c>
      <c r="BQ135" s="18">
        <v>703025</v>
      </c>
      <c r="BR135" s="18">
        <v>527366</v>
      </c>
      <c r="BS135" s="18">
        <v>730626</v>
      </c>
      <c r="BT135" s="18">
        <v>310764</v>
      </c>
      <c r="BU135" s="18">
        <v>534457</v>
      </c>
      <c r="BV135" s="18">
        <v>305068</v>
      </c>
      <c r="BW135" s="93"/>
      <c r="BX135" s="93"/>
      <c r="BY135" s="93"/>
      <c r="BZ135" s="93"/>
      <c r="CA135" s="93"/>
      <c r="CB135" s="93"/>
      <c r="CD135" s="24">
        <f t="shared" si="8"/>
        <v>1150289</v>
      </c>
      <c r="CE135" s="24">
        <f t="shared" si="9"/>
        <v>1961017</v>
      </c>
      <c r="CF135" s="24">
        <f t="shared" si="10"/>
        <v>1584861</v>
      </c>
    </row>
    <row r="136" spans="2:84" x14ac:dyDescent="0.2">
      <c r="B136" s="11" t="s">
        <v>398</v>
      </c>
      <c r="C136" s="18">
        <v>163757</v>
      </c>
      <c r="D136" s="18">
        <v>168855</v>
      </c>
      <c r="E136" s="18">
        <v>235438</v>
      </c>
      <c r="F136" s="18">
        <v>194726</v>
      </c>
      <c r="G136" s="18">
        <v>212470</v>
      </c>
      <c r="H136" s="18">
        <v>261555</v>
      </c>
      <c r="I136" s="18">
        <v>187326</v>
      </c>
      <c r="J136" s="18">
        <v>188051</v>
      </c>
      <c r="K136" s="18">
        <v>213670</v>
      </c>
      <c r="L136" s="18">
        <v>152029</v>
      </c>
      <c r="M136" s="18">
        <v>139002</v>
      </c>
      <c r="N136" s="18">
        <v>189942</v>
      </c>
      <c r="O136" s="18">
        <v>148987</v>
      </c>
      <c r="P136" s="18">
        <v>148803</v>
      </c>
      <c r="Q136" s="18">
        <v>205301</v>
      </c>
      <c r="R136" s="18">
        <v>175316</v>
      </c>
      <c r="S136" s="18">
        <v>167309</v>
      </c>
      <c r="T136" s="18">
        <v>225594</v>
      </c>
      <c r="U136" s="18">
        <v>176468</v>
      </c>
      <c r="V136" s="18">
        <v>178645</v>
      </c>
      <c r="W136" s="18">
        <v>200641</v>
      </c>
      <c r="X136" s="18">
        <v>144845</v>
      </c>
      <c r="Y136" s="18">
        <v>137796</v>
      </c>
      <c r="Z136" s="18">
        <v>165949</v>
      </c>
      <c r="AA136" s="18">
        <v>124084</v>
      </c>
      <c r="AB136" s="18">
        <v>124450</v>
      </c>
      <c r="AC136" s="18">
        <v>176238</v>
      </c>
      <c r="AD136" s="18">
        <v>142843</v>
      </c>
      <c r="AE136" s="18">
        <v>150122</v>
      </c>
      <c r="AF136" s="18">
        <v>188961</v>
      </c>
      <c r="AG136" s="18">
        <v>134784</v>
      </c>
      <c r="AH136" s="18">
        <v>136177</v>
      </c>
      <c r="AI136" s="18">
        <v>161330</v>
      </c>
      <c r="AJ136" s="18">
        <v>115618</v>
      </c>
      <c r="AK136" s="18">
        <v>108442</v>
      </c>
      <c r="AL136" s="18">
        <v>133540</v>
      </c>
      <c r="AM136" s="18">
        <v>105467</v>
      </c>
      <c r="AN136" s="12">
        <v>99456</v>
      </c>
      <c r="AO136" s="18">
        <v>140120</v>
      </c>
      <c r="AP136" s="18">
        <v>121795</v>
      </c>
      <c r="AQ136" s="18">
        <v>119065</v>
      </c>
      <c r="AR136" s="18">
        <v>162321</v>
      </c>
      <c r="AS136" s="18">
        <v>175216</v>
      </c>
      <c r="AT136" s="18">
        <v>334500</v>
      </c>
      <c r="AU136" s="18">
        <v>368024</v>
      </c>
      <c r="AV136" s="18">
        <v>302909</v>
      </c>
      <c r="AW136" s="18">
        <v>258629</v>
      </c>
      <c r="AX136" s="18">
        <v>333275</v>
      </c>
      <c r="AY136" s="18">
        <v>273839</v>
      </c>
      <c r="AZ136" s="18">
        <v>260230</v>
      </c>
      <c r="BA136" s="18">
        <v>341025</v>
      </c>
      <c r="BB136" s="18">
        <v>315781</v>
      </c>
      <c r="BC136" s="18">
        <v>330818</v>
      </c>
      <c r="BD136" s="18">
        <v>450371</v>
      </c>
      <c r="BE136" s="18">
        <v>327288</v>
      </c>
      <c r="BF136" s="18">
        <v>314455</v>
      </c>
      <c r="BG136" s="18">
        <v>376471</v>
      </c>
      <c r="BH136" s="18">
        <v>321571</v>
      </c>
      <c r="BI136" s="18">
        <v>274357</v>
      </c>
      <c r="BJ136" s="18">
        <v>353972</v>
      </c>
      <c r="BK136" s="18">
        <v>292480</v>
      </c>
      <c r="BL136" s="18">
        <v>281043</v>
      </c>
      <c r="BM136" s="18">
        <v>347615</v>
      </c>
      <c r="BN136" s="18">
        <v>311322</v>
      </c>
      <c r="BO136" s="18">
        <v>344252</v>
      </c>
      <c r="BP136" s="18">
        <v>399409</v>
      </c>
      <c r="BQ136" s="18">
        <v>309200</v>
      </c>
      <c r="BR136" s="18">
        <v>297566</v>
      </c>
      <c r="BS136" s="18">
        <v>343958</v>
      </c>
      <c r="BT136" s="18">
        <v>253113</v>
      </c>
      <c r="BU136" s="18">
        <v>252742</v>
      </c>
      <c r="BV136" s="18">
        <v>301801</v>
      </c>
      <c r="BW136" s="93"/>
      <c r="BX136" s="93"/>
      <c r="BY136" s="93"/>
      <c r="BZ136" s="93"/>
      <c r="CA136" s="93"/>
      <c r="CB136" s="93"/>
      <c r="CD136" s="24">
        <f t="shared" si="8"/>
        <v>807656</v>
      </c>
      <c r="CE136" s="24">
        <f t="shared" si="9"/>
        <v>950724</v>
      </c>
      <c r="CF136" s="24">
        <f t="shared" si="10"/>
        <v>1054983</v>
      </c>
    </row>
    <row r="137" spans="2:84" x14ac:dyDescent="0.2">
      <c r="B137" s="11" t="s">
        <v>256</v>
      </c>
      <c r="C137" s="14"/>
      <c r="D137" s="14"/>
      <c r="E137" s="14"/>
      <c r="F137" s="14"/>
      <c r="G137" s="14"/>
      <c r="H137" s="14"/>
      <c r="I137" s="14"/>
      <c r="J137" s="14"/>
      <c r="K137" s="13">
        <v>4445</v>
      </c>
      <c r="L137" s="12">
        <v>19902</v>
      </c>
      <c r="M137" s="12">
        <v>16011</v>
      </c>
      <c r="N137" s="12">
        <v>20117</v>
      </c>
      <c r="O137" s="12">
        <v>14000</v>
      </c>
      <c r="P137" s="12">
        <v>14509</v>
      </c>
      <c r="Q137" s="12">
        <v>22405</v>
      </c>
      <c r="R137" s="12">
        <v>15123</v>
      </c>
      <c r="S137" s="12">
        <v>15687</v>
      </c>
      <c r="T137" s="12">
        <v>19629</v>
      </c>
      <c r="U137" s="12">
        <v>15595</v>
      </c>
      <c r="V137" s="12">
        <v>13480</v>
      </c>
      <c r="W137" s="12">
        <v>18755</v>
      </c>
      <c r="X137" s="12">
        <v>19583</v>
      </c>
      <c r="Y137" s="12">
        <v>21891</v>
      </c>
      <c r="Z137" s="12">
        <v>23360</v>
      </c>
      <c r="AA137" s="12">
        <v>31571</v>
      </c>
      <c r="AB137" s="12">
        <v>60755</v>
      </c>
      <c r="AC137" s="12">
        <v>88818</v>
      </c>
      <c r="AD137" s="12">
        <v>75939</v>
      </c>
      <c r="AE137" s="12">
        <v>77997</v>
      </c>
      <c r="AF137" s="18">
        <v>100281</v>
      </c>
      <c r="AG137" s="18">
        <v>117810</v>
      </c>
      <c r="AH137" s="18">
        <v>159448</v>
      </c>
      <c r="AI137" s="18">
        <v>274305</v>
      </c>
      <c r="AJ137" s="18">
        <v>216856</v>
      </c>
      <c r="AK137" s="18">
        <v>248262</v>
      </c>
      <c r="AL137" s="18">
        <v>389639</v>
      </c>
      <c r="AM137" s="18">
        <v>302043</v>
      </c>
      <c r="AN137" s="18">
        <v>280642</v>
      </c>
      <c r="AO137" s="18">
        <v>365018</v>
      </c>
      <c r="AP137" s="18">
        <v>288170</v>
      </c>
      <c r="AQ137" s="18">
        <v>350867</v>
      </c>
      <c r="AR137" s="18">
        <v>459884</v>
      </c>
      <c r="AS137" s="18">
        <v>384045</v>
      </c>
      <c r="AT137" s="18">
        <v>390865</v>
      </c>
      <c r="AU137" s="18">
        <v>477925</v>
      </c>
      <c r="AV137" s="18">
        <v>393310</v>
      </c>
      <c r="AW137" s="18">
        <v>416934</v>
      </c>
      <c r="AX137" s="18">
        <v>588260</v>
      </c>
      <c r="AY137" s="18">
        <v>647904</v>
      </c>
      <c r="AZ137" s="18">
        <v>500525</v>
      </c>
      <c r="BA137" s="18">
        <v>475802</v>
      </c>
      <c r="BB137" s="18">
        <v>388990</v>
      </c>
      <c r="BC137" s="18">
        <v>382924</v>
      </c>
      <c r="BD137" s="18">
        <v>436722</v>
      </c>
      <c r="BE137" s="18">
        <v>356151</v>
      </c>
      <c r="BF137" s="18">
        <v>334088</v>
      </c>
      <c r="BG137" s="18">
        <v>484399</v>
      </c>
      <c r="BH137" s="18">
        <v>430376</v>
      </c>
      <c r="BI137" s="18">
        <v>424104</v>
      </c>
      <c r="BJ137" s="18">
        <v>387551</v>
      </c>
      <c r="BK137" s="18">
        <v>273196</v>
      </c>
      <c r="BL137" s="18">
        <v>284493</v>
      </c>
      <c r="BM137" s="18">
        <v>389281</v>
      </c>
      <c r="BN137" s="18">
        <v>335446</v>
      </c>
      <c r="BO137" s="18">
        <v>424394</v>
      </c>
      <c r="BP137" s="18">
        <v>565084</v>
      </c>
      <c r="BQ137" s="18">
        <v>380174</v>
      </c>
      <c r="BR137" s="18">
        <v>434070</v>
      </c>
      <c r="BS137" s="18">
        <v>467877</v>
      </c>
      <c r="BT137" s="18">
        <v>250468</v>
      </c>
      <c r="BU137" s="18">
        <v>239326</v>
      </c>
      <c r="BV137" s="18">
        <v>295425</v>
      </c>
      <c r="BW137" s="93"/>
      <c r="BX137" s="93"/>
      <c r="BY137" s="93"/>
      <c r="BZ137" s="93"/>
      <c r="CA137" s="93"/>
      <c r="CB137" s="93"/>
      <c r="CD137" s="24">
        <f t="shared" si="8"/>
        <v>785219</v>
      </c>
      <c r="CE137" s="24">
        <f t="shared" si="9"/>
        <v>1282121</v>
      </c>
      <c r="CF137" s="24">
        <f t="shared" si="10"/>
        <v>1324924</v>
      </c>
    </row>
    <row r="138" spans="2:84" x14ac:dyDescent="0.2">
      <c r="B138" s="11" t="s">
        <v>508</v>
      </c>
      <c r="C138" s="18">
        <v>240689</v>
      </c>
      <c r="D138" s="18">
        <v>238164</v>
      </c>
      <c r="E138" s="18">
        <v>286456</v>
      </c>
      <c r="F138" s="18">
        <v>221750</v>
      </c>
      <c r="G138" s="18">
        <v>208693</v>
      </c>
      <c r="H138" s="18">
        <v>257847</v>
      </c>
      <c r="I138" s="18">
        <v>268068</v>
      </c>
      <c r="J138" s="18">
        <v>281764</v>
      </c>
      <c r="K138" s="18">
        <v>321588</v>
      </c>
      <c r="L138" s="18">
        <v>311453</v>
      </c>
      <c r="M138" s="18">
        <v>275132</v>
      </c>
      <c r="N138" s="18">
        <v>378113</v>
      </c>
      <c r="O138" s="18">
        <v>286667</v>
      </c>
      <c r="P138" s="18">
        <v>251877</v>
      </c>
      <c r="Q138" s="18">
        <v>331605</v>
      </c>
      <c r="R138" s="18">
        <v>250085</v>
      </c>
      <c r="S138" s="18">
        <v>222236</v>
      </c>
      <c r="T138" s="18">
        <v>280623</v>
      </c>
      <c r="U138" s="18">
        <v>224541</v>
      </c>
      <c r="V138" s="18">
        <v>236139</v>
      </c>
      <c r="W138" s="18">
        <v>295512</v>
      </c>
      <c r="X138" s="18">
        <v>240233</v>
      </c>
      <c r="Y138" s="18">
        <v>244032</v>
      </c>
      <c r="Z138" s="18">
        <v>276808</v>
      </c>
      <c r="AA138" s="18">
        <v>219648</v>
      </c>
      <c r="AB138" s="18">
        <v>210813</v>
      </c>
      <c r="AC138" s="18">
        <v>250329</v>
      </c>
      <c r="AD138" s="18">
        <v>213770</v>
      </c>
      <c r="AE138" s="18">
        <v>217505</v>
      </c>
      <c r="AF138" s="18">
        <v>281034</v>
      </c>
      <c r="AG138" s="18">
        <v>215320</v>
      </c>
      <c r="AH138" s="18">
        <v>219379</v>
      </c>
      <c r="AI138" s="18">
        <v>282252</v>
      </c>
      <c r="AJ138" s="18">
        <v>239611</v>
      </c>
      <c r="AK138" s="18">
        <v>207219</v>
      </c>
      <c r="AL138" s="18">
        <v>268782</v>
      </c>
      <c r="AM138" s="18">
        <v>204756</v>
      </c>
      <c r="AN138" s="18">
        <v>188812</v>
      </c>
      <c r="AO138" s="18">
        <v>255634</v>
      </c>
      <c r="AP138" s="18">
        <v>239009</v>
      </c>
      <c r="AQ138" s="18">
        <v>208281</v>
      </c>
      <c r="AR138" s="18">
        <v>259126</v>
      </c>
      <c r="AS138" s="18">
        <v>209494</v>
      </c>
      <c r="AT138" s="18">
        <v>228789</v>
      </c>
      <c r="AU138" s="18">
        <v>287168</v>
      </c>
      <c r="AV138" s="18">
        <v>234362</v>
      </c>
      <c r="AW138" s="18">
        <v>234683</v>
      </c>
      <c r="AX138" s="18">
        <v>294969</v>
      </c>
      <c r="AY138" s="18">
        <v>215956</v>
      </c>
      <c r="AZ138" s="18">
        <v>221737</v>
      </c>
      <c r="BA138" s="18">
        <v>250971</v>
      </c>
      <c r="BB138" s="18">
        <v>176797</v>
      </c>
      <c r="BC138" s="18">
        <v>216392</v>
      </c>
      <c r="BD138" s="18">
        <v>290326</v>
      </c>
      <c r="BE138" s="18">
        <v>227027</v>
      </c>
      <c r="BF138" s="18">
        <v>231588</v>
      </c>
      <c r="BG138" s="18">
        <v>290631</v>
      </c>
      <c r="BH138" s="18">
        <v>228374</v>
      </c>
      <c r="BI138" s="18">
        <v>230347</v>
      </c>
      <c r="BJ138" s="18">
        <v>227926</v>
      </c>
      <c r="BK138" s="18">
        <v>232469</v>
      </c>
      <c r="BL138" s="18">
        <v>195910</v>
      </c>
      <c r="BM138" s="18">
        <v>243543</v>
      </c>
      <c r="BN138" s="18">
        <v>215555</v>
      </c>
      <c r="BO138" s="18">
        <v>197368</v>
      </c>
      <c r="BP138" s="18">
        <v>257709</v>
      </c>
      <c r="BQ138" s="18">
        <v>204054</v>
      </c>
      <c r="BR138" s="18">
        <v>215216</v>
      </c>
      <c r="BS138" s="18">
        <v>265627</v>
      </c>
      <c r="BT138" s="18">
        <v>193131</v>
      </c>
      <c r="BU138" s="18">
        <v>249742</v>
      </c>
      <c r="BV138" s="18">
        <v>287215</v>
      </c>
      <c r="BW138" s="93"/>
      <c r="BX138" s="93"/>
      <c r="BY138" s="93"/>
      <c r="BZ138" s="93"/>
      <c r="CA138" s="93"/>
      <c r="CB138" s="93"/>
      <c r="CD138" s="24">
        <f t="shared" si="8"/>
        <v>730088</v>
      </c>
      <c r="CE138" s="24">
        <f t="shared" si="9"/>
        <v>684897</v>
      </c>
      <c r="CF138" s="24">
        <f t="shared" si="10"/>
        <v>670632</v>
      </c>
    </row>
    <row r="139" spans="2:84" x14ac:dyDescent="0.2">
      <c r="B139" s="11" t="s">
        <v>507</v>
      </c>
      <c r="C139" s="12">
        <v>64587</v>
      </c>
      <c r="D139" s="12">
        <v>70178</v>
      </c>
      <c r="E139" s="12">
        <v>82672</v>
      </c>
      <c r="F139" s="12">
        <v>64740</v>
      </c>
      <c r="G139" s="12">
        <v>74076</v>
      </c>
      <c r="H139" s="12">
        <v>89872</v>
      </c>
      <c r="I139" s="12">
        <v>66184</v>
      </c>
      <c r="J139" s="12">
        <v>75691</v>
      </c>
      <c r="K139" s="12">
        <v>85737</v>
      </c>
      <c r="L139" s="12">
        <v>71030</v>
      </c>
      <c r="M139" s="12">
        <v>69342</v>
      </c>
      <c r="N139" s="12">
        <v>85678</v>
      </c>
      <c r="O139" s="12">
        <v>81880</v>
      </c>
      <c r="P139" s="12">
        <v>74986</v>
      </c>
      <c r="Q139" s="12">
        <v>97424</v>
      </c>
      <c r="R139" s="12">
        <v>74370</v>
      </c>
      <c r="S139" s="12">
        <v>72901</v>
      </c>
      <c r="T139" s="18">
        <v>113527</v>
      </c>
      <c r="U139" s="12">
        <v>94832</v>
      </c>
      <c r="V139" s="12">
        <v>97001</v>
      </c>
      <c r="W139" s="18">
        <v>210137</v>
      </c>
      <c r="X139" s="18">
        <v>127555</v>
      </c>
      <c r="Y139" s="18">
        <v>152855</v>
      </c>
      <c r="Z139" s="18">
        <v>210085</v>
      </c>
      <c r="AA139" s="18">
        <v>156526</v>
      </c>
      <c r="AB139" s="18">
        <v>137760</v>
      </c>
      <c r="AC139" s="18">
        <v>152613</v>
      </c>
      <c r="AD139" s="18">
        <v>131153</v>
      </c>
      <c r="AE139" s="18">
        <v>149215</v>
      </c>
      <c r="AF139" s="18">
        <v>182129</v>
      </c>
      <c r="AG139" s="18">
        <v>144049</v>
      </c>
      <c r="AH139" s="18">
        <v>143254</v>
      </c>
      <c r="AI139" s="18">
        <v>185839</v>
      </c>
      <c r="AJ139" s="18">
        <v>156959</v>
      </c>
      <c r="AK139" s="18">
        <v>120724</v>
      </c>
      <c r="AL139" s="18">
        <v>189524</v>
      </c>
      <c r="AM139" s="18">
        <v>156040</v>
      </c>
      <c r="AN139" s="18">
        <v>140609</v>
      </c>
      <c r="AO139" s="18">
        <v>177233</v>
      </c>
      <c r="AP139" s="18">
        <v>150851</v>
      </c>
      <c r="AQ139" s="18">
        <v>126933</v>
      </c>
      <c r="AR139" s="18">
        <v>184072</v>
      </c>
      <c r="AS139" s="18">
        <v>119999</v>
      </c>
      <c r="AT139" s="18">
        <v>126661</v>
      </c>
      <c r="AU139" s="18">
        <v>181360</v>
      </c>
      <c r="AV139" s="18">
        <v>108219</v>
      </c>
      <c r="AW139" s="18">
        <v>129526</v>
      </c>
      <c r="AX139" s="18">
        <v>159434</v>
      </c>
      <c r="AY139" s="18">
        <v>134915</v>
      </c>
      <c r="AZ139" s="18">
        <v>119255</v>
      </c>
      <c r="BA139" s="18">
        <v>147302</v>
      </c>
      <c r="BB139" s="18">
        <v>121936</v>
      </c>
      <c r="BC139" s="18">
        <v>111993</v>
      </c>
      <c r="BD139" s="18">
        <v>137411</v>
      </c>
      <c r="BE139" s="18">
        <v>131006</v>
      </c>
      <c r="BF139" s="18">
        <v>134413</v>
      </c>
      <c r="BG139" s="18">
        <v>182473</v>
      </c>
      <c r="BH139" s="18">
        <v>125720</v>
      </c>
      <c r="BI139" s="18">
        <v>129482</v>
      </c>
      <c r="BJ139" s="18">
        <v>155697</v>
      </c>
      <c r="BK139" s="18">
        <v>141885</v>
      </c>
      <c r="BL139" s="18">
        <v>164737</v>
      </c>
      <c r="BM139" s="18">
        <v>197652</v>
      </c>
      <c r="BN139" s="18">
        <v>151139</v>
      </c>
      <c r="BO139" s="18">
        <v>196052</v>
      </c>
      <c r="BP139" s="18">
        <v>312300</v>
      </c>
      <c r="BQ139" s="18">
        <v>242832</v>
      </c>
      <c r="BR139" s="18">
        <v>251411</v>
      </c>
      <c r="BS139" s="18">
        <v>292384</v>
      </c>
      <c r="BT139" s="18">
        <v>245834</v>
      </c>
      <c r="BU139" s="18">
        <v>167750</v>
      </c>
      <c r="BV139" s="18">
        <v>277671</v>
      </c>
      <c r="BW139" s="93"/>
      <c r="BX139" s="93"/>
      <c r="BY139" s="93"/>
      <c r="BZ139" s="93"/>
      <c r="CA139" s="93"/>
      <c r="CB139" s="93"/>
      <c r="CD139" s="24">
        <f t="shared" si="8"/>
        <v>691255</v>
      </c>
      <c r="CE139" s="24">
        <f t="shared" si="9"/>
        <v>786627</v>
      </c>
      <c r="CF139" s="24">
        <f t="shared" si="10"/>
        <v>659491</v>
      </c>
    </row>
    <row r="140" spans="2:84" x14ac:dyDescent="0.2">
      <c r="B140" s="11" t="s">
        <v>296</v>
      </c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8">
        <v>375505</v>
      </c>
      <c r="AV140" s="12">
        <v>20060</v>
      </c>
      <c r="AW140" s="12">
        <v>92349</v>
      </c>
      <c r="AX140" s="18">
        <v>171386</v>
      </c>
      <c r="AY140" s="18">
        <v>113316</v>
      </c>
      <c r="AZ140" s="18">
        <v>169704</v>
      </c>
      <c r="BA140" s="18">
        <v>238071</v>
      </c>
      <c r="BB140" s="18">
        <v>147384</v>
      </c>
      <c r="BC140" s="18">
        <v>158686</v>
      </c>
      <c r="BD140" s="18">
        <v>220794</v>
      </c>
      <c r="BE140" s="18">
        <v>175473</v>
      </c>
      <c r="BF140" s="18">
        <v>168045</v>
      </c>
      <c r="BG140" s="18">
        <v>250228</v>
      </c>
      <c r="BH140" s="18">
        <v>190737</v>
      </c>
      <c r="BI140" s="18">
        <v>224030</v>
      </c>
      <c r="BJ140" s="18">
        <v>275948</v>
      </c>
      <c r="BK140" s="18">
        <v>217005</v>
      </c>
      <c r="BL140" s="18">
        <v>233975</v>
      </c>
      <c r="BM140" s="18">
        <v>287513</v>
      </c>
      <c r="BN140" s="18">
        <v>230124</v>
      </c>
      <c r="BO140" s="18">
        <v>233518</v>
      </c>
      <c r="BP140" s="18">
        <v>290248</v>
      </c>
      <c r="BQ140" s="18">
        <v>256895</v>
      </c>
      <c r="BR140" s="18">
        <v>268321</v>
      </c>
      <c r="BS140" s="18">
        <v>299181</v>
      </c>
      <c r="BT140" s="18">
        <v>212677</v>
      </c>
      <c r="BU140" s="18">
        <v>261955</v>
      </c>
      <c r="BV140" s="18">
        <v>266708</v>
      </c>
      <c r="BW140" s="93"/>
      <c r="BX140" s="93"/>
      <c r="BY140" s="93"/>
      <c r="BZ140" s="93"/>
      <c r="CA140" s="93"/>
      <c r="CB140" s="93"/>
      <c r="CD140" s="24">
        <f t="shared" si="8"/>
        <v>741340</v>
      </c>
      <c r="CE140" s="24">
        <f t="shared" si="9"/>
        <v>824397</v>
      </c>
      <c r="CF140" s="24">
        <f t="shared" si="10"/>
        <v>753890</v>
      </c>
    </row>
    <row r="141" spans="2:84" x14ac:dyDescent="0.2">
      <c r="B141" s="11" t="s">
        <v>231</v>
      </c>
      <c r="C141" s="12">
        <v>48336</v>
      </c>
      <c r="D141" s="12">
        <v>50436</v>
      </c>
      <c r="E141" s="12">
        <v>54421</v>
      </c>
      <c r="F141" s="12">
        <v>46831</v>
      </c>
      <c r="G141" s="12">
        <v>48725</v>
      </c>
      <c r="H141" s="12">
        <v>64616</v>
      </c>
      <c r="I141" s="12">
        <v>51822</v>
      </c>
      <c r="J141" s="12">
        <v>61878</v>
      </c>
      <c r="K141" s="12">
        <v>64259</v>
      </c>
      <c r="L141" s="12">
        <v>56144</v>
      </c>
      <c r="M141" s="12">
        <v>58811</v>
      </c>
      <c r="N141" s="12">
        <v>73844</v>
      </c>
      <c r="O141" s="12">
        <v>55750</v>
      </c>
      <c r="P141" s="12">
        <v>60111</v>
      </c>
      <c r="Q141" s="18">
        <v>264430</v>
      </c>
      <c r="R141" s="18">
        <v>356700</v>
      </c>
      <c r="S141" s="18">
        <v>369186</v>
      </c>
      <c r="T141" s="18">
        <v>444806</v>
      </c>
      <c r="U141" s="18">
        <v>340402</v>
      </c>
      <c r="V141" s="18">
        <v>320473</v>
      </c>
      <c r="W141" s="18">
        <v>334855</v>
      </c>
      <c r="X141" s="18">
        <v>250581</v>
      </c>
      <c r="Y141" s="18">
        <v>274665</v>
      </c>
      <c r="Z141" s="18">
        <v>340613</v>
      </c>
      <c r="AA141" s="18">
        <v>259262</v>
      </c>
      <c r="AB141" s="18">
        <v>273842</v>
      </c>
      <c r="AC141" s="18">
        <v>309282</v>
      </c>
      <c r="AD141" s="18">
        <v>249785</v>
      </c>
      <c r="AE141" s="18">
        <v>263515</v>
      </c>
      <c r="AF141" s="18">
        <v>334321</v>
      </c>
      <c r="AG141" s="18">
        <v>257064</v>
      </c>
      <c r="AH141" s="18">
        <v>263362</v>
      </c>
      <c r="AI141" s="18">
        <v>313571</v>
      </c>
      <c r="AJ141" s="18">
        <v>257039</v>
      </c>
      <c r="AK141" s="18">
        <v>272420</v>
      </c>
      <c r="AL141" s="18">
        <v>337176</v>
      </c>
      <c r="AM141" s="18">
        <v>268908</v>
      </c>
      <c r="AN141" s="18">
        <v>255994</v>
      </c>
      <c r="AO141" s="18">
        <v>347049</v>
      </c>
      <c r="AP141" s="18">
        <v>248693</v>
      </c>
      <c r="AQ141" s="18">
        <v>263477</v>
      </c>
      <c r="AR141" s="18">
        <v>378975</v>
      </c>
      <c r="AS141" s="18">
        <v>312709</v>
      </c>
      <c r="AT141" s="18">
        <v>292658</v>
      </c>
      <c r="AU141" s="18">
        <v>344766</v>
      </c>
      <c r="AV141" s="18">
        <v>268184</v>
      </c>
      <c r="AW141" s="18">
        <v>283880</v>
      </c>
      <c r="AX141" s="18">
        <v>340912</v>
      </c>
      <c r="AY141" s="18">
        <v>283907</v>
      </c>
      <c r="AZ141" s="18">
        <v>278799</v>
      </c>
      <c r="BA141" s="18">
        <v>300421</v>
      </c>
      <c r="BB141" s="18">
        <v>260962</v>
      </c>
      <c r="BC141" s="18">
        <v>247065</v>
      </c>
      <c r="BD141" s="18">
        <v>326240</v>
      </c>
      <c r="BE141" s="18">
        <v>268746</v>
      </c>
      <c r="BF141" s="18">
        <v>295189</v>
      </c>
      <c r="BG141" s="18">
        <v>278589</v>
      </c>
      <c r="BH141" s="18">
        <v>186546</v>
      </c>
      <c r="BI141" s="18">
        <v>204164</v>
      </c>
      <c r="BJ141" s="18">
        <v>257291</v>
      </c>
      <c r="BK141" s="18">
        <v>186422</v>
      </c>
      <c r="BL141" s="18">
        <v>196520</v>
      </c>
      <c r="BM141" s="18">
        <v>210866</v>
      </c>
      <c r="BN141" s="18">
        <v>187111</v>
      </c>
      <c r="BO141" s="18">
        <v>185233</v>
      </c>
      <c r="BP141" s="18">
        <v>237414</v>
      </c>
      <c r="BQ141" s="18">
        <v>184923</v>
      </c>
      <c r="BR141" s="18">
        <v>194491</v>
      </c>
      <c r="BS141" s="18">
        <v>244010</v>
      </c>
      <c r="BT141" s="18">
        <v>184954</v>
      </c>
      <c r="BU141" s="18">
        <v>194380</v>
      </c>
      <c r="BV141" s="18">
        <v>240630</v>
      </c>
      <c r="BW141" s="93"/>
      <c r="BX141" s="93"/>
      <c r="BY141" s="93"/>
      <c r="BZ141" s="93"/>
      <c r="CA141" s="93"/>
      <c r="CB141" s="93"/>
      <c r="CD141" s="24">
        <f t="shared" si="8"/>
        <v>619964</v>
      </c>
      <c r="CE141" s="24">
        <f t="shared" si="9"/>
        <v>623424</v>
      </c>
      <c r="CF141" s="24">
        <f t="shared" si="10"/>
        <v>609758</v>
      </c>
    </row>
    <row r="142" spans="2:84" x14ac:dyDescent="0.2">
      <c r="B142" s="11" t="s">
        <v>188</v>
      </c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3">
        <v>1169</v>
      </c>
      <c r="R142" s="12">
        <v>54845</v>
      </c>
      <c r="S142" s="18">
        <v>117379</v>
      </c>
      <c r="T142" s="18">
        <v>275424</v>
      </c>
      <c r="U142" s="18">
        <v>291570</v>
      </c>
      <c r="V142" s="18">
        <v>347083</v>
      </c>
      <c r="W142" s="18">
        <v>501436</v>
      </c>
      <c r="X142" s="18">
        <v>649036</v>
      </c>
      <c r="Y142" s="18">
        <v>902073</v>
      </c>
      <c r="Z142" s="18">
        <v>926314</v>
      </c>
      <c r="AA142" s="18">
        <v>685330</v>
      </c>
      <c r="AB142" s="18">
        <v>653644</v>
      </c>
      <c r="AC142" s="18">
        <v>870930</v>
      </c>
      <c r="AD142" s="18">
        <v>724451</v>
      </c>
      <c r="AE142" s="18">
        <v>686394</v>
      </c>
      <c r="AF142" s="18">
        <v>997843</v>
      </c>
      <c r="AG142" s="18">
        <v>781561</v>
      </c>
      <c r="AH142" s="18">
        <v>818318</v>
      </c>
      <c r="AI142" s="16">
        <v>1129600</v>
      </c>
      <c r="AJ142" s="18">
        <v>843570</v>
      </c>
      <c r="AK142" s="18">
        <v>992894</v>
      </c>
      <c r="AL142" s="16">
        <v>1053687</v>
      </c>
      <c r="AM142" s="18">
        <v>764191</v>
      </c>
      <c r="AN142" s="18">
        <v>713200</v>
      </c>
      <c r="AO142" s="18">
        <v>984955</v>
      </c>
      <c r="AP142" s="18">
        <v>783412</v>
      </c>
      <c r="AQ142" s="18">
        <v>822248</v>
      </c>
      <c r="AR142" s="16">
        <v>1082033</v>
      </c>
      <c r="AS142" s="18">
        <v>809633</v>
      </c>
      <c r="AT142" s="18">
        <v>813068</v>
      </c>
      <c r="AU142" s="16">
        <v>1105233</v>
      </c>
      <c r="AV142" s="18">
        <v>904186</v>
      </c>
      <c r="AW142" s="18">
        <v>993742</v>
      </c>
      <c r="AX142" s="16">
        <v>1198582</v>
      </c>
      <c r="AY142" s="18">
        <v>834319</v>
      </c>
      <c r="AZ142" s="18">
        <v>717708</v>
      </c>
      <c r="BA142" s="18">
        <v>783988</v>
      </c>
      <c r="BB142" s="18">
        <v>627251</v>
      </c>
      <c r="BC142" s="18">
        <v>568054</v>
      </c>
      <c r="BD142" s="18">
        <v>814056</v>
      </c>
      <c r="BE142" s="18">
        <v>605923</v>
      </c>
      <c r="BF142" s="18">
        <v>652036</v>
      </c>
      <c r="BG142" s="18">
        <v>775548</v>
      </c>
      <c r="BH142" s="18">
        <v>536187</v>
      </c>
      <c r="BI142" s="18">
        <v>457736</v>
      </c>
      <c r="BJ142" s="18">
        <v>454671</v>
      </c>
      <c r="BK142" s="18">
        <v>316728</v>
      </c>
      <c r="BL142" s="18">
        <v>259090</v>
      </c>
      <c r="BM142" s="18">
        <v>338070</v>
      </c>
      <c r="BN142" s="18">
        <v>203733</v>
      </c>
      <c r="BO142" s="18">
        <v>115911</v>
      </c>
      <c r="BP142" s="18">
        <v>156354</v>
      </c>
      <c r="BQ142" s="12">
        <v>97433</v>
      </c>
      <c r="BR142" s="12">
        <v>96172</v>
      </c>
      <c r="BS142" s="18">
        <v>104593</v>
      </c>
      <c r="BT142" s="18">
        <v>129860</v>
      </c>
      <c r="BU142" s="18">
        <v>177604</v>
      </c>
      <c r="BV142" s="18">
        <v>238869</v>
      </c>
      <c r="BW142" s="93"/>
      <c r="BX142" s="93"/>
      <c r="BY142" s="93"/>
      <c r="BZ142" s="93"/>
      <c r="CA142" s="93"/>
      <c r="CB142" s="93"/>
      <c r="CD142" s="24">
        <f t="shared" si="8"/>
        <v>546333</v>
      </c>
      <c r="CE142" s="24">
        <f t="shared" si="9"/>
        <v>298198</v>
      </c>
      <c r="CF142" s="24">
        <f t="shared" si="10"/>
        <v>475998</v>
      </c>
    </row>
    <row r="143" spans="2:84" x14ac:dyDescent="0.2">
      <c r="B143" s="11" t="s">
        <v>215</v>
      </c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2">
        <v>70230</v>
      </c>
      <c r="AR143" s="18">
        <v>165986</v>
      </c>
      <c r="AS143" s="18">
        <v>139766</v>
      </c>
      <c r="AT143" s="18">
        <v>117551</v>
      </c>
      <c r="AU143" s="12">
        <v>98496</v>
      </c>
      <c r="AV143" s="18">
        <v>101953</v>
      </c>
      <c r="AW143" s="12">
        <v>81416</v>
      </c>
      <c r="AX143" s="18">
        <v>111953</v>
      </c>
      <c r="AY143" s="12">
        <v>92063</v>
      </c>
      <c r="AZ143" s="18">
        <v>146046</v>
      </c>
      <c r="BA143" s="18">
        <v>157655</v>
      </c>
      <c r="BB143" s="18">
        <v>197695</v>
      </c>
      <c r="BC143" s="18">
        <v>128115</v>
      </c>
      <c r="BD143" s="18">
        <v>165760</v>
      </c>
      <c r="BE143" s="18">
        <v>170870</v>
      </c>
      <c r="BF143" s="18">
        <v>214482</v>
      </c>
      <c r="BG143" s="18">
        <v>254179</v>
      </c>
      <c r="BH143" s="18">
        <v>184887</v>
      </c>
      <c r="BI143" s="18">
        <v>261671</v>
      </c>
      <c r="BJ143" s="18">
        <v>218560</v>
      </c>
      <c r="BK143" s="18">
        <v>292687</v>
      </c>
      <c r="BL143" s="18">
        <v>399353</v>
      </c>
      <c r="BM143" s="18">
        <v>435382</v>
      </c>
      <c r="BN143" s="18">
        <v>482618</v>
      </c>
      <c r="BO143" s="18">
        <v>411925</v>
      </c>
      <c r="BP143" s="18">
        <v>272701</v>
      </c>
      <c r="BQ143" s="18">
        <v>145175</v>
      </c>
      <c r="BR143" s="18">
        <v>242167</v>
      </c>
      <c r="BS143" s="18">
        <v>184126</v>
      </c>
      <c r="BT143" s="18">
        <v>141705</v>
      </c>
      <c r="BU143" s="18">
        <v>245351</v>
      </c>
      <c r="BV143" s="18">
        <v>234889</v>
      </c>
      <c r="BW143" s="93"/>
      <c r="BX143" s="93"/>
      <c r="BY143" s="93"/>
      <c r="BZ143" s="93"/>
      <c r="CA143" s="93"/>
      <c r="CB143" s="93"/>
      <c r="CD143" s="24">
        <f t="shared" si="8"/>
        <v>621945</v>
      </c>
      <c r="CE143" s="24">
        <f t="shared" si="9"/>
        <v>571468</v>
      </c>
      <c r="CF143" s="24">
        <f t="shared" si="10"/>
        <v>1167244</v>
      </c>
    </row>
    <row r="144" spans="2:84" x14ac:dyDescent="0.2">
      <c r="B144" s="11" t="s">
        <v>142</v>
      </c>
      <c r="C144" s="18">
        <v>361165</v>
      </c>
      <c r="D144" s="18">
        <v>333735</v>
      </c>
      <c r="E144" s="18">
        <v>355276</v>
      </c>
      <c r="F144" s="18">
        <v>285670</v>
      </c>
      <c r="G144" s="18">
        <v>291789</v>
      </c>
      <c r="H144" s="18">
        <v>387905</v>
      </c>
      <c r="I144" s="18">
        <v>335752</v>
      </c>
      <c r="J144" s="18">
        <v>322295</v>
      </c>
      <c r="K144" s="18">
        <v>373041</v>
      </c>
      <c r="L144" s="18">
        <v>295964</v>
      </c>
      <c r="M144" s="18">
        <v>302051</v>
      </c>
      <c r="N144" s="18">
        <v>381659</v>
      </c>
      <c r="O144" s="18">
        <v>287435</v>
      </c>
      <c r="P144" s="18">
        <v>278183</v>
      </c>
      <c r="Q144" s="18">
        <v>333377</v>
      </c>
      <c r="R144" s="18">
        <v>268793</v>
      </c>
      <c r="S144" s="18">
        <v>274298</v>
      </c>
      <c r="T144" s="18">
        <v>387787</v>
      </c>
      <c r="U144" s="18">
        <v>316054</v>
      </c>
      <c r="V144" s="18">
        <v>361419</v>
      </c>
      <c r="W144" s="18">
        <v>356192</v>
      </c>
      <c r="X144" s="18">
        <v>257004</v>
      </c>
      <c r="Y144" s="18">
        <v>259267</v>
      </c>
      <c r="Z144" s="18">
        <v>319357</v>
      </c>
      <c r="AA144" s="18">
        <v>249129</v>
      </c>
      <c r="AB144" s="18">
        <v>239306</v>
      </c>
      <c r="AC144" s="18">
        <v>305446</v>
      </c>
      <c r="AD144" s="18">
        <v>256348</v>
      </c>
      <c r="AE144" s="18">
        <v>258645</v>
      </c>
      <c r="AF144" s="18">
        <v>346004</v>
      </c>
      <c r="AG144" s="18">
        <v>254576</v>
      </c>
      <c r="AH144" s="18">
        <v>250261</v>
      </c>
      <c r="AI144" s="18">
        <v>296746</v>
      </c>
      <c r="AJ144" s="18">
        <v>241574</v>
      </c>
      <c r="AK144" s="18">
        <v>227412</v>
      </c>
      <c r="AL144" s="18">
        <v>308125</v>
      </c>
      <c r="AM144" s="18">
        <v>224757</v>
      </c>
      <c r="AN144" s="18">
        <v>201432</v>
      </c>
      <c r="AO144" s="18">
        <v>239061</v>
      </c>
      <c r="AP144" s="18">
        <v>255499</v>
      </c>
      <c r="AQ144" s="18">
        <v>232992</v>
      </c>
      <c r="AR144" s="18">
        <v>274463</v>
      </c>
      <c r="AS144" s="18">
        <v>227512</v>
      </c>
      <c r="AT144" s="18">
        <v>248780</v>
      </c>
      <c r="AU144" s="18">
        <v>270348</v>
      </c>
      <c r="AV144" s="18">
        <v>226061</v>
      </c>
      <c r="AW144" s="18">
        <v>238033</v>
      </c>
      <c r="AX144" s="18">
        <v>287193</v>
      </c>
      <c r="AY144" s="18">
        <v>188796</v>
      </c>
      <c r="AZ144" s="18">
        <v>189763</v>
      </c>
      <c r="BA144" s="18">
        <v>232043</v>
      </c>
      <c r="BB144" s="18">
        <v>189557</v>
      </c>
      <c r="BC144" s="18">
        <v>182099</v>
      </c>
      <c r="BD144" s="18">
        <v>256306</v>
      </c>
      <c r="BE144" s="18">
        <v>227889</v>
      </c>
      <c r="BF144" s="18">
        <v>214498</v>
      </c>
      <c r="BG144" s="18">
        <v>261043</v>
      </c>
      <c r="BH144" s="18">
        <v>198162</v>
      </c>
      <c r="BI144" s="18">
        <v>195662</v>
      </c>
      <c r="BJ144" s="18">
        <v>237936</v>
      </c>
      <c r="BK144" s="18">
        <v>217361</v>
      </c>
      <c r="BL144" s="18">
        <v>195320</v>
      </c>
      <c r="BM144" s="18">
        <v>266724</v>
      </c>
      <c r="BN144" s="18">
        <v>261367</v>
      </c>
      <c r="BO144" s="18">
        <v>192212</v>
      </c>
      <c r="BP144" s="18">
        <v>279473</v>
      </c>
      <c r="BQ144" s="18">
        <v>227347</v>
      </c>
      <c r="BR144" s="18">
        <v>228189</v>
      </c>
      <c r="BS144" s="18">
        <v>280643</v>
      </c>
      <c r="BT144" s="18">
        <v>170728</v>
      </c>
      <c r="BU144" s="18">
        <v>198972</v>
      </c>
      <c r="BV144" s="18">
        <v>224430</v>
      </c>
      <c r="BW144" s="93"/>
      <c r="BX144" s="93"/>
      <c r="BY144" s="93"/>
      <c r="BZ144" s="93"/>
      <c r="CA144" s="93"/>
      <c r="CB144" s="93"/>
      <c r="CD144" s="24">
        <f t="shared" si="8"/>
        <v>594130</v>
      </c>
      <c r="CE144" s="24">
        <f t="shared" si="9"/>
        <v>736179</v>
      </c>
      <c r="CF144" s="24">
        <f t="shared" si="10"/>
        <v>733052</v>
      </c>
    </row>
    <row r="145" spans="2:84" x14ac:dyDescent="0.2">
      <c r="B145" s="11" t="s">
        <v>329</v>
      </c>
      <c r="C145" s="14"/>
      <c r="D145" s="14"/>
      <c r="E145" s="14"/>
      <c r="F145" s="14"/>
      <c r="G145" s="14"/>
      <c r="H145" s="14"/>
      <c r="I145" s="13">
        <v>6180</v>
      </c>
      <c r="J145" s="13">
        <v>3090</v>
      </c>
      <c r="K145" s="13">
        <v>7725</v>
      </c>
      <c r="L145" s="13">
        <v>4635</v>
      </c>
      <c r="M145" s="12">
        <v>29850</v>
      </c>
      <c r="N145" s="12">
        <v>53895</v>
      </c>
      <c r="O145" s="12">
        <v>23855</v>
      </c>
      <c r="P145" s="13">
        <v>3965</v>
      </c>
      <c r="Q145" s="12">
        <v>55754</v>
      </c>
      <c r="R145" s="12">
        <v>55620</v>
      </c>
      <c r="S145" s="13">
        <v>3090</v>
      </c>
      <c r="T145" s="12">
        <v>18540</v>
      </c>
      <c r="U145" s="12">
        <v>30900</v>
      </c>
      <c r="V145" s="13">
        <v>9270</v>
      </c>
      <c r="W145" s="12">
        <v>18540</v>
      </c>
      <c r="X145" s="12">
        <v>20600</v>
      </c>
      <c r="Y145" s="12">
        <v>15862</v>
      </c>
      <c r="Z145" s="12">
        <v>34013</v>
      </c>
      <c r="AA145" s="15">
        <v>824</v>
      </c>
      <c r="AB145" s="13">
        <v>3662</v>
      </c>
      <c r="AC145" s="13">
        <v>7670</v>
      </c>
      <c r="AD145" s="12">
        <v>15450</v>
      </c>
      <c r="AE145" s="13">
        <v>2472</v>
      </c>
      <c r="AF145" s="13">
        <v>8858</v>
      </c>
      <c r="AG145" s="13">
        <v>3708</v>
      </c>
      <c r="AH145" s="12">
        <v>10163</v>
      </c>
      <c r="AI145" s="12">
        <v>38522</v>
      </c>
      <c r="AJ145" s="12">
        <v>19551</v>
      </c>
      <c r="AK145" s="12">
        <v>33990</v>
      </c>
      <c r="AL145" s="12">
        <v>29046</v>
      </c>
      <c r="AM145" s="12">
        <v>26986</v>
      </c>
      <c r="AN145" s="12">
        <v>49440</v>
      </c>
      <c r="AO145" s="18">
        <v>361530</v>
      </c>
      <c r="AP145" s="12">
        <v>30900</v>
      </c>
      <c r="AQ145" s="18">
        <v>111240</v>
      </c>
      <c r="AR145" s="18">
        <v>349170</v>
      </c>
      <c r="AS145" s="18">
        <v>354931</v>
      </c>
      <c r="AT145" s="18">
        <v>324450</v>
      </c>
      <c r="AU145" s="18">
        <v>444541</v>
      </c>
      <c r="AV145" s="18">
        <v>348960</v>
      </c>
      <c r="AW145" s="18">
        <v>333406</v>
      </c>
      <c r="AX145" s="18">
        <v>422988</v>
      </c>
      <c r="AY145" s="18">
        <v>348856</v>
      </c>
      <c r="AZ145" s="18">
        <v>329640</v>
      </c>
      <c r="BA145" s="18">
        <v>386250</v>
      </c>
      <c r="BB145" s="18">
        <v>449423</v>
      </c>
      <c r="BC145" s="18">
        <v>321046</v>
      </c>
      <c r="BD145" s="18">
        <v>395206</v>
      </c>
      <c r="BE145" s="18">
        <v>309000</v>
      </c>
      <c r="BF145" s="18">
        <v>309000</v>
      </c>
      <c r="BG145" s="18">
        <v>387074</v>
      </c>
      <c r="BH145" s="18">
        <v>309824</v>
      </c>
      <c r="BI145" s="18">
        <v>309000</v>
      </c>
      <c r="BJ145" s="18">
        <v>386250</v>
      </c>
      <c r="BK145" s="18">
        <v>309000</v>
      </c>
      <c r="BL145" s="18">
        <v>309000</v>
      </c>
      <c r="BM145" s="18">
        <v>387795</v>
      </c>
      <c r="BN145" s="18">
        <v>154505</v>
      </c>
      <c r="BO145" s="18">
        <v>181316</v>
      </c>
      <c r="BP145" s="18">
        <v>363385</v>
      </c>
      <c r="BQ145" s="20">
        <v>41</v>
      </c>
      <c r="BR145" s="14"/>
      <c r="BS145" s="20">
        <v>46</v>
      </c>
      <c r="BT145" s="14"/>
      <c r="BU145" s="18">
        <v>218743</v>
      </c>
      <c r="BV145" s="18">
        <v>223378</v>
      </c>
      <c r="BW145" s="93"/>
      <c r="BX145" s="93"/>
      <c r="BY145" s="93"/>
      <c r="BZ145" s="93"/>
      <c r="CA145" s="93"/>
      <c r="CB145" s="93"/>
      <c r="CD145" s="24">
        <f t="shared" si="8"/>
        <v>442121</v>
      </c>
      <c r="CE145" s="24">
        <f t="shared" si="9"/>
        <v>87</v>
      </c>
      <c r="CF145" s="24">
        <f t="shared" si="10"/>
        <v>699206</v>
      </c>
    </row>
    <row r="146" spans="2:84" x14ac:dyDescent="0.2">
      <c r="B146" s="11" t="s">
        <v>477</v>
      </c>
      <c r="C146" s="12">
        <v>48728</v>
      </c>
      <c r="D146" s="12">
        <v>49094</v>
      </c>
      <c r="E146" s="12">
        <v>58799</v>
      </c>
      <c r="F146" s="12">
        <v>48441</v>
      </c>
      <c r="G146" s="12">
        <v>49059</v>
      </c>
      <c r="H146" s="12">
        <v>62889</v>
      </c>
      <c r="I146" s="12">
        <v>55410</v>
      </c>
      <c r="J146" s="12">
        <v>58628</v>
      </c>
      <c r="K146" s="12">
        <v>71293</v>
      </c>
      <c r="L146" s="12">
        <v>58979</v>
      </c>
      <c r="M146" s="12">
        <v>60199</v>
      </c>
      <c r="N146" s="12">
        <v>83281</v>
      </c>
      <c r="O146" s="12">
        <v>60548</v>
      </c>
      <c r="P146" s="12">
        <v>58275</v>
      </c>
      <c r="Q146" s="12">
        <v>72982</v>
      </c>
      <c r="R146" s="12">
        <v>61252</v>
      </c>
      <c r="S146" s="12">
        <v>62770</v>
      </c>
      <c r="T146" s="18">
        <v>331732</v>
      </c>
      <c r="U146" s="18">
        <v>321880</v>
      </c>
      <c r="V146" s="18">
        <v>327611</v>
      </c>
      <c r="W146" s="18">
        <v>394006</v>
      </c>
      <c r="X146" s="18">
        <v>172619</v>
      </c>
      <c r="Y146" s="18">
        <v>159151</v>
      </c>
      <c r="Z146" s="18">
        <v>154909</v>
      </c>
      <c r="AA146" s="18">
        <v>118616</v>
      </c>
      <c r="AB146" s="18">
        <v>118621</v>
      </c>
      <c r="AC146" s="18">
        <v>119830</v>
      </c>
      <c r="AD146" s="12">
        <v>91373</v>
      </c>
      <c r="AE146" s="12">
        <v>83797</v>
      </c>
      <c r="AF146" s="18">
        <v>131179</v>
      </c>
      <c r="AG146" s="12">
        <v>91836</v>
      </c>
      <c r="AH146" s="12">
        <v>69509</v>
      </c>
      <c r="AI146" s="18">
        <v>107354</v>
      </c>
      <c r="AJ146" s="18">
        <v>102463</v>
      </c>
      <c r="AK146" s="18">
        <v>109615</v>
      </c>
      <c r="AL146" s="18">
        <v>127320</v>
      </c>
      <c r="AM146" s="12">
        <v>81259</v>
      </c>
      <c r="AN146" s="12">
        <v>79378</v>
      </c>
      <c r="AO146" s="12">
        <v>94451</v>
      </c>
      <c r="AP146" s="12">
        <v>68785</v>
      </c>
      <c r="AQ146" s="12">
        <v>66931</v>
      </c>
      <c r="AR146" s="12">
        <v>89821</v>
      </c>
      <c r="AS146" s="12">
        <v>85046</v>
      </c>
      <c r="AT146" s="12">
        <v>75738</v>
      </c>
      <c r="AU146" s="18">
        <v>101968</v>
      </c>
      <c r="AV146" s="12">
        <v>78776</v>
      </c>
      <c r="AW146" s="12">
        <v>74121</v>
      </c>
      <c r="AX146" s="18">
        <v>102865</v>
      </c>
      <c r="AY146" s="18">
        <v>236194</v>
      </c>
      <c r="AZ146" s="18">
        <v>266122</v>
      </c>
      <c r="BA146" s="18">
        <v>456236</v>
      </c>
      <c r="BB146" s="18">
        <v>390379</v>
      </c>
      <c r="BC146" s="18">
        <v>312102</v>
      </c>
      <c r="BD146" s="18">
        <v>382127</v>
      </c>
      <c r="BE146" s="18">
        <v>240590</v>
      </c>
      <c r="BF146" s="18">
        <v>146404</v>
      </c>
      <c r="BG146" s="12">
        <v>90414</v>
      </c>
      <c r="BH146" s="12">
        <v>14692</v>
      </c>
      <c r="BI146" s="13">
        <v>7378</v>
      </c>
      <c r="BJ146" s="13">
        <v>1909</v>
      </c>
      <c r="BK146" s="13">
        <v>5416</v>
      </c>
      <c r="BL146" s="18">
        <v>222355</v>
      </c>
      <c r="BM146" s="18">
        <v>537043</v>
      </c>
      <c r="BN146" s="18">
        <v>187169</v>
      </c>
      <c r="BO146" s="18">
        <v>148757</v>
      </c>
      <c r="BP146" s="18">
        <v>251168</v>
      </c>
      <c r="BQ146" s="18">
        <v>176415</v>
      </c>
      <c r="BR146" s="18">
        <v>181782</v>
      </c>
      <c r="BS146" s="18">
        <v>219816</v>
      </c>
      <c r="BT146" s="18">
        <v>241925</v>
      </c>
      <c r="BU146" s="18">
        <v>179765</v>
      </c>
      <c r="BV146" s="18">
        <v>215853</v>
      </c>
      <c r="BW146" s="93"/>
      <c r="BX146" s="93"/>
      <c r="BY146" s="93"/>
      <c r="BZ146" s="93"/>
      <c r="CA146" s="93"/>
      <c r="CB146" s="93"/>
      <c r="CD146" s="24">
        <f t="shared" si="8"/>
        <v>637543</v>
      </c>
      <c r="CE146" s="24">
        <f t="shared" si="9"/>
        <v>578013</v>
      </c>
      <c r="CF146" s="24">
        <f t="shared" si="10"/>
        <v>587094</v>
      </c>
    </row>
    <row r="147" spans="2:84" x14ac:dyDescent="0.2">
      <c r="B147" s="11" t="s">
        <v>309</v>
      </c>
      <c r="C147" s="16">
        <v>1344521</v>
      </c>
      <c r="D147" s="16">
        <v>1311782</v>
      </c>
      <c r="E147" s="16">
        <v>1549956</v>
      </c>
      <c r="F147" s="16">
        <v>1239898</v>
      </c>
      <c r="G147" s="16">
        <v>1219150</v>
      </c>
      <c r="H147" s="16">
        <v>1586369</v>
      </c>
      <c r="I147" s="16">
        <v>1369110</v>
      </c>
      <c r="J147" s="16">
        <v>1342634</v>
      </c>
      <c r="K147" s="16">
        <v>1689383</v>
      </c>
      <c r="L147" s="16">
        <v>1354562</v>
      </c>
      <c r="M147" s="16">
        <v>1481669</v>
      </c>
      <c r="N147" s="16">
        <v>1699705</v>
      </c>
      <c r="O147" s="16">
        <v>1352344</v>
      </c>
      <c r="P147" s="16">
        <v>1250632</v>
      </c>
      <c r="Q147" s="16">
        <v>1478861</v>
      </c>
      <c r="R147" s="16">
        <v>1069805</v>
      </c>
      <c r="S147" s="16">
        <v>1087999</v>
      </c>
      <c r="T147" s="16">
        <v>1401768</v>
      </c>
      <c r="U147" s="16">
        <v>1147891</v>
      </c>
      <c r="V147" s="16">
        <v>1042139</v>
      </c>
      <c r="W147" s="18">
        <v>981482</v>
      </c>
      <c r="X147" s="16">
        <v>1681467</v>
      </c>
      <c r="Y147" s="16">
        <v>1290777</v>
      </c>
      <c r="Z147" s="16">
        <v>1449847</v>
      </c>
      <c r="AA147" s="16">
        <v>1143563</v>
      </c>
      <c r="AB147" s="16">
        <v>1106145</v>
      </c>
      <c r="AC147" s="16">
        <v>1330954</v>
      </c>
      <c r="AD147" s="18">
        <v>929786</v>
      </c>
      <c r="AE147" s="16">
        <v>1095656</v>
      </c>
      <c r="AF147" s="16">
        <v>1494979</v>
      </c>
      <c r="AG147" s="16">
        <v>1262559</v>
      </c>
      <c r="AH147" s="16">
        <v>1384025</v>
      </c>
      <c r="AI147" s="16">
        <v>2506800</v>
      </c>
      <c r="AJ147" s="16">
        <v>2028348</v>
      </c>
      <c r="AK147" s="16">
        <v>2137203</v>
      </c>
      <c r="AL147" s="16">
        <v>2984978</v>
      </c>
      <c r="AM147" s="16">
        <v>2399625</v>
      </c>
      <c r="AN147" s="16">
        <v>2214431</v>
      </c>
      <c r="AO147" s="16">
        <v>1457441</v>
      </c>
      <c r="AP147" s="18">
        <v>774723</v>
      </c>
      <c r="AQ147" s="18">
        <v>541523</v>
      </c>
      <c r="AR147" s="18">
        <v>648434</v>
      </c>
      <c r="AS147" s="18">
        <v>492413</v>
      </c>
      <c r="AT147" s="18">
        <v>501918</v>
      </c>
      <c r="AU147" s="18">
        <v>535690</v>
      </c>
      <c r="AV147" s="18">
        <v>429873</v>
      </c>
      <c r="AW147" s="18">
        <v>420816</v>
      </c>
      <c r="AX147" s="18">
        <v>623228</v>
      </c>
      <c r="AY147" s="18">
        <v>434322</v>
      </c>
      <c r="AZ147" s="18">
        <v>355345</v>
      </c>
      <c r="BA147" s="18">
        <v>380394</v>
      </c>
      <c r="BB147" s="18">
        <v>311500</v>
      </c>
      <c r="BC147" s="18">
        <v>226835</v>
      </c>
      <c r="BD147" s="18">
        <v>473137</v>
      </c>
      <c r="BE147" s="18">
        <v>244549</v>
      </c>
      <c r="BF147" s="18">
        <v>243111</v>
      </c>
      <c r="BG147" s="18">
        <v>292403</v>
      </c>
      <c r="BH147" s="18">
        <v>266225</v>
      </c>
      <c r="BI147" s="18">
        <v>269895</v>
      </c>
      <c r="BJ147" s="18">
        <v>358007</v>
      </c>
      <c r="BK147" s="18">
        <v>272649</v>
      </c>
      <c r="BL147" s="18">
        <v>263560</v>
      </c>
      <c r="BM147" s="18">
        <v>251814</v>
      </c>
      <c r="BN147" s="18">
        <v>234841</v>
      </c>
      <c r="BO147" s="18">
        <v>196951</v>
      </c>
      <c r="BP147" s="18">
        <v>269486</v>
      </c>
      <c r="BQ147" s="18">
        <v>237339</v>
      </c>
      <c r="BR147" s="18">
        <v>199340</v>
      </c>
      <c r="BS147" s="18">
        <v>208549</v>
      </c>
      <c r="BT147" s="18">
        <v>198291</v>
      </c>
      <c r="BU147" s="18">
        <v>207344</v>
      </c>
      <c r="BV147" s="18">
        <v>215314</v>
      </c>
      <c r="BW147" s="93"/>
      <c r="BX147" s="93"/>
      <c r="BY147" s="93"/>
      <c r="BZ147" s="93"/>
      <c r="CA147" s="93"/>
      <c r="CB147" s="93"/>
      <c r="CD147" s="24">
        <f t="shared" si="8"/>
        <v>620949</v>
      </c>
      <c r="CE147" s="24">
        <f t="shared" si="9"/>
        <v>645228</v>
      </c>
      <c r="CF147" s="24">
        <f t="shared" si="10"/>
        <v>701278</v>
      </c>
    </row>
    <row r="148" spans="2:84" x14ac:dyDescent="0.2">
      <c r="B148" s="11" t="s">
        <v>205</v>
      </c>
      <c r="C148" s="18">
        <v>178789</v>
      </c>
      <c r="D148" s="18">
        <v>170601</v>
      </c>
      <c r="E148" s="18">
        <v>208658</v>
      </c>
      <c r="F148" s="18">
        <v>168040</v>
      </c>
      <c r="G148" s="18">
        <v>151865</v>
      </c>
      <c r="H148" s="18">
        <v>186088</v>
      </c>
      <c r="I148" s="18">
        <v>156383</v>
      </c>
      <c r="J148" s="18">
        <v>149795</v>
      </c>
      <c r="K148" s="18">
        <v>196983</v>
      </c>
      <c r="L148" s="12">
        <v>97914</v>
      </c>
      <c r="M148" s="12">
        <v>80435</v>
      </c>
      <c r="N148" s="18">
        <v>100294</v>
      </c>
      <c r="O148" s="12">
        <v>99182</v>
      </c>
      <c r="P148" s="18">
        <v>102231</v>
      </c>
      <c r="Q148" s="18">
        <v>103532</v>
      </c>
      <c r="R148" s="12">
        <v>91058</v>
      </c>
      <c r="S148" s="12">
        <v>88803</v>
      </c>
      <c r="T148" s="18">
        <v>114531</v>
      </c>
      <c r="U148" s="12">
        <v>99745</v>
      </c>
      <c r="V148" s="12">
        <v>78971</v>
      </c>
      <c r="W148" s="12">
        <v>95990</v>
      </c>
      <c r="X148" s="18">
        <v>104062</v>
      </c>
      <c r="Y148" s="18">
        <v>107468</v>
      </c>
      <c r="Z148" s="18">
        <v>137515</v>
      </c>
      <c r="AA148" s="12">
        <v>84637</v>
      </c>
      <c r="AB148" s="12">
        <v>83232</v>
      </c>
      <c r="AC148" s="18">
        <v>112061</v>
      </c>
      <c r="AD148" s="12">
        <v>59539</v>
      </c>
      <c r="AE148" s="12">
        <v>51660</v>
      </c>
      <c r="AF148" s="12">
        <v>68818</v>
      </c>
      <c r="AG148" s="12">
        <v>54304</v>
      </c>
      <c r="AH148" s="12">
        <v>60920</v>
      </c>
      <c r="AI148" s="12">
        <v>73767</v>
      </c>
      <c r="AJ148" s="12">
        <v>49196</v>
      </c>
      <c r="AK148" s="12">
        <v>49094</v>
      </c>
      <c r="AL148" s="12">
        <v>79026</v>
      </c>
      <c r="AM148" s="12">
        <v>55042</v>
      </c>
      <c r="AN148" s="12">
        <v>47545</v>
      </c>
      <c r="AO148" s="12">
        <v>81484</v>
      </c>
      <c r="AP148" s="12">
        <v>59535</v>
      </c>
      <c r="AQ148" s="12">
        <v>71842</v>
      </c>
      <c r="AR148" s="12">
        <v>90806</v>
      </c>
      <c r="AS148" s="12">
        <v>68615</v>
      </c>
      <c r="AT148" s="12">
        <v>73146</v>
      </c>
      <c r="AU148" s="12">
        <v>97444</v>
      </c>
      <c r="AV148" s="12">
        <v>89677</v>
      </c>
      <c r="AW148" s="12">
        <v>61045</v>
      </c>
      <c r="AX148" s="18">
        <v>105716</v>
      </c>
      <c r="AY148" s="12">
        <v>82007</v>
      </c>
      <c r="AZ148" s="12">
        <v>66329</v>
      </c>
      <c r="BA148" s="18">
        <v>112533</v>
      </c>
      <c r="BB148" s="12">
        <v>62327</v>
      </c>
      <c r="BC148" s="12">
        <v>71085</v>
      </c>
      <c r="BD148" s="12">
        <v>78459</v>
      </c>
      <c r="BE148" s="12">
        <v>80805</v>
      </c>
      <c r="BF148" s="12">
        <v>79531</v>
      </c>
      <c r="BG148" s="12">
        <v>92322</v>
      </c>
      <c r="BH148" s="12">
        <v>72438</v>
      </c>
      <c r="BI148" s="12">
        <v>72531</v>
      </c>
      <c r="BJ148" s="18">
        <v>100174</v>
      </c>
      <c r="BK148" s="12">
        <v>86147</v>
      </c>
      <c r="BL148" s="12">
        <v>90028</v>
      </c>
      <c r="BM148" s="18">
        <v>158991</v>
      </c>
      <c r="BN148" s="18">
        <v>111097</v>
      </c>
      <c r="BO148" s="12">
        <v>83292</v>
      </c>
      <c r="BP148" s="18">
        <v>121974</v>
      </c>
      <c r="BQ148" s="18">
        <v>116369</v>
      </c>
      <c r="BR148" s="12">
        <v>98735</v>
      </c>
      <c r="BS148" s="18">
        <v>102615</v>
      </c>
      <c r="BT148" s="12">
        <v>86132</v>
      </c>
      <c r="BU148" s="12">
        <v>79493</v>
      </c>
      <c r="BV148" s="18">
        <v>208613</v>
      </c>
      <c r="BW148" s="93"/>
      <c r="BX148" s="93"/>
      <c r="BY148" s="93"/>
      <c r="BZ148" s="93"/>
      <c r="CA148" s="93"/>
      <c r="CB148" s="93"/>
      <c r="CD148" s="24">
        <f t="shared" si="8"/>
        <v>374238</v>
      </c>
      <c r="CE148" s="24">
        <f t="shared" si="9"/>
        <v>317719</v>
      </c>
      <c r="CF148" s="24">
        <f t="shared" si="10"/>
        <v>316363</v>
      </c>
    </row>
    <row r="149" spans="2:84" x14ac:dyDescent="0.2">
      <c r="B149" s="11" t="s">
        <v>532</v>
      </c>
      <c r="C149" s="12">
        <v>57602</v>
      </c>
      <c r="D149" s="12">
        <v>60135</v>
      </c>
      <c r="E149" s="12">
        <v>66234</v>
      </c>
      <c r="F149" s="12">
        <v>57134</v>
      </c>
      <c r="G149" s="12">
        <v>66191</v>
      </c>
      <c r="H149" s="18">
        <v>106356</v>
      </c>
      <c r="I149" s="12">
        <v>95417</v>
      </c>
      <c r="J149" s="12">
        <v>98401</v>
      </c>
      <c r="K149" s="18">
        <v>112454</v>
      </c>
      <c r="L149" s="12">
        <v>87326</v>
      </c>
      <c r="M149" s="12">
        <v>91173</v>
      </c>
      <c r="N149" s="18">
        <v>119315</v>
      </c>
      <c r="O149" s="12">
        <v>97930</v>
      </c>
      <c r="P149" s="12">
        <v>91650</v>
      </c>
      <c r="Q149" s="18">
        <v>110380</v>
      </c>
      <c r="R149" s="12">
        <v>88434</v>
      </c>
      <c r="S149" s="12">
        <v>90734</v>
      </c>
      <c r="T149" s="18">
        <v>183475</v>
      </c>
      <c r="U149" s="18">
        <v>170409</v>
      </c>
      <c r="V149" s="18">
        <v>167659</v>
      </c>
      <c r="W149" s="18">
        <v>200550</v>
      </c>
      <c r="X149" s="18">
        <v>150594</v>
      </c>
      <c r="Y149" s="18">
        <v>158289</v>
      </c>
      <c r="Z149" s="18">
        <v>181020</v>
      </c>
      <c r="AA149" s="18">
        <v>145400</v>
      </c>
      <c r="AB149" s="18">
        <v>134923</v>
      </c>
      <c r="AC149" s="18">
        <v>162465</v>
      </c>
      <c r="AD149" s="18">
        <v>136727</v>
      </c>
      <c r="AE149" s="18">
        <v>145313</v>
      </c>
      <c r="AF149" s="18">
        <v>181544</v>
      </c>
      <c r="AG149" s="18">
        <v>254417</v>
      </c>
      <c r="AH149" s="18">
        <v>357776</v>
      </c>
      <c r="AI149" s="18">
        <v>451323</v>
      </c>
      <c r="AJ149" s="18">
        <v>293496</v>
      </c>
      <c r="AK149" s="18">
        <v>263746</v>
      </c>
      <c r="AL149" s="18">
        <v>336069</v>
      </c>
      <c r="AM149" s="18">
        <v>226411</v>
      </c>
      <c r="AN149" s="18">
        <v>184507</v>
      </c>
      <c r="AO149" s="18">
        <v>231229</v>
      </c>
      <c r="AP149" s="18">
        <v>168062</v>
      </c>
      <c r="AQ149" s="18">
        <v>172944</v>
      </c>
      <c r="AR149" s="18">
        <v>219915</v>
      </c>
      <c r="AS149" s="18">
        <v>177483</v>
      </c>
      <c r="AT149" s="18">
        <v>186053</v>
      </c>
      <c r="AU149" s="18">
        <v>226308</v>
      </c>
      <c r="AV149" s="18">
        <v>168672</v>
      </c>
      <c r="AW149" s="18">
        <v>169930</v>
      </c>
      <c r="AX149" s="18">
        <v>209263</v>
      </c>
      <c r="AY149" s="18">
        <v>168571</v>
      </c>
      <c r="AZ149" s="18">
        <v>168821</v>
      </c>
      <c r="BA149" s="18">
        <v>177225</v>
      </c>
      <c r="BB149" s="18">
        <v>153344</v>
      </c>
      <c r="BC149" s="18">
        <v>151328</v>
      </c>
      <c r="BD149" s="18">
        <v>203453</v>
      </c>
      <c r="BE149" s="18">
        <v>163221</v>
      </c>
      <c r="BF149" s="18">
        <v>168106</v>
      </c>
      <c r="BG149" s="18">
        <v>215010</v>
      </c>
      <c r="BH149" s="18">
        <v>207013</v>
      </c>
      <c r="BI149" s="18">
        <v>183312</v>
      </c>
      <c r="BJ149" s="18">
        <v>220492</v>
      </c>
      <c r="BK149" s="18">
        <v>163818</v>
      </c>
      <c r="BL149" s="18">
        <v>171335</v>
      </c>
      <c r="BM149" s="18">
        <v>196649</v>
      </c>
      <c r="BN149" s="18">
        <v>168173</v>
      </c>
      <c r="BO149" s="18">
        <v>171350</v>
      </c>
      <c r="BP149" s="18">
        <v>218183</v>
      </c>
      <c r="BQ149" s="18">
        <v>178738</v>
      </c>
      <c r="BR149" s="18">
        <v>180095</v>
      </c>
      <c r="BS149" s="18">
        <v>219465</v>
      </c>
      <c r="BT149" s="18">
        <v>165474</v>
      </c>
      <c r="BU149" s="18">
        <v>162793</v>
      </c>
      <c r="BV149" s="18">
        <v>199207</v>
      </c>
      <c r="BW149" s="93"/>
      <c r="BX149" s="93"/>
      <c r="BY149" s="93"/>
      <c r="BZ149" s="93"/>
      <c r="CA149" s="93"/>
      <c r="CB149" s="93"/>
      <c r="CD149" s="24">
        <f t="shared" si="8"/>
        <v>527474</v>
      </c>
      <c r="CE149" s="24">
        <f t="shared" si="9"/>
        <v>578298</v>
      </c>
      <c r="CF149" s="24">
        <f t="shared" si="10"/>
        <v>557706</v>
      </c>
    </row>
    <row r="150" spans="2:84" x14ac:dyDescent="0.2">
      <c r="B150" s="11" t="s">
        <v>450</v>
      </c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2">
        <v>37659</v>
      </c>
      <c r="BL150" s="12">
        <v>38709</v>
      </c>
      <c r="BM150" s="12">
        <v>48125</v>
      </c>
      <c r="BN150" s="12">
        <v>45003</v>
      </c>
      <c r="BO150" s="12">
        <v>43622</v>
      </c>
      <c r="BP150" s="18">
        <v>102422</v>
      </c>
      <c r="BQ150" s="18">
        <v>354302</v>
      </c>
      <c r="BR150" s="18">
        <v>245161</v>
      </c>
      <c r="BS150" s="18">
        <v>195071</v>
      </c>
      <c r="BT150" s="18">
        <v>156030</v>
      </c>
      <c r="BU150" s="18">
        <v>157812</v>
      </c>
      <c r="BV150" s="18">
        <v>197897</v>
      </c>
      <c r="BW150" s="93"/>
      <c r="BX150" s="93"/>
      <c r="BY150" s="93"/>
      <c r="BZ150" s="93"/>
      <c r="CA150" s="93"/>
      <c r="CB150" s="93"/>
      <c r="CD150" s="24">
        <f t="shared" si="8"/>
        <v>511739</v>
      </c>
      <c r="CE150" s="24">
        <f t="shared" si="9"/>
        <v>794534</v>
      </c>
      <c r="CF150" s="24">
        <f t="shared" si="10"/>
        <v>191047</v>
      </c>
    </row>
    <row r="151" spans="2:84" x14ac:dyDescent="0.2">
      <c r="B151" s="11" t="s">
        <v>193</v>
      </c>
      <c r="C151" s="18">
        <v>419216</v>
      </c>
      <c r="D151" s="18">
        <v>419336</v>
      </c>
      <c r="E151" s="18">
        <v>525471</v>
      </c>
      <c r="F151" s="18">
        <v>417153</v>
      </c>
      <c r="G151" s="18">
        <v>427820</v>
      </c>
      <c r="H151" s="18">
        <v>550760</v>
      </c>
      <c r="I151" s="18">
        <v>436074</v>
      </c>
      <c r="J151" s="18">
        <v>400121</v>
      </c>
      <c r="K151" s="18">
        <v>465617</v>
      </c>
      <c r="L151" s="18">
        <v>376443</v>
      </c>
      <c r="M151" s="18">
        <v>319519</v>
      </c>
      <c r="N151" s="18">
        <v>391221</v>
      </c>
      <c r="O151" s="18">
        <v>317704</v>
      </c>
      <c r="P151" s="18">
        <v>297176</v>
      </c>
      <c r="Q151" s="18">
        <v>366668</v>
      </c>
      <c r="R151" s="18">
        <v>284027</v>
      </c>
      <c r="S151" s="18">
        <v>269294</v>
      </c>
      <c r="T151" s="18">
        <v>334815</v>
      </c>
      <c r="U151" s="18">
        <v>266748</v>
      </c>
      <c r="V151" s="18">
        <v>259225</v>
      </c>
      <c r="W151" s="18">
        <v>305685</v>
      </c>
      <c r="X151" s="18">
        <v>215656</v>
      </c>
      <c r="Y151" s="18">
        <v>205966</v>
      </c>
      <c r="Z151" s="18">
        <v>243810</v>
      </c>
      <c r="AA151" s="18">
        <v>220285</v>
      </c>
      <c r="AB151" s="18">
        <v>206989</v>
      </c>
      <c r="AC151" s="18">
        <v>228207</v>
      </c>
      <c r="AD151" s="18">
        <v>191741</v>
      </c>
      <c r="AE151" s="18">
        <v>200945</v>
      </c>
      <c r="AF151" s="18">
        <v>241327</v>
      </c>
      <c r="AG151" s="18">
        <v>193450</v>
      </c>
      <c r="AH151" s="18">
        <v>180360</v>
      </c>
      <c r="AI151" s="18">
        <v>230109</v>
      </c>
      <c r="AJ151" s="18">
        <v>172787</v>
      </c>
      <c r="AK151" s="18">
        <v>182091</v>
      </c>
      <c r="AL151" s="18">
        <v>280142</v>
      </c>
      <c r="AM151" s="18">
        <v>258519</v>
      </c>
      <c r="AN151" s="18">
        <v>226616</v>
      </c>
      <c r="AO151" s="18">
        <v>278913</v>
      </c>
      <c r="AP151" s="18">
        <v>229937</v>
      </c>
      <c r="AQ151" s="18">
        <v>232778</v>
      </c>
      <c r="AR151" s="18">
        <v>266688</v>
      </c>
      <c r="AS151" s="18">
        <v>196895</v>
      </c>
      <c r="AT151" s="18">
        <v>217971</v>
      </c>
      <c r="AU151" s="18">
        <v>291541</v>
      </c>
      <c r="AV151" s="18">
        <v>203827</v>
      </c>
      <c r="AW151" s="18">
        <v>198100</v>
      </c>
      <c r="AX151" s="18">
        <v>247467</v>
      </c>
      <c r="AY151" s="18">
        <v>193201</v>
      </c>
      <c r="AZ151" s="18">
        <v>194697</v>
      </c>
      <c r="BA151" s="18">
        <v>207951</v>
      </c>
      <c r="BB151" s="18">
        <v>184743</v>
      </c>
      <c r="BC151" s="18">
        <v>170619</v>
      </c>
      <c r="BD151" s="18">
        <v>246185</v>
      </c>
      <c r="BE151" s="18">
        <v>159518</v>
      </c>
      <c r="BF151" s="18">
        <v>158071</v>
      </c>
      <c r="BG151" s="18">
        <v>215730</v>
      </c>
      <c r="BH151" s="18">
        <v>169851</v>
      </c>
      <c r="BI151" s="18">
        <v>148122</v>
      </c>
      <c r="BJ151" s="18">
        <v>203486</v>
      </c>
      <c r="BK151" s="18">
        <v>168880</v>
      </c>
      <c r="BL151" s="18">
        <v>160951</v>
      </c>
      <c r="BM151" s="18">
        <v>191101</v>
      </c>
      <c r="BN151" s="18">
        <v>167711</v>
      </c>
      <c r="BO151" s="18">
        <v>164096</v>
      </c>
      <c r="BP151" s="18">
        <v>204456</v>
      </c>
      <c r="BQ151" s="18">
        <v>156905</v>
      </c>
      <c r="BR151" s="18">
        <v>167936</v>
      </c>
      <c r="BS151" s="18">
        <v>210244</v>
      </c>
      <c r="BT151" s="18">
        <v>161549</v>
      </c>
      <c r="BU151" s="18">
        <v>157843</v>
      </c>
      <c r="BV151" s="18">
        <v>197260</v>
      </c>
      <c r="BW151" s="93"/>
      <c r="BX151" s="93"/>
      <c r="BY151" s="93"/>
      <c r="BZ151" s="93"/>
      <c r="CA151" s="93"/>
      <c r="CB151" s="93"/>
      <c r="CD151" s="24">
        <f t="shared" si="8"/>
        <v>516652</v>
      </c>
      <c r="CE151" s="24">
        <f t="shared" si="9"/>
        <v>535085</v>
      </c>
      <c r="CF151" s="24">
        <f t="shared" si="10"/>
        <v>536263</v>
      </c>
    </row>
    <row r="152" spans="2:84" x14ac:dyDescent="0.2">
      <c r="B152" s="11" t="s">
        <v>540</v>
      </c>
      <c r="C152" s="18">
        <v>285824</v>
      </c>
      <c r="D152" s="18">
        <v>224478</v>
      </c>
      <c r="E152" s="18">
        <v>381999</v>
      </c>
      <c r="F152" s="18">
        <v>301204</v>
      </c>
      <c r="G152" s="18">
        <v>246500</v>
      </c>
      <c r="H152" s="18">
        <v>305106</v>
      </c>
      <c r="I152" s="18">
        <v>239951</v>
      </c>
      <c r="J152" s="18">
        <v>212975</v>
      </c>
      <c r="K152" s="18">
        <v>309552</v>
      </c>
      <c r="L152" s="18">
        <v>254659</v>
      </c>
      <c r="M152" s="18">
        <v>223593</v>
      </c>
      <c r="N152" s="18">
        <v>301689</v>
      </c>
      <c r="O152" s="18">
        <v>227634</v>
      </c>
      <c r="P152" s="18">
        <v>263473</v>
      </c>
      <c r="Q152" s="18">
        <v>339727</v>
      </c>
      <c r="R152" s="18">
        <v>300624</v>
      </c>
      <c r="S152" s="18">
        <v>289462</v>
      </c>
      <c r="T152" s="18">
        <v>351375</v>
      </c>
      <c r="U152" s="18">
        <v>289804</v>
      </c>
      <c r="V152" s="18">
        <v>280126</v>
      </c>
      <c r="W152" s="18">
        <v>333909</v>
      </c>
      <c r="X152" s="18">
        <v>242147</v>
      </c>
      <c r="Y152" s="18">
        <v>230231</v>
      </c>
      <c r="Z152" s="18">
        <v>303320</v>
      </c>
      <c r="AA152" s="18">
        <v>257626</v>
      </c>
      <c r="AB152" s="18">
        <v>238495</v>
      </c>
      <c r="AC152" s="18">
        <v>324058</v>
      </c>
      <c r="AD152" s="18">
        <v>228425</v>
      </c>
      <c r="AE152" s="18">
        <v>228265</v>
      </c>
      <c r="AF152" s="18">
        <v>275942</v>
      </c>
      <c r="AG152" s="18">
        <v>211793</v>
      </c>
      <c r="AH152" s="18">
        <v>214938</v>
      </c>
      <c r="AI152" s="18">
        <v>285649</v>
      </c>
      <c r="AJ152" s="18">
        <v>198255</v>
      </c>
      <c r="AK152" s="18">
        <v>197513</v>
      </c>
      <c r="AL152" s="18">
        <v>264838</v>
      </c>
      <c r="AM152" s="18">
        <v>202750</v>
      </c>
      <c r="AN152" s="18">
        <v>204011</v>
      </c>
      <c r="AO152" s="18">
        <v>250704</v>
      </c>
      <c r="AP152" s="18">
        <v>197198</v>
      </c>
      <c r="AQ152" s="18">
        <v>186528</v>
      </c>
      <c r="AR152" s="18">
        <v>235261</v>
      </c>
      <c r="AS152" s="18">
        <v>194121</v>
      </c>
      <c r="AT152" s="18">
        <v>196051</v>
      </c>
      <c r="AU152" s="18">
        <v>218748</v>
      </c>
      <c r="AV152" s="18">
        <v>183601</v>
      </c>
      <c r="AW152" s="18">
        <v>196427</v>
      </c>
      <c r="AX152" s="18">
        <v>250733</v>
      </c>
      <c r="AY152" s="18">
        <v>208308</v>
      </c>
      <c r="AZ152" s="18">
        <v>208108</v>
      </c>
      <c r="BA152" s="18">
        <v>248036</v>
      </c>
      <c r="BB152" s="18">
        <v>171596</v>
      </c>
      <c r="BC152" s="18">
        <v>183316</v>
      </c>
      <c r="BD152" s="18">
        <v>215560</v>
      </c>
      <c r="BE152" s="18">
        <v>174825</v>
      </c>
      <c r="BF152" s="18">
        <v>170080</v>
      </c>
      <c r="BG152" s="18">
        <v>203152</v>
      </c>
      <c r="BH152" s="18">
        <v>171748</v>
      </c>
      <c r="BI152" s="18">
        <v>185738</v>
      </c>
      <c r="BJ152" s="18">
        <v>223545</v>
      </c>
      <c r="BK152" s="18">
        <v>168317</v>
      </c>
      <c r="BL152" s="18">
        <v>173136</v>
      </c>
      <c r="BM152" s="18">
        <v>223204</v>
      </c>
      <c r="BN152" s="18">
        <v>181233</v>
      </c>
      <c r="BO152" s="18">
        <v>144749</v>
      </c>
      <c r="BP152" s="18">
        <v>213856</v>
      </c>
      <c r="BQ152" s="18">
        <v>154550</v>
      </c>
      <c r="BR152" s="18">
        <v>147167</v>
      </c>
      <c r="BS152" s="18">
        <v>191044</v>
      </c>
      <c r="BT152" s="18">
        <v>159378</v>
      </c>
      <c r="BU152" s="18">
        <v>145783</v>
      </c>
      <c r="BV152" s="18">
        <v>186197</v>
      </c>
      <c r="BW152" s="93"/>
      <c r="BX152" s="93"/>
      <c r="BY152" s="93"/>
      <c r="BZ152" s="93"/>
      <c r="CA152" s="93"/>
      <c r="CB152" s="93"/>
      <c r="CD152" s="24">
        <f t="shared" si="8"/>
        <v>491358</v>
      </c>
      <c r="CE152" s="24">
        <f t="shared" si="9"/>
        <v>492761</v>
      </c>
      <c r="CF152" s="24">
        <f t="shared" si="10"/>
        <v>539838</v>
      </c>
    </row>
    <row r="153" spans="2:84" x14ac:dyDescent="0.2">
      <c r="B153" s="11" t="s">
        <v>535</v>
      </c>
      <c r="C153" s="18">
        <v>612231</v>
      </c>
      <c r="D153" s="18">
        <v>626914</v>
      </c>
      <c r="E153" s="18">
        <v>878083</v>
      </c>
      <c r="F153" s="16">
        <v>1017402</v>
      </c>
      <c r="G153" s="18">
        <v>697246</v>
      </c>
      <c r="H153" s="18">
        <v>852940</v>
      </c>
      <c r="I153" s="18">
        <v>689050</v>
      </c>
      <c r="J153" s="18">
        <v>721969</v>
      </c>
      <c r="K153" s="18">
        <v>866378</v>
      </c>
      <c r="L153" s="18">
        <v>626919</v>
      </c>
      <c r="M153" s="18">
        <v>600993</v>
      </c>
      <c r="N153" s="18">
        <v>646381</v>
      </c>
      <c r="O153" s="18">
        <v>484142</v>
      </c>
      <c r="P153" s="18">
        <v>421740</v>
      </c>
      <c r="Q153" s="18">
        <v>516532</v>
      </c>
      <c r="R153" s="18">
        <v>449135</v>
      </c>
      <c r="S153" s="18">
        <v>413534</v>
      </c>
      <c r="T153" s="18">
        <v>489789</v>
      </c>
      <c r="U153" s="18">
        <v>375528</v>
      </c>
      <c r="V153" s="18">
        <v>374616</v>
      </c>
      <c r="W153" s="18">
        <v>433291</v>
      </c>
      <c r="X153" s="18">
        <v>314456</v>
      </c>
      <c r="Y153" s="18">
        <v>293831</v>
      </c>
      <c r="Z153" s="18">
        <v>406954</v>
      </c>
      <c r="AA153" s="18">
        <v>286796</v>
      </c>
      <c r="AB153" s="18">
        <v>286374</v>
      </c>
      <c r="AC153" s="18">
        <v>362371</v>
      </c>
      <c r="AD153" s="18">
        <v>253654</v>
      </c>
      <c r="AE153" s="18">
        <v>282391</v>
      </c>
      <c r="AF153" s="18">
        <v>310313</v>
      </c>
      <c r="AG153" s="18">
        <v>222726</v>
      </c>
      <c r="AH153" s="18">
        <v>248698</v>
      </c>
      <c r="AI153" s="18">
        <v>294071</v>
      </c>
      <c r="AJ153" s="18">
        <v>205090</v>
      </c>
      <c r="AK153" s="18">
        <v>193177</v>
      </c>
      <c r="AL153" s="18">
        <v>250649</v>
      </c>
      <c r="AM153" s="18">
        <v>197688</v>
      </c>
      <c r="AN153" s="18">
        <v>188052</v>
      </c>
      <c r="AO153" s="18">
        <v>224477</v>
      </c>
      <c r="AP153" s="18">
        <v>193147</v>
      </c>
      <c r="AQ153" s="18">
        <v>162559</v>
      </c>
      <c r="AR153" s="18">
        <v>221487</v>
      </c>
      <c r="AS153" s="18">
        <v>155091</v>
      </c>
      <c r="AT153" s="18">
        <v>178395</v>
      </c>
      <c r="AU153" s="18">
        <v>210348</v>
      </c>
      <c r="AV153" s="18">
        <v>153815</v>
      </c>
      <c r="AW153" s="18">
        <v>152651</v>
      </c>
      <c r="AX153" s="18">
        <v>224776</v>
      </c>
      <c r="AY153" s="18">
        <v>157170</v>
      </c>
      <c r="AZ153" s="18">
        <v>147936</v>
      </c>
      <c r="BA153" s="18">
        <v>191611</v>
      </c>
      <c r="BB153" s="18">
        <v>166214</v>
      </c>
      <c r="BC153" s="18">
        <v>151771</v>
      </c>
      <c r="BD153" s="18">
        <v>185723</v>
      </c>
      <c r="BE153" s="18">
        <v>133436</v>
      </c>
      <c r="BF153" s="18">
        <v>123088</v>
      </c>
      <c r="BG153" s="18">
        <v>168085</v>
      </c>
      <c r="BH153" s="18">
        <v>127785</v>
      </c>
      <c r="BI153" s="18">
        <v>114051</v>
      </c>
      <c r="BJ153" s="18">
        <v>195652</v>
      </c>
      <c r="BK153" s="18">
        <v>150542</v>
      </c>
      <c r="BL153" s="18">
        <v>177376</v>
      </c>
      <c r="BM153" s="18">
        <v>313892</v>
      </c>
      <c r="BN153" s="18">
        <v>197468</v>
      </c>
      <c r="BO153" s="18">
        <v>181455</v>
      </c>
      <c r="BP153" s="18">
        <v>308692</v>
      </c>
      <c r="BQ153" s="18">
        <v>178132</v>
      </c>
      <c r="BR153" s="18">
        <v>165269</v>
      </c>
      <c r="BS153" s="18">
        <v>191846</v>
      </c>
      <c r="BT153" s="18">
        <v>153853</v>
      </c>
      <c r="BU153" s="18">
        <v>161616</v>
      </c>
      <c r="BV153" s="18">
        <v>180727</v>
      </c>
      <c r="BW153" s="93"/>
      <c r="BX153" s="93"/>
      <c r="BY153" s="93"/>
      <c r="BZ153" s="93"/>
      <c r="CA153" s="93"/>
      <c r="CB153" s="93"/>
      <c r="CD153" s="24">
        <f t="shared" si="8"/>
        <v>496196</v>
      </c>
      <c r="CE153" s="24">
        <f t="shared" si="9"/>
        <v>535247</v>
      </c>
      <c r="CF153" s="24">
        <f t="shared" si="10"/>
        <v>687615</v>
      </c>
    </row>
    <row r="154" spans="2:84" x14ac:dyDescent="0.2">
      <c r="B154" s="11" t="s">
        <v>500</v>
      </c>
      <c r="C154" s="18">
        <v>386445</v>
      </c>
      <c r="D154" s="18">
        <v>354816</v>
      </c>
      <c r="E154" s="18">
        <v>467107</v>
      </c>
      <c r="F154" s="18">
        <v>372498</v>
      </c>
      <c r="G154" s="18">
        <v>349092</v>
      </c>
      <c r="H154" s="18">
        <v>419643</v>
      </c>
      <c r="I154" s="18">
        <v>313616</v>
      </c>
      <c r="J154" s="18">
        <v>320619</v>
      </c>
      <c r="K154" s="18">
        <v>383922</v>
      </c>
      <c r="L154" s="18">
        <v>308906</v>
      </c>
      <c r="M154" s="18">
        <v>303340</v>
      </c>
      <c r="N154" s="18">
        <v>333817</v>
      </c>
      <c r="O154" s="18">
        <v>275022</v>
      </c>
      <c r="P154" s="18">
        <v>283215</v>
      </c>
      <c r="Q154" s="18">
        <v>365619</v>
      </c>
      <c r="R154" s="18">
        <v>267233</v>
      </c>
      <c r="S154" s="18">
        <v>261630</v>
      </c>
      <c r="T154" s="18">
        <v>310056</v>
      </c>
      <c r="U154" s="18">
        <v>250531</v>
      </c>
      <c r="V154" s="18">
        <v>246507</v>
      </c>
      <c r="W154" s="18">
        <v>312444</v>
      </c>
      <c r="X154" s="18">
        <v>244322</v>
      </c>
      <c r="Y154" s="18">
        <v>237520</v>
      </c>
      <c r="Z154" s="18">
        <v>271295</v>
      </c>
      <c r="AA154" s="18">
        <v>234908</v>
      </c>
      <c r="AB154" s="18">
        <v>223403</v>
      </c>
      <c r="AC154" s="18">
        <v>304486</v>
      </c>
      <c r="AD154" s="18">
        <v>213134</v>
      </c>
      <c r="AE154" s="18">
        <v>165944</v>
      </c>
      <c r="AF154" s="18">
        <v>234050</v>
      </c>
      <c r="AG154" s="18">
        <v>191239</v>
      </c>
      <c r="AH154" s="18">
        <v>174727</v>
      </c>
      <c r="AI154" s="18">
        <v>224710</v>
      </c>
      <c r="AJ154" s="18">
        <v>164737</v>
      </c>
      <c r="AK154" s="18">
        <v>239290</v>
      </c>
      <c r="AL154" s="18">
        <v>254654</v>
      </c>
      <c r="AM154" s="18">
        <v>251176</v>
      </c>
      <c r="AN154" s="18">
        <v>288051</v>
      </c>
      <c r="AO154" s="18">
        <v>275467</v>
      </c>
      <c r="AP154" s="18">
        <v>179044</v>
      </c>
      <c r="AQ154" s="18">
        <v>154413</v>
      </c>
      <c r="AR154" s="18">
        <v>216479</v>
      </c>
      <c r="AS154" s="18">
        <v>154227</v>
      </c>
      <c r="AT154" s="18">
        <v>121434</v>
      </c>
      <c r="AU154" s="18">
        <v>279110</v>
      </c>
      <c r="AV154" s="18">
        <v>216461</v>
      </c>
      <c r="AW154" s="18">
        <v>210917</v>
      </c>
      <c r="AX154" s="18">
        <v>317590</v>
      </c>
      <c r="AY154" s="18">
        <v>259358</v>
      </c>
      <c r="AZ154" s="18">
        <v>164158</v>
      </c>
      <c r="BA154" s="18">
        <v>247946</v>
      </c>
      <c r="BB154" s="18">
        <v>125898</v>
      </c>
      <c r="BC154" s="18">
        <v>146808</v>
      </c>
      <c r="BD154" s="18">
        <v>225253</v>
      </c>
      <c r="BE154" s="18">
        <v>167847</v>
      </c>
      <c r="BF154" s="18">
        <v>178002</v>
      </c>
      <c r="BG154" s="18">
        <v>222474</v>
      </c>
      <c r="BH154" s="18">
        <v>153902</v>
      </c>
      <c r="BI154" s="18">
        <v>126006</v>
      </c>
      <c r="BJ154" s="18">
        <v>146062</v>
      </c>
      <c r="BK154" s="18">
        <v>133951</v>
      </c>
      <c r="BL154" s="18">
        <v>144382</v>
      </c>
      <c r="BM154" s="18">
        <v>133233</v>
      </c>
      <c r="BN154" s="18">
        <v>127639</v>
      </c>
      <c r="BO154" s="12">
        <v>87278</v>
      </c>
      <c r="BP154" s="18">
        <v>134252</v>
      </c>
      <c r="BQ154" s="12">
        <v>96904</v>
      </c>
      <c r="BR154" s="18">
        <v>139118</v>
      </c>
      <c r="BS154" s="18">
        <v>182233</v>
      </c>
      <c r="BT154" s="18">
        <v>101785</v>
      </c>
      <c r="BU154" s="18">
        <v>117136</v>
      </c>
      <c r="BV154" s="18">
        <v>178820</v>
      </c>
      <c r="BW154" s="93"/>
      <c r="BX154" s="93"/>
      <c r="BY154" s="93"/>
      <c r="BZ154" s="93"/>
      <c r="CA154" s="93"/>
      <c r="CB154" s="93"/>
      <c r="CD154" s="24">
        <f t="shared" si="8"/>
        <v>397741</v>
      </c>
      <c r="CE154" s="24">
        <f t="shared" si="9"/>
        <v>418255</v>
      </c>
      <c r="CF154" s="24">
        <f t="shared" si="10"/>
        <v>349169</v>
      </c>
    </row>
    <row r="155" spans="2:84" x14ac:dyDescent="0.2">
      <c r="B155" s="11" t="s">
        <v>221</v>
      </c>
      <c r="C155" s="16">
        <v>1105542</v>
      </c>
      <c r="D155" s="16">
        <v>1050224</v>
      </c>
      <c r="E155" s="16">
        <v>1363332</v>
      </c>
      <c r="F155" s="16">
        <v>1182017</v>
      </c>
      <c r="G155" s="16">
        <v>1096785</v>
      </c>
      <c r="H155" s="16">
        <v>1334819</v>
      </c>
      <c r="I155" s="16">
        <v>1049041</v>
      </c>
      <c r="J155" s="16">
        <v>1032847</v>
      </c>
      <c r="K155" s="16">
        <v>1291244</v>
      </c>
      <c r="L155" s="16">
        <v>1005314</v>
      </c>
      <c r="M155" s="16">
        <v>1076757</v>
      </c>
      <c r="N155" s="16">
        <v>1164465</v>
      </c>
      <c r="O155" s="18">
        <v>983654</v>
      </c>
      <c r="P155" s="18">
        <v>875695</v>
      </c>
      <c r="Q155" s="16">
        <v>1082794</v>
      </c>
      <c r="R155" s="16">
        <v>1049920</v>
      </c>
      <c r="S155" s="16">
        <v>1074532</v>
      </c>
      <c r="T155" s="16">
        <v>1700848</v>
      </c>
      <c r="U155" s="16">
        <v>1346148</v>
      </c>
      <c r="V155" s="16">
        <v>1269979</v>
      </c>
      <c r="W155" s="16">
        <v>1558809</v>
      </c>
      <c r="X155" s="18">
        <v>704898</v>
      </c>
      <c r="Y155" s="18">
        <v>310083</v>
      </c>
      <c r="Z155" s="18">
        <v>246203</v>
      </c>
      <c r="AA155" s="18">
        <v>138869</v>
      </c>
      <c r="AB155" s="12">
        <v>92156</v>
      </c>
      <c r="AC155" s="12">
        <v>74482</v>
      </c>
      <c r="AD155" s="12">
        <v>34182</v>
      </c>
      <c r="AE155" s="12">
        <v>41195</v>
      </c>
      <c r="AF155" s="18">
        <v>154271</v>
      </c>
      <c r="AG155" s="12">
        <v>93064</v>
      </c>
      <c r="AH155" s="18">
        <v>108579</v>
      </c>
      <c r="AI155" s="18">
        <v>121239</v>
      </c>
      <c r="AJ155" s="12">
        <v>73136</v>
      </c>
      <c r="AK155" s="12">
        <v>81892</v>
      </c>
      <c r="AL155" s="18">
        <v>134080</v>
      </c>
      <c r="AM155" s="18">
        <v>104011</v>
      </c>
      <c r="AN155" s="12">
        <v>98663</v>
      </c>
      <c r="AO155" s="18">
        <v>119814</v>
      </c>
      <c r="AP155" s="12">
        <v>87202</v>
      </c>
      <c r="AQ155" s="12">
        <v>88198</v>
      </c>
      <c r="AR155" s="18">
        <v>108292</v>
      </c>
      <c r="AS155" s="12">
        <v>67515</v>
      </c>
      <c r="AT155" s="12">
        <v>74606</v>
      </c>
      <c r="AU155" s="12">
        <v>97895</v>
      </c>
      <c r="AV155" s="12">
        <v>91926</v>
      </c>
      <c r="AW155" s="12">
        <v>64671</v>
      </c>
      <c r="AX155" s="12">
        <v>97425</v>
      </c>
      <c r="AY155" s="12">
        <v>87602</v>
      </c>
      <c r="AZ155" s="12">
        <v>73442</v>
      </c>
      <c r="BA155" s="12">
        <v>99067</v>
      </c>
      <c r="BB155" s="12">
        <v>85147</v>
      </c>
      <c r="BC155" s="12">
        <v>74336</v>
      </c>
      <c r="BD155" s="12">
        <v>89681</v>
      </c>
      <c r="BE155" s="12">
        <v>90146</v>
      </c>
      <c r="BF155" s="12">
        <v>58845</v>
      </c>
      <c r="BG155" s="12">
        <v>79488</v>
      </c>
      <c r="BH155" s="12">
        <v>85393</v>
      </c>
      <c r="BI155" s="12">
        <v>81611</v>
      </c>
      <c r="BJ155" s="12">
        <v>74261</v>
      </c>
      <c r="BK155" s="12">
        <v>70523</v>
      </c>
      <c r="BL155" s="12">
        <v>97914</v>
      </c>
      <c r="BM155" s="12">
        <v>75913</v>
      </c>
      <c r="BN155" s="12">
        <v>61545</v>
      </c>
      <c r="BO155" s="12">
        <v>71839</v>
      </c>
      <c r="BP155" s="12">
        <v>79304</v>
      </c>
      <c r="BQ155" s="18">
        <v>244898</v>
      </c>
      <c r="BR155" s="18">
        <v>131479</v>
      </c>
      <c r="BS155" s="18">
        <v>198005</v>
      </c>
      <c r="BT155" s="18">
        <v>206980</v>
      </c>
      <c r="BU155" s="18">
        <v>143748</v>
      </c>
      <c r="BV155" s="18">
        <v>178511</v>
      </c>
      <c r="BW155" s="93"/>
      <c r="BX155" s="93"/>
      <c r="BY155" s="93"/>
      <c r="BZ155" s="93"/>
      <c r="CA155" s="93"/>
      <c r="CB155" s="93"/>
      <c r="CD155" s="24">
        <f t="shared" si="8"/>
        <v>529239</v>
      </c>
      <c r="CE155" s="24">
        <f t="shared" si="9"/>
        <v>574382</v>
      </c>
      <c r="CF155" s="24">
        <f t="shared" si="10"/>
        <v>212688</v>
      </c>
    </row>
    <row r="156" spans="2:84" x14ac:dyDescent="0.2">
      <c r="B156" s="11" t="s">
        <v>248</v>
      </c>
      <c r="C156" s="18">
        <v>392259</v>
      </c>
      <c r="D156" s="18">
        <v>408177</v>
      </c>
      <c r="E156" s="18">
        <v>492540</v>
      </c>
      <c r="F156" s="18">
        <v>493935</v>
      </c>
      <c r="G156" s="18">
        <v>495732</v>
      </c>
      <c r="H156" s="18">
        <v>570827</v>
      </c>
      <c r="I156" s="18">
        <v>453226</v>
      </c>
      <c r="J156" s="18">
        <v>531924</v>
      </c>
      <c r="K156" s="18">
        <v>571274</v>
      </c>
      <c r="L156" s="18">
        <v>424646</v>
      </c>
      <c r="M156" s="18">
        <v>543114</v>
      </c>
      <c r="N156" s="18">
        <v>581059</v>
      </c>
      <c r="O156" s="18">
        <v>271877</v>
      </c>
      <c r="P156" s="18">
        <v>191428</v>
      </c>
      <c r="Q156" s="18">
        <v>272986</v>
      </c>
      <c r="R156" s="18">
        <v>264640</v>
      </c>
      <c r="S156" s="18">
        <v>220015</v>
      </c>
      <c r="T156" s="18">
        <v>280028</v>
      </c>
      <c r="U156" s="18">
        <v>264597</v>
      </c>
      <c r="V156" s="18">
        <v>197814</v>
      </c>
      <c r="W156" s="18">
        <v>314558</v>
      </c>
      <c r="X156" s="18">
        <v>201191</v>
      </c>
      <c r="Y156" s="18">
        <v>212880</v>
      </c>
      <c r="Z156" s="18">
        <v>291825</v>
      </c>
      <c r="AA156" s="18">
        <v>164441</v>
      </c>
      <c r="AB156" s="18">
        <v>184483</v>
      </c>
      <c r="AC156" s="18">
        <v>223454</v>
      </c>
      <c r="AD156" s="18">
        <v>182458</v>
      </c>
      <c r="AE156" s="18">
        <v>165304</v>
      </c>
      <c r="AF156" s="18">
        <v>228185</v>
      </c>
      <c r="AG156" s="18">
        <v>127959</v>
      </c>
      <c r="AH156" s="18">
        <v>128312</v>
      </c>
      <c r="AI156" s="18">
        <v>153282</v>
      </c>
      <c r="AJ156" s="18">
        <v>131370</v>
      </c>
      <c r="AK156" s="18">
        <v>129058</v>
      </c>
      <c r="AL156" s="18">
        <v>175140</v>
      </c>
      <c r="AM156" s="18">
        <v>106614</v>
      </c>
      <c r="AN156" s="18">
        <v>126623</v>
      </c>
      <c r="AO156" s="18">
        <v>158187</v>
      </c>
      <c r="AP156" s="18">
        <v>125424</v>
      </c>
      <c r="AQ156" s="18">
        <v>109437</v>
      </c>
      <c r="AR156" s="18">
        <v>134305</v>
      </c>
      <c r="AS156" s="18">
        <v>113958</v>
      </c>
      <c r="AT156" s="12">
        <v>89903</v>
      </c>
      <c r="AU156" s="18">
        <v>141138</v>
      </c>
      <c r="AV156" s="12">
        <v>93243</v>
      </c>
      <c r="AW156" s="18">
        <v>117173</v>
      </c>
      <c r="AX156" s="18">
        <v>157669</v>
      </c>
      <c r="AY156" s="18">
        <v>115617</v>
      </c>
      <c r="AZ156" s="18">
        <v>114906</v>
      </c>
      <c r="BA156" s="18">
        <v>113791</v>
      </c>
      <c r="BB156" s="12">
        <v>93715</v>
      </c>
      <c r="BC156" s="12">
        <v>99343</v>
      </c>
      <c r="BD156" s="18">
        <v>132195</v>
      </c>
      <c r="BE156" s="12">
        <v>90256</v>
      </c>
      <c r="BF156" s="12">
        <v>98314</v>
      </c>
      <c r="BG156" s="18">
        <v>127414</v>
      </c>
      <c r="BH156" s="18">
        <v>107157</v>
      </c>
      <c r="BI156" s="18">
        <v>139405</v>
      </c>
      <c r="BJ156" s="18">
        <v>187663</v>
      </c>
      <c r="BK156" s="18">
        <v>129276</v>
      </c>
      <c r="BL156" s="18">
        <v>109475</v>
      </c>
      <c r="BM156" s="18">
        <v>128303</v>
      </c>
      <c r="BN156" s="18">
        <v>122369</v>
      </c>
      <c r="BO156" s="18">
        <v>123791</v>
      </c>
      <c r="BP156" s="18">
        <v>167470</v>
      </c>
      <c r="BQ156" s="18">
        <v>120398</v>
      </c>
      <c r="BR156" s="18">
        <v>124525</v>
      </c>
      <c r="BS156" s="18">
        <v>139746</v>
      </c>
      <c r="BT156" s="18">
        <v>126111</v>
      </c>
      <c r="BU156" s="18">
        <v>135729</v>
      </c>
      <c r="BV156" s="18">
        <v>175232</v>
      </c>
      <c r="BW156" s="93"/>
      <c r="BX156" s="93"/>
      <c r="BY156" s="93"/>
      <c r="BZ156" s="93"/>
      <c r="CA156" s="93"/>
      <c r="CB156" s="93"/>
      <c r="CD156" s="24">
        <f t="shared" si="8"/>
        <v>437072</v>
      </c>
      <c r="CE156" s="24">
        <f t="shared" si="9"/>
        <v>384669</v>
      </c>
      <c r="CF156" s="24">
        <f t="shared" si="10"/>
        <v>413630</v>
      </c>
    </row>
    <row r="157" spans="2:84" x14ac:dyDescent="0.2">
      <c r="B157" s="11" t="s">
        <v>432</v>
      </c>
      <c r="C157" s="18">
        <v>136892</v>
      </c>
      <c r="D157" s="18">
        <v>130060</v>
      </c>
      <c r="E157" s="18">
        <v>154850</v>
      </c>
      <c r="F157" s="18">
        <v>108189</v>
      </c>
      <c r="G157" s="18">
        <v>110257</v>
      </c>
      <c r="H157" s="18">
        <v>171645</v>
      </c>
      <c r="I157" s="18">
        <v>240936</v>
      </c>
      <c r="J157" s="18">
        <v>284997</v>
      </c>
      <c r="K157" s="18">
        <v>155511</v>
      </c>
      <c r="L157" s="18">
        <v>103477</v>
      </c>
      <c r="M157" s="18">
        <v>117568</v>
      </c>
      <c r="N157" s="18">
        <v>165952</v>
      </c>
      <c r="O157" s="18">
        <v>111886</v>
      </c>
      <c r="P157" s="18">
        <v>101745</v>
      </c>
      <c r="Q157" s="18">
        <v>120704</v>
      </c>
      <c r="R157" s="12">
        <v>97258</v>
      </c>
      <c r="S157" s="18">
        <v>103133</v>
      </c>
      <c r="T157" s="18">
        <v>169563</v>
      </c>
      <c r="U157" s="18">
        <v>164715</v>
      </c>
      <c r="V157" s="18">
        <v>212639</v>
      </c>
      <c r="W157" s="18">
        <v>195852</v>
      </c>
      <c r="X157" s="18">
        <v>111892</v>
      </c>
      <c r="Y157" s="18">
        <v>120951</v>
      </c>
      <c r="Z157" s="18">
        <v>156210</v>
      </c>
      <c r="AA157" s="18">
        <v>115757</v>
      </c>
      <c r="AB157" s="18">
        <v>110201</v>
      </c>
      <c r="AC157" s="18">
        <v>139580</v>
      </c>
      <c r="AD157" s="18">
        <v>102118</v>
      </c>
      <c r="AE157" s="18">
        <v>106663</v>
      </c>
      <c r="AF157" s="18">
        <v>250564</v>
      </c>
      <c r="AG157" s="18">
        <v>288355</v>
      </c>
      <c r="AH157" s="18">
        <v>189882</v>
      </c>
      <c r="AI157" s="18">
        <v>121640</v>
      </c>
      <c r="AJ157" s="18">
        <v>175852</v>
      </c>
      <c r="AK157" s="18">
        <v>136801</v>
      </c>
      <c r="AL157" s="12">
        <v>84551</v>
      </c>
      <c r="AM157" s="12">
        <v>87959</v>
      </c>
      <c r="AN157" s="12">
        <v>83130</v>
      </c>
      <c r="AO157" s="18">
        <v>102840</v>
      </c>
      <c r="AP157" s="18">
        <v>112791</v>
      </c>
      <c r="AQ157" s="18">
        <v>149355</v>
      </c>
      <c r="AR157" s="18">
        <v>234903</v>
      </c>
      <c r="AS157" s="18">
        <v>220297</v>
      </c>
      <c r="AT157" s="18">
        <v>222028</v>
      </c>
      <c r="AU157" s="18">
        <v>146952</v>
      </c>
      <c r="AV157" s="18">
        <v>121365</v>
      </c>
      <c r="AW157" s="18">
        <v>104254</v>
      </c>
      <c r="AX157" s="18">
        <v>164081</v>
      </c>
      <c r="AY157" s="18">
        <v>109837</v>
      </c>
      <c r="AZ157" s="12">
        <v>71350</v>
      </c>
      <c r="BA157" s="18">
        <v>124076</v>
      </c>
      <c r="BB157" s="18">
        <v>102182</v>
      </c>
      <c r="BC157" s="18">
        <v>168348</v>
      </c>
      <c r="BD157" s="18">
        <v>153848</v>
      </c>
      <c r="BE157" s="18">
        <v>150543</v>
      </c>
      <c r="BF157" s="18">
        <v>119623</v>
      </c>
      <c r="BG157" s="18">
        <v>167274</v>
      </c>
      <c r="BH157" s="18">
        <v>101336</v>
      </c>
      <c r="BI157" s="18">
        <v>158710</v>
      </c>
      <c r="BJ157" s="18">
        <v>179790</v>
      </c>
      <c r="BK157" s="12">
        <v>88745</v>
      </c>
      <c r="BL157" s="12">
        <v>94707</v>
      </c>
      <c r="BM157" s="18">
        <v>170279</v>
      </c>
      <c r="BN157" s="18">
        <v>136796</v>
      </c>
      <c r="BO157" s="18">
        <v>148438</v>
      </c>
      <c r="BP157" s="18">
        <v>294243</v>
      </c>
      <c r="BQ157" s="18">
        <v>231846</v>
      </c>
      <c r="BR157" s="18">
        <v>226362</v>
      </c>
      <c r="BS157" s="18">
        <v>139831</v>
      </c>
      <c r="BT157" s="18">
        <v>226833</v>
      </c>
      <c r="BU157" s="18">
        <v>190204</v>
      </c>
      <c r="BV157" s="18">
        <v>173142</v>
      </c>
      <c r="BW157" s="93"/>
      <c r="BX157" s="93"/>
      <c r="BY157" s="93"/>
      <c r="BZ157" s="93"/>
      <c r="CA157" s="93"/>
      <c r="CB157" s="93"/>
      <c r="CD157" s="24">
        <f t="shared" si="8"/>
        <v>590179</v>
      </c>
      <c r="CE157" s="24">
        <f t="shared" si="9"/>
        <v>598039</v>
      </c>
      <c r="CF157" s="24">
        <f t="shared" si="10"/>
        <v>579477</v>
      </c>
    </row>
    <row r="158" spans="2:84" x14ac:dyDescent="0.2">
      <c r="B158" s="11" t="s">
        <v>148</v>
      </c>
      <c r="C158" s="12">
        <v>92619</v>
      </c>
      <c r="D158" s="12">
        <v>83530</v>
      </c>
      <c r="E158" s="18">
        <v>100862</v>
      </c>
      <c r="F158" s="12">
        <v>88309</v>
      </c>
      <c r="G158" s="12">
        <v>85404</v>
      </c>
      <c r="H158" s="18">
        <v>126037</v>
      </c>
      <c r="I158" s="18">
        <v>109746</v>
      </c>
      <c r="J158" s="18">
        <v>100036</v>
      </c>
      <c r="K158" s="18">
        <v>110721</v>
      </c>
      <c r="L158" s="12">
        <v>90133</v>
      </c>
      <c r="M158" s="12">
        <v>93306</v>
      </c>
      <c r="N158" s="18">
        <v>113799</v>
      </c>
      <c r="O158" s="12">
        <v>87099</v>
      </c>
      <c r="P158" s="12">
        <v>85203</v>
      </c>
      <c r="Q158" s="18">
        <v>101937</v>
      </c>
      <c r="R158" s="12">
        <v>74396</v>
      </c>
      <c r="S158" s="12">
        <v>75324</v>
      </c>
      <c r="T158" s="12">
        <v>97375</v>
      </c>
      <c r="U158" s="12">
        <v>81978</v>
      </c>
      <c r="V158" s="18">
        <v>100876</v>
      </c>
      <c r="W158" s="18">
        <v>106660</v>
      </c>
      <c r="X158" s="12">
        <v>86859</v>
      </c>
      <c r="Y158" s="12">
        <v>88341</v>
      </c>
      <c r="Z158" s="18">
        <v>106959</v>
      </c>
      <c r="AA158" s="12">
        <v>83633</v>
      </c>
      <c r="AB158" s="12">
        <v>82365</v>
      </c>
      <c r="AC158" s="12">
        <v>98380</v>
      </c>
      <c r="AD158" s="12">
        <v>88120</v>
      </c>
      <c r="AE158" s="12">
        <v>98396</v>
      </c>
      <c r="AF158" s="18">
        <v>107885</v>
      </c>
      <c r="AG158" s="18">
        <v>120442</v>
      </c>
      <c r="AH158" s="18">
        <v>106380</v>
      </c>
      <c r="AI158" s="18">
        <v>127088</v>
      </c>
      <c r="AJ158" s="12">
        <v>92608</v>
      </c>
      <c r="AK158" s="12">
        <v>89562</v>
      </c>
      <c r="AL158" s="18">
        <v>109593</v>
      </c>
      <c r="AM158" s="12">
        <v>84287</v>
      </c>
      <c r="AN158" s="12">
        <v>86387</v>
      </c>
      <c r="AO158" s="18">
        <v>109366</v>
      </c>
      <c r="AP158" s="12">
        <v>97344</v>
      </c>
      <c r="AQ158" s="12">
        <v>97072</v>
      </c>
      <c r="AR158" s="18">
        <v>122231</v>
      </c>
      <c r="AS158" s="18">
        <v>103623</v>
      </c>
      <c r="AT158" s="18">
        <v>109689</v>
      </c>
      <c r="AU158" s="18">
        <v>124813</v>
      </c>
      <c r="AV158" s="18">
        <v>104477</v>
      </c>
      <c r="AW158" s="18">
        <v>106672</v>
      </c>
      <c r="AX158" s="18">
        <v>143620</v>
      </c>
      <c r="AY158" s="18">
        <v>104103</v>
      </c>
      <c r="AZ158" s="18">
        <v>102432</v>
      </c>
      <c r="BA158" s="18">
        <v>123361</v>
      </c>
      <c r="BB158" s="12">
        <v>94385</v>
      </c>
      <c r="BC158" s="12">
        <v>82200</v>
      </c>
      <c r="BD158" s="18">
        <v>155819</v>
      </c>
      <c r="BE158" s="18">
        <v>114186</v>
      </c>
      <c r="BF158" s="18">
        <v>111674</v>
      </c>
      <c r="BG158" s="18">
        <v>140892</v>
      </c>
      <c r="BH158" s="18">
        <v>103148</v>
      </c>
      <c r="BI158" s="12">
        <v>91411</v>
      </c>
      <c r="BJ158" s="12">
        <v>95305</v>
      </c>
      <c r="BK158" s="12">
        <v>88868</v>
      </c>
      <c r="BL158" s="12">
        <v>72880</v>
      </c>
      <c r="BM158" s="12">
        <v>95362</v>
      </c>
      <c r="BN158" s="12">
        <v>87558</v>
      </c>
      <c r="BO158" s="12">
        <v>89123</v>
      </c>
      <c r="BP158" s="18">
        <v>134107</v>
      </c>
      <c r="BQ158" s="18">
        <v>110255</v>
      </c>
      <c r="BR158" s="18">
        <v>114117</v>
      </c>
      <c r="BS158" s="18">
        <v>136062</v>
      </c>
      <c r="BT158" s="18">
        <v>105446</v>
      </c>
      <c r="BU158" s="18">
        <v>115558</v>
      </c>
      <c r="BV158" s="18">
        <v>169973</v>
      </c>
      <c r="BW158" s="93"/>
      <c r="BX158" s="93"/>
      <c r="BY158" s="93"/>
      <c r="BZ158" s="93"/>
      <c r="CA158" s="93"/>
      <c r="CB158" s="93"/>
      <c r="CD158" s="24">
        <f t="shared" si="8"/>
        <v>390977</v>
      </c>
      <c r="CE158" s="24">
        <f t="shared" si="9"/>
        <v>360434</v>
      </c>
      <c r="CF158" s="24">
        <f t="shared" si="10"/>
        <v>310788</v>
      </c>
    </row>
    <row r="159" spans="2:84" x14ac:dyDescent="0.2">
      <c r="B159" s="11" t="s">
        <v>293</v>
      </c>
      <c r="C159" s="18">
        <v>151401</v>
      </c>
      <c r="D159" s="18">
        <v>149226</v>
      </c>
      <c r="E159" s="18">
        <v>159868</v>
      </c>
      <c r="F159" s="18">
        <v>129316</v>
      </c>
      <c r="G159" s="18">
        <v>135468</v>
      </c>
      <c r="H159" s="18">
        <v>166581</v>
      </c>
      <c r="I159" s="18">
        <v>139592</v>
      </c>
      <c r="J159" s="18">
        <v>144919</v>
      </c>
      <c r="K159" s="18">
        <v>169694</v>
      </c>
      <c r="L159" s="18">
        <v>134649</v>
      </c>
      <c r="M159" s="18">
        <v>140095</v>
      </c>
      <c r="N159" s="18">
        <v>173640</v>
      </c>
      <c r="O159" s="18">
        <v>149077</v>
      </c>
      <c r="P159" s="18">
        <v>143350</v>
      </c>
      <c r="Q159" s="18">
        <v>167713</v>
      </c>
      <c r="R159" s="18">
        <v>131836</v>
      </c>
      <c r="S159" s="18">
        <v>131362</v>
      </c>
      <c r="T159" s="18">
        <v>179443</v>
      </c>
      <c r="U159" s="18">
        <v>148972</v>
      </c>
      <c r="V159" s="18">
        <v>154382</v>
      </c>
      <c r="W159" s="18">
        <v>183840</v>
      </c>
      <c r="X159" s="18">
        <v>138722</v>
      </c>
      <c r="Y159" s="18">
        <v>132484</v>
      </c>
      <c r="Z159" s="18">
        <v>160852</v>
      </c>
      <c r="AA159" s="18">
        <v>140935</v>
      </c>
      <c r="AB159" s="18">
        <v>140325</v>
      </c>
      <c r="AC159" s="18">
        <v>161201</v>
      </c>
      <c r="AD159" s="18">
        <v>123984</v>
      </c>
      <c r="AE159" s="18">
        <v>135890</v>
      </c>
      <c r="AF159" s="18">
        <v>171219</v>
      </c>
      <c r="AG159" s="18">
        <v>137281</v>
      </c>
      <c r="AH159" s="18">
        <v>144248</v>
      </c>
      <c r="AI159" s="18">
        <v>174431</v>
      </c>
      <c r="AJ159" s="18">
        <v>134567</v>
      </c>
      <c r="AK159" s="18">
        <v>138903</v>
      </c>
      <c r="AL159" s="18">
        <v>177252</v>
      </c>
      <c r="AM159" s="18">
        <v>143170</v>
      </c>
      <c r="AN159" s="18">
        <v>130900</v>
      </c>
      <c r="AO159" s="18">
        <v>167294</v>
      </c>
      <c r="AP159" s="18">
        <v>119093</v>
      </c>
      <c r="AQ159" s="18">
        <v>131816</v>
      </c>
      <c r="AR159" s="18">
        <v>172033</v>
      </c>
      <c r="AS159" s="18">
        <v>141019</v>
      </c>
      <c r="AT159" s="18">
        <v>151339</v>
      </c>
      <c r="AU159" s="18">
        <v>176400</v>
      </c>
      <c r="AV159" s="18">
        <v>139988</v>
      </c>
      <c r="AW159" s="18">
        <v>145149</v>
      </c>
      <c r="AX159" s="18">
        <v>188265</v>
      </c>
      <c r="AY159" s="18">
        <v>152428</v>
      </c>
      <c r="AZ159" s="18">
        <v>153296</v>
      </c>
      <c r="BA159" s="18">
        <v>158807</v>
      </c>
      <c r="BB159" s="18">
        <v>135916</v>
      </c>
      <c r="BC159" s="18">
        <v>131857</v>
      </c>
      <c r="BD159" s="18">
        <v>185491</v>
      </c>
      <c r="BE159" s="18">
        <v>134069</v>
      </c>
      <c r="BF159" s="18">
        <v>138832</v>
      </c>
      <c r="BG159" s="18">
        <v>169455</v>
      </c>
      <c r="BH159" s="18">
        <v>131557</v>
      </c>
      <c r="BI159" s="18">
        <v>135385</v>
      </c>
      <c r="BJ159" s="18">
        <v>171628</v>
      </c>
      <c r="BK159" s="18">
        <v>136827</v>
      </c>
      <c r="BL159" s="18">
        <v>144932</v>
      </c>
      <c r="BM159" s="18">
        <v>152258</v>
      </c>
      <c r="BN159" s="18">
        <v>130959</v>
      </c>
      <c r="BO159" s="18">
        <v>135556</v>
      </c>
      <c r="BP159" s="18">
        <v>188442</v>
      </c>
      <c r="BQ159" s="18">
        <v>143396</v>
      </c>
      <c r="BR159" s="18">
        <v>152116</v>
      </c>
      <c r="BS159" s="18">
        <v>190097</v>
      </c>
      <c r="BT159" s="18">
        <v>137591</v>
      </c>
      <c r="BU159" s="18">
        <v>152491</v>
      </c>
      <c r="BV159" s="18">
        <v>166982</v>
      </c>
      <c r="BW159" s="93"/>
      <c r="BX159" s="93"/>
      <c r="BY159" s="93"/>
      <c r="BZ159" s="93"/>
      <c r="CA159" s="93"/>
      <c r="CB159" s="93"/>
      <c r="CD159" s="24">
        <f t="shared" si="8"/>
        <v>457064</v>
      </c>
      <c r="CE159" s="24">
        <f t="shared" si="9"/>
        <v>485609</v>
      </c>
      <c r="CF159" s="24">
        <f t="shared" si="10"/>
        <v>454957</v>
      </c>
    </row>
    <row r="160" spans="2:84" x14ac:dyDescent="0.2">
      <c r="B160" s="11" t="s">
        <v>243</v>
      </c>
      <c r="C160" s="12">
        <v>41734</v>
      </c>
      <c r="D160" s="12">
        <v>41906</v>
      </c>
      <c r="E160" s="12">
        <v>49292</v>
      </c>
      <c r="F160" s="12">
        <v>41404</v>
      </c>
      <c r="G160" s="12">
        <v>43293</v>
      </c>
      <c r="H160" s="12">
        <v>50804</v>
      </c>
      <c r="I160" s="12">
        <v>47350</v>
      </c>
      <c r="J160" s="12">
        <v>43735</v>
      </c>
      <c r="K160" s="12">
        <v>55873</v>
      </c>
      <c r="L160" s="12">
        <v>41123</v>
      </c>
      <c r="M160" s="12">
        <v>42634</v>
      </c>
      <c r="N160" s="12">
        <v>51727</v>
      </c>
      <c r="O160" s="12">
        <v>43070</v>
      </c>
      <c r="P160" s="12">
        <v>40976</v>
      </c>
      <c r="Q160" s="12">
        <v>54554</v>
      </c>
      <c r="R160" s="12">
        <v>46875</v>
      </c>
      <c r="S160" s="12">
        <v>45843</v>
      </c>
      <c r="T160" s="12">
        <v>92955</v>
      </c>
      <c r="U160" s="12">
        <v>81427</v>
      </c>
      <c r="V160" s="12">
        <v>83194</v>
      </c>
      <c r="W160" s="12">
        <v>95122</v>
      </c>
      <c r="X160" s="12">
        <v>71835</v>
      </c>
      <c r="Y160" s="12">
        <v>76795</v>
      </c>
      <c r="Z160" s="12">
        <v>91714</v>
      </c>
      <c r="AA160" s="12">
        <v>82677</v>
      </c>
      <c r="AB160" s="12">
        <v>80662</v>
      </c>
      <c r="AC160" s="12">
        <v>91354</v>
      </c>
      <c r="AD160" s="12">
        <v>74714</v>
      </c>
      <c r="AE160" s="12">
        <v>81942</v>
      </c>
      <c r="AF160" s="18">
        <v>100570</v>
      </c>
      <c r="AG160" s="12">
        <v>82454</v>
      </c>
      <c r="AH160" s="12">
        <v>82661</v>
      </c>
      <c r="AI160" s="12">
        <v>98080</v>
      </c>
      <c r="AJ160" s="12">
        <v>83066</v>
      </c>
      <c r="AK160" s="12">
        <v>81412</v>
      </c>
      <c r="AL160" s="12">
        <v>97681</v>
      </c>
      <c r="AM160" s="12">
        <v>77340</v>
      </c>
      <c r="AN160" s="12">
        <v>77201</v>
      </c>
      <c r="AO160" s="12">
        <v>92047</v>
      </c>
      <c r="AP160" s="12">
        <v>78431</v>
      </c>
      <c r="AQ160" s="12">
        <v>73946</v>
      </c>
      <c r="AR160" s="12">
        <v>93717</v>
      </c>
      <c r="AS160" s="12">
        <v>77807</v>
      </c>
      <c r="AT160" s="12">
        <v>83002</v>
      </c>
      <c r="AU160" s="12">
        <v>96798</v>
      </c>
      <c r="AV160" s="12">
        <v>76433</v>
      </c>
      <c r="AW160" s="12">
        <v>80025</v>
      </c>
      <c r="AX160" s="18">
        <v>102248</v>
      </c>
      <c r="AY160" s="12">
        <v>83105</v>
      </c>
      <c r="AZ160" s="12">
        <v>86456</v>
      </c>
      <c r="BA160" s="12">
        <v>99011</v>
      </c>
      <c r="BB160" s="18">
        <v>112449</v>
      </c>
      <c r="BC160" s="18">
        <v>126791</v>
      </c>
      <c r="BD160" s="18">
        <v>155182</v>
      </c>
      <c r="BE160" s="18">
        <v>150138</v>
      </c>
      <c r="BF160" s="18">
        <v>135985</v>
      </c>
      <c r="BG160" s="18">
        <v>206606</v>
      </c>
      <c r="BH160" s="18">
        <v>123855</v>
      </c>
      <c r="BI160" s="18">
        <v>125275</v>
      </c>
      <c r="BJ160" s="18">
        <v>160125</v>
      </c>
      <c r="BK160" s="18">
        <v>120357</v>
      </c>
      <c r="BL160" s="18">
        <v>130062</v>
      </c>
      <c r="BM160" s="18">
        <v>141293</v>
      </c>
      <c r="BN160" s="18">
        <v>133948</v>
      </c>
      <c r="BO160" s="18">
        <v>124985</v>
      </c>
      <c r="BP160" s="18">
        <v>158101</v>
      </c>
      <c r="BQ160" s="18">
        <v>137029</v>
      </c>
      <c r="BR160" s="18">
        <v>142578</v>
      </c>
      <c r="BS160" s="18">
        <v>190029</v>
      </c>
      <c r="BT160" s="18">
        <v>354730</v>
      </c>
      <c r="BU160" s="18">
        <v>396842</v>
      </c>
      <c r="BV160" s="18">
        <v>166733</v>
      </c>
      <c r="BW160" s="93"/>
      <c r="BX160" s="93"/>
      <c r="BY160" s="93"/>
      <c r="BZ160" s="93"/>
      <c r="CA160" s="93"/>
      <c r="CB160" s="93"/>
      <c r="CD160" s="24">
        <f t="shared" si="8"/>
        <v>918305</v>
      </c>
      <c r="CE160" s="24">
        <f t="shared" si="9"/>
        <v>469636</v>
      </c>
      <c r="CF160" s="24">
        <f t="shared" si="10"/>
        <v>417034</v>
      </c>
    </row>
    <row r="161" spans="2:84" x14ac:dyDescent="0.2">
      <c r="B161" s="11" t="s">
        <v>345</v>
      </c>
      <c r="C161" s="12">
        <v>62176</v>
      </c>
      <c r="D161" s="12">
        <v>63181</v>
      </c>
      <c r="E161" s="12">
        <v>80925</v>
      </c>
      <c r="F161" s="12">
        <v>62748</v>
      </c>
      <c r="G161" s="12">
        <v>63899</v>
      </c>
      <c r="H161" s="12">
        <v>78159</v>
      </c>
      <c r="I161" s="12">
        <v>59420</v>
      </c>
      <c r="J161" s="12">
        <v>59778</v>
      </c>
      <c r="K161" s="12">
        <v>73061</v>
      </c>
      <c r="L161" s="12">
        <v>56848</v>
      </c>
      <c r="M161" s="12">
        <v>56734</v>
      </c>
      <c r="N161" s="12">
        <v>69722</v>
      </c>
      <c r="O161" s="12">
        <v>55563</v>
      </c>
      <c r="P161" s="12">
        <v>55234</v>
      </c>
      <c r="Q161" s="18">
        <v>391666</v>
      </c>
      <c r="R161" s="18">
        <v>425113</v>
      </c>
      <c r="S161" s="18">
        <v>442017</v>
      </c>
      <c r="T161" s="18">
        <v>537088</v>
      </c>
      <c r="U161" s="18">
        <v>419999</v>
      </c>
      <c r="V161" s="18">
        <v>411396</v>
      </c>
      <c r="W161" s="18">
        <v>487398</v>
      </c>
      <c r="X161" s="18">
        <v>382963</v>
      </c>
      <c r="Y161" s="18">
        <v>384042</v>
      </c>
      <c r="Z161" s="18">
        <v>482513</v>
      </c>
      <c r="AA161" s="18">
        <v>397403</v>
      </c>
      <c r="AB161" s="18">
        <v>386132</v>
      </c>
      <c r="AC161" s="18">
        <v>496411</v>
      </c>
      <c r="AD161" s="18">
        <v>389955</v>
      </c>
      <c r="AE161" s="18">
        <v>388399</v>
      </c>
      <c r="AF161" s="18">
        <v>469450</v>
      </c>
      <c r="AG161" s="18">
        <v>387720</v>
      </c>
      <c r="AH161" s="18">
        <v>372952</v>
      </c>
      <c r="AI161" s="18">
        <v>455235</v>
      </c>
      <c r="AJ161" s="18">
        <v>359791</v>
      </c>
      <c r="AK161" s="18">
        <v>361763</v>
      </c>
      <c r="AL161" s="18">
        <v>446676</v>
      </c>
      <c r="AM161" s="18">
        <v>359230</v>
      </c>
      <c r="AN161" s="18">
        <v>346513</v>
      </c>
      <c r="AO161" s="18">
        <v>445957</v>
      </c>
      <c r="AP161" s="18">
        <v>341761</v>
      </c>
      <c r="AQ161" s="18">
        <v>343127</v>
      </c>
      <c r="AR161" s="18">
        <v>411786</v>
      </c>
      <c r="AS161" s="18">
        <v>317531</v>
      </c>
      <c r="AT161" s="18">
        <v>329750</v>
      </c>
      <c r="AU161" s="18">
        <v>356413</v>
      </c>
      <c r="AV161" s="18">
        <v>288214</v>
      </c>
      <c r="AW161" s="18">
        <v>284063</v>
      </c>
      <c r="AX161" s="18">
        <v>375763</v>
      </c>
      <c r="AY161" s="18">
        <v>292851</v>
      </c>
      <c r="AZ161" s="18">
        <v>287021</v>
      </c>
      <c r="BA161" s="18">
        <v>364362</v>
      </c>
      <c r="BB161" s="18">
        <v>290425</v>
      </c>
      <c r="BC161" s="18">
        <v>270567</v>
      </c>
      <c r="BD161" s="18">
        <v>337958</v>
      </c>
      <c r="BE161" s="18">
        <v>260737</v>
      </c>
      <c r="BF161" s="18">
        <v>240488</v>
      </c>
      <c r="BG161" s="18">
        <v>270036</v>
      </c>
      <c r="BH161" s="18">
        <v>174271</v>
      </c>
      <c r="BI161" s="18">
        <v>156733</v>
      </c>
      <c r="BJ161" s="18">
        <v>186968</v>
      </c>
      <c r="BK161" s="18">
        <v>141984</v>
      </c>
      <c r="BL161" s="18">
        <v>137197</v>
      </c>
      <c r="BM161" s="18">
        <v>176285</v>
      </c>
      <c r="BN161" s="18">
        <v>141490</v>
      </c>
      <c r="BO161" s="18">
        <v>140492</v>
      </c>
      <c r="BP161" s="18">
        <v>178078</v>
      </c>
      <c r="BQ161" s="18">
        <v>140879</v>
      </c>
      <c r="BR161" s="18">
        <v>135592</v>
      </c>
      <c r="BS161" s="18">
        <v>166869</v>
      </c>
      <c r="BT161" s="18">
        <v>144557</v>
      </c>
      <c r="BU161" s="18">
        <v>136694</v>
      </c>
      <c r="BV161" s="18">
        <v>165452</v>
      </c>
      <c r="BW161" s="93"/>
      <c r="BX161" s="93"/>
      <c r="BY161" s="93"/>
      <c r="BZ161" s="93"/>
      <c r="CA161" s="93"/>
      <c r="CB161" s="93"/>
      <c r="CD161" s="24">
        <f t="shared" si="8"/>
        <v>446703</v>
      </c>
      <c r="CE161" s="24">
        <f t="shared" si="9"/>
        <v>443340</v>
      </c>
      <c r="CF161" s="24">
        <f t="shared" si="10"/>
        <v>460060</v>
      </c>
    </row>
    <row r="162" spans="2:84" x14ac:dyDescent="0.2">
      <c r="B162" s="11" t="s">
        <v>214</v>
      </c>
      <c r="C162" s="14"/>
      <c r="D162" s="14"/>
      <c r="E162" s="14"/>
      <c r="F162" s="18">
        <v>342570</v>
      </c>
      <c r="G162" s="12">
        <v>32259</v>
      </c>
      <c r="H162" s="18">
        <v>409482</v>
      </c>
      <c r="I162" s="18">
        <v>164342</v>
      </c>
      <c r="J162" s="18">
        <v>182371</v>
      </c>
      <c r="K162" s="18">
        <v>169895</v>
      </c>
      <c r="L162" s="18">
        <v>174117</v>
      </c>
      <c r="M162" s="18">
        <v>127057</v>
      </c>
      <c r="N162" s="18">
        <v>323040</v>
      </c>
      <c r="O162" s="18">
        <v>193752</v>
      </c>
      <c r="P162" s="18">
        <v>270304</v>
      </c>
      <c r="Q162" s="18">
        <v>323638</v>
      </c>
      <c r="R162" s="18">
        <v>326418</v>
      </c>
      <c r="S162" s="18">
        <v>397969</v>
      </c>
      <c r="T162" s="18">
        <v>486685</v>
      </c>
      <c r="U162" s="18">
        <v>273340</v>
      </c>
      <c r="V162" s="18">
        <v>292228</v>
      </c>
      <c r="W162" s="18">
        <v>365858</v>
      </c>
      <c r="X162" s="18">
        <v>306648</v>
      </c>
      <c r="Y162" s="18">
        <v>339854</v>
      </c>
      <c r="Z162" s="18">
        <v>378754</v>
      </c>
      <c r="AA162" s="18">
        <v>162867</v>
      </c>
      <c r="AB162" s="18">
        <v>419768</v>
      </c>
      <c r="AC162" s="18">
        <v>508605</v>
      </c>
      <c r="AD162" s="18">
        <v>192736</v>
      </c>
      <c r="AE162" s="18">
        <v>118096</v>
      </c>
      <c r="AF162" s="18">
        <v>231777</v>
      </c>
      <c r="AG162" s="18">
        <v>129142</v>
      </c>
      <c r="AH162" s="18">
        <v>149901</v>
      </c>
      <c r="AI162" s="18">
        <v>210426</v>
      </c>
      <c r="AJ162" s="18">
        <v>109098</v>
      </c>
      <c r="AK162" s="18">
        <v>150903</v>
      </c>
      <c r="AL162" s="18">
        <v>173776</v>
      </c>
      <c r="AM162" s="18">
        <v>209168</v>
      </c>
      <c r="AN162" s="18">
        <v>144847</v>
      </c>
      <c r="AO162" s="18">
        <v>176941</v>
      </c>
      <c r="AP162" s="18">
        <v>234929</v>
      </c>
      <c r="AQ162" s="18">
        <v>191156</v>
      </c>
      <c r="AR162" s="18">
        <v>266781</v>
      </c>
      <c r="AS162" s="18">
        <v>244580</v>
      </c>
      <c r="AT162" s="18">
        <v>243435</v>
      </c>
      <c r="AU162" s="18">
        <v>219648</v>
      </c>
      <c r="AV162" s="18">
        <v>221673</v>
      </c>
      <c r="AW162" s="18">
        <v>181309</v>
      </c>
      <c r="AX162" s="18">
        <v>229843</v>
      </c>
      <c r="AY162" s="18">
        <v>152351</v>
      </c>
      <c r="AZ162" s="18">
        <v>192102</v>
      </c>
      <c r="BA162" s="18">
        <v>303471</v>
      </c>
      <c r="BB162" s="18">
        <v>215181</v>
      </c>
      <c r="BC162" s="18">
        <v>343507</v>
      </c>
      <c r="BD162" s="18">
        <v>307060</v>
      </c>
      <c r="BE162" s="18">
        <v>214328</v>
      </c>
      <c r="BF162" s="18">
        <v>137478</v>
      </c>
      <c r="BG162" s="18">
        <v>183296</v>
      </c>
      <c r="BH162" s="18">
        <v>139690</v>
      </c>
      <c r="BI162" s="18">
        <v>149455</v>
      </c>
      <c r="BJ162" s="18">
        <v>196876</v>
      </c>
      <c r="BK162" s="18">
        <v>191625</v>
      </c>
      <c r="BL162" s="18">
        <v>246750</v>
      </c>
      <c r="BM162" s="18">
        <v>206525</v>
      </c>
      <c r="BN162" s="18">
        <v>164248</v>
      </c>
      <c r="BO162" s="18">
        <v>160593</v>
      </c>
      <c r="BP162" s="18">
        <v>291622</v>
      </c>
      <c r="BQ162" s="18">
        <v>110256</v>
      </c>
      <c r="BR162" s="18">
        <v>185040</v>
      </c>
      <c r="BS162" s="18">
        <v>135659</v>
      </c>
      <c r="BT162" s="18">
        <v>129327</v>
      </c>
      <c r="BU162" s="18">
        <v>172949</v>
      </c>
      <c r="BV162" s="18">
        <v>157379</v>
      </c>
      <c r="BW162" s="93"/>
      <c r="BX162" s="93"/>
      <c r="BY162" s="93"/>
      <c r="BZ162" s="93"/>
      <c r="CA162" s="93"/>
      <c r="CB162" s="93"/>
      <c r="CD162" s="24">
        <f t="shared" si="8"/>
        <v>459655</v>
      </c>
      <c r="CE162" s="24">
        <f t="shared" si="9"/>
        <v>430955</v>
      </c>
      <c r="CF162" s="24">
        <f t="shared" si="10"/>
        <v>616463</v>
      </c>
    </row>
    <row r="163" spans="2:84" x14ac:dyDescent="0.2">
      <c r="B163" s="11" t="s">
        <v>354</v>
      </c>
      <c r="C163" s="16">
        <v>3432801</v>
      </c>
      <c r="D163" s="16">
        <v>3057439</v>
      </c>
      <c r="E163" s="16">
        <v>3923265</v>
      </c>
      <c r="F163" s="16">
        <v>3513306</v>
      </c>
      <c r="G163" s="16">
        <v>3210992</v>
      </c>
      <c r="H163" s="16">
        <v>4097198</v>
      </c>
      <c r="I163" s="16">
        <v>3121559</v>
      </c>
      <c r="J163" s="16">
        <v>3042171</v>
      </c>
      <c r="K163" s="16">
        <v>3565705</v>
      </c>
      <c r="L163" s="16">
        <v>2642776</v>
      </c>
      <c r="M163" s="16">
        <v>2770681</v>
      </c>
      <c r="N163" s="16">
        <v>3531724</v>
      </c>
      <c r="O163" s="16">
        <v>2989013</v>
      </c>
      <c r="P163" s="16">
        <v>3120904</v>
      </c>
      <c r="Q163" s="16">
        <v>4356129</v>
      </c>
      <c r="R163" s="16">
        <v>3502385</v>
      </c>
      <c r="S163" s="16">
        <v>3252058</v>
      </c>
      <c r="T163" s="16">
        <v>3926271</v>
      </c>
      <c r="U163" s="16">
        <v>2942616</v>
      </c>
      <c r="V163" s="16">
        <v>2963199</v>
      </c>
      <c r="W163" s="16">
        <v>3529113</v>
      </c>
      <c r="X163" s="16">
        <v>2668247</v>
      </c>
      <c r="Y163" s="16">
        <v>2613136</v>
      </c>
      <c r="Z163" s="16">
        <v>3201494</v>
      </c>
      <c r="AA163" s="16">
        <v>2655872</v>
      </c>
      <c r="AB163" s="16">
        <v>2698080</v>
      </c>
      <c r="AC163" s="16">
        <v>3628818</v>
      </c>
      <c r="AD163" s="16">
        <v>3066378</v>
      </c>
      <c r="AE163" s="16">
        <v>3025748</v>
      </c>
      <c r="AF163" s="16">
        <v>3533379</v>
      </c>
      <c r="AG163" s="16">
        <v>2765884</v>
      </c>
      <c r="AH163" s="16">
        <v>2404572</v>
      </c>
      <c r="AI163" s="16">
        <v>2795009</v>
      </c>
      <c r="AJ163" s="16">
        <v>2174499</v>
      </c>
      <c r="AK163" s="16">
        <v>1975666</v>
      </c>
      <c r="AL163" s="16">
        <v>2724711</v>
      </c>
      <c r="AM163" s="16">
        <v>2323861</v>
      </c>
      <c r="AN163" s="16">
        <v>2497474</v>
      </c>
      <c r="AO163" s="16">
        <v>3428857</v>
      </c>
      <c r="AP163" s="16">
        <v>2898099</v>
      </c>
      <c r="AQ163" s="16">
        <v>3008464</v>
      </c>
      <c r="AR163" s="16">
        <v>3688534</v>
      </c>
      <c r="AS163" s="16">
        <v>2708281</v>
      </c>
      <c r="AT163" s="16">
        <v>3392763</v>
      </c>
      <c r="AU163" s="16">
        <v>4265739</v>
      </c>
      <c r="AV163" s="16">
        <v>3033785</v>
      </c>
      <c r="AW163" s="16">
        <v>2981816</v>
      </c>
      <c r="AX163" s="16">
        <v>2654310</v>
      </c>
      <c r="AY163" s="16">
        <v>1603392</v>
      </c>
      <c r="AZ163" s="18">
        <v>951484</v>
      </c>
      <c r="BA163" s="18">
        <v>998785</v>
      </c>
      <c r="BB163" s="18">
        <v>341315</v>
      </c>
      <c r="BC163" s="18">
        <v>196144</v>
      </c>
      <c r="BD163" s="18">
        <v>428291</v>
      </c>
      <c r="BE163" s="18">
        <v>188715</v>
      </c>
      <c r="BF163" s="18">
        <v>176963</v>
      </c>
      <c r="BG163" s="18">
        <v>194543</v>
      </c>
      <c r="BH163" s="18">
        <v>201384</v>
      </c>
      <c r="BI163" s="18">
        <v>270472</v>
      </c>
      <c r="BJ163" s="18">
        <v>333080</v>
      </c>
      <c r="BK163" s="18">
        <v>254632</v>
      </c>
      <c r="BL163" s="18">
        <v>255094</v>
      </c>
      <c r="BM163" s="18">
        <v>299903</v>
      </c>
      <c r="BN163" s="18">
        <v>219368</v>
      </c>
      <c r="BO163" s="18">
        <v>193367</v>
      </c>
      <c r="BP163" s="18">
        <v>174010</v>
      </c>
      <c r="BQ163" s="18">
        <v>159540</v>
      </c>
      <c r="BR163" s="18">
        <v>180916</v>
      </c>
      <c r="BS163" s="18">
        <v>181889</v>
      </c>
      <c r="BT163" s="18">
        <v>135730</v>
      </c>
      <c r="BU163" s="18">
        <v>141846</v>
      </c>
      <c r="BV163" s="18">
        <v>154149</v>
      </c>
      <c r="BW163" s="93"/>
      <c r="BX163" s="93"/>
      <c r="BY163" s="93"/>
      <c r="BZ163" s="93"/>
      <c r="CA163" s="93"/>
      <c r="CB163" s="93"/>
      <c r="CD163" s="24">
        <f t="shared" si="8"/>
        <v>431725</v>
      </c>
      <c r="CE163" s="24">
        <f t="shared" si="9"/>
        <v>522345</v>
      </c>
      <c r="CF163" s="24">
        <f t="shared" si="10"/>
        <v>586745</v>
      </c>
    </row>
    <row r="164" spans="2:84" x14ac:dyDescent="0.2">
      <c r="B164" s="11" t="s">
        <v>187</v>
      </c>
      <c r="C164" s="12">
        <v>86326</v>
      </c>
      <c r="D164" s="18">
        <v>101797</v>
      </c>
      <c r="E164" s="18">
        <v>151922</v>
      </c>
      <c r="F164" s="18">
        <v>131421</v>
      </c>
      <c r="G164" s="18">
        <v>156843</v>
      </c>
      <c r="H164" s="18">
        <v>275596</v>
      </c>
      <c r="I164" s="18">
        <v>280267</v>
      </c>
      <c r="J164" s="18">
        <v>356515</v>
      </c>
      <c r="K164" s="18">
        <v>560604</v>
      </c>
      <c r="L164" s="18">
        <v>471185</v>
      </c>
      <c r="M164" s="18">
        <v>538358</v>
      </c>
      <c r="N164" s="18">
        <v>573731</v>
      </c>
      <c r="O164" s="18">
        <v>417041</v>
      </c>
      <c r="P164" s="18">
        <v>403717</v>
      </c>
      <c r="Q164" s="18">
        <v>616989</v>
      </c>
      <c r="R164" s="18">
        <v>515148</v>
      </c>
      <c r="S164" s="18">
        <v>479683</v>
      </c>
      <c r="T164" s="18">
        <v>717344</v>
      </c>
      <c r="U164" s="18">
        <v>605078</v>
      </c>
      <c r="V164" s="18">
        <v>620335</v>
      </c>
      <c r="W164" s="18">
        <v>773226</v>
      </c>
      <c r="X164" s="18">
        <v>562313</v>
      </c>
      <c r="Y164" s="18">
        <v>713813</v>
      </c>
      <c r="Z164" s="18">
        <v>666185</v>
      </c>
      <c r="AA164" s="18">
        <v>524667</v>
      </c>
      <c r="AB164" s="18">
        <v>474849</v>
      </c>
      <c r="AC164" s="18">
        <v>657756</v>
      </c>
      <c r="AD164" s="18">
        <v>553489</v>
      </c>
      <c r="AE164" s="18">
        <v>548349</v>
      </c>
      <c r="AF164" s="18">
        <v>668881</v>
      </c>
      <c r="AG164" s="18">
        <v>529017</v>
      </c>
      <c r="AH164" s="18">
        <v>524348</v>
      </c>
      <c r="AI164" s="18">
        <v>631972</v>
      </c>
      <c r="AJ164" s="18">
        <v>514572</v>
      </c>
      <c r="AK164" s="18">
        <v>619046</v>
      </c>
      <c r="AL164" s="18">
        <v>663838</v>
      </c>
      <c r="AM164" s="18">
        <v>499492</v>
      </c>
      <c r="AN164" s="18">
        <v>454361</v>
      </c>
      <c r="AO164" s="18">
        <v>580169</v>
      </c>
      <c r="AP164" s="18">
        <v>472349</v>
      </c>
      <c r="AQ164" s="18">
        <v>474253</v>
      </c>
      <c r="AR164" s="18">
        <v>596677</v>
      </c>
      <c r="AS164" s="18">
        <v>476626</v>
      </c>
      <c r="AT164" s="18">
        <v>455954</v>
      </c>
      <c r="AU164" s="18">
        <v>655026</v>
      </c>
      <c r="AV164" s="18">
        <v>490196</v>
      </c>
      <c r="AW164" s="18">
        <v>567179</v>
      </c>
      <c r="AX164" s="18">
        <v>642032</v>
      </c>
      <c r="AY164" s="18">
        <v>488360</v>
      </c>
      <c r="AZ164" s="18">
        <v>428311</v>
      </c>
      <c r="BA164" s="18">
        <v>491787</v>
      </c>
      <c r="BB164" s="18">
        <v>346443</v>
      </c>
      <c r="BC164" s="18">
        <v>342537</v>
      </c>
      <c r="BD164" s="18">
        <v>446799</v>
      </c>
      <c r="BE164" s="18">
        <v>334235</v>
      </c>
      <c r="BF164" s="18">
        <v>353392</v>
      </c>
      <c r="BG164" s="18">
        <v>394118</v>
      </c>
      <c r="BH164" s="18">
        <v>284136</v>
      </c>
      <c r="BI164" s="18">
        <v>268183</v>
      </c>
      <c r="BJ164" s="18">
        <v>264429</v>
      </c>
      <c r="BK164" s="18">
        <v>211665</v>
      </c>
      <c r="BL164" s="18">
        <v>176924</v>
      </c>
      <c r="BM164" s="18">
        <v>204735</v>
      </c>
      <c r="BN164" s="18">
        <v>142555</v>
      </c>
      <c r="BO164" s="12">
        <v>85490</v>
      </c>
      <c r="BP164" s="12">
        <v>98548</v>
      </c>
      <c r="BQ164" s="12">
        <v>68388</v>
      </c>
      <c r="BR164" s="12">
        <v>63268</v>
      </c>
      <c r="BS164" s="12">
        <v>86846</v>
      </c>
      <c r="BT164" s="12">
        <v>96932</v>
      </c>
      <c r="BU164" s="18">
        <v>116948</v>
      </c>
      <c r="BV164" s="18">
        <v>139948</v>
      </c>
      <c r="BW164" s="93"/>
      <c r="BX164" s="93"/>
      <c r="BY164" s="93"/>
      <c r="BZ164" s="93"/>
      <c r="CA164" s="93"/>
      <c r="CB164" s="93"/>
      <c r="CD164" s="24">
        <f t="shared" si="8"/>
        <v>353828</v>
      </c>
      <c r="CE164" s="24">
        <f t="shared" si="9"/>
        <v>218502</v>
      </c>
      <c r="CF164" s="24">
        <f t="shared" si="10"/>
        <v>326593</v>
      </c>
    </row>
    <row r="165" spans="2:84" x14ac:dyDescent="0.2">
      <c r="B165" s="11" t="s">
        <v>433</v>
      </c>
      <c r="C165" s="16">
        <v>1583305</v>
      </c>
      <c r="D165" s="16">
        <v>1476049</v>
      </c>
      <c r="E165" s="16">
        <v>1940573</v>
      </c>
      <c r="F165" s="16">
        <v>1738825</v>
      </c>
      <c r="G165" s="16">
        <v>1849848</v>
      </c>
      <c r="H165" s="16">
        <v>2305834</v>
      </c>
      <c r="I165" s="16">
        <v>1831636</v>
      </c>
      <c r="J165" s="16">
        <v>1801914</v>
      </c>
      <c r="K165" s="16">
        <v>2246972</v>
      </c>
      <c r="L165" s="16">
        <v>1753173</v>
      </c>
      <c r="M165" s="16">
        <v>1714234</v>
      </c>
      <c r="N165" s="16">
        <v>1590760</v>
      </c>
      <c r="O165" s="16">
        <v>1662482</v>
      </c>
      <c r="P165" s="16">
        <v>1337504</v>
      </c>
      <c r="Q165" s="16">
        <v>1695167</v>
      </c>
      <c r="R165" s="16">
        <v>1315602</v>
      </c>
      <c r="S165" s="16">
        <v>1238206</v>
      </c>
      <c r="T165" s="16">
        <v>1375557</v>
      </c>
      <c r="U165" s="16">
        <v>1198871</v>
      </c>
      <c r="V165" s="16">
        <v>1060137</v>
      </c>
      <c r="W165" s="16">
        <v>1274124</v>
      </c>
      <c r="X165" s="18">
        <v>872115</v>
      </c>
      <c r="Y165" s="18">
        <v>794736</v>
      </c>
      <c r="Z165" s="18">
        <v>951118</v>
      </c>
      <c r="AA165" s="18">
        <v>783937</v>
      </c>
      <c r="AB165" s="18">
        <v>671672</v>
      </c>
      <c r="AC165" s="18">
        <v>907022</v>
      </c>
      <c r="AD165" s="18">
        <v>678113</v>
      </c>
      <c r="AE165" s="18">
        <v>595075</v>
      </c>
      <c r="AF165" s="18">
        <v>806905</v>
      </c>
      <c r="AG165" s="18">
        <v>508535</v>
      </c>
      <c r="AH165" s="18">
        <v>497556</v>
      </c>
      <c r="AI165" s="18">
        <v>656628</v>
      </c>
      <c r="AJ165" s="18">
        <v>421759</v>
      </c>
      <c r="AK165" s="18">
        <v>439440</v>
      </c>
      <c r="AL165" s="18">
        <v>508383</v>
      </c>
      <c r="AM165" s="18">
        <v>353956</v>
      </c>
      <c r="AN165" s="18">
        <v>353375</v>
      </c>
      <c r="AO165" s="18">
        <v>532205</v>
      </c>
      <c r="AP165" s="18">
        <v>381357</v>
      </c>
      <c r="AQ165" s="18">
        <v>416853</v>
      </c>
      <c r="AR165" s="18">
        <v>410936</v>
      </c>
      <c r="AS165" s="18">
        <v>287859</v>
      </c>
      <c r="AT165" s="18">
        <v>289602</v>
      </c>
      <c r="AU165" s="18">
        <v>329408</v>
      </c>
      <c r="AV165" s="18">
        <v>271628</v>
      </c>
      <c r="AW165" s="18">
        <v>261763</v>
      </c>
      <c r="AX165" s="18">
        <v>363538</v>
      </c>
      <c r="AY165" s="18">
        <v>274853</v>
      </c>
      <c r="AZ165" s="18">
        <v>295169</v>
      </c>
      <c r="BA165" s="18">
        <v>300071</v>
      </c>
      <c r="BB165" s="18">
        <v>261022</v>
      </c>
      <c r="BC165" s="18">
        <v>252060</v>
      </c>
      <c r="BD165" s="18">
        <v>330645</v>
      </c>
      <c r="BE165" s="18">
        <v>233097</v>
      </c>
      <c r="BF165" s="18">
        <v>195926</v>
      </c>
      <c r="BG165" s="18">
        <v>260191</v>
      </c>
      <c r="BH165" s="18">
        <v>187740</v>
      </c>
      <c r="BI165" s="18">
        <v>181280</v>
      </c>
      <c r="BJ165" s="18">
        <v>234729</v>
      </c>
      <c r="BK165" s="18">
        <v>153785</v>
      </c>
      <c r="BL165" s="18">
        <v>116779</v>
      </c>
      <c r="BM165" s="18">
        <v>199600</v>
      </c>
      <c r="BN165" s="18">
        <v>138687</v>
      </c>
      <c r="BO165" s="18">
        <v>111699</v>
      </c>
      <c r="BP165" s="18">
        <v>157724</v>
      </c>
      <c r="BQ165" s="12">
        <v>89596</v>
      </c>
      <c r="BR165" s="18">
        <v>120332</v>
      </c>
      <c r="BS165" s="18">
        <v>126643</v>
      </c>
      <c r="BT165" s="18">
        <v>103711</v>
      </c>
      <c r="BU165" s="12">
        <v>99162</v>
      </c>
      <c r="BV165" s="18">
        <v>131573</v>
      </c>
      <c r="BW165" s="93"/>
      <c r="BX165" s="93"/>
      <c r="BY165" s="93"/>
      <c r="BZ165" s="93"/>
      <c r="CA165" s="93"/>
      <c r="CB165" s="93"/>
      <c r="CD165" s="24">
        <f t="shared" si="8"/>
        <v>334446</v>
      </c>
      <c r="CE165" s="24">
        <f t="shared" si="9"/>
        <v>336571</v>
      </c>
      <c r="CF165" s="24">
        <f t="shared" si="10"/>
        <v>408110</v>
      </c>
    </row>
    <row r="166" spans="2:84" x14ac:dyDescent="0.2">
      <c r="B166" s="11" t="s">
        <v>494</v>
      </c>
      <c r="C166" s="18">
        <v>664284</v>
      </c>
      <c r="D166" s="12">
        <v>80217</v>
      </c>
      <c r="E166" s="18">
        <v>268157</v>
      </c>
      <c r="F166" s="18">
        <v>251751</v>
      </c>
      <c r="G166" s="16">
        <v>1568791</v>
      </c>
      <c r="H166" s="18">
        <v>391399</v>
      </c>
      <c r="I166" s="18">
        <v>175942</v>
      </c>
      <c r="J166" s="18">
        <v>113205</v>
      </c>
      <c r="K166" s="18">
        <v>138538</v>
      </c>
      <c r="L166" s="18">
        <v>352158</v>
      </c>
      <c r="M166" s="18">
        <v>316590</v>
      </c>
      <c r="N166" s="18">
        <v>717341</v>
      </c>
      <c r="O166" s="16">
        <v>1197847</v>
      </c>
      <c r="P166" s="18">
        <v>197132</v>
      </c>
      <c r="Q166" s="18">
        <v>146998</v>
      </c>
      <c r="R166" s="18">
        <v>244137</v>
      </c>
      <c r="S166" s="12">
        <v>13874</v>
      </c>
      <c r="T166" s="18">
        <v>106547</v>
      </c>
      <c r="U166" s="18">
        <v>292249</v>
      </c>
      <c r="V166" s="18">
        <v>290130</v>
      </c>
      <c r="W166" s="18">
        <v>549775</v>
      </c>
      <c r="X166" s="12">
        <v>74879</v>
      </c>
      <c r="Y166" s="18">
        <v>221759</v>
      </c>
      <c r="Z166" s="14"/>
      <c r="AA166" s="12">
        <v>56106</v>
      </c>
      <c r="AB166" s="18">
        <v>237130</v>
      </c>
      <c r="AC166" s="18">
        <v>135055</v>
      </c>
      <c r="AD166" s="18">
        <v>154910</v>
      </c>
      <c r="AE166" s="18">
        <v>143724</v>
      </c>
      <c r="AF166" s="18">
        <v>544859</v>
      </c>
      <c r="AG166" s="18">
        <v>348344</v>
      </c>
      <c r="AH166" s="18">
        <v>609221</v>
      </c>
      <c r="AI166" s="18">
        <v>579594</v>
      </c>
      <c r="AJ166" s="18">
        <v>183353</v>
      </c>
      <c r="AK166" s="18">
        <v>531550</v>
      </c>
      <c r="AL166" s="18">
        <v>694705</v>
      </c>
      <c r="AM166" s="18">
        <v>441030</v>
      </c>
      <c r="AN166" s="18">
        <v>411179</v>
      </c>
      <c r="AO166" s="18">
        <v>202791</v>
      </c>
      <c r="AP166" s="18">
        <v>250906</v>
      </c>
      <c r="AQ166" s="18">
        <v>363945</v>
      </c>
      <c r="AR166" s="18">
        <v>398170</v>
      </c>
      <c r="AS166" s="18">
        <v>397627</v>
      </c>
      <c r="AT166" s="18">
        <v>285233</v>
      </c>
      <c r="AU166" s="18">
        <v>400474</v>
      </c>
      <c r="AV166" s="18">
        <v>219773</v>
      </c>
      <c r="AW166" s="12">
        <v>83491</v>
      </c>
      <c r="AX166" s="18">
        <v>331822</v>
      </c>
      <c r="AY166" s="12">
        <v>33253</v>
      </c>
      <c r="AZ166" s="18">
        <v>303386</v>
      </c>
      <c r="BA166" s="18">
        <v>120970</v>
      </c>
      <c r="BB166" s="12">
        <v>51862</v>
      </c>
      <c r="BC166" s="18">
        <v>105928</v>
      </c>
      <c r="BD166" s="18">
        <v>340365</v>
      </c>
      <c r="BE166" s="12">
        <v>86706</v>
      </c>
      <c r="BF166" s="18">
        <v>405519</v>
      </c>
      <c r="BG166" s="18">
        <v>374269</v>
      </c>
      <c r="BH166" s="18">
        <v>279459</v>
      </c>
      <c r="BI166" s="12">
        <v>82298</v>
      </c>
      <c r="BJ166" s="18">
        <v>268802</v>
      </c>
      <c r="BK166" s="18">
        <v>133328</v>
      </c>
      <c r="BL166" s="12">
        <v>69857</v>
      </c>
      <c r="BM166" s="12">
        <v>57233</v>
      </c>
      <c r="BN166" s="18">
        <v>189021</v>
      </c>
      <c r="BO166" s="18">
        <v>187830</v>
      </c>
      <c r="BP166" s="12">
        <v>58611</v>
      </c>
      <c r="BQ166" s="14"/>
      <c r="BR166" s="18">
        <v>127468</v>
      </c>
      <c r="BS166" s="18">
        <v>631728</v>
      </c>
      <c r="BT166" s="16">
        <v>1109025</v>
      </c>
      <c r="BU166" s="12">
        <v>58984</v>
      </c>
      <c r="BV166" s="18">
        <v>126838</v>
      </c>
      <c r="BW166" s="93"/>
      <c r="BX166" s="93"/>
      <c r="BY166" s="93"/>
      <c r="BZ166" s="93"/>
      <c r="CA166" s="93"/>
      <c r="CB166" s="93"/>
      <c r="CD166" s="24">
        <f t="shared" si="8"/>
        <v>1294847</v>
      </c>
      <c r="CE166" s="24">
        <f t="shared" si="9"/>
        <v>759196</v>
      </c>
      <c r="CF166" s="24">
        <f t="shared" si="10"/>
        <v>435462</v>
      </c>
    </row>
    <row r="167" spans="2:84" x14ac:dyDescent="0.2">
      <c r="B167" s="11" t="s">
        <v>279</v>
      </c>
      <c r="C167" s="12">
        <v>70948</v>
      </c>
      <c r="D167" s="12">
        <v>64902</v>
      </c>
      <c r="E167" s="12">
        <v>76770</v>
      </c>
      <c r="F167" s="12">
        <v>63846</v>
      </c>
      <c r="G167" s="12">
        <v>59997</v>
      </c>
      <c r="H167" s="12">
        <v>87998</v>
      </c>
      <c r="I167" s="12">
        <v>83728</v>
      </c>
      <c r="J167" s="18">
        <v>128686</v>
      </c>
      <c r="K167" s="18">
        <v>166030</v>
      </c>
      <c r="L167" s="18">
        <v>128800</v>
      </c>
      <c r="M167" s="18">
        <v>120048</v>
      </c>
      <c r="N167" s="18">
        <v>167043</v>
      </c>
      <c r="O167" s="18">
        <v>115084</v>
      </c>
      <c r="P167" s="12">
        <v>81194</v>
      </c>
      <c r="Q167" s="12">
        <v>92111</v>
      </c>
      <c r="R167" s="12">
        <v>68771</v>
      </c>
      <c r="S167" s="12">
        <v>64765</v>
      </c>
      <c r="T167" s="18">
        <v>104563</v>
      </c>
      <c r="U167" s="12">
        <v>80074</v>
      </c>
      <c r="V167" s="12">
        <v>88414</v>
      </c>
      <c r="W167" s="12">
        <v>98611</v>
      </c>
      <c r="X167" s="12">
        <v>71748</v>
      </c>
      <c r="Y167" s="12">
        <v>76603</v>
      </c>
      <c r="Z167" s="12">
        <v>81946</v>
      </c>
      <c r="AA167" s="12">
        <v>66120</v>
      </c>
      <c r="AB167" s="12">
        <v>61647</v>
      </c>
      <c r="AC167" s="12">
        <v>74461</v>
      </c>
      <c r="AD167" s="12">
        <v>62152</v>
      </c>
      <c r="AE167" s="12">
        <v>60607</v>
      </c>
      <c r="AF167" s="12">
        <v>97649</v>
      </c>
      <c r="AG167" s="12">
        <v>71486</v>
      </c>
      <c r="AH167" s="12">
        <v>78200</v>
      </c>
      <c r="AI167" s="18">
        <v>108624</v>
      </c>
      <c r="AJ167" s="12">
        <v>78975</v>
      </c>
      <c r="AK167" s="12">
        <v>75564</v>
      </c>
      <c r="AL167" s="12">
        <v>96867</v>
      </c>
      <c r="AM167" s="12">
        <v>69292</v>
      </c>
      <c r="AN167" s="12">
        <v>66170</v>
      </c>
      <c r="AO167" s="12">
        <v>76630</v>
      </c>
      <c r="AP167" s="12">
        <v>70473</v>
      </c>
      <c r="AQ167" s="12">
        <v>63310</v>
      </c>
      <c r="AR167" s="18">
        <v>107231</v>
      </c>
      <c r="AS167" s="12">
        <v>87970</v>
      </c>
      <c r="AT167" s="12">
        <v>89188</v>
      </c>
      <c r="AU167" s="18">
        <v>120756</v>
      </c>
      <c r="AV167" s="12">
        <v>88626</v>
      </c>
      <c r="AW167" s="12">
        <v>93140</v>
      </c>
      <c r="AX167" s="18">
        <v>101377</v>
      </c>
      <c r="AY167" s="12">
        <v>83865</v>
      </c>
      <c r="AZ167" s="12">
        <v>78249</v>
      </c>
      <c r="BA167" s="12">
        <v>78374</v>
      </c>
      <c r="BB167" s="12">
        <v>68440</v>
      </c>
      <c r="BC167" s="12">
        <v>92484</v>
      </c>
      <c r="BD167" s="18">
        <v>131749</v>
      </c>
      <c r="BE167" s="18">
        <v>106435</v>
      </c>
      <c r="BF167" s="18">
        <v>116811</v>
      </c>
      <c r="BG167" s="18">
        <v>160955</v>
      </c>
      <c r="BH167" s="18">
        <v>112172</v>
      </c>
      <c r="BI167" s="18">
        <v>107788</v>
      </c>
      <c r="BJ167" s="18">
        <v>122314</v>
      </c>
      <c r="BK167" s="12">
        <v>90072</v>
      </c>
      <c r="BL167" s="12">
        <v>76931</v>
      </c>
      <c r="BM167" s="12">
        <v>89098</v>
      </c>
      <c r="BN167" s="12">
        <v>95818</v>
      </c>
      <c r="BO167" s="12">
        <v>87591</v>
      </c>
      <c r="BP167" s="18">
        <v>123040</v>
      </c>
      <c r="BQ167" s="12">
        <v>97514</v>
      </c>
      <c r="BR167" s="18">
        <v>110826</v>
      </c>
      <c r="BS167" s="18">
        <v>134441</v>
      </c>
      <c r="BT167" s="18">
        <v>110582</v>
      </c>
      <c r="BU167" s="18">
        <v>105176</v>
      </c>
      <c r="BV167" s="18">
        <v>124903</v>
      </c>
      <c r="BW167" s="93"/>
      <c r="BX167" s="93"/>
      <c r="BY167" s="93"/>
      <c r="BZ167" s="93"/>
      <c r="CA167" s="93"/>
      <c r="CB167" s="93"/>
      <c r="CD167" s="24">
        <f t="shared" si="8"/>
        <v>340661</v>
      </c>
      <c r="CE167" s="24">
        <f t="shared" si="9"/>
        <v>342781</v>
      </c>
      <c r="CF167" s="24">
        <f t="shared" si="10"/>
        <v>306449</v>
      </c>
    </row>
    <row r="168" spans="2:84" x14ac:dyDescent="0.2">
      <c r="B168" s="11" t="s">
        <v>145</v>
      </c>
      <c r="C168" s="12">
        <v>94857</v>
      </c>
      <c r="D168" s="12">
        <v>95272</v>
      </c>
      <c r="E168" s="18">
        <v>113075</v>
      </c>
      <c r="F168" s="12">
        <v>87423</v>
      </c>
      <c r="G168" s="12">
        <v>89423</v>
      </c>
      <c r="H168" s="18">
        <v>106917</v>
      </c>
      <c r="I168" s="18">
        <v>189216</v>
      </c>
      <c r="J168" s="18">
        <v>235252</v>
      </c>
      <c r="K168" s="18">
        <v>199780</v>
      </c>
      <c r="L168" s="18">
        <v>115680</v>
      </c>
      <c r="M168" s="18">
        <v>114961</v>
      </c>
      <c r="N168" s="18">
        <v>193532</v>
      </c>
      <c r="O168" s="18">
        <v>150359</v>
      </c>
      <c r="P168" s="18">
        <v>142740</v>
      </c>
      <c r="Q168" s="18">
        <v>197168</v>
      </c>
      <c r="R168" s="18">
        <v>161374</v>
      </c>
      <c r="S168" s="18">
        <v>176440</v>
      </c>
      <c r="T168" s="18">
        <v>227192</v>
      </c>
      <c r="U168" s="18">
        <v>155883</v>
      </c>
      <c r="V168" s="18">
        <v>140748</v>
      </c>
      <c r="W168" s="18">
        <v>187421</v>
      </c>
      <c r="X168" s="18">
        <v>115000</v>
      </c>
      <c r="Y168" s="18">
        <v>113026</v>
      </c>
      <c r="Z168" s="18">
        <v>174752</v>
      </c>
      <c r="AA168" s="18">
        <v>148851</v>
      </c>
      <c r="AB168" s="18">
        <v>178199</v>
      </c>
      <c r="AC168" s="18">
        <v>230270</v>
      </c>
      <c r="AD168" s="18">
        <v>115876</v>
      </c>
      <c r="AE168" s="18">
        <v>107881</v>
      </c>
      <c r="AF168" s="18">
        <v>124612</v>
      </c>
      <c r="AG168" s="18">
        <v>102897</v>
      </c>
      <c r="AH168" s="12">
        <v>90226</v>
      </c>
      <c r="AI168" s="12">
        <v>93092</v>
      </c>
      <c r="AJ168" s="12">
        <v>67582</v>
      </c>
      <c r="AK168" s="12">
        <v>79428</v>
      </c>
      <c r="AL168" s="18">
        <v>134480</v>
      </c>
      <c r="AM168" s="18">
        <v>107205</v>
      </c>
      <c r="AN168" s="18">
        <v>102307</v>
      </c>
      <c r="AO168" s="18">
        <v>155322</v>
      </c>
      <c r="AP168" s="18">
        <v>120094</v>
      </c>
      <c r="AQ168" s="18">
        <v>103846</v>
      </c>
      <c r="AR168" s="18">
        <v>115055</v>
      </c>
      <c r="AS168" s="12">
        <v>89372</v>
      </c>
      <c r="AT168" s="12">
        <v>88195</v>
      </c>
      <c r="AU168" s="18">
        <v>118644</v>
      </c>
      <c r="AV168" s="12">
        <v>63895</v>
      </c>
      <c r="AW168" s="12">
        <v>59000</v>
      </c>
      <c r="AX168" s="12">
        <v>96997</v>
      </c>
      <c r="AY168" s="18">
        <v>100183</v>
      </c>
      <c r="AZ168" s="18">
        <v>173930</v>
      </c>
      <c r="BA168" s="18">
        <v>128192</v>
      </c>
      <c r="BB168" s="18">
        <v>127925</v>
      </c>
      <c r="BC168" s="18">
        <v>116027</v>
      </c>
      <c r="BD168" s="18">
        <v>151473</v>
      </c>
      <c r="BE168" s="18">
        <v>111710</v>
      </c>
      <c r="BF168" s="18">
        <v>106092</v>
      </c>
      <c r="BG168" s="18">
        <v>106609</v>
      </c>
      <c r="BH168" s="12">
        <v>82199</v>
      </c>
      <c r="BI168" s="12">
        <v>96421</v>
      </c>
      <c r="BJ168" s="18">
        <v>406917</v>
      </c>
      <c r="BK168" s="18">
        <v>137597</v>
      </c>
      <c r="BL168" s="18">
        <v>112162</v>
      </c>
      <c r="BM168" s="18">
        <v>152462</v>
      </c>
      <c r="BN168" s="18">
        <v>116864</v>
      </c>
      <c r="BO168" s="18">
        <v>112817</v>
      </c>
      <c r="BP168" s="18">
        <v>137693</v>
      </c>
      <c r="BQ168" s="18">
        <v>104311</v>
      </c>
      <c r="BR168" s="12">
        <v>91111</v>
      </c>
      <c r="BS168" s="12">
        <v>93292</v>
      </c>
      <c r="BT168" s="12">
        <v>67166</v>
      </c>
      <c r="BU168" s="12">
        <v>70968</v>
      </c>
      <c r="BV168" s="18">
        <v>124682</v>
      </c>
      <c r="BW168" s="93"/>
      <c r="BX168" s="93"/>
      <c r="BY168" s="93"/>
      <c r="BZ168" s="93"/>
      <c r="CA168" s="93"/>
      <c r="CB168" s="93"/>
      <c r="CD168" s="24">
        <f t="shared" si="8"/>
        <v>262816</v>
      </c>
      <c r="CE168" s="24">
        <f t="shared" si="9"/>
        <v>288714</v>
      </c>
      <c r="CF168" s="24">
        <f t="shared" si="10"/>
        <v>367374</v>
      </c>
    </row>
    <row r="169" spans="2:84" x14ac:dyDescent="0.2">
      <c r="B169" s="11" t="s">
        <v>174</v>
      </c>
      <c r="C169" s="12">
        <v>88942</v>
      </c>
      <c r="D169" s="12">
        <v>74389</v>
      </c>
      <c r="E169" s="18">
        <v>135138</v>
      </c>
      <c r="F169" s="12">
        <v>51854</v>
      </c>
      <c r="G169" s="18">
        <v>555814</v>
      </c>
      <c r="H169" s="18">
        <v>578649</v>
      </c>
      <c r="I169" s="18">
        <v>360512</v>
      </c>
      <c r="J169" s="18">
        <v>349107</v>
      </c>
      <c r="K169" s="18">
        <v>385241</v>
      </c>
      <c r="L169" s="18">
        <v>336104</v>
      </c>
      <c r="M169" s="18">
        <v>382984</v>
      </c>
      <c r="N169" s="18">
        <v>381837</v>
      </c>
      <c r="O169" s="18">
        <v>273407</v>
      </c>
      <c r="P169" s="18">
        <v>270341</v>
      </c>
      <c r="Q169" s="18">
        <v>367735</v>
      </c>
      <c r="R169" s="18">
        <v>278711</v>
      </c>
      <c r="S169" s="18">
        <v>279264</v>
      </c>
      <c r="T169" s="18">
        <v>354609</v>
      </c>
      <c r="U169" s="18">
        <v>273099</v>
      </c>
      <c r="V169" s="18">
        <v>251967</v>
      </c>
      <c r="W169" s="18">
        <v>342990</v>
      </c>
      <c r="X169" s="18">
        <v>202932</v>
      </c>
      <c r="Y169" s="18">
        <v>202251</v>
      </c>
      <c r="Z169" s="18">
        <v>216546</v>
      </c>
      <c r="AA169" s="18">
        <v>189698</v>
      </c>
      <c r="AB169" s="18">
        <v>188352</v>
      </c>
      <c r="AC169" s="18">
        <v>224670</v>
      </c>
      <c r="AD169" s="18">
        <v>175257</v>
      </c>
      <c r="AE169" s="18">
        <v>193940</v>
      </c>
      <c r="AF169" s="18">
        <v>226281</v>
      </c>
      <c r="AG169" s="18">
        <v>186175</v>
      </c>
      <c r="AH169" s="18">
        <v>186873</v>
      </c>
      <c r="AI169" s="18">
        <v>214481</v>
      </c>
      <c r="AJ169" s="18">
        <v>161820</v>
      </c>
      <c r="AK169" s="18">
        <v>163496</v>
      </c>
      <c r="AL169" s="18">
        <v>188191</v>
      </c>
      <c r="AM169" s="18">
        <v>167497</v>
      </c>
      <c r="AN169" s="18">
        <v>134628</v>
      </c>
      <c r="AO169" s="18">
        <v>219301</v>
      </c>
      <c r="AP169" s="18">
        <v>165458</v>
      </c>
      <c r="AQ169" s="18">
        <v>175845</v>
      </c>
      <c r="AR169" s="18">
        <v>202268</v>
      </c>
      <c r="AS169" s="18">
        <v>159107</v>
      </c>
      <c r="AT169" s="18">
        <v>164248</v>
      </c>
      <c r="AU169" s="18">
        <v>189911</v>
      </c>
      <c r="AV169" s="18">
        <v>140894</v>
      </c>
      <c r="AW169" s="18">
        <v>140617</v>
      </c>
      <c r="AX169" s="18">
        <v>180776</v>
      </c>
      <c r="AY169" s="18">
        <v>144720</v>
      </c>
      <c r="AZ169" s="18">
        <v>152751</v>
      </c>
      <c r="BA169" s="18">
        <v>164686</v>
      </c>
      <c r="BB169" s="18">
        <v>139387</v>
      </c>
      <c r="BC169" s="18">
        <v>145133</v>
      </c>
      <c r="BD169" s="18">
        <v>191482</v>
      </c>
      <c r="BE169" s="18">
        <v>159161</v>
      </c>
      <c r="BF169" s="18">
        <v>162411</v>
      </c>
      <c r="BG169" s="18">
        <v>162100</v>
      </c>
      <c r="BH169" s="12">
        <v>95169</v>
      </c>
      <c r="BI169" s="12">
        <v>88729</v>
      </c>
      <c r="BJ169" s="12">
        <v>99063</v>
      </c>
      <c r="BK169" s="12">
        <v>83045</v>
      </c>
      <c r="BL169" s="12">
        <v>90235</v>
      </c>
      <c r="BM169" s="18">
        <v>109639</v>
      </c>
      <c r="BN169" s="18">
        <v>124501</v>
      </c>
      <c r="BO169" s="18">
        <v>156404</v>
      </c>
      <c r="BP169" s="18">
        <v>157460</v>
      </c>
      <c r="BQ169" s="18">
        <v>112113</v>
      </c>
      <c r="BR169" s="18">
        <v>113063</v>
      </c>
      <c r="BS169" s="18">
        <v>124529</v>
      </c>
      <c r="BT169" s="12">
        <v>98794</v>
      </c>
      <c r="BU169" s="12">
        <v>96463</v>
      </c>
      <c r="BV169" s="18">
        <v>121584</v>
      </c>
      <c r="BW169" s="93"/>
      <c r="BX169" s="93"/>
      <c r="BY169" s="93"/>
      <c r="BZ169" s="93"/>
      <c r="CA169" s="93"/>
      <c r="CB169" s="93"/>
      <c r="CD169" s="24">
        <f t="shared" si="8"/>
        <v>316841</v>
      </c>
      <c r="CE169" s="24">
        <f t="shared" si="9"/>
        <v>349705</v>
      </c>
      <c r="CF169" s="24">
        <f t="shared" si="10"/>
        <v>438365</v>
      </c>
    </row>
    <row r="170" spans="2:84" x14ac:dyDescent="0.2">
      <c r="B170" s="11" t="s">
        <v>402</v>
      </c>
      <c r="C170" s="14"/>
      <c r="D170" s="14"/>
      <c r="E170" s="14"/>
      <c r="F170" s="14"/>
      <c r="G170" s="14"/>
      <c r="H170" s="15">
        <v>275</v>
      </c>
      <c r="I170" s="13">
        <v>5403</v>
      </c>
      <c r="J170" s="13">
        <v>8366</v>
      </c>
      <c r="K170" s="12">
        <v>14626</v>
      </c>
      <c r="L170" s="12">
        <v>16160</v>
      </c>
      <c r="M170" s="12">
        <v>20195</v>
      </c>
      <c r="N170" s="12">
        <v>23112</v>
      </c>
      <c r="O170" s="12">
        <v>27371</v>
      </c>
      <c r="P170" s="12">
        <v>30631</v>
      </c>
      <c r="Q170" s="12">
        <v>25340</v>
      </c>
      <c r="R170" s="12">
        <v>15776</v>
      </c>
      <c r="S170" s="12">
        <v>19082</v>
      </c>
      <c r="T170" s="12">
        <v>30250</v>
      </c>
      <c r="U170" s="12">
        <v>22135</v>
      </c>
      <c r="V170" s="12">
        <v>15895</v>
      </c>
      <c r="W170" s="12">
        <v>26428</v>
      </c>
      <c r="X170" s="12">
        <v>18826</v>
      </c>
      <c r="Y170" s="13">
        <v>6508</v>
      </c>
      <c r="Z170" s="12">
        <v>11000</v>
      </c>
      <c r="AA170" s="13">
        <v>2976</v>
      </c>
      <c r="AB170" s="12">
        <v>14872</v>
      </c>
      <c r="AC170" s="12">
        <v>14701</v>
      </c>
      <c r="AD170" s="12">
        <v>11470</v>
      </c>
      <c r="AE170" s="12">
        <v>27022</v>
      </c>
      <c r="AF170" s="12">
        <v>37435</v>
      </c>
      <c r="AG170" s="12">
        <v>17266</v>
      </c>
      <c r="AH170" s="12">
        <v>27554</v>
      </c>
      <c r="AI170" s="12">
        <v>27672</v>
      </c>
      <c r="AJ170" s="13">
        <v>3702</v>
      </c>
      <c r="AK170" s="12">
        <v>28333</v>
      </c>
      <c r="AL170" s="12">
        <v>38616</v>
      </c>
      <c r="AM170" s="12">
        <v>22320</v>
      </c>
      <c r="AN170" s="12">
        <v>19617</v>
      </c>
      <c r="AO170" s="12">
        <v>39384</v>
      </c>
      <c r="AP170" s="12">
        <v>51065</v>
      </c>
      <c r="AQ170" s="12">
        <v>29088</v>
      </c>
      <c r="AR170" s="12">
        <v>74566</v>
      </c>
      <c r="AS170" s="12">
        <v>35379</v>
      </c>
      <c r="AT170" s="12">
        <v>22764</v>
      </c>
      <c r="AU170" s="12">
        <v>57841</v>
      </c>
      <c r="AV170" s="12">
        <v>38920</v>
      </c>
      <c r="AW170" s="12">
        <v>43949</v>
      </c>
      <c r="AX170" s="12">
        <v>44050</v>
      </c>
      <c r="AY170" s="12">
        <v>75997</v>
      </c>
      <c r="AZ170" s="12">
        <v>56464</v>
      </c>
      <c r="BA170" s="12">
        <v>66066</v>
      </c>
      <c r="BB170" s="12">
        <v>61633</v>
      </c>
      <c r="BC170" s="12">
        <v>43884</v>
      </c>
      <c r="BD170" s="18">
        <v>125295</v>
      </c>
      <c r="BE170" s="12">
        <v>53059</v>
      </c>
      <c r="BF170" s="12">
        <v>46991</v>
      </c>
      <c r="BG170" s="12">
        <v>99949</v>
      </c>
      <c r="BH170" s="12">
        <v>69381</v>
      </c>
      <c r="BI170" s="12">
        <v>59990</v>
      </c>
      <c r="BJ170" s="12">
        <v>79547</v>
      </c>
      <c r="BK170" s="12">
        <v>60922</v>
      </c>
      <c r="BL170" s="12">
        <v>70387</v>
      </c>
      <c r="BM170" s="12">
        <v>92314</v>
      </c>
      <c r="BN170" s="12">
        <v>50733</v>
      </c>
      <c r="BO170" s="12">
        <v>55014</v>
      </c>
      <c r="BP170" s="12">
        <v>90689</v>
      </c>
      <c r="BQ170" s="12">
        <v>82053</v>
      </c>
      <c r="BR170" s="18">
        <v>100687</v>
      </c>
      <c r="BS170" s="12">
        <v>89768</v>
      </c>
      <c r="BT170" s="12">
        <v>37621</v>
      </c>
      <c r="BU170" s="12">
        <v>53531</v>
      </c>
      <c r="BV170" s="18">
        <v>119898</v>
      </c>
      <c r="BW170" s="93"/>
      <c r="BX170" s="93"/>
      <c r="BY170" s="93"/>
      <c r="BZ170" s="93"/>
      <c r="CA170" s="93"/>
      <c r="CB170" s="93"/>
      <c r="CD170" s="24">
        <f t="shared" si="8"/>
        <v>211050</v>
      </c>
      <c r="CE170" s="24">
        <f t="shared" si="9"/>
        <v>272508</v>
      </c>
      <c r="CF170" s="24">
        <f t="shared" si="10"/>
        <v>196436</v>
      </c>
    </row>
    <row r="171" spans="2:84" x14ac:dyDescent="0.2">
      <c r="B171" s="11" t="s">
        <v>470</v>
      </c>
      <c r="C171" s="12">
        <v>65242</v>
      </c>
      <c r="D171" s="12">
        <v>59728</v>
      </c>
      <c r="E171" s="12">
        <v>62667</v>
      </c>
      <c r="F171" s="12">
        <v>53767</v>
      </c>
      <c r="G171" s="12">
        <v>66860</v>
      </c>
      <c r="H171" s="12">
        <v>81549</v>
      </c>
      <c r="I171" s="12">
        <v>71698</v>
      </c>
      <c r="J171" s="12">
        <v>68021</v>
      </c>
      <c r="K171" s="12">
        <v>84962</v>
      </c>
      <c r="L171" s="12">
        <v>69716</v>
      </c>
      <c r="M171" s="12">
        <v>63459</v>
      </c>
      <c r="N171" s="12">
        <v>89215</v>
      </c>
      <c r="O171" s="12">
        <v>72755</v>
      </c>
      <c r="P171" s="12">
        <v>67302</v>
      </c>
      <c r="Q171" s="12">
        <v>83258</v>
      </c>
      <c r="R171" s="12">
        <v>75106</v>
      </c>
      <c r="S171" s="12">
        <v>81909</v>
      </c>
      <c r="T171" s="18">
        <v>112769</v>
      </c>
      <c r="U171" s="12">
        <v>94476</v>
      </c>
      <c r="V171" s="12">
        <v>94632</v>
      </c>
      <c r="W171" s="18">
        <v>120887</v>
      </c>
      <c r="X171" s="12">
        <v>85223</v>
      </c>
      <c r="Y171" s="12">
        <v>92595</v>
      </c>
      <c r="Z171" s="18">
        <v>108123</v>
      </c>
      <c r="AA171" s="12">
        <v>88931</v>
      </c>
      <c r="AB171" s="12">
        <v>87626</v>
      </c>
      <c r="AC171" s="18">
        <v>104029</v>
      </c>
      <c r="AD171" s="12">
        <v>79688</v>
      </c>
      <c r="AE171" s="12">
        <v>77664</v>
      </c>
      <c r="AF171" s="18">
        <v>106891</v>
      </c>
      <c r="AG171" s="12">
        <v>83227</v>
      </c>
      <c r="AH171" s="12">
        <v>89367</v>
      </c>
      <c r="AI171" s="18">
        <v>108255</v>
      </c>
      <c r="AJ171" s="12">
        <v>81595</v>
      </c>
      <c r="AK171" s="12">
        <v>75823</v>
      </c>
      <c r="AL171" s="12">
        <v>98224</v>
      </c>
      <c r="AM171" s="12">
        <v>78914</v>
      </c>
      <c r="AN171" s="12">
        <v>78084</v>
      </c>
      <c r="AO171" s="18">
        <v>103613</v>
      </c>
      <c r="AP171" s="12">
        <v>78852</v>
      </c>
      <c r="AQ171" s="12">
        <v>83438</v>
      </c>
      <c r="AR171" s="18">
        <v>106600</v>
      </c>
      <c r="AS171" s="12">
        <v>83688</v>
      </c>
      <c r="AT171" s="18">
        <v>105252</v>
      </c>
      <c r="AU171" s="18">
        <v>183761</v>
      </c>
      <c r="AV171" s="12">
        <v>28631</v>
      </c>
      <c r="AW171" s="12">
        <v>20659</v>
      </c>
      <c r="AX171" s="18">
        <v>165374</v>
      </c>
      <c r="AY171" s="18">
        <v>114192</v>
      </c>
      <c r="AZ171" s="18">
        <v>134368</v>
      </c>
      <c r="BA171" s="18">
        <v>145575</v>
      </c>
      <c r="BB171" s="18">
        <v>134965</v>
      </c>
      <c r="BC171" s="18">
        <v>103699</v>
      </c>
      <c r="BD171" s="12">
        <v>70094</v>
      </c>
      <c r="BE171" s="12">
        <v>79239</v>
      </c>
      <c r="BF171" s="12">
        <v>83003</v>
      </c>
      <c r="BG171" s="18">
        <v>109272</v>
      </c>
      <c r="BH171" s="12">
        <v>88592</v>
      </c>
      <c r="BI171" s="18">
        <v>101555</v>
      </c>
      <c r="BJ171" s="18">
        <v>118238</v>
      </c>
      <c r="BK171" s="12">
        <v>92449</v>
      </c>
      <c r="BL171" s="12">
        <v>97483</v>
      </c>
      <c r="BM171" s="18">
        <v>113078</v>
      </c>
      <c r="BN171" s="12">
        <v>97479</v>
      </c>
      <c r="BO171" s="18">
        <v>102063</v>
      </c>
      <c r="BP171" s="18">
        <v>164522</v>
      </c>
      <c r="BQ171" s="18">
        <v>116096</v>
      </c>
      <c r="BR171" s="18">
        <v>102874</v>
      </c>
      <c r="BS171" s="18">
        <v>144932</v>
      </c>
      <c r="BT171" s="18">
        <v>114666</v>
      </c>
      <c r="BU171" s="12">
        <v>67866</v>
      </c>
      <c r="BV171" s="18">
        <v>104783</v>
      </c>
      <c r="BW171" s="93"/>
      <c r="BX171" s="93"/>
      <c r="BY171" s="93"/>
      <c r="BZ171" s="93"/>
      <c r="CA171" s="93"/>
      <c r="CB171" s="93"/>
      <c r="CD171" s="24">
        <f t="shared" si="8"/>
        <v>287315</v>
      </c>
      <c r="CE171" s="24">
        <f t="shared" si="9"/>
        <v>363902</v>
      </c>
      <c r="CF171" s="24">
        <f t="shared" si="10"/>
        <v>364064</v>
      </c>
    </row>
    <row r="172" spans="2:84" x14ac:dyDescent="0.2">
      <c r="B172" s="11" t="s">
        <v>385</v>
      </c>
      <c r="C172" s="12">
        <v>36324</v>
      </c>
      <c r="D172" s="12">
        <v>30211</v>
      </c>
      <c r="E172" s="12">
        <v>39873</v>
      </c>
      <c r="F172" s="12">
        <v>23499</v>
      </c>
      <c r="G172" s="12">
        <v>25108</v>
      </c>
      <c r="H172" s="12">
        <v>29548</v>
      </c>
      <c r="I172" s="18">
        <v>230753</v>
      </c>
      <c r="J172" s="12">
        <v>37554</v>
      </c>
      <c r="K172" s="12">
        <v>45760</v>
      </c>
      <c r="L172" s="12">
        <v>43685</v>
      </c>
      <c r="M172" s="12">
        <v>45595</v>
      </c>
      <c r="N172" s="12">
        <v>45292</v>
      </c>
      <c r="O172" s="12">
        <v>35538</v>
      </c>
      <c r="P172" s="12">
        <v>41013</v>
      </c>
      <c r="Q172" s="12">
        <v>56854</v>
      </c>
      <c r="R172" s="12">
        <v>38086</v>
      </c>
      <c r="S172" s="12">
        <v>35685</v>
      </c>
      <c r="T172" s="12">
        <v>54411</v>
      </c>
      <c r="U172" s="12">
        <v>44947</v>
      </c>
      <c r="V172" s="12">
        <v>43927</v>
      </c>
      <c r="W172" s="12">
        <v>52789</v>
      </c>
      <c r="X172" s="12">
        <v>41790</v>
      </c>
      <c r="Y172" s="12">
        <v>46110</v>
      </c>
      <c r="Z172" s="12">
        <v>50693</v>
      </c>
      <c r="AA172" s="12">
        <v>41652</v>
      </c>
      <c r="AB172" s="12">
        <v>39142</v>
      </c>
      <c r="AC172" s="12">
        <v>52427</v>
      </c>
      <c r="AD172" s="12">
        <v>41037</v>
      </c>
      <c r="AE172" s="12">
        <v>43375</v>
      </c>
      <c r="AF172" s="12">
        <v>56179</v>
      </c>
      <c r="AG172" s="12">
        <v>43984</v>
      </c>
      <c r="AH172" s="12">
        <v>43346</v>
      </c>
      <c r="AI172" s="12">
        <v>54551</v>
      </c>
      <c r="AJ172" s="12">
        <v>42395</v>
      </c>
      <c r="AK172" s="12">
        <v>45187</v>
      </c>
      <c r="AL172" s="12">
        <v>51044</v>
      </c>
      <c r="AM172" s="12">
        <v>41805</v>
      </c>
      <c r="AN172" s="12">
        <v>34178</v>
      </c>
      <c r="AO172" s="12">
        <v>47880</v>
      </c>
      <c r="AP172" s="12">
        <v>56223</v>
      </c>
      <c r="AQ172" s="12">
        <v>45703</v>
      </c>
      <c r="AR172" s="12">
        <v>56134</v>
      </c>
      <c r="AS172" s="12">
        <v>46465</v>
      </c>
      <c r="AT172" s="12">
        <v>48489</v>
      </c>
      <c r="AU172" s="12">
        <v>76600</v>
      </c>
      <c r="AV172" s="12">
        <v>57316</v>
      </c>
      <c r="AW172" s="12">
        <v>59959</v>
      </c>
      <c r="AX172" s="12">
        <v>53334</v>
      </c>
      <c r="AY172" s="12">
        <v>46030</v>
      </c>
      <c r="AZ172" s="12">
        <v>43668</v>
      </c>
      <c r="BA172" s="12">
        <v>61041</v>
      </c>
      <c r="BB172" s="12">
        <v>50501</v>
      </c>
      <c r="BC172" s="12">
        <v>59398</v>
      </c>
      <c r="BD172" s="12">
        <v>77851</v>
      </c>
      <c r="BE172" s="12">
        <v>63151</v>
      </c>
      <c r="BF172" s="12">
        <v>61482</v>
      </c>
      <c r="BG172" s="18">
        <v>112397</v>
      </c>
      <c r="BH172" s="12">
        <v>61212</v>
      </c>
      <c r="BI172" s="12">
        <v>50915</v>
      </c>
      <c r="BJ172" s="12">
        <v>82111</v>
      </c>
      <c r="BK172" s="12">
        <v>60046</v>
      </c>
      <c r="BL172" s="12">
        <v>72297</v>
      </c>
      <c r="BM172" s="12">
        <v>90615</v>
      </c>
      <c r="BN172" s="12">
        <v>75759</v>
      </c>
      <c r="BO172" s="12">
        <v>66485</v>
      </c>
      <c r="BP172" s="12">
        <v>91850</v>
      </c>
      <c r="BQ172" s="12">
        <v>75520</v>
      </c>
      <c r="BR172" s="12">
        <v>62821</v>
      </c>
      <c r="BS172" s="12">
        <v>82501</v>
      </c>
      <c r="BT172" s="12">
        <v>69597</v>
      </c>
      <c r="BU172" s="12">
        <v>72140</v>
      </c>
      <c r="BV172" s="18">
        <v>104589</v>
      </c>
      <c r="BW172" s="93"/>
      <c r="BX172" s="93"/>
      <c r="BY172" s="93"/>
      <c r="BZ172" s="93"/>
      <c r="CA172" s="93"/>
      <c r="CB172" s="93"/>
      <c r="CD172" s="24">
        <f t="shared" si="8"/>
        <v>246326</v>
      </c>
      <c r="CE172" s="24">
        <f t="shared" si="9"/>
        <v>220842</v>
      </c>
      <c r="CF172" s="24">
        <f t="shared" si="10"/>
        <v>234094</v>
      </c>
    </row>
    <row r="173" spans="2:84" x14ac:dyDescent="0.2">
      <c r="B173" s="11" t="s">
        <v>155</v>
      </c>
      <c r="C173" s="12">
        <v>14422</v>
      </c>
      <c r="D173" s="12">
        <v>19955</v>
      </c>
      <c r="E173" s="12">
        <v>24297</v>
      </c>
      <c r="F173" s="12">
        <v>23868</v>
      </c>
      <c r="G173" s="12">
        <v>29790</v>
      </c>
      <c r="H173" s="12">
        <v>43782</v>
      </c>
      <c r="I173" s="12">
        <v>30933</v>
      </c>
      <c r="J173" s="12">
        <v>51707</v>
      </c>
      <c r="K173" s="18">
        <v>108690</v>
      </c>
      <c r="L173" s="12">
        <v>22920</v>
      </c>
      <c r="M173" s="12">
        <v>32109</v>
      </c>
      <c r="N173" s="12">
        <v>33439</v>
      </c>
      <c r="O173" s="12">
        <v>22389</v>
      </c>
      <c r="P173" s="12">
        <v>30808</v>
      </c>
      <c r="Q173" s="12">
        <v>14605</v>
      </c>
      <c r="R173" s="12">
        <v>27800</v>
      </c>
      <c r="S173" s="12">
        <v>55628</v>
      </c>
      <c r="T173" s="18">
        <v>120484</v>
      </c>
      <c r="U173" s="12">
        <v>63476</v>
      </c>
      <c r="V173" s="12">
        <v>68983</v>
      </c>
      <c r="W173" s="12">
        <v>85391</v>
      </c>
      <c r="X173" s="12">
        <v>81324</v>
      </c>
      <c r="Y173" s="12">
        <v>61117</v>
      </c>
      <c r="Z173" s="18">
        <v>109481</v>
      </c>
      <c r="AA173" s="18">
        <v>132356</v>
      </c>
      <c r="AB173" s="12">
        <v>82438</v>
      </c>
      <c r="AC173" s="12">
        <v>96363</v>
      </c>
      <c r="AD173" s="12">
        <v>81365</v>
      </c>
      <c r="AE173" s="18">
        <v>111023</v>
      </c>
      <c r="AF173" s="18">
        <v>205439</v>
      </c>
      <c r="AG173" s="18">
        <v>147001</v>
      </c>
      <c r="AH173" s="18">
        <v>114822</v>
      </c>
      <c r="AI173" s="18">
        <v>127208</v>
      </c>
      <c r="AJ173" s="18">
        <v>135632</v>
      </c>
      <c r="AK173" s="12">
        <v>97691</v>
      </c>
      <c r="AL173" s="12">
        <v>93555</v>
      </c>
      <c r="AM173" s="18">
        <v>105792</v>
      </c>
      <c r="AN173" s="18">
        <v>164408</v>
      </c>
      <c r="AO173" s="18">
        <v>271759</v>
      </c>
      <c r="AP173" s="12">
        <v>83574</v>
      </c>
      <c r="AQ173" s="12">
        <v>85376</v>
      </c>
      <c r="AR173" s="12">
        <v>55964</v>
      </c>
      <c r="AS173" s="18">
        <v>205572</v>
      </c>
      <c r="AT173" s="18">
        <v>185890</v>
      </c>
      <c r="AU173" s="18">
        <v>335577</v>
      </c>
      <c r="AV173" s="18">
        <v>332516</v>
      </c>
      <c r="AW173" s="18">
        <v>150751</v>
      </c>
      <c r="AX173" s="18">
        <v>199717</v>
      </c>
      <c r="AY173" s="18">
        <v>111084</v>
      </c>
      <c r="AZ173" s="12">
        <v>98439</v>
      </c>
      <c r="BA173" s="18">
        <v>120069</v>
      </c>
      <c r="BB173" s="12">
        <v>88073</v>
      </c>
      <c r="BC173" s="18">
        <v>100615</v>
      </c>
      <c r="BD173" s="18">
        <v>128021</v>
      </c>
      <c r="BE173" s="12">
        <v>90856</v>
      </c>
      <c r="BF173" s="12">
        <v>90365</v>
      </c>
      <c r="BG173" s="18">
        <v>114994</v>
      </c>
      <c r="BH173" s="18">
        <v>108285</v>
      </c>
      <c r="BI173" s="12">
        <v>94722</v>
      </c>
      <c r="BJ173" s="18">
        <v>163591</v>
      </c>
      <c r="BK173" s="12">
        <v>89769</v>
      </c>
      <c r="BL173" s="12">
        <v>93210</v>
      </c>
      <c r="BM173" s="18">
        <v>129615</v>
      </c>
      <c r="BN173" s="18">
        <v>193534</v>
      </c>
      <c r="BO173" s="18">
        <v>174632</v>
      </c>
      <c r="BP173" s="18">
        <v>173263</v>
      </c>
      <c r="BQ173" s="18">
        <v>125181</v>
      </c>
      <c r="BR173" s="18">
        <v>115791</v>
      </c>
      <c r="BS173" s="18">
        <v>135141</v>
      </c>
      <c r="BT173" s="18">
        <v>148691</v>
      </c>
      <c r="BU173" s="18">
        <v>223774</v>
      </c>
      <c r="BV173" s="18">
        <v>102612</v>
      </c>
      <c r="BW173" s="93"/>
      <c r="BX173" s="93"/>
      <c r="BY173" s="93"/>
      <c r="BZ173" s="93"/>
      <c r="CA173" s="93"/>
      <c r="CB173" s="93"/>
      <c r="CD173" s="24">
        <f t="shared" si="8"/>
        <v>475077</v>
      </c>
      <c r="CE173" s="24">
        <f t="shared" si="9"/>
        <v>376113</v>
      </c>
      <c r="CF173" s="24">
        <f t="shared" si="10"/>
        <v>541429</v>
      </c>
    </row>
    <row r="174" spans="2:84" x14ac:dyDescent="0.2">
      <c r="B174" s="11" t="s">
        <v>250</v>
      </c>
      <c r="C174" s="18">
        <v>139646</v>
      </c>
      <c r="D174" s="18">
        <v>110434</v>
      </c>
      <c r="E174" s="18">
        <v>110984</v>
      </c>
      <c r="F174" s="18">
        <v>231000</v>
      </c>
      <c r="G174" s="18">
        <v>101728</v>
      </c>
      <c r="H174" s="18">
        <v>125253</v>
      </c>
      <c r="I174" s="18">
        <v>101299</v>
      </c>
      <c r="J174" s="12">
        <v>88567</v>
      </c>
      <c r="K174" s="18">
        <v>113660</v>
      </c>
      <c r="L174" s="12">
        <v>85130</v>
      </c>
      <c r="M174" s="12">
        <v>89132</v>
      </c>
      <c r="N174" s="18">
        <v>152170</v>
      </c>
      <c r="O174" s="12">
        <v>99655</v>
      </c>
      <c r="P174" s="18">
        <v>119241</v>
      </c>
      <c r="Q174" s="12">
        <v>92832</v>
      </c>
      <c r="R174" s="12">
        <v>92668</v>
      </c>
      <c r="S174" s="18">
        <v>106727</v>
      </c>
      <c r="T174" s="18">
        <v>132931</v>
      </c>
      <c r="U174" s="12">
        <v>65401</v>
      </c>
      <c r="V174" s="18">
        <v>123807</v>
      </c>
      <c r="W174" s="18">
        <v>159628</v>
      </c>
      <c r="X174" s="18">
        <v>107496</v>
      </c>
      <c r="Y174" s="18">
        <v>112360</v>
      </c>
      <c r="Z174" s="18">
        <v>132079</v>
      </c>
      <c r="AA174" s="18">
        <v>122091</v>
      </c>
      <c r="AB174" s="18">
        <v>118548</v>
      </c>
      <c r="AC174" s="18">
        <v>141393</v>
      </c>
      <c r="AD174" s="18">
        <v>102444</v>
      </c>
      <c r="AE174" s="18">
        <v>105431</v>
      </c>
      <c r="AF174" s="18">
        <v>133150</v>
      </c>
      <c r="AG174" s="18">
        <v>103433</v>
      </c>
      <c r="AH174" s="18">
        <v>109804</v>
      </c>
      <c r="AI174" s="18">
        <v>126194</v>
      </c>
      <c r="AJ174" s="18">
        <v>103834</v>
      </c>
      <c r="AK174" s="18">
        <v>106540</v>
      </c>
      <c r="AL174" s="18">
        <v>142061</v>
      </c>
      <c r="AM174" s="18">
        <v>111516</v>
      </c>
      <c r="AN174" s="18">
        <v>104541</v>
      </c>
      <c r="AO174" s="18">
        <v>118226</v>
      </c>
      <c r="AP174" s="12">
        <v>79994</v>
      </c>
      <c r="AQ174" s="12">
        <v>90640</v>
      </c>
      <c r="AR174" s="18">
        <v>113782</v>
      </c>
      <c r="AS174" s="12">
        <v>89851</v>
      </c>
      <c r="AT174" s="12">
        <v>95367</v>
      </c>
      <c r="AU174" s="18">
        <v>109293</v>
      </c>
      <c r="AV174" s="12">
        <v>81310</v>
      </c>
      <c r="AW174" s="12">
        <v>81856</v>
      </c>
      <c r="AX174" s="18">
        <v>112295</v>
      </c>
      <c r="AY174" s="12">
        <v>91134</v>
      </c>
      <c r="AZ174" s="12">
        <v>89479</v>
      </c>
      <c r="BA174" s="12">
        <v>95850</v>
      </c>
      <c r="BB174" s="12">
        <v>75978</v>
      </c>
      <c r="BC174" s="12">
        <v>83316</v>
      </c>
      <c r="BD174" s="18">
        <v>103332</v>
      </c>
      <c r="BE174" s="12">
        <v>83506</v>
      </c>
      <c r="BF174" s="12">
        <v>89796</v>
      </c>
      <c r="BG174" s="18">
        <v>106808</v>
      </c>
      <c r="BH174" s="12">
        <v>76353</v>
      </c>
      <c r="BI174" s="12">
        <v>73288</v>
      </c>
      <c r="BJ174" s="12">
        <v>90623</v>
      </c>
      <c r="BK174" s="12">
        <v>74321</v>
      </c>
      <c r="BL174" s="12">
        <v>77783</v>
      </c>
      <c r="BM174" s="12">
        <v>83648</v>
      </c>
      <c r="BN174" s="12">
        <v>74141</v>
      </c>
      <c r="BO174" s="12">
        <v>71611</v>
      </c>
      <c r="BP174" s="12">
        <v>90892</v>
      </c>
      <c r="BQ174" s="12">
        <v>70263</v>
      </c>
      <c r="BR174" s="12">
        <v>71327</v>
      </c>
      <c r="BS174" s="12">
        <v>78641</v>
      </c>
      <c r="BT174" s="12">
        <v>79259</v>
      </c>
      <c r="BU174" s="12">
        <v>74970</v>
      </c>
      <c r="BV174" s="12">
        <v>96798</v>
      </c>
      <c r="BW174" s="94"/>
      <c r="BX174" s="94"/>
      <c r="BY174" s="94"/>
      <c r="BZ174" s="94"/>
      <c r="CA174" s="94"/>
      <c r="CB174" s="94"/>
      <c r="CD174" s="24">
        <f t="shared" si="8"/>
        <v>251027</v>
      </c>
      <c r="CE174" s="24">
        <f t="shared" si="9"/>
        <v>220231</v>
      </c>
      <c r="CF174" s="24">
        <f t="shared" si="10"/>
        <v>236644</v>
      </c>
    </row>
    <row r="175" spans="2:84" x14ac:dyDescent="0.2">
      <c r="B175" s="11" t="s">
        <v>308</v>
      </c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8">
        <v>455079</v>
      </c>
      <c r="AQ175" s="18">
        <v>569273</v>
      </c>
      <c r="AR175" s="18">
        <v>631897</v>
      </c>
      <c r="AS175" s="18">
        <v>614747</v>
      </c>
      <c r="AT175" s="18">
        <v>586902</v>
      </c>
      <c r="AU175" s="18">
        <v>637072</v>
      </c>
      <c r="AV175" s="18">
        <v>577188</v>
      </c>
      <c r="AW175" s="18">
        <v>432992</v>
      </c>
      <c r="AX175" s="12">
        <v>87328</v>
      </c>
      <c r="AY175" s="18">
        <v>110378</v>
      </c>
      <c r="AZ175" s="18">
        <v>400334</v>
      </c>
      <c r="BA175" s="18">
        <v>519612</v>
      </c>
      <c r="BB175" s="18">
        <v>440916</v>
      </c>
      <c r="BC175" s="18">
        <v>444958</v>
      </c>
      <c r="BD175" s="18">
        <v>653959</v>
      </c>
      <c r="BE175" s="18">
        <v>554432</v>
      </c>
      <c r="BF175" s="18">
        <v>590243</v>
      </c>
      <c r="BG175" s="18">
        <v>606311</v>
      </c>
      <c r="BH175" s="18">
        <v>334637</v>
      </c>
      <c r="BI175" s="18">
        <v>326738</v>
      </c>
      <c r="BJ175" s="18">
        <v>416007</v>
      </c>
      <c r="BK175" s="18">
        <v>373945</v>
      </c>
      <c r="BL175" s="18">
        <v>236807</v>
      </c>
      <c r="BM175" s="18">
        <v>241626</v>
      </c>
      <c r="BN175" s="18">
        <v>205828</v>
      </c>
      <c r="BO175" s="18">
        <v>440200</v>
      </c>
      <c r="BP175" s="18">
        <v>559450</v>
      </c>
      <c r="BQ175" s="18">
        <v>561012</v>
      </c>
      <c r="BR175" s="18">
        <v>468250</v>
      </c>
      <c r="BS175" s="18">
        <v>751462</v>
      </c>
      <c r="BT175" s="18">
        <v>349944</v>
      </c>
      <c r="BU175" s="18">
        <v>111160</v>
      </c>
      <c r="BV175" s="12">
        <v>93646</v>
      </c>
      <c r="BW175" s="94"/>
      <c r="BX175" s="94"/>
      <c r="BY175" s="94"/>
      <c r="BZ175" s="94"/>
      <c r="CA175" s="94"/>
      <c r="CB175" s="94"/>
      <c r="CD175" s="24">
        <f t="shared" si="8"/>
        <v>554750</v>
      </c>
      <c r="CE175" s="24">
        <f t="shared" si="9"/>
        <v>1780724</v>
      </c>
      <c r="CF175" s="24">
        <f t="shared" si="10"/>
        <v>1205478</v>
      </c>
    </row>
    <row r="176" spans="2:84" x14ac:dyDescent="0.2">
      <c r="B176" s="11" t="s">
        <v>516</v>
      </c>
      <c r="C176" s="13">
        <v>4221</v>
      </c>
      <c r="D176" s="13">
        <v>7103</v>
      </c>
      <c r="E176" s="12">
        <v>10670</v>
      </c>
      <c r="F176" s="12">
        <v>10369</v>
      </c>
      <c r="G176" s="12">
        <v>12095</v>
      </c>
      <c r="H176" s="12">
        <v>17153</v>
      </c>
      <c r="I176" s="13">
        <v>3793</v>
      </c>
      <c r="J176" s="12">
        <v>14314</v>
      </c>
      <c r="K176" s="12">
        <v>85451</v>
      </c>
      <c r="L176" s="12">
        <v>22542</v>
      </c>
      <c r="M176" s="12">
        <v>18816</v>
      </c>
      <c r="N176" s="12">
        <v>19190</v>
      </c>
      <c r="O176" s="12">
        <v>16142</v>
      </c>
      <c r="P176" s="13">
        <v>8952</v>
      </c>
      <c r="Q176" s="12">
        <v>11060</v>
      </c>
      <c r="R176" s="12">
        <v>12240</v>
      </c>
      <c r="S176" s="12">
        <v>10527</v>
      </c>
      <c r="T176" s="12">
        <v>24393</v>
      </c>
      <c r="U176" s="12">
        <v>18265</v>
      </c>
      <c r="V176" s="12">
        <v>17366</v>
      </c>
      <c r="W176" s="13">
        <v>5993</v>
      </c>
      <c r="X176" s="12">
        <v>22778</v>
      </c>
      <c r="Y176" s="12">
        <v>16392</v>
      </c>
      <c r="Z176" s="12">
        <v>27994</v>
      </c>
      <c r="AA176" s="12">
        <v>23771</v>
      </c>
      <c r="AB176" s="12">
        <v>18628</v>
      </c>
      <c r="AC176" s="12">
        <v>35922</v>
      </c>
      <c r="AD176" s="12">
        <v>20643</v>
      </c>
      <c r="AE176" s="12">
        <v>26471</v>
      </c>
      <c r="AF176" s="12">
        <v>44572</v>
      </c>
      <c r="AG176" s="12">
        <v>28363</v>
      </c>
      <c r="AH176" s="12">
        <v>34755</v>
      </c>
      <c r="AI176" s="12">
        <v>36974</v>
      </c>
      <c r="AJ176" s="12">
        <v>23009</v>
      </c>
      <c r="AK176" s="12">
        <v>19413</v>
      </c>
      <c r="AL176" s="12">
        <v>14532</v>
      </c>
      <c r="AM176" s="12">
        <v>13883</v>
      </c>
      <c r="AN176" s="12">
        <v>25737</v>
      </c>
      <c r="AO176" s="12">
        <v>39306</v>
      </c>
      <c r="AP176" s="12">
        <v>13195</v>
      </c>
      <c r="AQ176" s="18">
        <v>127089</v>
      </c>
      <c r="AR176" s="18">
        <v>106823</v>
      </c>
      <c r="AS176" s="12">
        <v>76586</v>
      </c>
      <c r="AT176" s="12">
        <v>48306</v>
      </c>
      <c r="AU176" s="12">
        <v>33846</v>
      </c>
      <c r="AV176" s="12">
        <v>34568</v>
      </c>
      <c r="AW176" s="12">
        <v>26671</v>
      </c>
      <c r="AX176" s="12">
        <v>51776</v>
      </c>
      <c r="AY176" s="12">
        <v>52695</v>
      </c>
      <c r="AZ176" s="12">
        <v>18234</v>
      </c>
      <c r="BA176" s="12">
        <v>31753</v>
      </c>
      <c r="BB176" s="12">
        <v>30972</v>
      </c>
      <c r="BC176" s="12">
        <v>38001</v>
      </c>
      <c r="BD176" s="12">
        <v>92316</v>
      </c>
      <c r="BE176" s="12">
        <v>81673</v>
      </c>
      <c r="BF176" s="12">
        <v>51734</v>
      </c>
      <c r="BG176" s="12">
        <v>60015</v>
      </c>
      <c r="BH176" s="12">
        <v>24248</v>
      </c>
      <c r="BI176" s="12">
        <v>21300</v>
      </c>
      <c r="BJ176" s="12">
        <v>38488</v>
      </c>
      <c r="BK176" s="12">
        <v>35272</v>
      </c>
      <c r="BL176" s="12">
        <v>55905</v>
      </c>
      <c r="BM176" s="12">
        <v>46868</v>
      </c>
      <c r="BN176" s="12">
        <v>33409</v>
      </c>
      <c r="BO176" s="12">
        <v>33158</v>
      </c>
      <c r="BP176" s="12">
        <v>53996</v>
      </c>
      <c r="BQ176" s="12">
        <v>59119</v>
      </c>
      <c r="BR176" s="12">
        <v>39371</v>
      </c>
      <c r="BS176" s="12">
        <v>76553</v>
      </c>
      <c r="BT176" s="12">
        <v>41176</v>
      </c>
      <c r="BU176" s="12">
        <v>45203</v>
      </c>
      <c r="BV176" s="12">
        <v>92499</v>
      </c>
      <c r="BW176" s="94"/>
      <c r="BX176" s="94"/>
      <c r="BY176" s="94"/>
      <c r="BZ176" s="94"/>
      <c r="CA176" s="94"/>
      <c r="CB176" s="94"/>
      <c r="CD176" s="24">
        <f t="shared" si="8"/>
        <v>178878</v>
      </c>
      <c r="CE176" s="24">
        <f t="shared" si="9"/>
        <v>175043</v>
      </c>
      <c r="CF176" s="24">
        <f t="shared" si="10"/>
        <v>120563</v>
      </c>
    </row>
    <row r="177" spans="2:84" x14ac:dyDescent="0.2">
      <c r="B177" s="11" t="s">
        <v>175</v>
      </c>
      <c r="C177" s="18">
        <v>174757</v>
      </c>
      <c r="D177" s="18">
        <v>185360</v>
      </c>
      <c r="E177" s="18">
        <v>233939</v>
      </c>
      <c r="F177" s="18">
        <v>195701</v>
      </c>
      <c r="G177" s="18">
        <v>216885</v>
      </c>
      <c r="H177" s="18">
        <v>283448</v>
      </c>
      <c r="I177" s="18">
        <v>232921</v>
      </c>
      <c r="J177" s="18">
        <v>242474</v>
      </c>
      <c r="K177" s="18">
        <v>297254</v>
      </c>
      <c r="L177" s="18">
        <v>254317</v>
      </c>
      <c r="M177" s="18">
        <v>293206</v>
      </c>
      <c r="N177" s="18">
        <v>345782</v>
      </c>
      <c r="O177" s="18">
        <v>236543</v>
      </c>
      <c r="P177" s="18">
        <v>226944</v>
      </c>
      <c r="Q177" s="18">
        <v>231373</v>
      </c>
      <c r="R177" s="18">
        <v>248895</v>
      </c>
      <c r="S177" s="18">
        <v>189818</v>
      </c>
      <c r="T177" s="18">
        <v>289715</v>
      </c>
      <c r="U177" s="18">
        <v>226631</v>
      </c>
      <c r="V177" s="18">
        <v>250987</v>
      </c>
      <c r="W177" s="18">
        <v>341480</v>
      </c>
      <c r="X177" s="18">
        <v>259665</v>
      </c>
      <c r="Y177" s="18">
        <v>269069</v>
      </c>
      <c r="Z177" s="18">
        <v>362740</v>
      </c>
      <c r="AA177" s="18">
        <v>229851</v>
      </c>
      <c r="AB177" s="18">
        <v>194318</v>
      </c>
      <c r="AC177" s="18">
        <v>249920</v>
      </c>
      <c r="AD177" s="18">
        <v>169352</v>
      </c>
      <c r="AE177" s="18">
        <v>183631</v>
      </c>
      <c r="AF177" s="18">
        <v>220185</v>
      </c>
      <c r="AG177" s="18">
        <v>195990</v>
      </c>
      <c r="AH177" s="18">
        <v>180125</v>
      </c>
      <c r="AI177" s="18">
        <v>220406</v>
      </c>
      <c r="AJ177" s="18">
        <v>161150</v>
      </c>
      <c r="AK177" s="18">
        <v>155958</v>
      </c>
      <c r="AL177" s="18">
        <v>219522</v>
      </c>
      <c r="AM177" s="18">
        <v>182285</v>
      </c>
      <c r="AN177" s="18">
        <v>171608</v>
      </c>
      <c r="AO177" s="18">
        <v>232921</v>
      </c>
      <c r="AP177" s="18">
        <v>189401</v>
      </c>
      <c r="AQ177" s="18">
        <v>161866</v>
      </c>
      <c r="AR177" s="18">
        <v>237798</v>
      </c>
      <c r="AS177" s="18">
        <v>161874</v>
      </c>
      <c r="AT177" s="18">
        <v>340687</v>
      </c>
      <c r="AU177" s="18">
        <v>206217</v>
      </c>
      <c r="AV177" s="18">
        <v>152989</v>
      </c>
      <c r="AW177" s="18">
        <v>175614</v>
      </c>
      <c r="AX177" s="18">
        <v>182368</v>
      </c>
      <c r="AY177" s="18">
        <v>126288</v>
      </c>
      <c r="AZ177" s="18">
        <v>111670</v>
      </c>
      <c r="BA177" s="18">
        <v>146787</v>
      </c>
      <c r="BB177" s="18">
        <v>118692</v>
      </c>
      <c r="BC177" s="18">
        <v>110935</v>
      </c>
      <c r="BD177" s="18">
        <v>151471</v>
      </c>
      <c r="BE177" s="18">
        <v>128421</v>
      </c>
      <c r="BF177" s="18">
        <v>124780</v>
      </c>
      <c r="BG177" s="18">
        <v>141509</v>
      </c>
      <c r="BH177" s="18">
        <v>115857</v>
      </c>
      <c r="BI177" s="18">
        <v>105489</v>
      </c>
      <c r="BJ177" s="18">
        <v>115846</v>
      </c>
      <c r="BK177" s="18">
        <v>100610</v>
      </c>
      <c r="BL177" s="18">
        <v>107423</v>
      </c>
      <c r="BM177" s="18">
        <v>125868</v>
      </c>
      <c r="BN177" s="18">
        <v>118658</v>
      </c>
      <c r="BO177" s="18">
        <v>117696</v>
      </c>
      <c r="BP177" s="18">
        <v>147057</v>
      </c>
      <c r="BQ177" s="18">
        <v>110319</v>
      </c>
      <c r="BR177" s="18">
        <v>108914</v>
      </c>
      <c r="BS177" s="18">
        <v>135604</v>
      </c>
      <c r="BT177" s="12">
        <v>97882</v>
      </c>
      <c r="BU177" s="12">
        <v>88791</v>
      </c>
      <c r="BV177" s="12">
        <v>92192</v>
      </c>
      <c r="BW177" s="94"/>
      <c r="BX177" s="94"/>
      <c r="BY177" s="94"/>
      <c r="BZ177" s="94"/>
      <c r="CA177" s="94"/>
      <c r="CB177" s="94"/>
      <c r="CD177" s="24">
        <f t="shared" si="8"/>
        <v>278865</v>
      </c>
      <c r="CE177" s="24">
        <f t="shared" si="9"/>
        <v>354837</v>
      </c>
      <c r="CF177" s="24">
        <f t="shared" si="10"/>
        <v>383411</v>
      </c>
    </row>
    <row r="178" spans="2:84" x14ac:dyDescent="0.2">
      <c r="B178" s="11" t="s">
        <v>261</v>
      </c>
      <c r="C178" s="18">
        <v>494324</v>
      </c>
      <c r="D178" s="18">
        <v>495048</v>
      </c>
      <c r="E178" s="18">
        <v>557617</v>
      </c>
      <c r="F178" s="18">
        <v>623570</v>
      </c>
      <c r="G178" s="18">
        <v>507872</v>
      </c>
      <c r="H178" s="18">
        <v>607183</v>
      </c>
      <c r="I178" s="18">
        <v>484422</v>
      </c>
      <c r="J178" s="18">
        <v>408769</v>
      </c>
      <c r="K178" s="18">
        <v>439880</v>
      </c>
      <c r="L178" s="18">
        <v>344337</v>
      </c>
      <c r="M178" s="18">
        <v>371083</v>
      </c>
      <c r="N178" s="18">
        <v>514520</v>
      </c>
      <c r="O178" s="18">
        <v>621794</v>
      </c>
      <c r="P178" s="18">
        <v>393527</v>
      </c>
      <c r="Q178" s="18">
        <v>522177</v>
      </c>
      <c r="R178" s="18">
        <v>471258</v>
      </c>
      <c r="S178" s="18">
        <v>415778</v>
      </c>
      <c r="T178" s="18">
        <v>635336</v>
      </c>
      <c r="U178" s="18">
        <v>394571</v>
      </c>
      <c r="V178" s="18">
        <v>359552</v>
      </c>
      <c r="W178" s="18">
        <v>345686</v>
      </c>
      <c r="X178" s="18">
        <v>232590</v>
      </c>
      <c r="Y178" s="18">
        <v>262236</v>
      </c>
      <c r="Z178" s="18">
        <v>388083</v>
      </c>
      <c r="AA178" s="18">
        <v>352718</v>
      </c>
      <c r="AB178" s="18">
        <v>362452</v>
      </c>
      <c r="AC178" s="18">
        <v>421188</v>
      </c>
      <c r="AD178" s="18">
        <v>148980</v>
      </c>
      <c r="AE178" s="18">
        <v>132239</v>
      </c>
      <c r="AF178" s="18">
        <v>149631</v>
      </c>
      <c r="AG178" s="18">
        <v>116571</v>
      </c>
      <c r="AH178" s="12">
        <v>92170</v>
      </c>
      <c r="AI178" s="12">
        <v>95666</v>
      </c>
      <c r="AJ178" s="12">
        <v>73856</v>
      </c>
      <c r="AK178" s="18">
        <v>100729</v>
      </c>
      <c r="AL178" s="18">
        <v>143827</v>
      </c>
      <c r="AM178" s="18">
        <v>103271</v>
      </c>
      <c r="AN178" s="18">
        <v>130266</v>
      </c>
      <c r="AO178" s="18">
        <v>146946</v>
      </c>
      <c r="AP178" s="18">
        <v>147089</v>
      </c>
      <c r="AQ178" s="18">
        <v>117012</v>
      </c>
      <c r="AR178" s="18">
        <v>129687</v>
      </c>
      <c r="AS178" s="12">
        <v>92370</v>
      </c>
      <c r="AT178" s="12">
        <v>91445</v>
      </c>
      <c r="AU178" s="12">
        <v>85301</v>
      </c>
      <c r="AV178" s="12">
        <v>65793</v>
      </c>
      <c r="AW178" s="12">
        <v>70492</v>
      </c>
      <c r="AX178" s="18">
        <v>141620</v>
      </c>
      <c r="AY178" s="18">
        <v>155749</v>
      </c>
      <c r="AZ178" s="18">
        <v>148988</v>
      </c>
      <c r="BA178" s="18">
        <v>148830</v>
      </c>
      <c r="BB178" s="18">
        <v>130775</v>
      </c>
      <c r="BC178" s="12">
        <v>58516</v>
      </c>
      <c r="BD178" s="12">
        <v>97823</v>
      </c>
      <c r="BE178" s="12">
        <v>76037</v>
      </c>
      <c r="BF178" s="12">
        <v>64220</v>
      </c>
      <c r="BG178" s="12">
        <v>71383</v>
      </c>
      <c r="BH178" s="12">
        <v>83220</v>
      </c>
      <c r="BI178" s="12">
        <v>72553</v>
      </c>
      <c r="BJ178" s="18">
        <v>130104</v>
      </c>
      <c r="BK178" s="18">
        <v>110122</v>
      </c>
      <c r="BL178" s="12">
        <v>95206</v>
      </c>
      <c r="BM178" s="18">
        <v>128453</v>
      </c>
      <c r="BN178" s="18">
        <v>108645</v>
      </c>
      <c r="BO178" s="12">
        <v>91731</v>
      </c>
      <c r="BP178" s="18">
        <v>107652</v>
      </c>
      <c r="BQ178" s="12">
        <v>81397</v>
      </c>
      <c r="BR178" s="12">
        <v>63078</v>
      </c>
      <c r="BS178" s="12">
        <v>79591</v>
      </c>
      <c r="BT178" s="12">
        <v>62200</v>
      </c>
      <c r="BU178" s="12">
        <v>61817</v>
      </c>
      <c r="BV178" s="12">
        <v>90175</v>
      </c>
      <c r="BW178" s="94"/>
      <c r="BX178" s="94"/>
      <c r="BY178" s="94"/>
      <c r="BZ178" s="94"/>
      <c r="CA178" s="94"/>
      <c r="CB178" s="94"/>
      <c r="CD178" s="24">
        <f t="shared" si="8"/>
        <v>214192</v>
      </c>
      <c r="CE178" s="24">
        <f t="shared" si="9"/>
        <v>224066</v>
      </c>
      <c r="CF178" s="24">
        <f t="shared" si="10"/>
        <v>308028</v>
      </c>
    </row>
    <row r="179" spans="2:84" x14ac:dyDescent="0.2">
      <c r="B179" s="11" t="s">
        <v>176</v>
      </c>
      <c r="C179" s="18">
        <v>101969</v>
      </c>
      <c r="D179" s="18">
        <v>102614</v>
      </c>
      <c r="E179" s="18">
        <v>125961</v>
      </c>
      <c r="F179" s="18">
        <v>108254</v>
      </c>
      <c r="G179" s="18">
        <v>143463</v>
      </c>
      <c r="H179" s="18">
        <v>177336</v>
      </c>
      <c r="I179" s="18">
        <v>144597</v>
      </c>
      <c r="J179" s="18">
        <v>128578</v>
      </c>
      <c r="K179" s="18">
        <v>167259</v>
      </c>
      <c r="L179" s="18">
        <v>132073</v>
      </c>
      <c r="M179" s="18">
        <v>139137</v>
      </c>
      <c r="N179" s="18">
        <v>157755</v>
      </c>
      <c r="O179" s="18">
        <v>121129</v>
      </c>
      <c r="P179" s="18">
        <v>128978</v>
      </c>
      <c r="Q179" s="18">
        <v>169901</v>
      </c>
      <c r="R179" s="18">
        <v>131745</v>
      </c>
      <c r="S179" s="18">
        <v>115045</v>
      </c>
      <c r="T179" s="18">
        <v>176880</v>
      </c>
      <c r="U179" s="18">
        <v>152398</v>
      </c>
      <c r="V179" s="18">
        <v>160148</v>
      </c>
      <c r="W179" s="18">
        <v>199470</v>
      </c>
      <c r="X179" s="18">
        <v>157388</v>
      </c>
      <c r="Y179" s="18">
        <v>158801</v>
      </c>
      <c r="Z179" s="18">
        <v>180752</v>
      </c>
      <c r="AA179" s="18">
        <v>141986</v>
      </c>
      <c r="AB179" s="18">
        <v>138479</v>
      </c>
      <c r="AC179" s="18">
        <v>179012</v>
      </c>
      <c r="AD179" s="18">
        <v>126694</v>
      </c>
      <c r="AE179" s="18">
        <v>144617</v>
      </c>
      <c r="AF179" s="18">
        <v>175533</v>
      </c>
      <c r="AG179" s="18">
        <v>157050</v>
      </c>
      <c r="AH179" s="18">
        <v>157508</v>
      </c>
      <c r="AI179" s="18">
        <v>182297</v>
      </c>
      <c r="AJ179" s="18">
        <v>149830</v>
      </c>
      <c r="AK179" s="18">
        <v>132168</v>
      </c>
      <c r="AL179" s="18">
        <v>174990</v>
      </c>
      <c r="AM179" s="18">
        <v>153241</v>
      </c>
      <c r="AN179" s="18">
        <v>146461</v>
      </c>
      <c r="AO179" s="18">
        <v>187519</v>
      </c>
      <c r="AP179" s="18">
        <v>134830</v>
      </c>
      <c r="AQ179" s="18">
        <v>127710</v>
      </c>
      <c r="AR179" s="18">
        <v>152350</v>
      </c>
      <c r="AS179" s="18">
        <v>103146</v>
      </c>
      <c r="AT179" s="18">
        <v>101523</v>
      </c>
      <c r="AU179" s="18">
        <v>131739</v>
      </c>
      <c r="AV179" s="18">
        <v>105546</v>
      </c>
      <c r="AW179" s="18">
        <v>105713</v>
      </c>
      <c r="AX179" s="18">
        <v>126353</v>
      </c>
      <c r="AY179" s="12">
        <v>93735</v>
      </c>
      <c r="AZ179" s="12">
        <v>97932</v>
      </c>
      <c r="BA179" s="18">
        <v>117271</v>
      </c>
      <c r="BB179" s="12">
        <v>94943</v>
      </c>
      <c r="BC179" s="18">
        <v>100413</v>
      </c>
      <c r="BD179" s="18">
        <v>117520</v>
      </c>
      <c r="BE179" s="12">
        <v>94392</v>
      </c>
      <c r="BF179" s="12">
        <v>88367</v>
      </c>
      <c r="BG179" s="18">
        <v>120977</v>
      </c>
      <c r="BH179" s="18">
        <v>101015</v>
      </c>
      <c r="BI179" s="18">
        <v>105951</v>
      </c>
      <c r="BJ179" s="18">
        <v>110854</v>
      </c>
      <c r="BK179" s="12">
        <v>95489</v>
      </c>
      <c r="BL179" s="12">
        <v>82876</v>
      </c>
      <c r="BM179" s="12">
        <v>99763</v>
      </c>
      <c r="BN179" s="18">
        <v>101591</v>
      </c>
      <c r="BO179" s="18">
        <v>100348</v>
      </c>
      <c r="BP179" s="18">
        <v>120314</v>
      </c>
      <c r="BQ179" s="12">
        <v>76582</v>
      </c>
      <c r="BR179" s="12">
        <v>96270</v>
      </c>
      <c r="BS179" s="18">
        <v>135474</v>
      </c>
      <c r="BT179" s="18">
        <v>101262</v>
      </c>
      <c r="BU179" s="12">
        <v>69848</v>
      </c>
      <c r="BV179" s="12">
        <v>90008</v>
      </c>
      <c r="BW179" s="94"/>
      <c r="BX179" s="94"/>
      <c r="BY179" s="94"/>
      <c r="BZ179" s="94"/>
      <c r="CA179" s="94"/>
      <c r="CB179" s="94"/>
      <c r="CD179" s="24">
        <f t="shared" si="8"/>
        <v>261118</v>
      </c>
      <c r="CE179" s="24">
        <f t="shared" si="9"/>
        <v>308326</v>
      </c>
      <c r="CF179" s="24">
        <f t="shared" si="10"/>
        <v>322253</v>
      </c>
    </row>
    <row r="180" spans="2:84" x14ac:dyDescent="0.2">
      <c r="B180" s="11" t="s">
        <v>421</v>
      </c>
      <c r="C180" s="18">
        <v>141800</v>
      </c>
      <c r="D180" s="18">
        <v>133905</v>
      </c>
      <c r="E180" s="18">
        <v>199325</v>
      </c>
      <c r="F180" s="18">
        <v>180034</v>
      </c>
      <c r="G180" s="18">
        <v>162783</v>
      </c>
      <c r="H180" s="18">
        <v>209543</v>
      </c>
      <c r="I180" s="18">
        <v>136503</v>
      </c>
      <c r="J180" s="18">
        <v>199570</v>
      </c>
      <c r="K180" s="18">
        <v>196991</v>
      </c>
      <c r="L180" s="18">
        <v>187468</v>
      </c>
      <c r="M180" s="18">
        <v>170453</v>
      </c>
      <c r="N180" s="18">
        <v>202518</v>
      </c>
      <c r="O180" s="18">
        <v>196826</v>
      </c>
      <c r="P180" s="18">
        <v>219747</v>
      </c>
      <c r="Q180" s="18">
        <v>168688</v>
      </c>
      <c r="R180" s="18">
        <v>169340</v>
      </c>
      <c r="S180" s="18">
        <v>184311</v>
      </c>
      <c r="T180" s="18">
        <v>156348</v>
      </c>
      <c r="U180" s="18">
        <v>153066</v>
      </c>
      <c r="V180" s="18">
        <v>204260</v>
      </c>
      <c r="W180" s="18">
        <v>136326</v>
      </c>
      <c r="X180" s="12">
        <v>85182</v>
      </c>
      <c r="Y180" s="12">
        <v>54153</v>
      </c>
      <c r="Z180" s="12">
        <v>65009</v>
      </c>
      <c r="AA180" s="18">
        <v>125617</v>
      </c>
      <c r="AB180" s="18">
        <v>119680</v>
      </c>
      <c r="AC180" s="12">
        <v>87267</v>
      </c>
      <c r="AD180" s="12">
        <v>37515</v>
      </c>
      <c r="AE180" s="12">
        <v>59548</v>
      </c>
      <c r="AF180" s="12">
        <v>62404</v>
      </c>
      <c r="AG180" s="12">
        <v>77928</v>
      </c>
      <c r="AH180" s="12">
        <v>84945</v>
      </c>
      <c r="AI180" s="12">
        <v>49294</v>
      </c>
      <c r="AJ180" s="12">
        <v>90108</v>
      </c>
      <c r="AK180" s="12">
        <v>23387</v>
      </c>
      <c r="AL180" s="12">
        <v>87886</v>
      </c>
      <c r="AM180" s="18">
        <v>124256</v>
      </c>
      <c r="AN180" s="18">
        <v>136020</v>
      </c>
      <c r="AO180" s="12">
        <v>89379</v>
      </c>
      <c r="AP180" s="18">
        <v>106695</v>
      </c>
      <c r="AQ180" s="12">
        <v>80522</v>
      </c>
      <c r="AR180" s="12">
        <v>62926</v>
      </c>
      <c r="AS180" s="18">
        <v>101715</v>
      </c>
      <c r="AT180" s="18">
        <v>125658</v>
      </c>
      <c r="AU180" s="18">
        <v>133414</v>
      </c>
      <c r="AV180" s="12">
        <v>88063</v>
      </c>
      <c r="AW180" s="12">
        <v>77177</v>
      </c>
      <c r="AX180" s="18">
        <v>109575</v>
      </c>
      <c r="AY180" s="12">
        <v>88159</v>
      </c>
      <c r="AZ180" s="18">
        <v>108636</v>
      </c>
      <c r="BA180" s="12">
        <v>95207</v>
      </c>
      <c r="BB180" s="12">
        <v>88616</v>
      </c>
      <c r="BC180" s="12">
        <v>96633</v>
      </c>
      <c r="BD180" s="18">
        <v>135218</v>
      </c>
      <c r="BE180" s="18">
        <v>113076</v>
      </c>
      <c r="BF180" s="18">
        <v>153243</v>
      </c>
      <c r="BG180" s="12">
        <v>81697</v>
      </c>
      <c r="BH180" s="12">
        <v>84919</v>
      </c>
      <c r="BI180" s="12">
        <v>82897</v>
      </c>
      <c r="BJ180" s="12">
        <v>88267</v>
      </c>
      <c r="BK180" s="12">
        <v>76158</v>
      </c>
      <c r="BL180" s="12">
        <v>72156</v>
      </c>
      <c r="BM180" s="12">
        <v>64348</v>
      </c>
      <c r="BN180" s="12">
        <v>39402</v>
      </c>
      <c r="BO180" s="12">
        <v>55611</v>
      </c>
      <c r="BP180" s="12">
        <v>58046</v>
      </c>
      <c r="BQ180" s="12">
        <v>53021</v>
      </c>
      <c r="BR180" s="12">
        <v>44707</v>
      </c>
      <c r="BS180" s="12">
        <v>50835</v>
      </c>
      <c r="BT180" s="12">
        <v>40340</v>
      </c>
      <c r="BU180" s="12">
        <v>34813</v>
      </c>
      <c r="BV180" s="12">
        <v>84507</v>
      </c>
      <c r="BW180" s="94"/>
      <c r="BX180" s="94"/>
      <c r="BY180" s="94"/>
      <c r="BZ180" s="94"/>
      <c r="CA180" s="94"/>
      <c r="CB180" s="94"/>
      <c r="CD180" s="24">
        <f t="shared" si="8"/>
        <v>159660</v>
      </c>
      <c r="CE180" s="24">
        <f t="shared" si="9"/>
        <v>148563</v>
      </c>
      <c r="CF180" s="24">
        <f t="shared" si="10"/>
        <v>153059</v>
      </c>
    </row>
    <row r="181" spans="2:84" x14ac:dyDescent="0.2">
      <c r="B181" s="11" t="s">
        <v>555</v>
      </c>
      <c r="C181" s="18">
        <v>108581</v>
      </c>
      <c r="D181" s="12">
        <v>99931</v>
      </c>
      <c r="E181" s="18">
        <v>125609</v>
      </c>
      <c r="F181" s="12">
        <v>98225</v>
      </c>
      <c r="G181" s="12">
        <v>97418</v>
      </c>
      <c r="H181" s="18">
        <v>123535</v>
      </c>
      <c r="I181" s="12">
        <v>88812</v>
      </c>
      <c r="J181" s="12">
        <v>89850</v>
      </c>
      <c r="K181" s="18">
        <v>115716</v>
      </c>
      <c r="L181" s="12">
        <v>84815</v>
      </c>
      <c r="M181" s="12">
        <v>85265</v>
      </c>
      <c r="N181" s="18">
        <v>122328</v>
      </c>
      <c r="O181" s="12">
        <v>79260</v>
      </c>
      <c r="P181" s="12">
        <v>75817</v>
      </c>
      <c r="Q181" s="12">
        <v>93922</v>
      </c>
      <c r="R181" s="18">
        <v>102871</v>
      </c>
      <c r="S181" s="12">
        <v>83176</v>
      </c>
      <c r="T181" s="18">
        <v>105965</v>
      </c>
      <c r="U181" s="12">
        <v>83261</v>
      </c>
      <c r="V181" s="12">
        <v>78321</v>
      </c>
      <c r="W181" s="18">
        <v>101624</v>
      </c>
      <c r="X181" s="12">
        <v>80617</v>
      </c>
      <c r="Y181" s="12">
        <v>79264</v>
      </c>
      <c r="Z181" s="12">
        <v>85045</v>
      </c>
      <c r="AA181" s="12">
        <v>77615</v>
      </c>
      <c r="AB181" s="12">
        <v>75763</v>
      </c>
      <c r="AC181" s="12">
        <v>98145</v>
      </c>
      <c r="AD181" s="12">
        <v>54961</v>
      </c>
      <c r="AE181" s="12">
        <v>56760</v>
      </c>
      <c r="AF181" s="12">
        <v>62833</v>
      </c>
      <c r="AG181" s="12">
        <v>54319</v>
      </c>
      <c r="AH181" s="12">
        <v>42179</v>
      </c>
      <c r="AI181" s="12">
        <v>61989</v>
      </c>
      <c r="AJ181" s="12">
        <v>54946</v>
      </c>
      <c r="AK181" s="12">
        <v>50509</v>
      </c>
      <c r="AL181" s="12">
        <v>70193</v>
      </c>
      <c r="AM181" s="12">
        <v>61631</v>
      </c>
      <c r="AN181" s="12">
        <v>44555</v>
      </c>
      <c r="AO181" s="12">
        <v>66086</v>
      </c>
      <c r="AP181" s="12">
        <v>50960</v>
      </c>
      <c r="AQ181" s="12">
        <v>67989</v>
      </c>
      <c r="AR181" s="12">
        <v>70677</v>
      </c>
      <c r="AS181" s="12">
        <v>55291</v>
      </c>
      <c r="AT181" s="12">
        <v>64213</v>
      </c>
      <c r="AU181" s="12">
        <v>86533</v>
      </c>
      <c r="AV181" s="12">
        <v>58057</v>
      </c>
      <c r="AW181" s="12">
        <v>61272</v>
      </c>
      <c r="AX181" s="12">
        <v>77647</v>
      </c>
      <c r="AY181" s="12">
        <v>61196</v>
      </c>
      <c r="AZ181" s="12">
        <v>65299</v>
      </c>
      <c r="BA181" s="12">
        <v>79303</v>
      </c>
      <c r="BB181" s="12">
        <v>70033</v>
      </c>
      <c r="BC181" s="12">
        <v>67109</v>
      </c>
      <c r="BD181" s="12">
        <v>71399</v>
      </c>
      <c r="BE181" s="12">
        <v>65589</v>
      </c>
      <c r="BF181" s="12">
        <v>55510</v>
      </c>
      <c r="BG181" s="13">
        <v>3438</v>
      </c>
      <c r="BH181" s="12">
        <v>21550</v>
      </c>
      <c r="BI181" s="18">
        <v>137219</v>
      </c>
      <c r="BJ181" s="12">
        <v>62985</v>
      </c>
      <c r="BK181" s="12">
        <v>77625</v>
      </c>
      <c r="BL181" s="12">
        <v>90736</v>
      </c>
      <c r="BM181" s="12">
        <v>82779</v>
      </c>
      <c r="BN181" s="12">
        <v>81073</v>
      </c>
      <c r="BO181" s="12">
        <v>91641</v>
      </c>
      <c r="BP181" s="18">
        <v>119188</v>
      </c>
      <c r="BQ181" s="12">
        <v>97077</v>
      </c>
      <c r="BR181" s="18">
        <v>101624</v>
      </c>
      <c r="BS181" s="12">
        <v>96886</v>
      </c>
      <c r="BT181" s="12">
        <v>66561</v>
      </c>
      <c r="BU181" s="12">
        <v>83106</v>
      </c>
      <c r="BV181" s="12">
        <v>83810</v>
      </c>
      <c r="BW181" s="94"/>
      <c r="BX181" s="94"/>
      <c r="BY181" s="94"/>
      <c r="BZ181" s="94"/>
      <c r="CA181" s="94"/>
      <c r="CB181" s="94"/>
      <c r="CD181" s="24">
        <f t="shared" si="8"/>
        <v>233477</v>
      </c>
      <c r="CE181" s="24">
        <f t="shared" si="9"/>
        <v>295587</v>
      </c>
      <c r="CF181" s="24">
        <f t="shared" si="10"/>
        <v>291902</v>
      </c>
    </row>
    <row r="182" spans="2:84" x14ac:dyDescent="0.2">
      <c r="B182" s="11" t="s">
        <v>515</v>
      </c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9">
        <v>7</v>
      </c>
      <c r="X182" s="20">
        <v>29</v>
      </c>
      <c r="Y182" s="20">
        <v>38</v>
      </c>
      <c r="Z182" s="12">
        <v>52825</v>
      </c>
      <c r="AA182" s="12">
        <v>69326</v>
      </c>
      <c r="AB182" s="18">
        <v>106560</v>
      </c>
      <c r="AC182" s="12">
        <v>78993</v>
      </c>
      <c r="AD182" s="12">
        <v>77084</v>
      </c>
      <c r="AE182" s="12">
        <v>55081</v>
      </c>
      <c r="AF182" s="18">
        <v>107449</v>
      </c>
      <c r="AG182" s="12">
        <v>47701</v>
      </c>
      <c r="AH182" s="12">
        <v>61976</v>
      </c>
      <c r="AI182" s="12">
        <v>47770</v>
      </c>
      <c r="AJ182" s="18">
        <v>224587</v>
      </c>
      <c r="AK182" s="18">
        <v>201850</v>
      </c>
      <c r="AL182" s="12">
        <v>50632</v>
      </c>
      <c r="AM182" s="12">
        <v>52645</v>
      </c>
      <c r="AN182" s="12">
        <v>36128</v>
      </c>
      <c r="AO182" s="12">
        <v>68811</v>
      </c>
      <c r="AP182" s="12">
        <v>68151</v>
      </c>
      <c r="AQ182" s="12">
        <v>61669</v>
      </c>
      <c r="AR182" s="18">
        <v>108112</v>
      </c>
      <c r="AS182" s="12">
        <v>88688</v>
      </c>
      <c r="AT182" s="12">
        <v>80638</v>
      </c>
      <c r="AU182" s="18">
        <v>114926</v>
      </c>
      <c r="AV182" s="18">
        <v>122362</v>
      </c>
      <c r="AW182" s="18">
        <v>105743</v>
      </c>
      <c r="AX182" s="18">
        <v>163365</v>
      </c>
      <c r="AY182" s="18">
        <v>106149</v>
      </c>
      <c r="AZ182" s="12">
        <v>72161</v>
      </c>
      <c r="BA182" s="12">
        <v>82203</v>
      </c>
      <c r="BB182" s="12">
        <v>74211</v>
      </c>
      <c r="BC182" s="12">
        <v>67311</v>
      </c>
      <c r="BD182" s="18">
        <v>122744</v>
      </c>
      <c r="BE182" s="12">
        <v>80447</v>
      </c>
      <c r="BF182" s="12">
        <v>55761</v>
      </c>
      <c r="BG182" s="18">
        <v>179749</v>
      </c>
      <c r="BH182" s="12">
        <v>73813</v>
      </c>
      <c r="BI182" s="12">
        <v>54669</v>
      </c>
      <c r="BJ182" s="12">
        <v>73534</v>
      </c>
      <c r="BK182" s="12">
        <v>80241</v>
      </c>
      <c r="BL182" s="18">
        <v>100818</v>
      </c>
      <c r="BM182" s="18">
        <v>192032</v>
      </c>
      <c r="BN182" s="18">
        <v>118048</v>
      </c>
      <c r="BO182" s="12">
        <v>68455</v>
      </c>
      <c r="BP182" s="18">
        <v>110967</v>
      </c>
      <c r="BQ182" s="12">
        <v>85677</v>
      </c>
      <c r="BR182" s="12">
        <v>76694</v>
      </c>
      <c r="BS182" s="18">
        <v>100866</v>
      </c>
      <c r="BT182" s="12">
        <v>82660</v>
      </c>
      <c r="BU182" s="12">
        <v>77740</v>
      </c>
      <c r="BV182" s="12">
        <v>83122</v>
      </c>
      <c r="BW182" s="94"/>
      <c r="BX182" s="94"/>
      <c r="BY182" s="94"/>
      <c r="BZ182" s="94"/>
      <c r="CA182" s="94"/>
      <c r="CB182" s="94"/>
      <c r="CD182" s="24">
        <f t="shared" si="8"/>
        <v>243522</v>
      </c>
      <c r="CE182" s="24">
        <f t="shared" si="9"/>
        <v>263237</v>
      </c>
      <c r="CF182" s="24">
        <f t="shared" si="10"/>
        <v>297470</v>
      </c>
    </row>
    <row r="183" spans="2:84" x14ac:dyDescent="0.2">
      <c r="B183" s="11" t="s">
        <v>276</v>
      </c>
      <c r="C183" s="18">
        <v>155710</v>
      </c>
      <c r="D183" s="12">
        <v>85582</v>
      </c>
      <c r="E183" s="12">
        <v>84472</v>
      </c>
      <c r="F183" s="18">
        <v>108807</v>
      </c>
      <c r="G183" s="18">
        <v>149454</v>
      </c>
      <c r="H183" s="18">
        <v>189513</v>
      </c>
      <c r="I183" s="18">
        <v>222310</v>
      </c>
      <c r="J183" s="18">
        <v>126322</v>
      </c>
      <c r="K183" s="18">
        <v>241683</v>
      </c>
      <c r="L183" s="18">
        <v>182876</v>
      </c>
      <c r="M183" s="18">
        <v>175309</v>
      </c>
      <c r="N183" s="18">
        <v>207909</v>
      </c>
      <c r="O183" s="18">
        <v>166053</v>
      </c>
      <c r="P183" s="18">
        <v>183861</v>
      </c>
      <c r="Q183" s="18">
        <v>176544</v>
      </c>
      <c r="R183" s="18">
        <v>142156</v>
      </c>
      <c r="S183" s="18">
        <v>182376</v>
      </c>
      <c r="T183" s="18">
        <v>239668</v>
      </c>
      <c r="U183" s="18">
        <v>178755</v>
      </c>
      <c r="V183" s="18">
        <v>158918</v>
      </c>
      <c r="W183" s="18">
        <v>195553</v>
      </c>
      <c r="X183" s="18">
        <v>191749</v>
      </c>
      <c r="Y183" s="18">
        <v>169888</v>
      </c>
      <c r="Z183" s="18">
        <v>183038</v>
      </c>
      <c r="AA183" s="18">
        <v>107914</v>
      </c>
      <c r="AB183" s="18">
        <v>158092</v>
      </c>
      <c r="AC183" s="18">
        <v>144185</v>
      </c>
      <c r="AD183" s="12">
        <v>74570</v>
      </c>
      <c r="AE183" s="18">
        <v>101678</v>
      </c>
      <c r="AF183" s="18">
        <v>115097</v>
      </c>
      <c r="AG183" s="12">
        <v>77125</v>
      </c>
      <c r="AH183" s="12">
        <v>86788</v>
      </c>
      <c r="AI183" s="12">
        <v>98260</v>
      </c>
      <c r="AJ183" s="12">
        <v>66460</v>
      </c>
      <c r="AK183" s="12">
        <v>82127</v>
      </c>
      <c r="AL183" s="18">
        <v>100000</v>
      </c>
      <c r="AM183" s="12">
        <v>69568</v>
      </c>
      <c r="AN183" s="12">
        <v>73015</v>
      </c>
      <c r="AO183" s="12">
        <v>92494</v>
      </c>
      <c r="AP183" s="12">
        <v>68546</v>
      </c>
      <c r="AQ183" s="12">
        <v>65843</v>
      </c>
      <c r="AR183" s="12">
        <v>50291</v>
      </c>
      <c r="AS183" s="12">
        <v>65232</v>
      </c>
      <c r="AT183" s="12">
        <v>99733</v>
      </c>
      <c r="AU183" s="12">
        <v>83478</v>
      </c>
      <c r="AV183" s="12">
        <v>87650</v>
      </c>
      <c r="AW183" s="12">
        <v>70520</v>
      </c>
      <c r="AX183" s="12">
        <v>84415</v>
      </c>
      <c r="AY183" s="12">
        <v>73903</v>
      </c>
      <c r="AZ183" s="12">
        <v>54609</v>
      </c>
      <c r="BA183" s="12">
        <v>72051</v>
      </c>
      <c r="BB183" s="12">
        <v>49903</v>
      </c>
      <c r="BC183" s="12">
        <v>90980</v>
      </c>
      <c r="BD183" s="12">
        <v>95719</v>
      </c>
      <c r="BE183" s="12">
        <v>83105</v>
      </c>
      <c r="BF183" s="12">
        <v>71695</v>
      </c>
      <c r="BG183" s="12">
        <v>90784</v>
      </c>
      <c r="BH183" s="12">
        <v>68288</v>
      </c>
      <c r="BI183" s="12">
        <v>72348</v>
      </c>
      <c r="BJ183" s="18">
        <v>112509</v>
      </c>
      <c r="BK183" s="12">
        <v>87761</v>
      </c>
      <c r="BL183" s="12">
        <v>66585</v>
      </c>
      <c r="BM183" s="12">
        <v>79852</v>
      </c>
      <c r="BN183" s="18">
        <v>102050</v>
      </c>
      <c r="BO183" s="12">
        <v>76684</v>
      </c>
      <c r="BP183" s="12">
        <v>99547</v>
      </c>
      <c r="BQ183" s="12">
        <v>74331</v>
      </c>
      <c r="BR183" s="12">
        <v>75265</v>
      </c>
      <c r="BS183" s="12">
        <v>84879</v>
      </c>
      <c r="BT183" s="12">
        <v>71439</v>
      </c>
      <c r="BU183" s="12">
        <v>70327</v>
      </c>
      <c r="BV183" s="12">
        <v>78297</v>
      </c>
      <c r="BW183" s="94"/>
      <c r="BX183" s="94"/>
      <c r="BY183" s="94"/>
      <c r="BZ183" s="94"/>
      <c r="CA183" s="94"/>
      <c r="CB183" s="94"/>
      <c r="CD183" s="24">
        <f t="shared" si="8"/>
        <v>220063</v>
      </c>
      <c r="CE183" s="24">
        <f t="shared" si="9"/>
        <v>234475</v>
      </c>
      <c r="CF183" s="24">
        <f t="shared" si="10"/>
        <v>278281</v>
      </c>
    </row>
    <row r="184" spans="2:84" x14ac:dyDescent="0.2">
      <c r="B184" s="11" t="s">
        <v>303</v>
      </c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3">
        <v>6056</v>
      </c>
      <c r="AQ184" s="15">
        <v>734</v>
      </c>
      <c r="AR184" s="16">
        <v>3428886</v>
      </c>
      <c r="AS184" s="13">
        <v>1437</v>
      </c>
      <c r="AT184" s="13">
        <v>3569</v>
      </c>
      <c r="AU184" s="13">
        <v>7348</v>
      </c>
      <c r="AV184" s="13">
        <v>4333</v>
      </c>
      <c r="AW184" s="13">
        <v>7402</v>
      </c>
      <c r="AX184" s="12">
        <v>42465</v>
      </c>
      <c r="AY184" s="12">
        <v>40316</v>
      </c>
      <c r="AZ184" s="12">
        <v>43833</v>
      </c>
      <c r="BA184" s="12">
        <v>53858</v>
      </c>
      <c r="BB184" s="12">
        <v>38349</v>
      </c>
      <c r="BC184" s="12">
        <v>48559</v>
      </c>
      <c r="BD184" s="12">
        <v>78430</v>
      </c>
      <c r="BE184" s="12">
        <v>57627</v>
      </c>
      <c r="BF184" s="12">
        <v>35413</v>
      </c>
      <c r="BG184" s="12">
        <v>89639</v>
      </c>
      <c r="BH184" s="12">
        <v>71203</v>
      </c>
      <c r="BI184" s="12">
        <v>78746</v>
      </c>
      <c r="BJ184" s="12">
        <v>92295</v>
      </c>
      <c r="BK184" s="12">
        <v>69274</v>
      </c>
      <c r="BL184" s="12">
        <v>60334</v>
      </c>
      <c r="BM184" s="12">
        <v>84920</v>
      </c>
      <c r="BN184" s="12">
        <v>55400</v>
      </c>
      <c r="BO184" s="12">
        <v>46877</v>
      </c>
      <c r="BP184" s="12">
        <v>87767</v>
      </c>
      <c r="BQ184" s="12">
        <v>74759</v>
      </c>
      <c r="BR184" s="12">
        <v>45787</v>
      </c>
      <c r="BS184" s="12">
        <v>92789</v>
      </c>
      <c r="BT184" s="12">
        <v>58796</v>
      </c>
      <c r="BU184" s="12">
        <v>44188</v>
      </c>
      <c r="BV184" s="12">
        <v>76128</v>
      </c>
      <c r="BW184" s="94"/>
      <c r="BX184" s="94"/>
      <c r="BY184" s="94"/>
      <c r="BZ184" s="94"/>
      <c r="CA184" s="94"/>
      <c r="CB184" s="94"/>
      <c r="CD184" s="24">
        <f t="shared" si="8"/>
        <v>179112</v>
      </c>
      <c r="CE184" s="24">
        <f t="shared" si="9"/>
        <v>213335</v>
      </c>
      <c r="CF184" s="24">
        <f t="shared" si="10"/>
        <v>190044</v>
      </c>
    </row>
    <row r="185" spans="2:84" x14ac:dyDescent="0.2">
      <c r="B185" s="11" t="s">
        <v>172</v>
      </c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8">
        <v>108776</v>
      </c>
      <c r="AU185" s="18">
        <v>450319</v>
      </c>
      <c r="AV185" s="18">
        <v>430519</v>
      </c>
      <c r="AW185" s="18">
        <v>446622</v>
      </c>
      <c r="AX185" s="18">
        <v>691982</v>
      </c>
      <c r="AY185" s="18">
        <v>491870</v>
      </c>
      <c r="AZ185" s="18">
        <v>508731</v>
      </c>
      <c r="BA185" s="18">
        <v>521149</v>
      </c>
      <c r="BB185" s="18">
        <v>379962</v>
      </c>
      <c r="BC185" s="18">
        <v>387845</v>
      </c>
      <c r="BD185" s="18">
        <v>521342</v>
      </c>
      <c r="BE185" s="18">
        <v>359960</v>
      </c>
      <c r="BF185" s="18">
        <v>361567</v>
      </c>
      <c r="BG185" s="18">
        <v>410101</v>
      </c>
      <c r="BH185" s="18">
        <v>413304</v>
      </c>
      <c r="BI185" s="18">
        <v>373306</v>
      </c>
      <c r="BJ185" s="18">
        <v>393912</v>
      </c>
      <c r="BK185" s="18">
        <v>345731</v>
      </c>
      <c r="BL185" s="18">
        <v>331285</v>
      </c>
      <c r="BM185" s="18">
        <v>327479</v>
      </c>
      <c r="BN185" s="18">
        <v>183002</v>
      </c>
      <c r="BO185" s="18">
        <v>161695</v>
      </c>
      <c r="BP185" s="18">
        <v>176753</v>
      </c>
      <c r="BQ185" s="18">
        <v>124395</v>
      </c>
      <c r="BR185" s="18">
        <v>111450</v>
      </c>
      <c r="BS185" s="18">
        <v>127029</v>
      </c>
      <c r="BT185" s="18">
        <v>102390</v>
      </c>
      <c r="BU185" s="12">
        <v>86703</v>
      </c>
      <c r="BV185" s="12">
        <v>75711</v>
      </c>
      <c r="BW185" s="94"/>
      <c r="BX185" s="94"/>
      <c r="BY185" s="94"/>
      <c r="BZ185" s="94"/>
      <c r="CA185" s="94"/>
      <c r="CB185" s="94"/>
      <c r="CD185" s="24">
        <f t="shared" si="8"/>
        <v>264804</v>
      </c>
      <c r="CE185" s="24">
        <f t="shared" si="9"/>
        <v>362874</v>
      </c>
      <c r="CF185" s="24">
        <f t="shared" si="10"/>
        <v>521450</v>
      </c>
    </row>
    <row r="186" spans="2:84" x14ac:dyDescent="0.2">
      <c r="B186" s="11" t="s">
        <v>137</v>
      </c>
      <c r="C186" s="12">
        <v>92315</v>
      </c>
      <c r="D186" s="12">
        <v>85105</v>
      </c>
      <c r="E186" s="12">
        <v>95398</v>
      </c>
      <c r="F186" s="12">
        <v>76528</v>
      </c>
      <c r="G186" s="12">
        <v>75391</v>
      </c>
      <c r="H186" s="18">
        <v>103510</v>
      </c>
      <c r="I186" s="12">
        <v>79783</v>
      </c>
      <c r="J186" s="12">
        <v>91830</v>
      </c>
      <c r="K186" s="18">
        <v>122516</v>
      </c>
      <c r="L186" s="18">
        <v>102493</v>
      </c>
      <c r="M186" s="18">
        <v>104797</v>
      </c>
      <c r="N186" s="18">
        <v>110208</v>
      </c>
      <c r="O186" s="12">
        <v>85094</v>
      </c>
      <c r="P186" s="12">
        <v>80692</v>
      </c>
      <c r="Q186" s="12">
        <v>99325</v>
      </c>
      <c r="R186" s="12">
        <v>88737</v>
      </c>
      <c r="S186" s="12">
        <v>97954</v>
      </c>
      <c r="T186" s="18">
        <v>132685</v>
      </c>
      <c r="U186" s="12">
        <v>97821</v>
      </c>
      <c r="V186" s="18">
        <v>101788</v>
      </c>
      <c r="W186" s="18">
        <v>143975</v>
      </c>
      <c r="X186" s="18">
        <v>121682</v>
      </c>
      <c r="Y186" s="18">
        <v>115757</v>
      </c>
      <c r="Z186" s="18">
        <v>134878</v>
      </c>
      <c r="AA186" s="18">
        <v>102636</v>
      </c>
      <c r="AB186" s="18">
        <v>107274</v>
      </c>
      <c r="AC186" s="18">
        <v>111233</v>
      </c>
      <c r="AD186" s="12">
        <v>80270</v>
      </c>
      <c r="AE186" s="12">
        <v>73505</v>
      </c>
      <c r="AF186" s="18">
        <v>106070</v>
      </c>
      <c r="AG186" s="12">
        <v>80139</v>
      </c>
      <c r="AH186" s="12">
        <v>71765</v>
      </c>
      <c r="AI186" s="18">
        <v>108891</v>
      </c>
      <c r="AJ186" s="12">
        <v>94823</v>
      </c>
      <c r="AK186" s="18">
        <v>107109</v>
      </c>
      <c r="AL186" s="18">
        <v>122074</v>
      </c>
      <c r="AM186" s="12">
        <v>79290</v>
      </c>
      <c r="AN186" s="12">
        <v>67269</v>
      </c>
      <c r="AO186" s="12">
        <v>82918</v>
      </c>
      <c r="AP186" s="12">
        <v>73700</v>
      </c>
      <c r="AQ186" s="12">
        <v>76916</v>
      </c>
      <c r="AR186" s="12">
        <v>86060</v>
      </c>
      <c r="AS186" s="12">
        <v>64529</v>
      </c>
      <c r="AT186" s="12">
        <v>72092</v>
      </c>
      <c r="AU186" s="12">
        <v>90609</v>
      </c>
      <c r="AV186" s="12">
        <v>84672</v>
      </c>
      <c r="AW186" s="12">
        <v>86871</v>
      </c>
      <c r="AX186" s="12">
        <v>88338</v>
      </c>
      <c r="AY186" s="12">
        <v>62739</v>
      </c>
      <c r="AZ186" s="12">
        <v>53093</v>
      </c>
      <c r="BA186" s="12">
        <v>20728</v>
      </c>
      <c r="BB186" s="12">
        <v>53557</v>
      </c>
      <c r="BC186" s="12">
        <v>68523</v>
      </c>
      <c r="BD186" s="12">
        <v>72934</v>
      </c>
      <c r="BE186" s="12">
        <v>61660</v>
      </c>
      <c r="BF186" s="12">
        <v>51165</v>
      </c>
      <c r="BG186" s="12">
        <v>68123</v>
      </c>
      <c r="BH186" s="12">
        <v>62042</v>
      </c>
      <c r="BI186" s="12">
        <v>60432</v>
      </c>
      <c r="BJ186" s="12">
        <v>73736</v>
      </c>
      <c r="BK186" s="12">
        <v>57328</v>
      </c>
      <c r="BL186" s="12">
        <v>51946</v>
      </c>
      <c r="BM186" s="12">
        <v>63178</v>
      </c>
      <c r="BN186" s="12">
        <v>53716</v>
      </c>
      <c r="BO186" s="12">
        <v>54156</v>
      </c>
      <c r="BP186" s="12">
        <v>66834</v>
      </c>
      <c r="BQ186" s="12">
        <v>51914</v>
      </c>
      <c r="BR186" s="12">
        <v>48222</v>
      </c>
      <c r="BS186" s="12">
        <v>62848</v>
      </c>
      <c r="BT186" s="12">
        <v>62126</v>
      </c>
      <c r="BU186" s="12">
        <v>58780</v>
      </c>
      <c r="BV186" s="12">
        <v>71725</v>
      </c>
      <c r="BW186" s="94"/>
      <c r="BX186" s="94"/>
      <c r="BY186" s="94"/>
      <c r="BZ186" s="94"/>
      <c r="CA186" s="94"/>
      <c r="CB186" s="94"/>
      <c r="CD186" s="24">
        <f t="shared" si="8"/>
        <v>192631</v>
      </c>
      <c r="CE186" s="24">
        <f t="shared" si="9"/>
        <v>162984</v>
      </c>
      <c r="CF186" s="24">
        <f t="shared" si="10"/>
        <v>174706</v>
      </c>
    </row>
    <row r="187" spans="2:84" x14ac:dyDescent="0.2">
      <c r="B187" s="11" t="s">
        <v>449</v>
      </c>
      <c r="C187" s="18">
        <v>120107</v>
      </c>
      <c r="D187" s="18">
        <v>122643</v>
      </c>
      <c r="E187" s="18">
        <v>146828</v>
      </c>
      <c r="F187" s="18">
        <v>111478</v>
      </c>
      <c r="G187" s="18">
        <v>110564</v>
      </c>
      <c r="H187" s="18">
        <v>121341</v>
      </c>
      <c r="I187" s="12">
        <v>97804</v>
      </c>
      <c r="J187" s="18">
        <v>104450</v>
      </c>
      <c r="K187" s="18">
        <v>125496</v>
      </c>
      <c r="L187" s="12">
        <v>78126</v>
      </c>
      <c r="M187" s="12">
        <v>73645</v>
      </c>
      <c r="N187" s="18">
        <v>117688</v>
      </c>
      <c r="O187" s="18">
        <v>114397</v>
      </c>
      <c r="P187" s="12">
        <v>74426</v>
      </c>
      <c r="Q187" s="12">
        <v>91454</v>
      </c>
      <c r="R187" s="12">
        <v>74019</v>
      </c>
      <c r="S187" s="12">
        <v>59012</v>
      </c>
      <c r="T187" s="12">
        <v>79475</v>
      </c>
      <c r="U187" s="12">
        <v>70410</v>
      </c>
      <c r="V187" s="12">
        <v>67200</v>
      </c>
      <c r="W187" s="12">
        <v>93538</v>
      </c>
      <c r="X187" s="12">
        <v>60565</v>
      </c>
      <c r="Y187" s="12">
        <v>60501</v>
      </c>
      <c r="Z187" s="12">
        <v>72944</v>
      </c>
      <c r="AA187" s="12">
        <v>61627</v>
      </c>
      <c r="AB187" s="12">
        <v>57404</v>
      </c>
      <c r="AC187" s="12">
        <v>89014</v>
      </c>
      <c r="AD187" s="12">
        <v>49827</v>
      </c>
      <c r="AE187" s="12">
        <v>48912</v>
      </c>
      <c r="AF187" s="12">
        <v>60836</v>
      </c>
      <c r="AG187" s="12">
        <v>47978</v>
      </c>
      <c r="AH187" s="12">
        <v>40619</v>
      </c>
      <c r="AI187" s="12">
        <v>48047</v>
      </c>
      <c r="AJ187" s="12">
        <v>45194</v>
      </c>
      <c r="AK187" s="12">
        <v>45806</v>
      </c>
      <c r="AL187" s="12">
        <v>65460</v>
      </c>
      <c r="AM187" s="12">
        <v>43556</v>
      </c>
      <c r="AN187" s="12">
        <v>36208</v>
      </c>
      <c r="AO187" s="12">
        <v>66338</v>
      </c>
      <c r="AP187" s="12">
        <v>41197</v>
      </c>
      <c r="AQ187" s="12">
        <v>48993</v>
      </c>
      <c r="AR187" s="12">
        <v>70661</v>
      </c>
      <c r="AS187" s="12">
        <v>66853</v>
      </c>
      <c r="AT187" s="12">
        <v>67649</v>
      </c>
      <c r="AU187" s="18">
        <v>101944</v>
      </c>
      <c r="AV187" s="12">
        <v>68603</v>
      </c>
      <c r="AW187" s="12">
        <v>65945</v>
      </c>
      <c r="AX187" s="12">
        <v>88518</v>
      </c>
      <c r="AY187" s="12">
        <v>78214</v>
      </c>
      <c r="AZ187" s="12">
        <v>77672</v>
      </c>
      <c r="BA187" s="12">
        <v>90870</v>
      </c>
      <c r="BB187" s="18">
        <v>119855</v>
      </c>
      <c r="BC187" s="18">
        <v>106289</v>
      </c>
      <c r="BD187" s="18">
        <v>127238</v>
      </c>
      <c r="BE187" s="18">
        <v>234960</v>
      </c>
      <c r="BF187" s="18">
        <v>312868</v>
      </c>
      <c r="BG187" s="18">
        <v>609479</v>
      </c>
      <c r="BH187" s="18">
        <v>601066</v>
      </c>
      <c r="BI187" s="18">
        <v>553403</v>
      </c>
      <c r="BJ187" s="12">
        <v>58946</v>
      </c>
      <c r="BK187" s="12">
        <v>45534</v>
      </c>
      <c r="BL187" s="12">
        <v>23576</v>
      </c>
      <c r="BM187" s="12">
        <v>28299</v>
      </c>
      <c r="BN187" s="12">
        <v>34931</v>
      </c>
      <c r="BO187" s="12">
        <v>45828</v>
      </c>
      <c r="BP187" s="12">
        <v>57518</v>
      </c>
      <c r="BQ187" s="12">
        <v>53109</v>
      </c>
      <c r="BR187" s="12">
        <v>59876</v>
      </c>
      <c r="BS187" s="12">
        <v>62274</v>
      </c>
      <c r="BT187" s="12">
        <v>46857</v>
      </c>
      <c r="BU187" s="12">
        <v>48105</v>
      </c>
      <c r="BV187" s="12">
        <v>70058</v>
      </c>
      <c r="BW187" s="94"/>
      <c r="BX187" s="94"/>
      <c r="BY187" s="94"/>
      <c r="BZ187" s="94"/>
      <c r="CA187" s="94"/>
      <c r="CB187" s="94"/>
      <c r="CD187" s="24">
        <f t="shared" si="8"/>
        <v>165020</v>
      </c>
      <c r="CE187" s="24">
        <f t="shared" si="9"/>
        <v>175259</v>
      </c>
      <c r="CF187" s="24">
        <f t="shared" si="10"/>
        <v>138277</v>
      </c>
    </row>
    <row r="188" spans="2:84" x14ac:dyDescent="0.2">
      <c r="B188" s="11" t="s">
        <v>520</v>
      </c>
      <c r="C188" s="12">
        <v>51208</v>
      </c>
      <c r="D188" s="12">
        <v>51243</v>
      </c>
      <c r="E188" s="12">
        <v>55294</v>
      </c>
      <c r="F188" s="12">
        <v>46876</v>
      </c>
      <c r="G188" s="12">
        <v>58673</v>
      </c>
      <c r="H188" s="12">
        <v>94036</v>
      </c>
      <c r="I188" s="12">
        <v>78219</v>
      </c>
      <c r="J188" s="12">
        <v>80198</v>
      </c>
      <c r="K188" s="12">
        <v>91274</v>
      </c>
      <c r="L188" s="12">
        <v>67932</v>
      </c>
      <c r="M188" s="12">
        <v>66700</v>
      </c>
      <c r="N188" s="12">
        <v>84846</v>
      </c>
      <c r="O188" s="12">
        <v>72593</v>
      </c>
      <c r="P188" s="12">
        <v>72411</v>
      </c>
      <c r="Q188" s="12">
        <v>77799</v>
      </c>
      <c r="R188" s="12">
        <v>69140</v>
      </c>
      <c r="S188" s="12">
        <v>69541</v>
      </c>
      <c r="T188" s="12">
        <v>88845</v>
      </c>
      <c r="U188" s="12">
        <v>73209</v>
      </c>
      <c r="V188" s="12">
        <v>74104</v>
      </c>
      <c r="W188" s="12">
        <v>87419</v>
      </c>
      <c r="X188" s="12">
        <v>58803</v>
      </c>
      <c r="Y188" s="12">
        <v>57553</v>
      </c>
      <c r="Z188" s="12">
        <v>72472</v>
      </c>
      <c r="AA188" s="12">
        <v>57035</v>
      </c>
      <c r="AB188" s="12">
        <v>58782</v>
      </c>
      <c r="AC188" s="12">
        <v>74724</v>
      </c>
      <c r="AD188" s="12">
        <v>65112</v>
      </c>
      <c r="AE188" s="12">
        <v>67363</v>
      </c>
      <c r="AF188" s="12">
        <v>86853</v>
      </c>
      <c r="AG188" s="12">
        <v>70738</v>
      </c>
      <c r="AH188" s="12">
        <v>71031</v>
      </c>
      <c r="AI188" s="12">
        <v>78301</v>
      </c>
      <c r="AJ188" s="12">
        <v>63074</v>
      </c>
      <c r="AK188" s="12">
        <v>61303</v>
      </c>
      <c r="AL188" s="12">
        <v>70678</v>
      </c>
      <c r="AM188" s="12">
        <v>56310</v>
      </c>
      <c r="AN188" s="12">
        <v>56150</v>
      </c>
      <c r="AO188" s="12">
        <v>71894</v>
      </c>
      <c r="AP188" s="12">
        <v>59571</v>
      </c>
      <c r="AQ188" s="12">
        <v>64768</v>
      </c>
      <c r="AR188" s="12">
        <v>85536</v>
      </c>
      <c r="AS188" s="12">
        <v>69202</v>
      </c>
      <c r="AT188" s="12">
        <v>64758</v>
      </c>
      <c r="AU188" s="12">
        <v>75935</v>
      </c>
      <c r="AV188" s="12">
        <v>54926</v>
      </c>
      <c r="AW188" s="12">
        <v>48950</v>
      </c>
      <c r="AX188" s="12">
        <v>72275</v>
      </c>
      <c r="AY188" s="12">
        <v>59305</v>
      </c>
      <c r="AZ188" s="12">
        <v>56748</v>
      </c>
      <c r="BA188" s="12">
        <v>74445</v>
      </c>
      <c r="BB188" s="12">
        <v>56602</v>
      </c>
      <c r="BC188" s="12">
        <v>50153</v>
      </c>
      <c r="BD188" s="12">
        <v>71788</v>
      </c>
      <c r="BE188" s="12">
        <v>56522</v>
      </c>
      <c r="BF188" s="12">
        <v>57274</v>
      </c>
      <c r="BG188" s="12">
        <v>66321</v>
      </c>
      <c r="BH188" s="12">
        <v>53766</v>
      </c>
      <c r="BI188" s="12">
        <v>47713</v>
      </c>
      <c r="BJ188" s="12">
        <v>58190</v>
      </c>
      <c r="BK188" s="12">
        <v>43500</v>
      </c>
      <c r="BL188" s="12">
        <v>52086</v>
      </c>
      <c r="BM188" s="12">
        <v>62661</v>
      </c>
      <c r="BN188" s="12">
        <v>55098</v>
      </c>
      <c r="BO188" s="12">
        <v>56923</v>
      </c>
      <c r="BP188" s="12">
        <v>71983</v>
      </c>
      <c r="BQ188" s="12">
        <v>58572</v>
      </c>
      <c r="BR188" s="12">
        <v>61801</v>
      </c>
      <c r="BS188" s="12">
        <v>74833</v>
      </c>
      <c r="BT188" s="12">
        <v>52675</v>
      </c>
      <c r="BU188" s="12">
        <v>55721</v>
      </c>
      <c r="BV188" s="12">
        <v>68057</v>
      </c>
      <c r="BW188" s="94"/>
      <c r="BX188" s="94"/>
      <c r="BY188" s="94"/>
      <c r="BZ188" s="94"/>
      <c r="CA188" s="94"/>
      <c r="CB188" s="94"/>
      <c r="CD188" s="24">
        <f t="shared" si="8"/>
        <v>176453</v>
      </c>
      <c r="CE188" s="24">
        <f t="shared" si="9"/>
        <v>195206</v>
      </c>
      <c r="CF188" s="24">
        <f t="shared" si="10"/>
        <v>184004</v>
      </c>
    </row>
    <row r="189" spans="2:84" x14ac:dyDescent="0.2">
      <c r="B189" s="11" t="s">
        <v>185</v>
      </c>
      <c r="C189" s="12">
        <v>79589</v>
      </c>
      <c r="D189" s="12">
        <v>59808</v>
      </c>
      <c r="E189" s="12">
        <v>65898</v>
      </c>
      <c r="F189" s="12">
        <v>40870</v>
      </c>
      <c r="G189" s="12">
        <v>33030</v>
      </c>
      <c r="H189" s="12">
        <v>46289</v>
      </c>
      <c r="I189" s="12">
        <v>35243</v>
      </c>
      <c r="J189" s="12">
        <v>38888</v>
      </c>
      <c r="K189" s="12">
        <v>48059</v>
      </c>
      <c r="L189" s="12">
        <v>35636</v>
      </c>
      <c r="M189" s="12">
        <v>44524</v>
      </c>
      <c r="N189" s="12">
        <v>62353</v>
      </c>
      <c r="O189" s="18">
        <v>119600</v>
      </c>
      <c r="P189" s="18">
        <v>162519</v>
      </c>
      <c r="Q189" s="18">
        <v>207926</v>
      </c>
      <c r="R189" s="18">
        <v>116186</v>
      </c>
      <c r="S189" s="18">
        <v>123595</v>
      </c>
      <c r="T189" s="18">
        <v>183871</v>
      </c>
      <c r="U189" s="12">
        <v>61610</v>
      </c>
      <c r="V189" s="18">
        <v>124221</v>
      </c>
      <c r="W189" s="18">
        <v>143013</v>
      </c>
      <c r="X189" s="12">
        <v>37300</v>
      </c>
      <c r="Y189" s="12">
        <v>45807</v>
      </c>
      <c r="Z189" s="12">
        <v>44949</v>
      </c>
      <c r="AA189" s="12">
        <v>38476</v>
      </c>
      <c r="AB189" s="12">
        <v>39828</v>
      </c>
      <c r="AC189" s="12">
        <v>55635</v>
      </c>
      <c r="AD189" s="12">
        <v>44145</v>
      </c>
      <c r="AE189" s="12">
        <v>51413</v>
      </c>
      <c r="AF189" s="12">
        <v>48450</v>
      </c>
      <c r="AG189" s="12">
        <v>44629</v>
      </c>
      <c r="AH189" s="12">
        <v>30465</v>
      </c>
      <c r="AI189" s="12">
        <v>51187</v>
      </c>
      <c r="AJ189" s="12">
        <v>52735</v>
      </c>
      <c r="AK189" s="12">
        <v>40162</v>
      </c>
      <c r="AL189" s="12">
        <v>53941</v>
      </c>
      <c r="AM189" s="12">
        <v>39576</v>
      </c>
      <c r="AN189" s="12">
        <v>26306</v>
      </c>
      <c r="AO189" s="12">
        <v>40791</v>
      </c>
      <c r="AP189" s="12">
        <v>47762</v>
      </c>
      <c r="AQ189" s="12">
        <v>41370</v>
      </c>
      <c r="AR189" s="12">
        <v>41473</v>
      </c>
      <c r="AS189" s="12">
        <v>40478</v>
      </c>
      <c r="AT189" s="12">
        <v>23070</v>
      </c>
      <c r="AU189" s="12">
        <v>21366</v>
      </c>
      <c r="AV189" s="12">
        <v>20319</v>
      </c>
      <c r="AW189" s="12">
        <v>65657</v>
      </c>
      <c r="AX189" s="12">
        <v>56205</v>
      </c>
      <c r="AY189" s="12">
        <v>32683</v>
      </c>
      <c r="AZ189" s="12">
        <v>36906</v>
      </c>
      <c r="BA189" s="12">
        <v>38165</v>
      </c>
      <c r="BB189" s="12">
        <v>45505</v>
      </c>
      <c r="BC189" s="12">
        <v>32511</v>
      </c>
      <c r="BD189" s="12">
        <v>37973</v>
      </c>
      <c r="BE189" s="12">
        <v>35523</v>
      </c>
      <c r="BF189" s="12">
        <v>24409</v>
      </c>
      <c r="BG189" s="12">
        <v>51030</v>
      </c>
      <c r="BH189" s="12">
        <v>25205</v>
      </c>
      <c r="BI189" s="12">
        <v>42092</v>
      </c>
      <c r="BJ189" s="12">
        <v>48638</v>
      </c>
      <c r="BK189" s="12">
        <v>38490</v>
      </c>
      <c r="BL189" s="12">
        <v>17636</v>
      </c>
      <c r="BM189" s="12">
        <v>36465</v>
      </c>
      <c r="BN189" s="12">
        <v>32625</v>
      </c>
      <c r="BO189" s="12">
        <v>17099</v>
      </c>
      <c r="BP189" s="12">
        <v>27934</v>
      </c>
      <c r="BQ189" s="12">
        <v>18282</v>
      </c>
      <c r="BR189" s="12">
        <v>55557</v>
      </c>
      <c r="BS189" s="12">
        <v>66738</v>
      </c>
      <c r="BT189" s="12">
        <v>49717</v>
      </c>
      <c r="BU189" s="12">
        <v>74188</v>
      </c>
      <c r="BV189" s="12">
        <v>64683</v>
      </c>
      <c r="BW189" s="94"/>
      <c r="BX189" s="94"/>
      <c r="BY189" s="94"/>
      <c r="BZ189" s="94"/>
      <c r="CA189" s="94"/>
      <c r="CB189" s="94"/>
      <c r="CD189" s="24">
        <f t="shared" si="8"/>
        <v>188588</v>
      </c>
      <c r="CE189" s="24">
        <f t="shared" si="9"/>
        <v>140577</v>
      </c>
      <c r="CF189" s="24">
        <f t="shared" si="10"/>
        <v>77658</v>
      </c>
    </row>
    <row r="190" spans="2:84" x14ac:dyDescent="0.2">
      <c r="B190" s="11" t="s">
        <v>376</v>
      </c>
      <c r="C190" s="14"/>
      <c r="D190" s="16">
        <v>1539023</v>
      </c>
      <c r="E190" s="18">
        <v>946050</v>
      </c>
      <c r="F190" s="12">
        <v>92690</v>
      </c>
      <c r="G190" s="18">
        <v>133251</v>
      </c>
      <c r="H190" s="18">
        <v>260994</v>
      </c>
      <c r="I190" s="18">
        <v>197594</v>
      </c>
      <c r="J190" s="18">
        <v>213373</v>
      </c>
      <c r="K190" s="18">
        <v>242262</v>
      </c>
      <c r="L190" s="18">
        <v>193203</v>
      </c>
      <c r="M190" s="18">
        <v>175757</v>
      </c>
      <c r="N190" s="18">
        <v>239043</v>
      </c>
      <c r="O190" s="18">
        <v>185358</v>
      </c>
      <c r="P190" s="18">
        <v>155058</v>
      </c>
      <c r="Q190" s="18">
        <v>221279</v>
      </c>
      <c r="R190" s="18">
        <v>168009</v>
      </c>
      <c r="S190" s="18">
        <v>158144</v>
      </c>
      <c r="T190" s="18">
        <v>191352</v>
      </c>
      <c r="U190" s="18">
        <v>142183</v>
      </c>
      <c r="V190" s="18">
        <v>127308</v>
      </c>
      <c r="W190" s="18">
        <v>167586</v>
      </c>
      <c r="X190" s="18">
        <v>103574</v>
      </c>
      <c r="Y190" s="18">
        <v>101449</v>
      </c>
      <c r="Z190" s="18">
        <v>112025</v>
      </c>
      <c r="AA190" s="12">
        <v>95887</v>
      </c>
      <c r="AB190" s="12">
        <v>77485</v>
      </c>
      <c r="AC190" s="12">
        <v>93492</v>
      </c>
      <c r="AD190" s="12">
        <v>81116</v>
      </c>
      <c r="AE190" s="12">
        <v>75428</v>
      </c>
      <c r="AF190" s="18">
        <v>105384</v>
      </c>
      <c r="AG190" s="12">
        <v>76242</v>
      </c>
      <c r="AH190" s="12">
        <v>62084</v>
      </c>
      <c r="AI190" s="12">
        <v>75068</v>
      </c>
      <c r="AJ190" s="12">
        <v>61480</v>
      </c>
      <c r="AK190" s="12">
        <v>56254</v>
      </c>
      <c r="AL190" s="12">
        <v>66423</v>
      </c>
      <c r="AM190" s="12">
        <v>47990</v>
      </c>
      <c r="AN190" s="12">
        <v>39579</v>
      </c>
      <c r="AO190" s="12">
        <v>55216</v>
      </c>
      <c r="AP190" s="12">
        <v>37823</v>
      </c>
      <c r="AQ190" s="12">
        <v>36911</v>
      </c>
      <c r="AR190" s="12">
        <v>79303</v>
      </c>
      <c r="AS190" s="12">
        <v>63942</v>
      </c>
      <c r="AT190" s="12">
        <v>54761</v>
      </c>
      <c r="AU190" s="12">
        <v>65715</v>
      </c>
      <c r="AV190" s="12">
        <v>28642</v>
      </c>
      <c r="AW190" s="13">
        <v>6203</v>
      </c>
      <c r="AX190" s="13">
        <v>2629</v>
      </c>
      <c r="AY190" s="12">
        <v>86254</v>
      </c>
      <c r="AZ190" s="12">
        <v>48968</v>
      </c>
      <c r="BA190" s="12">
        <v>51683</v>
      </c>
      <c r="BB190" s="12">
        <v>39593</v>
      </c>
      <c r="BC190" s="12">
        <v>36114</v>
      </c>
      <c r="BD190" s="12">
        <v>45075</v>
      </c>
      <c r="BE190" s="12">
        <v>34404</v>
      </c>
      <c r="BF190" s="12">
        <v>36676</v>
      </c>
      <c r="BG190" s="12">
        <v>46796</v>
      </c>
      <c r="BH190" s="12">
        <v>31396</v>
      </c>
      <c r="BI190" s="12">
        <v>37077</v>
      </c>
      <c r="BJ190" s="12">
        <v>44856</v>
      </c>
      <c r="BK190" s="12">
        <v>35476</v>
      </c>
      <c r="BL190" s="12">
        <v>32536</v>
      </c>
      <c r="BM190" s="12">
        <v>46332</v>
      </c>
      <c r="BN190" s="12">
        <v>29787</v>
      </c>
      <c r="BO190" s="12">
        <v>35667</v>
      </c>
      <c r="BP190" s="12">
        <v>50267</v>
      </c>
      <c r="BQ190" s="12">
        <v>65457</v>
      </c>
      <c r="BR190" s="12">
        <v>93421</v>
      </c>
      <c r="BS190" s="18">
        <v>108302</v>
      </c>
      <c r="BT190" s="12">
        <v>63179</v>
      </c>
      <c r="BU190" s="12">
        <v>57144</v>
      </c>
      <c r="BV190" s="12">
        <v>63234</v>
      </c>
      <c r="BW190" s="94"/>
      <c r="BX190" s="94"/>
      <c r="BY190" s="94"/>
      <c r="BZ190" s="94"/>
      <c r="CA190" s="94"/>
      <c r="CB190" s="94"/>
      <c r="CD190" s="24">
        <f t="shared" si="8"/>
        <v>183557</v>
      </c>
      <c r="CE190" s="24">
        <f t="shared" si="9"/>
        <v>267180</v>
      </c>
      <c r="CF190" s="24">
        <f t="shared" si="10"/>
        <v>115721</v>
      </c>
    </row>
    <row r="191" spans="2:84" x14ac:dyDescent="0.2">
      <c r="B191" s="11" t="s">
        <v>459</v>
      </c>
      <c r="C191" s="13">
        <v>4117</v>
      </c>
      <c r="D191" s="13">
        <v>2273</v>
      </c>
      <c r="E191" s="13">
        <v>2376</v>
      </c>
      <c r="F191" s="13">
        <v>3289</v>
      </c>
      <c r="G191" s="13">
        <v>2905</v>
      </c>
      <c r="H191" s="13">
        <v>3410</v>
      </c>
      <c r="I191" s="13">
        <v>2239</v>
      </c>
      <c r="J191" s="13">
        <v>4113</v>
      </c>
      <c r="K191" s="13">
        <v>5289</v>
      </c>
      <c r="L191" s="13">
        <v>5696</v>
      </c>
      <c r="M191" s="13">
        <v>4500</v>
      </c>
      <c r="N191" s="13">
        <v>8803</v>
      </c>
      <c r="O191" s="13">
        <v>7110</v>
      </c>
      <c r="P191" s="13">
        <v>5012</v>
      </c>
      <c r="Q191" s="13">
        <v>5148</v>
      </c>
      <c r="R191" s="13">
        <v>7873</v>
      </c>
      <c r="S191" s="13">
        <v>6250</v>
      </c>
      <c r="T191" s="12">
        <v>10440</v>
      </c>
      <c r="U191" s="13">
        <v>8618</v>
      </c>
      <c r="V191" s="12">
        <v>17625</v>
      </c>
      <c r="W191" s="12">
        <v>24083</v>
      </c>
      <c r="X191" s="13">
        <v>9919</v>
      </c>
      <c r="Y191" s="13">
        <v>8161</v>
      </c>
      <c r="Z191" s="13">
        <v>9308</v>
      </c>
      <c r="AA191" s="13">
        <v>9031</v>
      </c>
      <c r="AB191" s="13">
        <v>6894</v>
      </c>
      <c r="AC191" s="13">
        <v>7276</v>
      </c>
      <c r="AD191" s="13">
        <v>5950</v>
      </c>
      <c r="AE191" s="13">
        <v>8603</v>
      </c>
      <c r="AF191" s="12">
        <v>12503</v>
      </c>
      <c r="AG191" s="13">
        <v>8498</v>
      </c>
      <c r="AH191" s="13">
        <v>7855</v>
      </c>
      <c r="AI191" s="12">
        <v>11013</v>
      </c>
      <c r="AJ191" s="12">
        <v>16681</v>
      </c>
      <c r="AK191" s="12">
        <v>14350</v>
      </c>
      <c r="AL191" s="12">
        <v>17370</v>
      </c>
      <c r="AM191" s="12">
        <v>16927</v>
      </c>
      <c r="AN191" s="12">
        <v>19806</v>
      </c>
      <c r="AO191" s="12">
        <v>22709</v>
      </c>
      <c r="AP191" s="12">
        <v>22033</v>
      </c>
      <c r="AQ191" s="12">
        <v>18740</v>
      </c>
      <c r="AR191" s="12">
        <v>23178</v>
      </c>
      <c r="AS191" s="12">
        <v>20295</v>
      </c>
      <c r="AT191" s="13">
        <v>5403</v>
      </c>
      <c r="AU191" s="12">
        <v>15735</v>
      </c>
      <c r="AV191" s="12">
        <v>15670</v>
      </c>
      <c r="AW191" s="12">
        <v>19347</v>
      </c>
      <c r="AX191" s="12">
        <v>19900</v>
      </c>
      <c r="AY191" s="12">
        <v>11846</v>
      </c>
      <c r="AZ191" s="12">
        <v>23578</v>
      </c>
      <c r="BA191" s="12">
        <v>28294</v>
      </c>
      <c r="BB191" s="12">
        <v>28671</v>
      </c>
      <c r="BC191" s="12">
        <v>14109</v>
      </c>
      <c r="BD191" s="12">
        <v>16422</v>
      </c>
      <c r="BE191" s="12">
        <v>40286</v>
      </c>
      <c r="BF191" s="12">
        <v>33534</v>
      </c>
      <c r="BG191" s="12">
        <v>42944</v>
      </c>
      <c r="BH191" s="12">
        <v>33798</v>
      </c>
      <c r="BI191" s="12">
        <v>30081</v>
      </c>
      <c r="BJ191" s="12">
        <v>37392</v>
      </c>
      <c r="BK191" s="12">
        <v>29116</v>
      </c>
      <c r="BL191" s="12">
        <v>29054</v>
      </c>
      <c r="BM191" s="12">
        <v>31972</v>
      </c>
      <c r="BN191" s="12">
        <v>26811</v>
      </c>
      <c r="BO191" s="12">
        <v>32497</v>
      </c>
      <c r="BP191" s="12">
        <v>49829</v>
      </c>
      <c r="BQ191" s="12">
        <v>37652</v>
      </c>
      <c r="BR191" s="12">
        <v>37848</v>
      </c>
      <c r="BS191" s="12">
        <v>63055</v>
      </c>
      <c r="BT191" s="12">
        <v>45617</v>
      </c>
      <c r="BU191" s="12">
        <v>44871</v>
      </c>
      <c r="BV191" s="12">
        <v>60821</v>
      </c>
      <c r="BW191" s="94"/>
      <c r="BX191" s="94"/>
      <c r="BY191" s="94"/>
      <c r="BZ191" s="94"/>
      <c r="CA191" s="94"/>
      <c r="CB191" s="94"/>
      <c r="CD191" s="24">
        <f t="shared" si="8"/>
        <v>151309</v>
      </c>
      <c r="CE191" s="24">
        <f t="shared" si="9"/>
        <v>138555</v>
      </c>
      <c r="CF191" s="24">
        <f t="shared" si="10"/>
        <v>109137</v>
      </c>
    </row>
    <row r="192" spans="2:84" x14ac:dyDescent="0.2">
      <c r="B192" s="11" t="s">
        <v>219</v>
      </c>
      <c r="C192" s="18">
        <v>225424</v>
      </c>
      <c r="D192" s="18">
        <v>224581</v>
      </c>
      <c r="E192" s="18">
        <v>293588</v>
      </c>
      <c r="F192" s="18">
        <v>225937</v>
      </c>
      <c r="G192" s="18">
        <v>261064</v>
      </c>
      <c r="H192" s="18">
        <v>333601</v>
      </c>
      <c r="I192" s="18">
        <v>258886</v>
      </c>
      <c r="J192" s="18">
        <v>275559</v>
      </c>
      <c r="K192" s="18">
        <v>320639</v>
      </c>
      <c r="L192" s="18">
        <v>247925</v>
      </c>
      <c r="M192" s="18">
        <v>349955</v>
      </c>
      <c r="N192" s="18">
        <v>380568</v>
      </c>
      <c r="O192" s="18">
        <v>291069</v>
      </c>
      <c r="P192" s="18">
        <v>285108</v>
      </c>
      <c r="Q192" s="18">
        <v>337603</v>
      </c>
      <c r="R192" s="18">
        <v>255993</v>
      </c>
      <c r="S192" s="18">
        <v>277450</v>
      </c>
      <c r="T192" s="18">
        <v>345040</v>
      </c>
      <c r="U192" s="18">
        <v>282074</v>
      </c>
      <c r="V192" s="18">
        <v>306790</v>
      </c>
      <c r="W192" s="18">
        <v>343166</v>
      </c>
      <c r="X192" s="18">
        <v>259221</v>
      </c>
      <c r="Y192" s="18">
        <v>332822</v>
      </c>
      <c r="Z192" s="18">
        <v>370591</v>
      </c>
      <c r="AA192" s="18">
        <v>288284</v>
      </c>
      <c r="AB192" s="18">
        <v>255906</v>
      </c>
      <c r="AC192" s="18">
        <v>359574</v>
      </c>
      <c r="AD192" s="18">
        <v>282540</v>
      </c>
      <c r="AE192" s="18">
        <v>266631</v>
      </c>
      <c r="AF192" s="18">
        <v>315287</v>
      </c>
      <c r="AG192" s="18">
        <v>245996</v>
      </c>
      <c r="AH192" s="18">
        <v>275721</v>
      </c>
      <c r="AI192" s="18">
        <v>347108</v>
      </c>
      <c r="AJ192" s="18">
        <v>264352</v>
      </c>
      <c r="AK192" s="18">
        <v>300596</v>
      </c>
      <c r="AL192" s="18">
        <v>365485</v>
      </c>
      <c r="AM192" s="18">
        <v>284341</v>
      </c>
      <c r="AN192" s="18">
        <v>265096</v>
      </c>
      <c r="AO192" s="18">
        <v>366253</v>
      </c>
      <c r="AP192" s="18">
        <v>292169</v>
      </c>
      <c r="AQ192" s="18">
        <v>241984</v>
      </c>
      <c r="AR192" s="18">
        <v>281075</v>
      </c>
      <c r="AS192" s="18">
        <v>210749</v>
      </c>
      <c r="AT192" s="18">
        <v>216335</v>
      </c>
      <c r="AU192" s="18">
        <v>270585</v>
      </c>
      <c r="AV192" s="18">
        <v>212682</v>
      </c>
      <c r="AW192" s="18">
        <v>249981</v>
      </c>
      <c r="AX192" s="18">
        <v>311599</v>
      </c>
      <c r="AY192" s="18">
        <v>232808</v>
      </c>
      <c r="AZ192" s="18">
        <v>226691</v>
      </c>
      <c r="BA192" s="18">
        <v>225833</v>
      </c>
      <c r="BB192" s="18">
        <v>150689</v>
      </c>
      <c r="BC192" s="18">
        <v>126298</v>
      </c>
      <c r="BD192" s="18">
        <v>170640</v>
      </c>
      <c r="BE192" s="18">
        <v>135187</v>
      </c>
      <c r="BF192" s="18">
        <v>135515</v>
      </c>
      <c r="BG192" s="18">
        <v>200709</v>
      </c>
      <c r="BH192" s="18">
        <v>188947</v>
      </c>
      <c r="BI192" s="18">
        <v>202874</v>
      </c>
      <c r="BJ192" s="18">
        <v>190464</v>
      </c>
      <c r="BK192" s="18">
        <v>168165</v>
      </c>
      <c r="BL192" s="18">
        <v>153210</v>
      </c>
      <c r="BM192" s="18">
        <v>211014</v>
      </c>
      <c r="BN192" s="18">
        <v>141734</v>
      </c>
      <c r="BO192" s="18">
        <v>111298</v>
      </c>
      <c r="BP192" s="18">
        <v>186494</v>
      </c>
      <c r="BQ192" s="18">
        <v>152681</v>
      </c>
      <c r="BR192" s="18">
        <v>120463</v>
      </c>
      <c r="BS192" s="18">
        <v>165069</v>
      </c>
      <c r="BT192" s="18">
        <v>133425</v>
      </c>
      <c r="BU192" s="18">
        <v>103227</v>
      </c>
      <c r="BV192" s="12">
        <v>57930</v>
      </c>
      <c r="BW192" s="94"/>
      <c r="BX192" s="94"/>
      <c r="BY192" s="94"/>
      <c r="BZ192" s="94"/>
      <c r="CA192" s="94"/>
      <c r="CB192" s="94"/>
      <c r="CD192" s="24">
        <f t="shared" si="8"/>
        <v>294582</v>
      </c>
      <c r="CE192" s="24">
        <f t="shared" si="9"/>
        <v>438213</v>
      </c>
      <c r="CF192" s="24">
        <f t="shared" si="10"/>
        <v>439526</v>
      </c>
    </row>
    <row r="193" spans="2:84" x14ac:dyDescent="0.2">
      <c r="B193" s="11" t="s">
        <v>153</v>
      </c>
      <c r="C193" s="12">
        <v>82572</v>
      </c>
      <c r="D193" s="12">
        <v>98712</v>
      </c>
      <c r="E193" s="18">
        <v>136092</v>
      </c>
      <c r="F193" s="18">
        <v>106244</v>
      </c>
      <c r="G193" s="12">
        <v>67549</v>
      </c>
      <c r="H193" s="18">
        <v>108186</v>
      </c>
      <c r="I193" s="12">
        <v>99983</v>
      </c>
      <c r="J193" s="18">
        <v>150546</v>
      </c>
      <c r="K193" s="18">
        <v>117947</v>
      </c>
      <c r="L193" s="12">
        <v>84524</v>
      </c>
      <c r="M193" s="18">
        <v>106446</v>
      </c>
      <c r="N193" s="18">
        <v>120644</v>
      </c>
      <c r="O193" s="12">
        <v>96107</v>
      </c>
      <c r="P193" s="18">
        <v>125718</v>
      </c>
      <c r="Q193" s="12">
        <v>96914</v>
      </c>
      <c r="R193" s="12">
        <v>60688</v>
      </c>
      <c r="S193" s="18">
        <v>109634</v>
      </c>
      <c r="T193" s="12">
        <v>89405</v>
      </c>
      <c r="U193" s="12">
        <v>70830</v>
      </c>
      <c r="V193" s="12">
        <v>27231</v>
      </c>
      <c r="W193" s="12">
        <v>89994</v>
      </c>
      <c r="X193" s="12">
        <v>79982</v>
      </c>
      <c r="Y193" s="12">
        <v>64351</v>
      </c>
      <c r="Z193" s="12">
        <v>88433</v>
      </c>
      <c r="AA193" s="12">
        <v>60627</v>
      </c>
      <c r="AB193" s="12">
        <v>76812</v>
      </c>
      <c r="AC193" s="12">
        <v>84444</v>
      </c>
      <c r="AD193" s="12">
        <v>50185</v>
      </c>
      <c r="AE193" s="12">
        <v>73159</v>
      </c>
      <c r="AF193" s="12">
        <v>63306</v>
      </c>
      <c r="AG193" s="12">
        <v>82136</v>
      </c>
      <c r="AH193" s="12">
        <v>71773</v>
      </c>
      <c r="AI193" s="12">
        <v>78569</v>
      </c>
      <c r="AJ193" s="12">
        <v>99247</v>
      </c>
      <c r="AK193" s="12">
        <v>75491</v>
      </c>
      <c r="AL193" s="18">
        <v>104357</v>
      </c>
      <c r="AM193" s="12">
        <v>91403</v>
      </c>
      <c r="AN193" s="12">
        <v>69944</v>
      </c>
      <c r="AO193" s="12">
        <v>83162</v>
      </c>
      <c r="AP193" s="12">
        <v>66563</v>
      </c>
      <c r="AQ193" s="12">
        <v>68209</v>
      </c>
      <c r="AR193" s="12">
        <v>86474</v>
      </c>
      <c r="AS193" s="12">
        <v>87041</v>
      </c>
      <c r="AT193" s="12">
        <v>82069</v>
      </c>
      <c r="AU193" s="18">
        <v>119458</v>
      </c>
      <c r="AV193" s="12">
        <v>61061</v>
      </c>
      <c r="AW193" s="12">
        <v>55494</v>
      </c>
      <c r="AX193" s="12">
        <v>69310</v>
      </c>
      <c r="AY193" s="12">
        <v>77117</v>
      </c>
      <c r="AZ193" s="12">
        <v>61563</v>
      </c>
      <c r="BA193" s="12">
        <v>65721</v>
      </c>
      <c r="BB193" s="12">
        <v>49740</v>
      </c>
      <c r="BC193" s="12">
        <v>47678</v>
      </c>
      <c r="BD193" s="12">
        <v>81067</v>
      </c>
      <c r="BE193" s="12">
        <v>57713</v>
      </c>
      <c r="BF193" s="12">
        <v>61464</v>
      </c>
      <c r="BG193" s="12">
        <v>79783</v>
      </c>
      <c r="BH193" s="12">
        <v>58440</v>
      </c>
      <c r="BI193" s="12">
        <v>54013</v>
      </c>
      <c r="BJ193" s="12">
        <v>59682</v>
      </c>
      <c r="BK193" s="12">
        <v>52626</v>
      </c>
      <c r="BL193" s="12">
        <v>45404</v>
      </c>
      <c r="BM193" s="12">
        <v>50153</v>
      </c>
      <c r="BN193" s="12">
        <v>50622</v>
      </c>
      <c r="BO193" s="12">
        <v>44921</v>
      </c>
      <c r="BP193" s="12">
        <v>60026</v>
      </c>
      <c r="BQ193" s="12">
        <v>55551</v>
      </c>
      <c r="BR193" s="12">
        <v>39768</v>
      </c>
      <c r="BS193" s="12">
        <v>60904</v>
      </c>
      <c r="BT193" s="12">
        <v>52205</v>
      </c>
      <c r="BU193" s="12">
        <v>63434</v>
      </c>
      <c r="BV193" s="12">
        <v>57861</v>
      </c>
      <c r="BW193" s="94"/>
      <c r="BX193" s="94"/>
      <c r="BY193" s="94"/>
      <c r="BZ193" s="94"/>
      <c r="CA193" s="94"/>
      <c r="CB193" s="94"/>
      <c r="CD193" s="24">
        <f t="shared" si="8"/>
        <v>173500</v>
      </c>
      <c r="CE193" s="24">
        <f t="shared" si="9"/>
        <v>156223</v>
      </c>
      <c r="CF193" s="24">
        <f t="shared" si="10"/>
        <v>155569</v>
      </c>
    </row>
    <row r="194" spans="2:84" x14ac:dyDescent="0.2">
      <c r="B194" s="11" t="s">
        <v>469</v>
      </c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3">
        <v>3524</v>
      </c>
      <c r="BT194" s="12">
        <v>32655</v>
      </c>
      <c r="BU194" s="12">
        <v>48791</v>
      </c>
      <c r="BV194" s="12">
        <v>57508</v>
      </c>
      <c r="BW194" s="94"/>
      <c r="BX194" s="94"/>
      <c r="BY194" s="94"/>
      <c r="BZ194" s="94"/>
      <c r="CA194" s="94"/>
      <c r="CB194" s="94"/>
      <c r="CD194" s="24">
        <f t="shared" si="8"/>
        <v>138954</v>
      </c>
      <c r="CE194" s="24">
        <f t="shared" si="9"/>
        <v>3524</v>
      </c>
      <c r="CF194" s="24">
        <f t="shared" si="10"/>
        <v>0</v>
      </c>
    </row>
    <row r="195" spans="2:84" x14ac:dyDescent="0.2">
      <c r="B195" s="11" t="s">
        <v>416</v>
      </c>
      <c r="C195" s="18">
        <v>135428</v>
      </c>
      <c r="D195" s="18">
        <v>107600</v>
      </c>
      <c r="E195" s="18">
        <v>159113</v>
      </c>
      <c r="F195" s="18">
        <v>121497</v>
      </c>
      <c r="G195" s="12">
        <v>35214</v>
      </c>
      <c r="H195" s="12">
        <v>63435</v>
      </c>
      <c r="I195" s="12">
        <v>52849</v>
      </c>
      <c r="J195" s="12">
        <v>69855</v>
      </c>
      <c r="K195" s="12">
        <v>59014</v>
      </c>
      <c r="L195" s="12">
        <v>32633</v>
      </c>
      <c r="M195" s="12">
        <v>62049</v>
      </c>
      <c r="N195" s="12">
        <v>70379</v>
      </c>
      <c r="O195" s="18">
        <v>141976</v>
      </c>
      <c r="P195" s="12">
        <v>69319</v>
      </c>
      <c r="Q195" s="18">
        <v>108606</v>
      </c>
      <c r="R195" s="18">
        <v>108636</v>
      </c>
      <c r="S195" s="12">
        <v>55553</v>
      </c>
      <c r="T195" s="12">
        <v>63100</v>
      </c>
      <c r="U195" s="12">
        <v>44803</v>
      </c>
      <c r="V195" s="12">
        <v>56993</v>
      </c>
      <c r="W195" s="12">
        <v>32051</v>
      </c>
      <c r="X195" s="12">
        <v>38763</v>
      </c>
      <c r="Y195" s="12">
        <v>40760</v>
      </c>
      <c r="Z195" s="12">
        <v>57391</v>
      </c>
      <c r="AA195" s="18">
        <v>127368</v>
      </c>
      <c r="AB195" s="12">
        <v>75718</v>
      </c>
      <c r="AC195" s="18">
        <v>109734</v>
      </c>
      <c r="AD195" s="18">
        <v>191572</v>
      </c>
      <c r="AE195" s="12">
        <v>79609</v>
      </c>
      <c r="AF195" s="18">
        <v>123027</v>
      </c>
      <c r="AG195" s="12">
        <v>75329</v>
      </c>
      <c r="AH195" s="12">
        <v>80882</v>
      </c>
      <c r="AI195" s="12">
        <v>90356</v>
      </c>
      <c r="AJ195" s="12">
        <v>27876</v>
      </c>
      <c r="AK195" s="12">
        <v>33434</v>
      </c>
      <c r="AL195" s="12">
        <v>73753</v>
      </c>
      <c r="AM195" s="18">
        <v>121336</v>
      </c>
      <c r="AN195" s="18">
        <v>101519</v>
      </c>
      <c r="AO195" s="18">
        <v>145299</v>
      </c>
      <c r="AP195" s="18">
        <v>144900</v>
      </c>
      <c r="AQ195" s="18">
        <v>105585</v>
      </c>
      <c r="AR195" s="12">
        <v>86100</v>
      </c>
      <c r="AS195" s="12">
        <v>74390</v>
      </c>
      <c r="AT195" s="12">
        <v>68353</v>
      </c>
      <c r="AU195" s="18">
        <v>127423</v>
      </c>
      <c r="AV195" s="12">
        <v>44304</v>
      </c>
      <c r="AW195" s="18">
        <v>155349</v>
      </c>
      <c r="AX195" s="18">
        <v>172566</v>
      </c>
      <c r="AY195" s="18">
        <v>153222</v>
      </c>
      <c r="AZ195" s="12">
        <v>68547</v>
      </c>
      <c r="BA195" s="18">
        <v>254934</v>
      </c>
      <c r="BB195" s="18">
        <v>117160</v>
      </c>
      <c r="BC195" s="18">
        <v>130633</v>
      </c>
      <c r="BD195" s="12">
        <v>58619</v>
      </c>
      <c r="BE195" s="12">
        <v>53791</v>
      </c>
      <c r="BF195" s="12">
        <v>83356</v>
      </c>
      <c r="BG195" s="18">
        <v>102013</v>
      </c>
      <c r="BH195" s="12">
        <v>15249</v>
      </c>
      <c r="BI195" s="12">
        <v>39858</v>
      </c>
      <c r="BJ195" s="12">
        <v>66082</v>
      </c>
      <c r="BK195" s="12">
        <v>78712</v>
      </c>
      <c r="BL195" s="13">
        <v>4833</v>
      </c>
      <c r="BM195" s="13">
        <v>2365</v>
      </c>
      <c r="BN195" s="18">
        <v>151924</v>
      </c>
      <c r="BO195" s="18">
        <v>121753</v>
      </c>
      <c r="BP195" s="12">
        <v>15892</v>
      </c>
      <c r="BQ195" s="15">
        <v>128</v>
      </c>
      <c r="BR195" s="15">
        <v>878</v>
      </c>
      <c r="BS195" s="18">
        <v>127554</v>
      </c>
      <c r="BT195" s="12">
        <v>22814</v>
      </c>
      <c r="BU195" s="12">
        <v>34149</v>
      </c>
      <c r="BV195" s="12">
        <v>57280</v>
      </c>
      <c r="BW195" s="94"/>
      <c r="BX195" s="94"/>
      <c r="BY195" s="94"/>
      <c r="BZ195" s="94"/>
      <c r="CA195" s="94"/>
      <c r="CB195" s="94"/>
      <c r="CD195" s="24">
        <f t="shared" si="8"/>
        <v>114243</v>
      </c>
      <c r="CE195" s="24">
        <f t="shared" si="9"/>
        <v>128560</v>
      </c>
      <c r="CF195" s="24">
        <f t="shared" si="10"/>
        <v>289569</v>
      </c>
    </row>
    <row r="196" spans="2:84" x14ac:dyDescent="0.2">
      <c r="B196" s="11" t="s">
        <v>227</v>
      </c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2">
        <v>15269</v>
      </c>
      <c r="BQ196" s="12">
        <v>68420</v>
      </c>
      <c r="BR196" s="12">
        <v>95973</v>
      </c>
      <c r="BS196" s="18">
        <v>100547</v>
      </c>
      <c r="BT196" s="12">
        <v>45827</v>
      </c>
      <c r="BU196" s="12">
        <v>44835</v>
      </c>
      <c r="BV196" s="12">
        <v>56210</v>
      </c>
      <c r="BW196" s="94"/>
      <c r="BX196" s="94"/>
      <c r="BY196" s="94"/>
      <c r="BZ196" s="94"/>
      <c r="CA196" s="94"/>
      <c r="CB196" s="94"/>
      <c r="CD196" s="24">
        <f t="shared" ref="CD196:CD259" si="11">SUM(BT196:BV196)</f>
        <v>146872</v>
      </c>
      <c r="CE196" s="24">
        <f t="shared" ref="CE196:CE259" si="12">SUM(BQ196:BS196)</f>
        <v>264940</v>
      </c>
      <c r="CF196" s="24">
        <f t="shared" ref="CF196:CF259" si="13">SUM(BN196:BP196)</f>
        <v>15269</v>
      </c>
    </row>
    <row r="197" spans="2:84" x14ac:dyDescent="0.2">
      <c r="B197" s="11" t="s">
        <v>314</v>
      </c>
      <c r="C197" s="12">
        <v>94029</v>
      </c>
      <c r="D197" s="18">
        <v>120313</v>
      </c>
      <c r="E197" s="18">
        <v>183734</v>
      </c>
      <c r="F197" s="18">
        <v>156333</v>
      </c>
      <c r="G197" s="18">
        <v>168927</v>
      </c>
      <c r="H197" s="18">
        <v>215765</v>
      </c>
      <c r="I197" s="18">
        <v>183485</v>
      </c>
      <c r="J197" s="18">
        <v>175990</v>
      </c>
      <c r="K197" s="18">
        <v>204103</v>
      </c>
      <c r="L197" s="18">
        <v>157849</v>
      </c>
      <c r="M197" s="18">
        <v>172568</v>
      </c>
      <c r="N197" s="18">
        <v>214310</v>
      </c>
      <c r="O197" s="18">
        <v>200499</v>
      </c>
      <c r="P197" s="18">
        <v>209513</v>
      </c>
      <c r="Q197" s="18">
        <v>275416</v>
      </c>
      <c r="R197" s="18">
        <v>188741</v>
      </c>
      <c r="S197" s="18">
        <v>169823</v>
      </c>
      <c r="T197" s="18">
        <v>208591</v>
      </c>
      <c r="U197" s="18">
        <v>156463</v>
      </c>
      <c r="V197" s="18">
        <v>169530</v>
      </c>
      <c r="W197" s="18">
        <v>196867</v>
      </c>
      <c r="X197" s="18">
        <v>107059</v>
      </c>
      <c r="Y197" s="18">
        <v>148699</v>
      </c>
      <c r="Z197" s="18">
        <v>175076</v>
      </c>
      <c r="AA197" s="18">
        <v>154506</v>
      </c>
      <c r="AB197" s="18">
        <v>168292</v>
      </c>
      <c r="AC197" s="18">
        <v>212336</v>
      </c>
      <c r="AD197" s="18">
        <v>162894</v>
      </c>
      <c r="AE197" s="18">
        <v>137059</v>
      </c>
      <c r="AF197" s="18">
        <v>149116</v>
      </c>
      <c r="AG197" s="18">
        <v>113802</v>
      </c>
      <c r="AH197" s="12">
        <v>98621</v>
      </c>
      <c r="AI197" s="18">
        <v>120238</v>
      </c>
      <c r="AJ197" s="12">
        <v>82921</v>
      </c>
      <c r="AK197" s="12">
        <v>86042</v>
      </c>
      <c r="AL197" s="18">
        <v>102591</v>
      </c>
      <c r="AM197" s="18">
        <v>103925</v>
      </c>
      <c r="AN197" s="12">
        <v>89029</v>
      </c>
      <c r="AO197" s="18">
        <v>122100</v>
      </c>
      <c r="AP197" s="12">
        <v>96432</v>
      </c>
      <c r="AQ197" s="12">
        <v>97050</v>
      </c>
      <c r="AR197" s="18">
        <v>112407</v>
      </c>
      <c r="AS197" s="12">
        <v>76763</v>
      </c>
      <c r="AT197" s="12">
        <v>58796</v>
      </c>
      <c r="AU197" s="12">
        <v>73887</v>
      </c>
      <c r="AV197" s="12">
        <v>62256</v>
      </c>
      <c r="AW197" s="12">
        <v>65250</v>
      </c>
      <c r="AX197" s="18">
        <v>126712</v>
      </c>
      <c r="AY197" s="12">
        <v>97978</v>
      </c>
      <c r="AZ197" s="18">
        <v>102602</v>
      </c>
      <c r="BA197" s="18">
        <v>113074</v>
      </c>
      <c r="BB197" s="12">
        <v>70730</v>
      </c>
      <c r="BC197" s="12">
        <v>67006</v>
      </c>
      <c r="BD197" s="12">
        <v>90274</v>
      </c>
      <c r="BE197" s="12">
        <v>67505</v>
      </c>
      <c r="BF197" s="12">
        <v>65176</v>
      </c>
      <c r="BG197" s="12">
        <v>69366</v>
      </c>
      <c r="BH197" s="12">
        <v>64167</v>
      </c>
      <c r="BI197" s="12">
        <v>59908</v>
      </c>
      <c r="BJ197" s="12">
        <v>75765</v>
      </c>
      <c r="BK197" s="12">
        <v>76122</v>
      </c>
      <c r="BL197" s="12">
        <v>75239</v>
      </c>
      <c r="BM197" s="18">
        <v>106987</v>
      </c>
      <c r="BN197" s="12">
        <v>60764</v>
      </c>
      <c r="BO197" s="12">
        <v>45682</v>
      </c>
      <c r="BP197" s="12">
        <v>67288</v>
      </c>
      <c r="BQ197" s="12">
        <v>37387</v>
      </c>
      <c r="BR197" s="12">
        <v>41761</v>
      </c>
      <c r="BS197" s="12">
        <v>45437</v>
      </c>
      <c r="BT197" s="12">
        <v>41451</v>
      </c>
      <c r="BU197" s="12">
        <v>54002</v>
      </c>
      <c r="BV197" s="12">
        <v>54332</v>
      </c>
      <c r="BW197" s="94"/>
      <c r="BX197" s="94"/>
      <c r="BY197" s="94"/>
      <c r="BZ197" s="94"/>
      <c r="CA197" s="94"/>
      <c r="CB197" s="94"/>
      <c r="CD197" s="24">
        <f t="shared" si="11"/>
        <v>149785</v>
      </c>
      <c r="CE197" s="24">
        <f t="shared" si="12"/>
        <v>124585</v>
      </c>
      <c r="CF197" s="24">
        <f t="shared" si="13"/>
        <v>173734</v>
      </c>
    </row>
    <row r="198" spans="2:84" x14ac:dyDescent="0.2">
      <c r="B198" s="11" t="s">
        <v>473</v>
      </c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20">
        <v>44</v>
      </c>
      <c r="T198" s="14"/>
      <c r="U198" s="20">
        <v>44</v>
      </c>
      <c r="V198" s="20">
        <v>22</v>
      </c>
      <c r="W198" s="14"/>
      <c r="X198" s="20">
        <v>57</v>
      </c>
      <c r="Y198" s="15">
        <v>107</v>
      </c>
      <c r="Z198" s="15">
        <v>107</v>
      </c>
      <c r="AA198" s="20">
        <v>43</v>
      </c>
      <c r="AB198" s="15">
        <v>148</v>
      </c>
      <c r="AC198" s="13">
        <v>1812</v>
      </c>
      <c r="AD198" s="12">
        <v>17950</v>
      </c>
      <c r="AE198" s="12">
        <v>33822</v>
      </c>
      <c r="AF198" s="12">
        <v>41151</v>
      </c>
      <c r="AG198" s="12">
        <v>34497</v>
      </c>
      <c r="AH198" s="12">
        <v>41533</v>
      </c>
      <c r="AI198" s="12">
        <v>51742</v>
      </c>
      <c r="AJ198" s="12">
        <v>38200</v>
      </c>
      <c r="AK198" s="12">
        <v>33788</v>
      </c>
      <c r="AL198" s="12">
        <v>55981</v>
      </c>
      <c r="AM198" s="12">
        <v>45369</v>
      </c>
      <c r="AN198" s="12">
        <v>41918</v>
      </c>
      <c r="AO198" s="12">
        <v>43044</v>
      </c>
      <c r="AP198" s="12">
        <v>58286</v>
      </c>
      <c r="AQ198" s="12">
        <v>37947</v>
      </c>
      <c r="AR198" s="12">
        <v>42850</v>
      </c>
      <c r="AS198" s="12">
        <v>44760</v>
      </c>
      <c r="AT198" s="12">
        <v>43260</v>
      </c>
      <c r="AU198" s="12">
        <v>70120</v>
      </c>
      <c r="AV198" s="12">
        <v>39709</v>
      </c>
      <c r="AW198" s="12">
        <v>38002</v>
      </c>
      <c r="AX198" s="12">
        <v>42135</v>
      </c>
      <c r="AY198" s="12">
        <v>42464</v>
      </c>
      <c r="AZ198" s="12">
        <v>52923</v>
      </c>
      <c r="BA198" s="12">
        <v>68009</v>
      </c>
      <c r="BB198" s="12">
        <v>57683</v>
      </c>
      <c r="BC198" s="12">
        <v>59525</v>
      </c>
      <c r="BD198" s="12">
        <v>69277</v>
      </c>
      <c r="BE198" s="12">
        <v>53579</v>
      </c>
      <c r="BF198" s="12">
        <v>49548</v>
      </c>
      <c r="BG198" s="12">
        <v>60168</v>
      </c>
      <c r="BH198" s="12">
        <v>47121</v>
      </c>
      <c r="BI198" s="12">
        <v>49724</v>
      </c>
      <c r="BJ198" s="12">
        <v>64631</v>
      </c>
      <c r="BK198" s="12">
        <v>48766</v>
      </c>
      <c r="BL198" s="12">
        <v>49775</v>
      </c>
      <c r="BM198" s="12">
        <v>55674</v>
      </c>
      <c r="BN198" s="12">
        <v>51119</v>
      </c>
      <c r="BO198" s="12">
        <v>46273</v>
      </c>
      <c r="BP198" s="12">
        <v>54812</v>
      </c>
      <c r="BQ198" s="12">
        <v>42124</v>
      </c>
      <c r="BR198" s="12">
        <v>42527</v>
      </c>
      <c r="BS198" s="12">
        <v>55904</v>
      </c>
      <c r="BT198" s="12">
        <v>39979</v>
      </c>
      <c r="BU198" s="12">
        <v>47485</v>
      </c>
      <c r="BV198" s="12">
        <v>51010</v>
      </c>
      <c r="BW198" s="94"/>
      <c r="BX198" s="94"/>
      <c r="BY198" s="94"/>
      <c r="BZ198" s="94"/>
      <c r="CA198" s="94"/>
      <c r="CB198" s="94"/>
      <c r="CD198" s="24">
        <f t="shared" si="11"/>
        <v>138474</v>
      </c>
      <c r="CE198" s="24">
        <f t="shared" si="12"/>
        <v>140555</v>
      </c>
      <c r="CF198" s="24">
        <f t="shared" si="13"/>
        <v>152204</v>
      </c>
    </row>
    <row r="199" spans="2:84" x14ac:dyDescent="0.2">
      <c r="B199" s="11" t="s">
        <v>168</v>
      </c>
      <c r="C199" s="18">
        <v>144200</v>
      </c>
      <c r="D199" s="18">
        <v>155665</v>
      </c>
      <c r="E199" s="18">
        <v>202852</v>
      </c>
      <c r="F199" s="18">
        <v>153773</v>
      </c>
      <c r="G199" s="18">
        <v>163616</v>
      </c>
      <c r="H199" s="18">
        <v>217951</v>
      </c>
      <c r="I199" s="18">
        <v>155760</v>
      </c>
      <c r="J199" s="18">
        <v>140722</v>
      </c>
      <c r="K199" s="18">
        <v>161808</v>
      </c>
      <c r="L199" s="18">
        <v>111378</v>
      </c>
      <c r="M199" s="18">
        <v>102785</v>
      </c>
      <c r="N199" s="18">
        <v>102436</v>
      </c>
      <c r="O199" s="12">
        <v>79036</v>
      </c>
      <c r="P199" s="12">
        <v>67905</v>
      </c>
      <c r="Q199" s="12">
        <v>95470</v>
      </c>
      <c r="R199" s="12">
        <v>78420</v>
      </c>
      <c r="S199" s="12">
        <v>66298</v>
      </c>
      <c r="T199" s="12">
        <v>81590</v>
      </c>
      <c r="U199" s="12">
        <v>57189</v>
      </c>
      <c r="V199" s="12">
        <v>65484</v>
      </c>
      <c r="W199" s="12">
        <v>77007</v>
      </c>
      <c r="X199" s="12">
        <v>46005</v>
      </c>
      <c r="Y199" s="12">
        <v>48269</v>
      </c>
      <c r="Z199" s="12">
        <v>54545</v>
      </c>
      <c r="AA199" s="12">
        <v>45843</v>
      </c>
      <c r="AB199" s="12">
        <v>41636</v>
      </c>
      <c r="AC199" s="12">
        <v>53805</v>
      </c>
      <c r="AD199" s="12">
        <v>18035</v>
      </c>
      <c r="AE199" s="13">
        <v>6866</v>
      </c>
      <c r="AF199" s="13">
        <v>5653</v>
      </c>
      <c r="AG199" s="12">
        <v>18161</v>
      </c>
      <c r="AH199" s="12">
        <v>71554</v>
      </c>
      <c r="AI199" s="12">
        <v>86059</v>
      </c>
      <c r="AJ199" s="12">
        <v>58181</v>
      </c>
      <c r="AK199" s="12">
        <v>59429</v>
      </c>
      <c r="AL199" s="12">
        <v>62829</v>
      </c>
      <c r="AM199" s="12">
        <v>45847</v>
      </c>
      <c r="AN199" s="12">
        <v>46910</v>
      </c>
      <c r="AO199" s="12">
        <v>72198</v>
      </c>
      <c r="AP199" s="12">
        <v>61283</v>
      </c>
      <c r="AQ199" s="12">
        <v>44589</v>
      </c>
      <c r="AR199" s="12">
        <v>64872</v>
      </c>
      <c r="AS199" s="12">
        <v>52163</v>
      </c>
      <c r="AT199" s="12">
        <v>59203</v>
      </c>
      <c r="AU199" s="12">
        <v>49312</v>
      </c>
      <c r="AV199" s="12">
        <v>44864</v>
      </c>
      <c r="AW199" s="12">
        <v>37704</v>
      </c>
      <c r="AX199" s="12">
        <v>62355</v>
      </c>
      <c r="AY199" s="12">
        <v>48998</v>
      </c>
      <c r="AZ199" s="12">
        <v>44077</v>
      </c>
      <c r="BA199" s="12">
        <v>49998</v>
      </c>
      <c r="BB199" s="12">
        <v>41296</v>
      </c>
      <c r="BC199" s="12">
        <v>36188</v>
      </c>
      <c r="BD199" s="12">
        <v>48218</v>
      </c>
      <c r="BE199" s="12">
        <v>36544</v>
      </c>
      <c r="BF199" s="12">
        <v>35950</v>
      </c>
      <c r="BG199" s="12">
        <v>50400</v>
      </c>
      <c r="BH199" s="12">
        <v>36550</v>
      </c>
      <c r="BI199" s="12">
        <v>50776</v>
      </c>
      <c r="BJ199" s="12">
        <v>50760</v>
      </c>
      <c r="BK199" s="12">
        <v>37500</v>
      </c>
      <c r="BL199" s="12">
        <v>48819</v>
      </c>
      <c r="BM199" s="12">
        <v>55246</v>
      </c>
      <c r="BN199" s="12">
        <v>47108</v>
      </c>
      <c r="BO199" s="12">
        <v>45608</v>
      </c>
      <c r="BP199" s="12">
        <v>53867</v>
      </c>
      <c r="BQ199" s="12">
        <v>38469</v>
      </c>
      <c r="BR199" s="12">
        <v>39193</v>
      </c>
      <c r="BS199" s="12">
        <v>49139</v>
      </c>
      <c r="BT199" s="12">
        <v>34310</v>
      </c>
      <c r="BU199" s="12">
        <v>34571</v>
      </c>
      <c r="BV199" s="12">
        <v>38495</v>
      </c>
      <c r="BW199" s="94"/>
      <c r="BX199" s="94"/>
      <c r="BY199" s="94"/>
      <c r="BZ199" s="94"/>
      <c r="CA199" s="94"/>
      <c r="CB199" s="94"/>
      <c r="CD199" s="24">
        <f t="shared" si="11"/>
        <v>107376</v>
      </c>
      <c r="CE199" s="24">
        <f t="shared" si="12"/>
        <v>126801</v>
      </c>
      <c r="CF199" s="24">
        <f t="shared" si="13"/>
        <v>146583</v>
      </c>
    </row>
    <row r="200" spans="2:84" x14ac:dyDescent="0.2">
      <c r="B200" s="11" t="s">
        <v>297</v>
      </c>
      <c r="C200" s="12">
        <v>43525</v>
      </c>
      <c r="D200" s="12">
        <v>37532</v>
      </c>
      <c r="E200" s="12">
        <v>32983</v>
      </c>
      <c r="F200" s="12">
        <v>32649</v>
      </c>
      <c r="G200" s="12">
        <v>60919</v>
      </c>
      <c r="H200" s="12">
        <v>39998</v>
      </c>
      <c r="I200" s="12">
        <v>52469</v>
      </c>
      <c r="J200" s="12">
        <v>45563</v>
      </c>
      <c r="K200" s="12">
        <v>45665</v>
      </c>
      <c r="L200" s="12">
        <v>45097</v>
      </c>
      <c r="M200" s="12">
        <v>35316</v>
      </c>
      <c r="N200" s="12">
        <v>37072</v>
      </c>
      <c r="O200" s="12">
        <v>50094</v>
      </c>
      <c r="P200" s="12">
        <v>35041</v>
      </c>
      <c r="Q200" s="12">
        <v>33727</v>
      </c>
      <c r="R200" s="12">
        <v>22069</v>
      </c>
      <c r="S200" s="12">
        <v>31219</v>
      </c>
      <c r="T200" s="12">
        <v>76945</v>
      </c>
      <c r="U200" s="12">
        <v>23320</v>
      </c>
      <c r="V200" s="12">
        <v>29327</v>
      </c>
      <c r="W200" s="12">
        <v>33625</v>
      </c>
      <c r="X200" s="12">
        <v>28103</v>
      </c>
      <c r="Y200" s="12">
        <v>23220</v>
      </c>
      <c r="Z200" s="12">
        <v>31157</v>
      </c>
      <c r="AA200" s="12">
        <v>23879</v>
      </c>
      <c r="AB200" s="12">
        <v>25307</v>
      </c>
      <c r="AC200" s="12">
        <v>27144</v>
      </c>
      <c r="AD200" s="12">
        <v>22380</v>
      </c>
      <c r="AE200" s="12">
        <v>24733</v>
      </c>
      <c r="AF200" s="12">
        <v>35481</v>
      </c>
      <c r="AG200" s="12">
        <v>30990</v>
      </c>
      <c r="AH200" s="12">
        <v>30159</v>
      </c>
      <c r="AI200" s="12">
        <v>38804</v>
      </c>
      <c r="AJ200" s="12">
        <v>44305</v>
      </c>
      <c r="AK200" s="12">
        <v>49419</v>
      </c>
      <c r="AL200" s="12">
        <v>55955</v>
      </c>
      <c r="AM200" s="12">
        <v>46483</v>
      </c>
      <c r="AN200" s="12">
        <v>36977</v>
      </c>
      <c r="AO200" s="12">
        <v>47194</v>
      </c>
      <c r="AP200" s="12">
        <v>38632</v>
      </c>
      <c r="AQ200" s="12">
        <v>36777</v>
      </c>
      <c r="AR200" s="12">
        <v>49105</v>
      </c>
      <c r="AS200" s="12">
        <v>44913</v>
      </c>
      <c r="AT200" s="12">
        <v>40465</v>
      </c>
      <c r="AU200" s="12">
        <v>52132</v>
      </c>
      <c r="AV200" s="12">
        <v>37496</v>
      </c>
      <c r="AW200" s="12">
        <v>39225</v>
      </c>
      <c r="AX200" s="12">
        <v>38859</v>
      </c>
      <c r="AY200" s="12">
        <v>43229</v>
      </c>
      <c r="AZ200" s="12">
        <v>38052</v>
      </c>
      <c r="BA200" s="12">
        <v>36456</v>
      </c>
      <c r="BB200" s="12">
        <v>33973</v>
      </c>
      <c r="BC200" s="12">
        <v>28872</v>
      </c>
      <c r="BD200" s="12">
        <v>43822</v>
      </c>
      <c r="BE200" s="12">
        <v>31246</v>
      </c>
      <c r="BF200" s="12">
        <v>31464</v>
      </c>
      <c r="BG200" s="12">
        <v>42251</v>
      </c>
      <c r="BH200" s="12">
        <v>28978</v>
      </c>
      <c r="BI200" s="12">
        <v>29977</v>
      </c>
      <c r="BJ200" s="12">
        <v>33903</v>
      </c>
      <c r="BK200" s="12">
        <v>25893</v>
      </c>
      <c r="BL200" s="12">
        <v>24378</v>
      </c>
      <c r="BM200" s="12">
        <v>26617</v>
      </c>
      <c r="BN200" s="12">
        <v>24903</v>
      </c>
      <c r="BO200" s="12">
        <v>23842</v>
      </c>
      <c r="BP200" s="12">
        <v>35382</v>
      </c>
      <c r="BQ200" s="12">
        <v>27419</v>
      </c>
      <c r="BR200" s="12">
        <v>25240</v>
      </c>
      <c r="BS200" s="12">
        <v>39396</v>
      </c>
      <c r="BT200" s="12">
        <v>29905</v>
      </c>
      <c r="BU200" s="12">
        <v>28013</v>
      </c>
      <c r="BV200" s="12">
        <v>35648</v>
      </c>
      <c r="BW200" s="94"/>
      <c r="BX200" s="94"/>
      <c r="BY200" s="94"/>
      <c r="BZ200" s="94"/>
      <c r="CA200" s="94"/>
      <c r="CB200" s="94"/>
      <c r="CD200" s="24">
        <f t="shared" si="11"/>
        <v>93566</v>
      </c>
      <c r="CE200" s="24">
        <f t="shared" si="12"/>
        <v>92055</v>
      </c>
      <c r="CF200" s="24">
        <f t="shared" si="13"/>
        <v>84127</v>
      </c>
    </row>
    <row r="201" spans="2:84" x14ac:dyDescent="0.2">
      <c r="B201" s="11" t="s">
        <v>202</v>
      </c>
      <c r="C201" s="18">
        <v>201107</v>
      </c>
      <c r="D201" s="18">
        <v>242509</v>
      </c>
      <c r="E201" s="18">
        <v>330566</v>
      </c>
      <c r="F201" s="18">
        <v>232661</v>
      </c>
      <c r="G201" s="18">
        <v>249219</v>
      </c>
      <c r="H201" s="18">
        <v>373591</v>
      </c>
      <c r="I201" s="18">
        <v>299573</v>
      </c>
      <c r="J201" s="18">
        <v>253932</v>
      </c>
      <c r="K201" s="18">
        <v>416996</v>
      </c>
      <c r="L201" s="18">
        <v>310404</v>
      </c>
      <c r="M201" s="18">
        <v>309950</v>
      </c>
      <c r="N201" s="18">
        <v>270834</v>
      </c>
      <c r="O201" s="18">
        <v>245522</v>
      </c>
      <c r="P201" s="18">
        <v>270045</v>
      </c>
      <c r="Q201" s="18">
        <v>323920</v>
      </c>
      <c r="R201" s="18">
        <v>228950</v>
      </c>
      <c r="S201" s="18">
        <v>213497</v>
      </c>
      <c r="T201" s="18">
        <v>307591</v>
      </c>
      <c r="U201" s="18">
        <v>215187</v>
      </c>
      <c r="V201" s="18">
        <v>218289</v>
      </c>
      <c r="W201" s="18">
        <v>333237</v>
      </c>
      <c r="X201" s="18">
        <v>247985</v>
      </c>
      <c r="Y201" s="18">
        <v>303378</v>
      </c>
      <c r="Z201" s="18">
        <v>221426</v>
      </c>
      <c r="AA201" s="18">
        <v>197200</v>
      </c>
      <c r="AB201" s="18">
        <v>211309</v>
      </c>
      <c r="AC201" s="18">
        <v>323361</v>
      </c>
      <c r="AD201" s="18">
        <v>195241</v>
      </c>
      <c r="AE201" s="18">
        <v>191307</v>
      </c>
      <c r="AF201" s="18">
        <v>276110</v>
      </c>
      <c r="AG201" s="18">
        <v>264307</v>
      </c>
      <c r="AH201" s="18">
        <v>207738</v>
      </c>
      <c r="AI201" s="18">
        <v>272322</v>
      </c>
      <c r="AJ201" s="18">
        <v>210178</v>
      </c>
      <c r="AK201" s="18">
        <v>193291</v>
      </c>
      <c r="AL201" s="18">
        <v>140430</v>
      </c>
      <c r="AM201" s="18">
        <v>109017</v>
      </c>
      <c r="AN201" s="18">
        <v>126568</v>
      </c>
      <c r="AO201" s="18">
        <v>148414</v>
      </c>
      <c r="AP201" s="18">
        <v>104186</v>
      </c>
      <c r="AQ201" s="18">
        <v>104735</v>
      </c>
      <c r="AR201" s="18">
        <v>113669</v>
      </c>
      <c r="AS201" s="12">
        <v>60857</v>
      </c>
      <c r="AT201" s="12">
        <v>54470</v>
      </c>
      <c r="AU201" s="12">
        <v>47377</v>
      </c>
      <c r="AV201" s="12">
        <v>54862</v>
      </c>
      <c r="AW201" s="12">
        <v>55321</v>
      </c>
      <c r="AX201" s="12">
        <v>36742</v>
      </c>
      <c r="AY201" s="12">
        <v>25918</v>
      </c>
      <c r="AZ201" s="12">
        <v>31586</v>
      </c>
      <c r="BA201" s="12">
        <v>50526</v>
      </c>
      <c r="BB201" s="12">
        <v>36851</v>
      </c>
      <c r="BC201" s="12">
        <v>31081</v>
      </c>
      <c r="BD201" s="12">
        <v>70734</v>
      </c>
      <c r="BE201" s="12">
        <v>41765</v>
      </c>
      <c r="BF201" s="12">
        <v>45627</v>
      </c>
      <c r="BG201" s="12">
        <v>51354</v>
      </c>
      <c r="BH201" s="12">
        <v>45479</v>
      </c>
      <c r="BI201" s="12">
        <v>32848</v>
      </c>
      <c r="BJ201" s="12">
        <v>32194</v>
      </c>
      <c r="BK201" s="12">
        <v>33529</v>
      </c>
      <c r="BL201" s="12">
        <v>43836</v>
      </c>
      <c r="BM201" s="12">
        <v>57940</v>
      </c>
      <c r="BN201" s="12">
        <v>66354</v>
      </c>
      <c r="BO201" s="12">
        <v>44358</v>
      </c>
      <c r="BP201" s="12">
        <v>34521</v>
      </c>
      <c r="BQ201" s="12">
        <v>18704</v>
      </c>
      <c r="BR201" s="12">
        <v>20181</v>
      </c>
      <c r="BS201" s="12">
        <v>13093</v>
      </c>
      <c r="BT201" s="12">
        <v>13673</v>
      </c>
      <c r="BU201" s="13">
        <v>1280</v>
      </c>
      <c r="BV201" s="12">
        <v>33420</v>
      </c>
      <c r="BW201" s="94"/>
      <c r="BX201" s="94"/>
      <c r="BY201" s="94"/>
      <c r="BZ201" s="94"/>
      <c r="CA201" s="94"/>
      <c r="CB201" s="94"/>
      <c r="CD201" s="24">
        <f t="shared" si="11"/>
        <v>48373</v>
      </c>
      <c r="CE201" s="24">
        <f t="shared" si="12"/>
        <v>51978</v>
      </c>
      <c r="CF201" s="24">
        <f t="shared" si="13"/>
        <v>145233</v>
      </c>
    </row>
    <row r="202" spans="2:84" x14ac:dyDescent="0.2">
      <c r="B202" s="11" t="s">
        <v>223</v>
      </c>
      <c r="C202" s="12">
        <v>47478</v>
      </c>
      <c r="D202" s="12">
        <v>49414</v>
      </c>
      <c r="E202" s="12">
        <v>53650</v>
      </c>
      <c r="F202" s="12">
        <v>42974</v>
      </c>
      <c r="G202" s="12">
        <v>43280</v>
      </c>
      <c r="H202" s="12">
        <v>68712</v>
      </c>
      <c r="I202" s="12">
        <v>63093</v>
      </c>
      <c r="J202" s="12">
        <v>72915</v>
      </c>
      <c r="K202" s="12">
        <v>97900</v>
      </c>
      <c r="L202" s="12">
        <v>64518</v>
      </c>
      <c r="M202" s="12">
        <v>45429</v>
      </c>
      <c r="N202" s="12">
        <v>99005</v>
      </c>
      <c r="O202" s="12">
        <v>89927</v>
      </c>
      <c r="P202" s="12">
        <v>94249</v>
      </c>
      <c r="Q202" s="12">
        <v>96533</v>
      </c>
      <c r="R202" s="12">
        <v>72469</v>
      </c>
      <c r="S202" s="12">
        <v>78586</v>
      </c>
      <c r="T202" s="12">
        <v>79932</v>
      </c>
      <c r="U202" s="12">
        <v>57487</v>
      </c>
      <c r="V202" s="12">
        <v>69344</v>
      </c>
      <c r="W202" s="12">
        <v>85920</v>
      </c>
      <c r="X202" s="12">
        <v>63727</v>
      </c>
      <c r="Y202" s="12">
        <v>61534</v>
      </c>
      <c r="Z202" s="12">
        <v>68562</v>
      </c>
      <c r="AA202" s="12">
        <v>49084</v>
      </c>
      <c r="AB202" s="12">
        <v>48228</v>
      </c>
      <c r="AC202" s="12">
        <v>55559</v>
      </c>
      <c r="AD202" s="12">
        <v>47968</v>
      </c>
      <c r="AE202" s="12">
        <v>53390</v>
      </c>
      <c r="AF202" s="12">
        <v>75566</v>
      </c>
      <c r="AG202" s="12">
        <v>66271</v>
      </c>
      <c r="AH202" s="12">
        <v>62938</v>
      </c>
      <c r="AI202" s="12">
        <v>84138</v>
      </c>
      <c r="AJ202" s="12">
        <v>68549</v>
      </c>
      <c r="AK202" s="12">
        <v>62628</v>
      </c>
      <c r="AL202" s="12">
        <v>76132</v>
      </c>
      <c r="AM202" s="12">
        <v>53384</v>
      </c>
      <c r="AN202" s="12">
        <v>45015</v>
      </c>
      <c r="AO202" s="12">
        <v>57113</v>
      </c>
      <c r="AP202" s="12">
        <v>73022</v>
      </c>
      <c r="AQ202" s="12">
        <v>53408</v>
      </c>
      <c r="AR202" s="12">
        <v>71307</v>
      </c>
      <c r="AS202" s="12">
        <v>64083</v>
      </c>
      <c r="AT202" s="12">
        <v>73975</v>
      </c>
      <c r="AU202" s="12">
        <v>86468</v>
      </c>
      <c r="AV202" s="12">
        <v>66367</v>
      </c>
      <c r="AW202" s="12">
        <v>66809</v>
      </c>
      <c r="AX202" s="12">
        <v>87218</v>
      </c>
      <c r="AY202" s="12">
        <v>60034</v>
      </c>
      <c r="AZ202" s="12">
        <v>55209</v>
      </c>
      <c r="BA202" s="12">
        <v>60003</v>
      </c>
      <c r="BB202" s="12">
        <v>45442</v>
      </c>
      <c r="BC202" s="12">
        <v>52277</v>
      </c>
      <c r="BD202" s="12">
        <v>82122</v>
      </c>
      <c r="BE202" s="12">
        <v>66853</v>
      </c>
      <c r="BF202" s="12">
        <v>75331</v>
      </c>
      <c r="BG202" s="12">
        <v>87503</v>
      </c>
      <c r="BH202" s="12">
        <v>72444</v>
      </c>
      <c r="BI202" s="12">
        <v>76058</v>
      </c>
      <c r="BJ202" s="12">
        <v>66659</v>
      </c>
      <c r="BK202" s="12">
        <v>67429</v>
      </c>
      <c r="BL202" s="12">
        <v>47844</v>
      </c>
      <c r="BM202" s="12">
        <v>63720</v>
      </c>
      <c r="BN202" s="12">
        <v>60729</v>
      </c>
      <c r="BO202" s="12">
        <v>49021</v>
      </c>
      <c r="BP202" s="12">
        <v>69408</v>
      </c>
      <c r="BQ202" s="12">
        <v>66849</v>
      </c>
      <c r="BR202" s="12">
        <v>79656</v>
      </c>
      <c r="BS202" s="12">
        <v>93818</v>
      </c>
      <c r="BT202" s="12">
        <v>56902</v>
      </c>
      <c r="BU202" s="12">
        <v>32656</v>
      </c>
      <c r="BV202" s="12">
        <v>33266</v>
      </c>
      <c r="BW202" s="94"/>
      <c r="BX202" s="94"/>
      <c r="BY202" s="94"/>
      <c r="BZ202" s="94"/>
      <c r="CA202" s="94"/>
      <c r="CB202" s="94"/>
      <c r="CD202" s="24">
        <f t="shared" si="11"/>
        <v>122824</v>
      </c>
      <c r="CE202" s="24">
        <f t="shared" si="12"/>
        <v>240323</v>
      </c>
      <c r="CF202" s="24">
        <f t="shared" si="13"/>
        <v>179158</v>
      </c>
    </row>
    <row r="203" spans="2:84" x14ac:dyDescent="0.2">
      <c r="B203" s="11" t="s">
        <v>533</v>
      </c>
      <c r="C203" s="18">
        <v>215045</v>
      </c>
      <c r="D203" s="18">
        <v>240813</v>
      </c>
      <c r="E203" s="18">
        <v>324750</v>
      </c>
      <c r="F203" s="18">
        <v>251770</v>
      </c>
      <c r="G203" s="18">
        <v>219892</v>
      </c>
      <c r="H203" s="18">
        <v>264197</v>
      </c>
      <c r="I203" s="18">
        <v>244235</v>
      </c>
      <c r="J203" s="18">
        <v>202617</v>
      </c>
      <c r="K203" s="18">
        <v>228519</v>
      </c>
      <c r="L203" s="18">
        <v>162656</v>
      </c>
      <c r="M203" s="18">
        <v>153620</v>
      </c>
      <c r="N203" s="18">
        <v>203087</v>
      </c>
      <c r="O203" s="18">
        <v>171457</v>
      </c>
      <c r="P203" s="12">
        <v>48482</v>
      </c>
      <c r="Q203" s="18">
        <v>273241</v>
      </c>
      <c r="R203" s="18">
        <v>185693</v>
      </c>
      <c r="S203" s="18">
        <v>147752</v>
      </c>
      <c r="T203" s="18">
        <v>198210</v>
      </c>
      <c r="U203" s="18">
        <v>143009</v>
      </c>
      <c r="V203" s="12">
        <v>83131</v>
      </c>
      <c r="W203" s="18">
        <v>181519</v>
      </c>
      <c r="X203" s="12">
        <v>79768</v>
      </c>
      <c r="Y203" s="12">
        <v>68214</v>
      </c>
      <c r="Z203" s="12">
        <v>83923</v>
      </c>
      <c r="AA203" s="12">
        <v>74101</v>
      </c>
      <c r="AB203" s="12">
        <v>80901</v>
      </c>
      <c r="AC203" s="18">
        <v>111526</v>
      </c>
      <c r="AD203" s="12">
        <v>89021</v>
      </c>
      <c r="AE203" s="12">
        <v>74734</v>
      </c>
      <c r="AF203" s="12">
        <v>73104</v>
      </c>
      <c r="AG203" s="12">
        <v>55247</v>
      </c>
      <c r="AH203" s="12">
        <v>54939</v>
      </c>
      <c r="AI203" s="12">
        <v>60512</v>
      </c>
      <c r="AJ203" s="12">
        <v>47004</v>
      </c>
      <c r="AK203" s="12">
        <v>48673</v>
      </c>
      <c r="AL203" s="12">
        <v>65506</v>
      </c>
      <c r="AM203" s="12">
        <v>66758</v>
      </c>
      <c r="AN203" s="12">
        <v>64080</v>
      </c>
      <c r="AO203" s="12">
        <v>78318</v>
      </c>
      <c r="AP203" s="12">
        <v>60440</v>
      </c>
      <c r="AQ203" s="12">
        <v>57109</v>
      </c>
      <c r="AR203" s="12">
        <v>57988</v>
      </c>
      <c r="AS203" s="12">
        <v>35940</v>
      </c>
      <c r="AT203" s="12">
        <v>34454</v>
      </c>
      <c r="AU203" s="12">
        <v>33580</v>
      </c>
      <c r="AV203" s="12">
        <v>27599</v>
      </c>
      <c r="AW203" s="12">
        <v>33094</v>
      </c>
      <c r="AX203" s="12">
        <v>44945</v>
      </c>
      <c r="AY203" s="12">
        <v>30404</v>
      </c>
      <c r="AZ203" s="12">
        <v>37081</v>
      </c>
      <c r="BA203" s="12">
        <v>46405</v>
      </c>
      <c r="BB203" s="12">
        <v>35029</v>
      </c>
      <c r="BC203" s="12">
        <v>37371</v>
      </c>
      <c r="BD203" s="12">
        <v>42972</v>
      </c>
      <c r="BE203" s="12">
        <v>34833</v>
      </c>
      <c r="BF203" s="12">
        <v>27078</v>
      </c>
      <c r="BG203" s="12">
        <v>34274</v>
      </c>
      <c r="BH203" s="12">
        <v>29972</v>
      </c>
      <c r="BI203" s="12">
        <v>27364</v>
      </c>
      <c r="BJ203" s="12">
        <v>33003</v>
      </c>
      <c r="BK203" s="12">
        <v>34104</v>
      </c>
      <c r="BL203" s="12">
        <v>38259</v>
      </c>
      <c r="BM203" s="12">
        <v>45145</v>
      </c>
      <c r="BN203" s="12">
        <v>34964</v>
      </c>
      <c r="BO203" s="12">
        <v>29011</v>
      </c>
      <c r="BP203" s="12">
        <v>32302</v>
      </c>
      <c r="BQ203" s="12">
        <v>26543</v>
      </c>
      <c r="BR203" s="12">
        <v>25116</v>
      </c>
      <c r="BS203" s="12">
        <v>29884</v>
      </c>
      <c r="BT203" s="12">
        <v>19714</v>
      </c>
      <c r="BU203" s="12">
        <v>21654</v>
      </c>
      <c r="BV203" s="12">
        <v>30144</v>
      </c>
      <c r="BW203" s="94"/>
      <c r="BX203" s="94"/>
      <c r="BY203" s="94"/>
      <c r="BZ203" s="94"/>
      <c r="CA203" s="94"/>
      <c r="CB203" s="94"/>
      <c r="CD203" s="24">
        <f t="shared" si="11"/>
        <v>71512</v>
      </c>
      <c r="CE203" s="24">
        <f t="shared" si="12"/>
        <v>81543</v>
      </c>
      <c r="CF203" s="24">
        <f t="shared" si="13"/>
        <v>96277</v>
      </c>
    </row>
    <row r="204" spans="2:84" x14ac:dyDescent="0.2">
      <c r="B204" s="11" t="s">
        <v>401</v>
      </c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5">
        <v>564</v>
      </c>
      <c r="U204" s="15">
        <v>698</v>
      </c>
      <c r="V204" s="15">
        <v>719</v>
      </c>
      <c r="W204" s="15">
        <v>635</v>
      </c>
      <c r="X204" s="13">
        <v>1267</v>
      </c>
      <c r="Y204" s="13">
        <v>1340</v>
      </c>
      <c r="Z204" s="13">
        <v>1781</v>
      </c>
      <c r="AA204" s="13">
        <v>1840</v>
      </c>
      <c r="AB204" s="13">
        <v>1775</v>
      </c>
      <c r="AC204" s="13">
        <v>2172</v>
      </c>
      <c r="AD204" s="13">
        <v>2332</v>
      </c>
      <c r="AE204" s="13">
        <v>3349</v>
      </c>
      <c r="AF204" s="13">
        <v>5201</v>
      </c>
      <c r="AG204" s="13">
        <v>4424</v>
      </c>
      <c r="AH204" s="13">
        <v>4748</v>
      </c>
      <c r="AI204" s="13">
        <v>7308</v>
      </c>
      <c r="AJ204" s="13">
        <v>5646</v>
      </c>
      <c r="AK204" s="13">
        <v>7714</v>
      </c>
      <c r="AL204" s="13">
        <v>8786</v>
      </c>
      <c r="AM204" s="13">
        <v>8180</v>
      </c>
      <c r="AN204" s="13">
        <v>7145</v>
      </c>
      <c r="AO204" s="13">
        <v>9609</v>
      </c>
      <c r="AP204" s="13">
        <v>8118</v>
      </c>
      <c r="AQ204" s="13">
        <v>6828</v>
      </c>
      <c r="AR204" s="13">
        <v>9963</v>
      </c>
      <c r="AS204" s="13">
        <v>7940</v>
      </c>
      <c r="AT204" s="13">
        <v>7048</v>
      </c>
      <c r="AU204" s="13">
        <v>9347</v>
      </c>
      <c r="AV204" s="13">
        <v>8649</v>
      </c>
      <c r="AW204" s="13">
        <v>7126</v>
      </c>
      <c r="AX204" s="13">
        <v>9857</v>
      </c>
      <c r="AY204" s="13">
        <v>7470</v>
      </c>
      <c r="AZ204" s="13">
        <v>6601</v>
      </c>
      <c r="BA204" s="13">
        <v>8793</v>
      </c>
      <c r="BB204" s="13">
        <v>8003</v>
      </c>
      <c r="BC204" s="13">
        <v>6804</v>
      </c>
      <c r="BD204" s="12">
        <v>11327</v>
      </c>
      <c r="BE204" s="13">
        <v>7370</v>
      </c>
      <c r="BF204" s="13">
        <v>8566</v>
      </c>
      <c r="BG204" s="12">
        <v>12051</v>
      </c>
      <c r="BH204" s="12">
        <v>11500</v>
      </c>
      <c r="BI204" s="12">
        <v>11049</v>
      </c>
      <c r="BJ204" s="12">
        <v>18130</v>
      </c>
      <c r="BK204" s="12">
        <v>13700</v>
      </c>
      <c r="BL204" s="12">
        <v>16146</v>
      </c>
      <c r="BM204" s="12">
        <v>18673</v>
      </c>
      <c r="BN204" s="12">
        <v>23313</v>
      </c>
      <c r="BO204" s="12">
        <v>22874</v>
      </c>
      <c r="BP204" s="12">
        <v>32211</v>
      </c>
      <c r="BQ204" s="12">
        <v>24933</v>
      </c>
      <c r="BR204" s="12">
        <v>21099</v>
      </c>
      <c r="BS204" s="12">
        <v>26967</v>
      </c>
      <c r="BT204" s="12">
        <v>24285</v>
      </c>
      <c r="BU204" s="12">
        <v>28788</v>
      </c>
      <c r="BV204" s="12">
        <v>29137</v>
      </c>
      <c r="BW204" s="94"/>
      <c r="BX204" s="94"/>
      <c r="BY204" s="94"/>
      <c r="BZ204" s="94"/>
      <c r="CA204" s="94"/>
      <c r="CB204" s="94"/>
      <c r="CD204" s="24">
        <f t="shared" si="11"/>
        <v>82210</v>
      </c>
      <c r="CE204" s="24">
        <f t="shared" si="12"/>
        <v>72999</v>
      </c>
      <c r="CF204" s="24">
        <f t="shared" si="13"/>
        <v>78398</v>
      </c>
    </row>
    <row r="205" spans="2:84" x14ac:dyDescent="0.2">
      <c r="B205" s="11" t="s">
        <v>359</v>
      </c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3">
        <v>6079</v>
      </c>
      <c r="AB205" s="12">
        <v>33441</v>
      </c>
      <c r="AC205" s="12">
        <v>50607</v>
      </c>
      <c r="AD205" s="12">
        <v>48516</v>
      </c>
      <c r="AE205" s="12">
        <v>54319</v>
      </c>
      <c r="AF205" s="12">
        <v>63772</v>
      </c>
      <c r="AG205" s="12">
        <v>46507</v>
      </c>
      <c r="AH205" s="12">
        <v>42074</v>
      </c>
      <c r="AI205" s="12">
        <v>36241</v>
      </c>
      <c r="AJ205" s="12">
        <v>30593</v>
      </c>
      <c r="AK205" s="12">
        <v>31431</v>
      </c>
      <c r="AL205" s="12">
        <v>53819</v>
      </c>
      <c r="AM205" s="12">
        <v>45038</v>
      </c>
      <c r="AN205" s="12">
        <v>40772</v>
      </c>
      <c r="AO205" s="12">
        <v>56608</v>
      </c>
      <c r="AP205" s="12">
        <v>43681</v>
      </c>
      <c r="AQ205" s="12">
        <v>41115</v>
      </c>
      <c r="AR205" s="12">
        <v>56395</v>
      </c>
      <c r="AS205" s="12">
        <v>37375</v>
      </c>
      <c r="AT205" s="12">
        <v>36577</v>
      </c>
      <c r="AU205" s="12">
        <v>35192</v>
      </c>
      <c r="AV205" s="12">
        <v>25241</v>
      </c>
      <c r="AW205" s="12">
        <v>30476</v>
      </c>
      <c r="AX205" s="12">
        <v>38400</v>
      </c>
      <c r="AY205" s="12">
        <v>28054</v>
      </c>
      <c r="AZ205" s="12">
        <v>29330</v>
      </c>
      <c r="BA205" s="12">
        <v>39361</v>
      </c>
      <c r="BB205" s="12">
        <v>34217</v>
      </c>
      <c r="BC205" s="12">
        <v>32010</v>
      </c>
      <c r="BD205" s="12">
        <v>48134</v>
      </c>
      <c r="BE205" s="12">
        <v>28779</v>
      </c>
      <c r="BF205" s="12">
        <v>25417</v>
      </c>
      <c r="BG205" s="12">
        <v>28074</v>
      </c>
      <c r="BH205" s="12">
        <v>21249</v>
      </c>
      <c r="BI205" s="12">
        <v>23521</v>
      </c>
      <c r="BJ205" s="12">
        <v>38039</v>
      </c>
      <c r="BK205" s="12">
        <v>25475</v>
      </c>
      <c r="BL205" s="12">
        <v>29258</v>
      </c>
      <c r="BM205" s="12">
        <v>43199</v>
      </c>
      <c r="BN205" s="12">
        <v>32592</v>
      </c>
      <c r="BO205" s="12">
        <v>34673</v>
      </c>
      <c r="BP205" s="12">
        <v>37110</v>
      </c>
      <c r="BQ205" s="12">
        <v>30041</v>
      </c>
      <c r="BR205" s="12">
        <v>27954</v>
      </c>
      <c r="BS205" s="12">
        <v>14032</v>
      </c>
      <c r="BT205" s="12">
        <v>26385</v>
      </c>
      <c r="BU205" s="12">
        <v>21681</v>
      </c>
      <c r="BV205" s="12">
        <v>28584</v>
      </c>
      <c r="BW205" s="94"/>
      <c r="BX205" s="94"/>
      <c r="BY205" s="94"/>
      <c r="BZ205" s="94"/>
      <c r="CA205" s="94"/>
      <c r="CB205" s="94"/>
      <c r="CD205" s="24">
        <f t="shared" si="11"/>
        <v>76650</v>
      </c>
      <c r="CE205" s="24">
        <f t="shared" si="12"/>
        <v>72027</v>
      </c>
      <c r="CF205" s="24">
        <f t="shared" si="13"/>
        <v>104375</v>
      </c>
    </row>
    <row r="206" spans="2:84" x14ac:dyDescent="0.2">
      <c r="B206" s="11" t="s">
        <v>428</v>
      </c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2">
        <v>27325</v>
      </c>
      <c r="AC206" s="12">
        <v>94717</v>
      </c>
      <c r="AD206" s="18">
        <v>120057</v>
      </c>
      <c r="AE206" s="18">
        <v>128988</v>
      </c>
      <c r="AF206" s="18">
        <v>104191</v>
      </c>
      <c r="AG206" s="12">
        <v>84090</v>
      </c>
      <c r="AH206" s="18">
        <v>125694</v>
      </c>
      <c r="AI206" s="12">
        <v>89467</v>
      </c>
      <c r="AJ206" s="12">
        <v>90505</v>
      </c>
      <c r="AK206" s="12">
        <v>97706</v>
      </c>
      <c r="AL206" s="18">
        <v>146721</v>
      </c>
      <c r="AM206" s="12">
        <v>66629</v>
      </c>
      <c r="AN206" s="18">
        <v>104653</v>
      </c>
      <c r="AO206" s="12">
        <v>76072</v>
      </c>
      <c r="AP206" s="18">
        <v>104087</v>
      </c>
      <c r="AQ206" s="12">
        <v>70957</v>
      </c>
      <c r="AR206" s="12">
        <v>85015</v>
      </c>
      <c r="AS206" s="12">
        <v>59410</v>
      </c>
      <c r="AT206" s="12">
        <v>35429</v>
      </c>
      <c r="AU206" s="12">
        <v>41641</v>
      </c>
      <c r="AV206" s="12">
        <v>30913</v>
      </c>
      <c r="AW206" s="12">
        <v>35869</v>
      </c>
      <c r="AX206" s="12">
        <v>42922</v>
      </c>
      <c r="AY206" s="12">
        <v>31762</v>
      </c>
      <c r="AZ206" s="12">
        <v>30886</v>
      </c>
      <c r="BA206" s="12">
        <v>39911</v>
      </c>
      <c r="BB206" s="12">
        <v>35428</v>
      </c>
      <c r="BC206" s="12">
        <v>34326</v>
      </c>
      <c r="BD206" s="12">
        <v>42367</v>
      </c>
      <c r="BE206" s="12">
        <v>33179</v>
      </c>
      <c r="BF206" s="12">
        <v>31435</v>
      </c>
      <c r="BG206" s="12">
        <v>37719</v>
      </c>
      <c r="BH206" s="12">
        <v>31342</v>
      </c>
      <c r="BI206" s="12">
        <v>28074</v>
      </c>
      <c r="BJ206" s="12">
        <v>42929</v>
      </c>
      <c r="BK206" s="12">
        <v>26423</v>
      </c>
      <c r="BL206" s="12">
        <v>24461</v>
      </c>
      <c r="BM206" s="12">
        <v>32311</v>
      </c>
      <c r="BN206" s="12">
        <v>27177</v>
      </c>
      <c r="BO206" s="12">
        <v>26694</v>
      </c>
      <c r="BP206" s="12">
        <v>33164</v>
      </c>
      <c r="BQ206" s="12">
        <v>23283</v>
      </c>
      <c r="BR206" s="12">
        <v>26483</v>
      </c>
      <c r="BS206" s="12">
        <v>30593</v>
      </c>
      <c r="BT206" s="12">
        <v>22223</v>
      </c>
      <c r="BU206" s="12">
        <v>22300</v>
      </c>
      <c r="BV206" s="12">
        <v>27526</v>
      </c>
      <c r="BW206" s="94"/>
      <c r="BX206" s="94"/>
      <c r="BY206" s="94"/>
      <c r="BZ206" s="94"/>
      <c r="CA206" s="94"/>
      <c r="CB206" s="94"/>
      <c r="CD206" s="24">
        <f t="shared" si="11"/>
        <v>72049</v>
      </c>
      <c r="CE206" s="24">
        <f t="shared" si="12"/>
        <v>80359</v>
      </c>
      <c r="CF206" s="24">
        <f t="shared" si="13"/>
        <v>87035</v>
      </c>
    </row>
    <row r="207" spans="2:84" x14ac:dyDescent="0.2">
      <c r="B207" s="11" t="s">
        <v>226</v>
      </c>
      <c r="C207" s="12">
        <v>16508</v>
      </c>
      <c r="D207" s="12">
        <v>13535</v>
      </c>
      <c r="E207" s="12">
        <v>17359</v>
      </c>
      <c r="F207" s="12">
        <v>14515</v>
      </c>
      <c r="G207" s="12">
        <v>12872</v>
      </c>
      <c r="H207" s="12">
        <v>21424</v>
      </c>
      <c r="I207" s="12">
        <v>22023</v>
      </c>
      <c r="J207" s="12">
        <v>16934</v>
      </c>
      <c r="K207" s="12">
        <v>17090</v>
      </c>
      <c r="L207" s="12">
        <v>12117</v>
      </c>
      <c r="M207" s="12">
        <v>14385</v>
      </c>
      <c r="N207" s="12">
        <v>26768</v>
      </c>
      <c r="O207" s="12">
        <v>16512</v>
      </c>
      <c r="P207" s="12">
        <v>12988</v>
      </c>
      <c r="Q207" s="12">
        <v>17970</v>
      </c>
      <c r="R207" s="12">
        <v>14871</v>
      </c>
      <c r="S207" s="12">
        <v>15683</v>
      </c>
      <c r="T207" s="12">
        <v>22443</v>
      </c>
      <c r="U207" s="12">
        <v>19059</v>
      </c>
      <c r="V207" s="12">
        <v>18814</v>
      </c>
      <c r="W207" s="12">
        <v>18888</v>
      </c>
      <c r="X207" s="12">
        <v>12707</v>
      </c>
      <c r="Y207" s="12">
        <v>12513</v>
      </c>
      <c r="Z207" s="12">
        <v>23428</v>
      </c>
      <c r="AA207" s="12">
        <v>13139</v>
      </c>
      <c r="AB207" s="12">
        <v>12465</v>
      </c>
      <c r="AC207" s="12">
        <v>15712</v>
      </c>
      <c r="AD207" s="12">
        <v>12603</v>
      </c>
      <c r="AE207" s="12">
        <v>13433</v>
      </c>
      <c r="AF207" s="12">
        <v>25691</v>
      </c>
      <c r="AG207" s="12">
        <v>18522</v>
      </c>
      <c r="AH207" s="12">
        <v>19354</v>
      </c>
      <c r="AI207" s="12">
        <v>20707</v>
      </c>
      <c r="AJ207" s="12">
        <v>13519</v>
      </c>
      <c r="AK207" s="12">
        <v>15858</v>
      </c>
      <c r="AL207" s="12">
        <v>24529</v>
      </c>
      <c r="AM207" s="12">
        <v>16873</v>
      </c>
      <c r="AN207" s="12">
        <v>14636</v>
      </c>
      <c r="AO207" s="12">
        <v>18540</v>
      </c>
      <c r="AP207" s="12">
        <v>14772</v>
      </c>
      <c r="AQ207" s="12">
        <v>15928</v>
      </c>
      <c r="AR207" s="12">
        <v>25538</v>
      </c>
      <c r="AS207" s="12">
        <v>22979</v>
      </c>
      <c r="AT207" s="12">
        <v>22867</v>
      </c>
      <c r="AU207" s="12">
        <v>22025</v>
      </c>
      <c r="AV207" s="12">
        <v>14466</v>
      </c>
      <c r="AW207" s="12">
        <v>15548</v>
      </c>
      <c r="AX207" s="12">
        <v>25469</v>
      </c>
      <c r="AY207" s="12">
        <v>21174</v>
      </c>
      <c r="AZ207" s="12">
        <v>17652</v>
      </c>
      <c r="BA207" s="12">
        <v>19942</v>
      </c>
      <c r="BB207" s="12">
        <v>23138</v>
      </c>
      <c r="BC207" s="12">
        <v>16138</v>
      </c>
      <c r="BD207" s="12">
        <v>28317</v>
      </c>
      <c r="BE207" s="12">
        <v>23276</v>
      </c>
      <c r="BF207" s="12">
        <v>24400</v>
      </c>
      <c r="BG207" s="12">
        <v>22614</v>
      </c>
      <c r="BH207" s="12">
        <v>14707</v>
      </c>
      <c r="BI207" s="12">
        <v>14365</v>
      </c>
      <c r="BJ207" s="12">
        <v>17947</v>
      </c>
      <c r="BK207" s="12">
        <v>14786</v>
      </c>
      <c r="BL207" s="12">
        <v>14489</v>
      </c>
      <c r="BM207" s="12">
        <v>19256</v>
      </c>
      <c r="BN207" s="12">
        <v>16722</v>
      </c>
      <c r="BO207" s="12">
        <v>17199</v>
      </c>
      <c r="BP207" s="12">
        <v>23335</v>
      </c>
      <c r="BQ207" s="12">
        <v>18423</v>
      </c>
      <c r="BR207" s="12">
        <v>20245</v>
      </c>
      <c r="BS207" s="12">
        <v>20277</v>
      </c>
      <c r="BT207" s="12">
        <v>14439</v>
      </c>
      <c r="BU207" s="12">
        <v>15786</v>
      </c>
      <c r="BV207" s="12">
        <v>23428</v>
      </c>
      <c r="BW207" s="94"/>
      <c r="BX207" s="94"/>
      <c r="BY207" s="94"/>
      <c r="BZ207" s="94"/>
      <c r="CA207" s="94"/>
      <c r="CB207" s="94"/>
      <c r="CD207" s="24">
        <f t="shared" si="11"/>
        <v>53653</v>
      </c>
      <c r="CE207" s="24">
        <f t="shared" si="12"/>
        <v>58945</v>
      </c>
      <c r="CF207" s="24">
        <f t="shared" si="13"/>
        <v>57256</v>
      </c>
    </row>
    <row r="208" spans="2:84" x14ac:dyDescent="0.2">
      <c r="B208" s="11" t="s">
        <v>209</v>
      </c>
      <c r="C208" s="12">
        <v>32543</v>
      </c>
      <c r="D208" s="12">
        <v>30921</v>
      </c>
      <c r="E208" s="12">
        <v>42305</v>
      </c>
      <c r="F208" s="12">
        <v>31194</v>
      </c>
      <c r="G208" s="12">
        <v>32316</v>
      </c>
      <c r="H208" s="12">
        <v>37074</v>
      </c>
      <c r="I208" s="12">
        <v>30782</v>
      </c>
      <c r="J208" s="12">
        <v>31701</v>
      </c>
      <c r="K208" s="12">
        <v>38798</v>
      </c>
      <c r="L208" s="12">
        <v>29226</v>
      </c>
      <c r="M208" s="12">
        <v>31302</v>
      </c>
      <c r="N208" s="12">
        <v>40097</v>
      </c>
      <c r="O208" s="12">
        <v>30295</v>
      </c>
      <c r="P208" s="12">
        <v>30361</v>
      </c>
      <c r="Q208" s="12">
        <v>39025</v>
      </c>
      <c r="R208" s="12">
        <v>30483</v>
      </c>
      <c r="S208" s="12">
        <v>30153</v>
      </c>
      <c r="T208" s="12">
        <v>36096</v>
      </c>
      <c r="U208" s="12">
        <v>28865</v>
      </c>
      <c r="V208" s="12">
        <v>30449</v>
      </c>
      <c r="W208" s="12">
        <v>41782</v>
      </c>
      <c r="X208" s="12">
        <v>28938</v>
      </c>
      <c r="Y208" s="12">
        <v>31337</v>
      </c>
      <c r="Z208" s="12">
        <v>38128</v>
      </c>
      <c r="AA208" s="12">
        <v>31467</v>
      </c>
      <c r="AB208" s="12">
        <v>31698</v>
      </c>
      <c r="AC208" s="12">
        <v>40737</v>
      </c>
      <c r="AD208" s="12">
        <v>32718</v>
      </c>
      <c r="AE208" s="12">
        <v>32345</v>
      </c>
      <c r="AF208" s="12">
        <v>39894</v>
      </c>
      <c r="AG208" s="12">
        <v>29993</v>
      </c>
      <c r="AH208" s="12">
        <v>31545</v>
      </c>
      <c r="AI208" s="12">
        <v>36049</v>
      </c>
      <c r="AJ208" s="12">
        <v>27128</v>
      </c>
      <c r="AK208" s="12">
        <v>27369</v>
      </c>
      <c r="AL208" s="12">
        <v>32138</v>
      </c>
      <c r="AM208" s="12">
        <v>27366</v>
      </c>
      <c r="AN208" s="12">
        <v>28407</v>
      </c>
      <c r="AO208" s="12">
        <v>33120</v>
      </c>
      <c r="AP208" s="12">
        <v>24951</v>
      </c>
      <c r="AQ208" s="12">
        <v>27308</v>
      </c>
      <c r="AR208" s="12">
        <v>31278</v>
      </c>
      <c r="AS208" s="12">
        <v>25994</v>
      </c>
      <c r="AT208" s="12">
        <v>25277</v>
      </c>
      <c r="AU208" s="12">
        <v>29240</v>
      </c>
      <c r="AV208" s="12">
        <v>22954</v>
      </c>
      <c r="AW208" s="12">
        <v>22047</v>
      </c>
      <c r="AX208" s="12">
        <v>25774</v>
      </c>
      <c r="AY208" s="12">
        <v>21971</v>
      </c>
      <c r="AZ208" s="12">
        <v>19305</v>
      </c>
      <c r="BA208" s="12">
        <v>24843</v>
      </c>
      <c r="BB208" s="12">
        <v>18901</v>
      </c>
      <c r="BC208" s="12">
        <v>19663</v>
      </c>
      <c r="BD208" s="12">
        <v>24708</v>
      </c>
      <c r="BE208" s="12">
        <v>18954</v>
      </c>
      <c r="BF208" s="12">
        <v>18541</v>
      </c>
      <c r="BG208" s="12">
        <v>23761</v>
      </c>
      <c r="BH208" s="12">
        <v>21238</v>
      </c>
      <c r="BI208" s="12">
        <v>19169</v>
      </c>
      <c r="BJ208" s="12">
        <v>25405</v>
      </c>
      <c r="BK208" s="12">
        <v>18783</v>
      </c>
      <c r="BL208" s="12">
        <v>17950</v>
      </c>
      <c r="BM208" s="12">
        <v>24213</v>
      </c>
      <c r="BN208" s="12">
        <v>17905</v>
      </c>
      <c r="BO208" s="12">
        <v>16853</v>
      </c>
      <c r="BP208" s="12">
        <v>24913</v>
      </c>
      <c r="BQ208" s="12">
        <v>17641</v>
      </c>
      <c r="BR208" s="12">
        <v>18978</v>
      </c>
      <c r="BS208" s="12">
        <v>24408</v>
      </c>
      <c r="BT208" s="12">
        <v>19418</v>
      </c>
      <c r="BU208" s="12">
        <v>18237</v>
      </c>
      <c r="BV208" s="12">
        <v>22299</v>
      </c>
      <c r="BW208" s="94"/>
      <c r="BX208" s="94"/>
      <c r="BY208" s="94"/>
      <c r="BZ208" s="94"/>
      <c r="CA208" s="94"/>
      <c r="CB208" s="94"/>
      <c r="CD208" s="24">
        <f t="shared" si="11"/>
        <v>59954</v>
      </c>
      <c r="CE208" s="24">
        <f t="shared" si="12"/>
        <v>61027</v>
      </c>
      <c r="CF208" s="24">
        <f t="shared" si="13"/>
        <v>59671</v>
      </c>
    </row>
    <row r="209" spans="2:84" x14ac:dyDescent="0.2">
      <c r="B209" s="11" t="s">
        <v>210</v>
      </c>
      <c r="C209" s="13">
        <v>5549</v>
      </c>
      <c r="D209" s="12">
        <v>16201</v>
      </c>
      <c r="E209" s="13">
        <v>6416</v>
      </c>
      <c r="F209" s="13">
        <v>5020</v>
      </c>
      <c r="G209" s="13">
        <v>6080</v>
      </c>
      <c r="H209" s="13">
        <v>6890</v>
      </c>
      <c r="I209" s="12">
        <v>19498</v>
      </c>
      <c r="J209" s="13">
        <v>5729</v>
      </c>
      <c r="K209" s="12">
        <v>12746</v>
      </c>
      <c r="L209" s="12">
        <v>26214</v>
      </c>
      <c r="M209" s="13">
        <v>5935</v>
      </c>
      <c r="N209" s="12">
        <v>11033</v>
      </c>
      <c r="O209" s="13">
        <v>6179</v>
      </c>
      <c r="P209" s="13">
        <v>9843</v>
      </c>
      <c r="Q209" s="12">
        <v>15874</v>
      </c>
      <c r="R209" s="13">
        <v>6382</v>
      </c>
      <c r="S209" s="12">
        <v>13325</v>
      </c>
      <c r="T209" s="12">
        <v>46767</v>
      </c>
      <c r="U209" s="12">
        <v>10835</v>
      </c>
      <c r="V209" s="12">
        <v>11083</v>
      </c>
      <c r="W209" s="12">
        <v>19528</v>
      </c>
      <c r="X209" s="12">
        <v>12079</v>
      </c>
      <c r="Y209" s="12">
        <v>21552</v>
      </c>
      <c r="Z209" s="12">
        <v>25250</v>
      </c>
      <c r="AA209" s="12">
        <v>25332</v>
      </c>
      <c r="AB209" s="12">
        <v>18009</v>
      </c>
      <c r="AC209" s="12">
        <v>18464</v>
      </c>
      <c r="AD209" s="12">
        <v>15321</v>
      </c>
      <c r="AE209" s="12">
        <v>16083</v>
      </c>
      <c r="AF209" s="12">
        <v>19847</v>
      </c>
      <c r="AG209" s="12">
        <v>19130</v>
      </c>
      <c r="AH209" s="12">
        <v>15209</v>
      </c>
      <c r="AI209" s="12">
        <v>23558</v>
      </c>
      <c r="AJ209" s="12">
        <v>24149</v>
      </c>
      <c r="AK209" s="12">
        <v>36450</v>
      </c>
      <c r="AL209" s="12">
        <v>50155</v>
      </c>
      <c r="AM209" s="12">
        <v>45091</v>
      </c>
      <c r="AN209" s="12">
        <v>32799</v>
      </c>
      <c r="AO209" s="12">
        <v>39616</v>
      </c>
      <c r="AP209" s="12">
        <v>35787</v>
      </c>
      <c r="AQ209" s="12">
        <v>35884</v>
      </c>
      <c r="AR209" s="12">
        <v>38930</v>
      </c>
      <c r="AS209" s="12">
        <v>22395</v>
      </c>
      <c r="AT209" s="12">
        <v>23552</v>
      </c>
      <c r="AU209" s="12">
        <v>42251</v>
      </c>
      <c r="AV209" s="12">
        <v>25856</v>
      </c>
      <c r="AW209" s="12">
        <v>32505</v>
      </c>
      <c r="AX209" s="12">
        <v>26086</v>
      </c>
      <c r="AY209" s="12">
        <v>26797</v>
      </c>
      <c r="AZ209" s="12">
        <v>25936</v>
      </c>
      <c r="BA209" s="12">
        <v>24128</v>
      </c>
      <c r="BB209" s="12">
        <v>24515</v>
      </c>
      <c r="BC209" s="12">
        <v>19655</v>
      </c>
      <c r="BD209" s="12">
        <v>56947</v>
      </c>
      <c r="BE209" s="12">
        <v>20535</v>
      </c>
      <c r="BF209" s="12">
        <v>21557</v>
      </c>
      <c r="BG209" s="12">
        <v>32617</v>
      </c>
      <c r="BH209" s="12">
        <v>21564</v>
      </c>
      <c r="BI209" s="12">
        <v>20345</v>
      </c>
      <c r="BJ209" s="12">
        <v>24857</v>
      </c>
      <c r="BK209" s="12">
        <v>19691</v>
      </c>
      <c r="BL209" s="12">
        <v>17453</v>
      </c>
      <c r="BM209" s="12">
        <v>21168</v>
      </c>
      <c r="BN209" s="12">
        <v>20185</v>
      </c>
      <c r="BO209" s="12">
        <v>17995</v>
      </c>
      <c r="BP209" s="12">
        <v>22381</v>
      </c>
      <c r="BQ209" s="12">
        <v>18387</v>
      </c>
      <c r="BR209" s="12">
        <v>17520</v>
      </c>
      <c r="BS209" s="12">
        <v>25643</v>
      </c>
      <c r="BT209" s="12">
        <v>17487</v>
      </c>
      <c r="BU209" s="12">
        <v>19506</v>
      </c>
      <c r="BV209" s="12">
        <v>21540</v>
      </c>
      <c r="BW209" s="94"/>
      <c r="BX209" s="94"/>
      <c r="BY209" s="94"/>
      <c r="BZ209" s="94"/>
      <c r="CA209" s="94"/>
      <c r="CB209" s="94"/>
      <c r="CD209" s="24">
        <f t="shared" si="11"/>
        <v>58533</v>
      </c>
      <c r="CE209" s="24">
        <f t="shared" si="12"/>
        <v>61550</v>
      </c>
      <c r="CF209" s="24">
        <f t="shared" si="13"/>
        <v>60561</v>
      </c>
    </row>
    <row r="210" spans="2:84" x14ac:dyDescent="0.2">
      <c r="B210" s="11" t="s">
        <v>337</v>
      </c>
      <c r="C210" s="18">
        <v>106154</v>
      </c>
      <c r="D210" s="18">
        <v>116723</v>
      </c>
      <c r="E210" s="18">
        <v>157300</v>
      </c>
      <c r="F210" s="18">
        <v>131125</v>
      </c>
      <c r="G210" s="18">
        <v>117462</v>
      </c>
      <c r="H210" s="18">
        <v>147598</v>
      </c>
      <c r="I210" s="18">
        <v>107477</v>
      </c>
      <c r="J210" s="18">
        <v>111793</v>
      </c>
      <c r="K210" s="18">
        <v>139166</v>
      </c>
      <c r="L210" s="18">
        <v>103604</v>
      </c>
      <c r="M210" s="18">
        <v>117231</v>
      </c>
      <c r="N210" s="18">
        <v>117138</v>
      </c>
      <c r="O210" s="12">
        <v>92989</v>
      </c>
      <c r="P210" s="12">
        <v>95195</v>
      </c>
      <c r="Q210" s="18">
        <v>123837</v>
      </c>
      <c r="R210" s="12">
        <v>94559</v>
      </c>
      <c r="S210" s="12">
        <v>95231</v>
      </c>
      <c r="T210" s="18">
        <v>164956</v>
      </c>
      <c r="U210" s="18">
        <v>103148</v>
      </c>
      <c r="V210" s="18">
        <v>149352</v>
      </c>
      <c r="W210" s="18">
        <v>149012</v>
      </c>
      <c r="X210" s="12">
        <v>69105</v>
      </c>
      <c r="Y210" s="12">
        <v>79034</v>
      </c>
      <c r="Z210" s="12">
        <v>97223</v>
      </c>
      <c r="AA210" s="12">
        <v>61906</v>
      </c>
      <c r="AB210" s="12">
        <v>65812</v>
      </c>
      <c r="AC210" s="12">
        <v>88089</v>
      </c>
      <c r="AD210" s="12">
        <v>78024</v>
      </c>
      <c r="AE210" s="12">
        <v>77302</v>
      </c>
      <c r="AF210" s="12">
        <v>76744</v>
      </c>
      <c r="AG210" s="12">
        <v>58360</v>
      </c>
      <c r="AH210" s="12">
        <v>59525</v>
      </c>
      <c r="AI210" s="12">
        <v>79009</v>
      </c>
      <c r="AJ210" s="12">
        <v>56309</v>
      </c>
      <c r="AK210" s="12">
        <v>54486</v>
      </c>
      <c r="AL210" s="12">
        <v>89114</v>
      </c>
      <c r="AM210" s="18">
        <v>116592</v>
      </c>
      <c r="AN210" s="12">
        <v>55273</v>
      </c>
      <c r="AO210" s="12">
        <v>72389</v>
      </c>
      <c r="AP210" s="12">
        <v>54959</v>
      </c>
      <c r="AQ210" s="12">
        <v>48860</v>
      </c>
      <c r="AR210" s="12">
        <v>42402</v>
      </c>
      <c r="AS210" s="12">
        <v>34235</v>
      </c>
      <c r="AT210" s="12">
        <v>38876</v>
      </c>
      <c r="AU210" s="12">
        <v>29737</v>
      </c>
      <c r="AV210" s="12">
        <v>32215</v>
      </c>
      <c r="AW210" s="12">
        <v>27644</v>
      </c>
      <c r="AX210" s="12">
        <v>50285</v>
      </c>
      <c r="AY210" s="12">
        <v>50985</v>
      </c>
      <c r="AZ210" s="12">
        <v>37079</v>
      </c>
      <c r="BA210" s="12">
        <v>50800</v>
      </c>
      <c r="BB210" s="12">
        <v>57714</v>
      </c>
      <c r="BC210" s="12">
        <v>40379</v>
      </c>
      <c r="BD210" s="12">
        <v>56641</v>
      </c>
      <c r="BE210" s="12">
        <v>36414</v>
      </c>
      <c r="BF210" s="12">
        <v>41432</v>
      </c>
      <c r="BG210" s="12">
        <v>60820</v>
      </c>
      <c r="BH210" s="12">
        <v>48784</v>
      </c>
      <c r="BI210" s="12">
        <v>56457</v>
      </c>
      <c r="BJ210" s="12">
        <v>91250</v>
      </c>
      <c r="BK210" s="12">
        <v>65652</v>
      </c>
      <c r="BL210" s="12">
        <v>74318</v>
      </c>
      <c r="BM210" s="12">
        <v>67085</v>
      </c>
      <c r="BN210" s="12">
        <v>90626</v>
      </c>
      <c r="BO210" s="18">
        <v>101229</v>
      </c>
      <c r="BP210" s="12">
        <v>49297</v>
      </c>
      <c r="BQ210" s="12">
        <v>29393</v>
      </c>
      <c r="BR210" s="12">
        <v>32361</v>
      </c>
      <c r="BS210" s="12">
        <v>47537</v>
      </c>
      <c r="BT210" s="12">
        <v>40478</v>
      </c>
      <c r="BU210" s="12">
        <v>32035</v>
      </c>
      <c r="BV210" s="12">
        <v>18500</v>
      </c>
      <c r="BW210" s="94"/>
      <c r="BX210" s="94"/>
      <c r="BY210" s="94"/>
      <c r="BZ210" s="94"/>
      <c r="CA210" s="94"/>
      <c r="CB210" s="94"/>
      <c r="CD210" s="24">
        <f t="shared" si="11"/>
        <v>91013</v>
      </c>
      <c r="CE210" s="24">
        <f t="shared" si="12"/>
        <v>109291</v>
      </c>
      <c r="CF210" s="24">
        <f t="shared" si="13"/>
        <v>241152</v>
      </c>
    </row>
    <row r="211" spans="2:84" x14ac:dyDescent="0.2">
      <c r="B211" s="11" t="s">
        <v>163</v>
      </c>
      <c r="C211" s="18">
        <v>662897</v>
      </c>
      <c r="D211" s="18">
        <v>659507</v>
      </c>
      <c r="E211" s="18">
        <v>866385</v>
      </c>
      <c r="F211" s="18">
        <v>744659</v>
      </c>
      <c r="G211" s="18">
        <v>991320</v>
      </c>
      <c r="H211" s="16">
        <v>1048726</v>
      </c>
      <c r="I211" s="18">
        <v>603059</v>
      </c>
      <c r="J211" s="18">
        <v>601080</v>
      </c>
      <c r="K211" s="18">
        <v>629614</v>
      </c>
      <c r="L211" s="18">
        <v>437704</v>
      </c>
      <c r="M211" s="18">
        <v>378142</v>
      </c>
      <c r="N211" s="18">
        <v>495537</v>
      </c>
      <c r="O211" s="18">
        <v>406998</v>
      </c>
      <c r="P211" s="18">
        <v>470595</v>
      </c>
      <c r="Q211" s="18">
        <v>664469</v>
      </c>
      <c r="R211" s="18">
        <v>548038</v>
      </c>
      <c r="S211" s="18">
        <v>682493</v>
      </c>
      <c r="T211" s="18">
        <v>884031</v>
      </c>
      <c r="U211" s="18">
        <v>537152</v>
      </c>
      <c r="V211" s="18">
        <v>446941</v>
      </c>
      <c r="W211" s="18">
        <v>491325</v>
      </c>
      <c r="X211" s="18">
        <v>337989</v>
      </c>
      <c r="Y211" s="18">
        <v>374677</v>
      </c>
      <c r="Z211" s="18">
        <v>402930</v>
      </c>
      <c r="AA211" s="18">
        <v>341532</v>
      </c>
      <c r="AB211" s="18">
        <v>418934</v>
      </c>
      <c r="AC211" s="18">
        <v>595137</v>
      </c>
      <c r="AD211" s="18">
        <v>486265</v>
      </c>
      <c r="AE211" s="18">
        <v>604735</v>
      </c>
      <c r="AF211" s="18">
        <v>652441</v>
      </c>
      <c r="AG211" s="18">
        <v>396219</v>
      </c>
      <c r="AH211" s="18">
        <v>345238</v>
      </c>
      <c r="AI211" s="18">
        <v>401684</v>
      </c>
      <c r="AJ211" s="18">
        <v>342022</v>
      </c>
      <c r="AK211" s="18">
        <v>296466</v>
      </c>
      <c r="AL211" s="18">
        <v>411209</v>
      </c>
      <c r="AM211" s="18">
        <v>321077</v>
      </c>
      <c r="AN211" s="18">
        <v>361571</v>
      </c>
      <c r="AO211" s="18">
        <v>595061</v>
      </c>
      <c r="AP211" s="18">
        <v>528837</v>
      </c>
      <c r="AQ211" s="18">
        <v>519089</v>
      </c>
      <c r="AR211" s="18">
        <v>549935</v>
      </c>
      <c r="AS211" s="18">
        <v>329152</v>
      </c>
      <c r="AT211" s="18">
        <v>315845</v>
      </c>
      <c r="AU211" s="18">
        <v>333463</v>
      </c>
      <c r="AV211" s="18">
        <v>266960</v>
      </c>
      <c r="AW211" s="18">
        <v>223250</v>
      </c>
      <c r="AX211" s="18">
        <v>297011</v>
      </c>
      <c r="AY211" s="18">
        <v>228644</v>
      </c>
      <c r="AZ211" s="18">
        <v>288486</v>
      </c>
      <c r="BA211" s="18">
        <v>419735</v>
      </c>
      <c r="BB211" s="18">
        <v>316400</v>
      </c>
      <c r="BC211" s="18">
        <v>340775</v>
      </c>
      <c r="BD211" s="18">
        <v>414752</v>
      </c>
      <c r="BE211" s="18">
        <v>305258</v>
      </c>
      <c r="BF211" s="18">
        <v>281610</v>
      </c>
      <c r="BG211" s="18">
        <v>324790</v>
      </c>
      <c r="BH211" s="18">
        <v>291949</v>
      </c>
      <c r="BI211" s="18">
        <v>315709</v>
      </c>
      <c r="BJ211" s="18">
        <v>516740</v>
      </c>
      <c r="BK211" s="18">
        <v>361786</v>
      </c>
      <c r="BL211" s="18">
        <v>444775</v>
      </c>
      <c r="BM211" s="18">
        <v>580232</v>
      </c>
      <c r="BN211" s="18">
        <v>297319</v>
      </c>
      <c r="BO211" s="18">
        <v>646326</v>
      </c>
      <c r="BP211" s="18">
        <v>694832</v>
      </c>
      <c r="BQ211" s="18">
        <v>496684</v>
      </c>
      <c r="BR211" s="18">
        <v>463547</v>
      </c>
      <c r="BS211" s="18">
        <v>498993</v>
      </c>
      <c r="BT211" s="18">
        <v>249227</v>
      </c>
      <c r="BU211" s="12">
        <v>30017</v>
      </c>
      <c r="BV211" s="12">
        <v>17234</v>
      </c>
      <c r="BW211" s="94"/>
      <c r="BX211" s="94"/>
      <c r="BY211" s="94"/>
      <c r="BZ211" s="94"/>
      <c r="CA211" s="94"/>
      <c r="CB211" s="94"/>
      <c r="CD211" s="24">
        <f t="shared" si="11"/>
        <v>296478</v>
      </c>
      <c r="CE211" s="24">
        <f t="shared" si="12"/>
        <v>1459224</v>
      </c>
      <c r="CF211" s="24">
        <f t="shared" si="13"/>
        <v>1638477</v>
      </c>
    </row>
    <row r="212" spans="2:84" x14ac:dyDescent="0.2">
      <c r="B212" s="11" t="s">
        <v>270</v>
      </c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5">
        <v>100</v>
      </c>
      <c r="BM212" s="15">
        <v>790</v>
      </c>
      <c r="BN212" s="13">
        <v>1987</v>
      </c>
      <c r="BO212" s="12">
        <v>37693</v>
      </c>
      <c r="BP212" s="12">
        <v>94245</v>
      </c>
      <c r="BQ212" s="12">
        <v>73474</v>
      </c>
      <c r="BR212" s="12">
        <v>46312</v>
      </c>
      <c r="BS212" s="12">
        <v>35242</v>
      </c>
      <c r="BT212" s="12">
        <v>14493</v>
      </c>
      <c r="BU212" s="12">
        <v>16287</v>
      </c>
      <c r="BV212" s="12">
        <v>17176</v>
      </c>
      <c r="BW212" s="94"/>
      <c r="BX212" s="94"/>
      <c r="BY212" s="94"/>
      <c r="BZ212" s="94"/>
      <c r="CA212" s="94"/>
      <c r="CB212" s="94"/>
      <c r="CD212" s="24">
        <f t="shared" si="11"/>
        <v>47956</v>
      </c>
      <c r="CE212" s="24">
        <f t="shared" si="12"/>
        <v>155028</v>
      </c>
      <c r="CF212" s="24">
        <f t="shared" si="13"/>
        <v>133925</v>
      </c>
    </row>
    <row r="213" spans="2:84" x14ac:dyDescent="0.2">
      <c r="B213" s="11" t="s">
        <v>380</v>
      </c>
      <c r="C213" s="18">
        <v>781635</v>
      </c>
      <c r="D213" s="18">
        <v>742908</v>
      </c>
      <c r="E213" s="18">
        <v>963081</v>
      </c>
      <c r="F213" s="16">
        <v>1090644</v>
      </c>
      <c r="G213" s="16">
        <v>1028996</v>
      </c>
      <c r="H213" s="16">
        <v>1118805</v>
      </c>
      <c r="I213" s="18">
        <v>812515</v>
      </c>
      <c r="J213" s="18">
        <v>753324</v>
      </c>
      <c r="K213" s="18">
        <v>764103</v>
      </c>
      <c r="L213" s="18">
        <v>581393</v>
      </c>
      <c r="M213" s="18">
        <v>556155</v>
      </c>
      <c r="N213" s="18">
        <v>687908</v>
      </c>
      <c r="O213" s="18">
        <v>528283</v>
      </c>
      <c r="P213" s="18">
        <v>516142</v>
      </c>
      <c r="Q213" s="18">
        <v>620124</v>
      </c>
      <c r="R213" s="18">
        <v>512362</v>
      </c>
      <c r="S213" s="18">
        <v>478713</v>
      </c>
      <c r="T213" s="18">
        <v>593750</v>
      </c>
      <c r="U213" s="18">
        <v>438043</v>
      </c>
      <c r="V213" s="18">
        <v>445815</v>
      </c>
      <c r="W213" s="18">
        <v>547932</v>
      </c>
      <c r="X213" s="18">
        <v>375663</v>
      </c>
      <c r="Y213" s="18">
        <v>340397</v>
      </c>
      <c r="Z213" s="18">
        <v>331733</v>
      </c>
      <c r="AA213" s="18">
        <v>300037</v>
      </c>
      <c r="AB213" s="18">
        <v>250328</v>
      </c>
      <c r="AC213" s="18">
        <v>295694</v>
      </c>
      <c r="AD213" s="12">
        <v>43538</v>
      </c>
      <c r="AE213" s="12">
        <v>11748</v>
      </c>
      <c r="AF213" s="12">
        <v>18302</v>
      </c>
      <c r="AG213" s="12">
        <v>37875</v>
      </c>
      <c r="AH213" s="12">
        <v>37502</v>
      </c>
      <c r="AI213" s="12">
        <v>39750</v>
      </c>
      <c r="AJ213" s="12">
        <v>36316</v>
      </c>
      <c r="AK213" s="12">
        <v>33464</v>
      </c>
      <c r="AL213" s="12">
        <v>34085</v>
      </c>
      <c r="AM213" s="12">
        <v>33247</v>
      </c>
      <c r="AN213" s="12">
        <v>27313</v>
      </c>
      <c r="AO213" s="12">
        <v>36677</v>
      </c>
      <c r="AP213" s="12">
        <v>32766</v>
      </c>
      <c r="AQ213" s="12">
        <v>46938</v>
      </c>
      <c r="AR213" s="12">
        <v>51218</v>
      </c>
      <c r="AS213" s="12">
        <v>39010</v>
      </c>
      <c r="AT213" s="12">
        <v>42201</v>
      </c>
      <c r="AU213" s="12">
        <v>49072</v>
      </c>
      <c r="AV213" s="12">
        <v>41766</v>
      </c>
      <c r="AW213" s="12">
        <v>39273</v>
      </c>
      <c r="AX213" s="12">
        <v>63000</v>
      </c>
      <c r="AY213" s="12">
        <v>45563</v>
      </c>
      <c r="AZ213" s="12">
        <v>44360</v>
      </c>
      <c r="BA213" s="12">
        <v>56270</v>
      </c>
      <c r="BB213" s="12">
        <v>41604</v>
      </c>
      <c r="BC213" s="12">
        <v>30017</v>
      </c>
      <c r="BD213" s="12">
        <v>60808</v>
      </c>
      <c r="BE213" s="12">
        <v>27550</v>
      </c>
      <c r="BF213" s="12">
        <v>38597</v>
      </c>
      <c r="BG213" s="12">
        <v>54317</v>
      </c>
      <c r="BH213" s="12">
        <v>44011</v>
      </c>
      <c r="BI213" s="12">
        <v>48973</v>
      </c>
      <c r="BJ213" s="12">
        <v>59677</v>
      </c>
      <c r="BK213" s="12">
        <v>65415</v>
      </c>
      <c r="BL213" s="12">
        <v>59450</v>
      </c>
      <c r="BM213" s="12">
        <v>95612</v>
      </c>
      <c r="BN213" s="12">
        <v>64899</v>
      </c>
      <c r="BO213" s="12">
        <v>68717</v>
      </c>
      <c r="BP213" s="12">
        <v>66984</v>
      </c>
      <c r="BQ213" s="12">
        <v>38313</v>
      </c>
      <c r="BR213" s="12">
        <v>34093</v>
      </c>
      <c r="BS213" s="12">
        <v>42000</v>
      </c>
      <c r="BT213" s="12">
        <v>19045</v>
      </c>
      <c r="BU213" s="12">
        <v>20721</v>
      </c>
      <c r="BV213" s="12">
        <v>16308</v>
      </c>
      <c r="BW213" s="94"/>
      <c r="BX213" s="94"/>
      <c r="BY213" s="94"/>
      <c r="BZ213" s="94"/>
      <c r="CA213" s="94"/>
      <c r="CB213" s="94"/>
      <c r="CD213" s="24">
        <f t="shared" si="11"/>
        <v>56074</v>
      </c>
      <c r="CE213" s="24">
        <f t="shared" si="12"/>
        <v>114406</v>
      </c>
      <c r="CF213" s="24">
        <f t="shared" si="13"/>
        <v>200600</v>
      </c>
    </row>
    <row r="214" spans="2:84" x14ac:dyDescent="0.2">
      <c r="B214" s="11" t="s">
        <v>552</v>
      </c>
      <c r="C214" s="13">
        <v>4871</v>
      </c>
      <c r="D214" s="13">
        <v>5447</v>
      </c>
      <c r="E214" s="13">
        <v>6408</v>
      </c>
      <c r="F214" s="13">
        <v>6759</v>
      </c>
      <c r="G214" s="13">
        <v>7068</v>
      </c>
      <c r="H214" s="12">
        <v>12776</v>
      </c>
      <c r="I214" s="12">
        <v>23996</v>
      </c>
      <c r="J214" s="12">
        <v>14408</v>
      </c>
      <c r="K214" s="12">
        <v>14773</v>
      </c>
      <c r="L214" s="12">
        <v>14828</v>
      </c>
      <c r="M214" s="12">
        <v>11509</v>
      </c>
      <c r="N214" s="12">
        <v>14110</v>
      </c>
      <c r="O214" s="12">
        <v>11723</v>
      </c>
      <c r="P214" s="12">
        <v>12832</v>
      </c>
      <c r="Q214" s="12">
        <v>16281</v>
      </c>
      <c r="R214" s="13">
        <v>7906</v>
      </c>
      <c r="S214" s="13">
        <v>8779</v>
      </c>
      <c r="T214" s="12">
        <v>10082</v>
      </c>
      <c r="U214" s="13">
        <v>6728</v>
      </c>
      <c r="V214" s="13">
        <v>7605</v>
      </c>
      <c r="W214" s="13">
        <v>9594</v>
      </c>
      <c r="X214" s="12">
        <v>12904</v>
      </c>
      <c r="Y214" s="12">
        <v>11782</v>
      </c>
      <c r="Z214" s="12">
        <v>17114</v>
      </c>
      <c r="AA214" s="12">
        <v>11327</v>
      </c>
      <c r="AB214" s="12">
        <v>11631</v>
      </c>
      <c r="AC214" s="12">
        <v>17251</v>
      </c>
      <c r="AD214" s="12">
        <v>11966</v>
      </c>
      <c r="AE214" s="12">
        <v>14753</v>
      </c>
      <c r="AF214" s="12">
        <v>12339</v>
      </c>
      <c r="AG214" s="12">
        <v>11180</v>
      </c>
      <c r="AH214" s="12">
        <v>10109</v>
      </c>
      <c r="AI214" s="12">
        <v>15892</v>
      </c>
      <c r="AJ214" s="12">
        <v>16523</v>
      </c>
      <c r="AK214" s="12">
        <v>23003</v>
      </c>
      <c r="AL214" s="12">
        <v>23049</v>
      </c>
      <c r="AM214" s="12">
        <v>20657</v>
      </c>
      <c r="AN214" s="12">
        <v>19157</v>
      </c>
      <c r="AO214" s="12">
        <v>29269</v>
      </c>
      <c r="AP214" s="12">
        <v>21963</v>
      </c>
      <c r="AQ214" s="12">
        <v>20642</v>
      </c>
      <c r="AR214" s="12">
        <v>23992</v>
      </c>
      <c r="AS214" s="12">
        <v>16523</v>
      </c>
      <c r="AT214" s="12">
        <v>19769</v>
      </c>
      <c r="AU214" s="12">
        <v>22917</v>
      </c>
      <c r="AV214" s="12">
        <v>12722</v>
      </c>
      <c r="AW214" s="12">
        <v>12055</v>
      </c>
      <c r="AX214" s="12">
        <v>17848</v>
      </c>
      <c r="AY214" s="12">
        <v>13754</v>
      </c>
      <c r="AZ214" s="12">
        <v>12225</v>
      </c>
      <c r="BA214" s="12">
        <v>18695</v>
      </c>
      <c r="BB214" s="12">
        <v>15447</v>
      </c>
      <c r="BC214" s="12">
        <v>12826</v>
      </c>
      <c r="BD214" s="12">
        <v>16759</v>
      </c>
      <c r="BE214" s="12">
        <v>14216</v>
      </c>
      <c r="BF214" s="12">
        <v>13659</v>
      </c>
      <c r="BG214" s="12">
        <v>16356</v>
      </c>
      <c r="BH214" s="12">
        <v>15307</v>
      </c>
      <c r="BI214" s="12">
        <v>12254</v>
      </c>
      <c r="BJ214" s="12">
        <v>16877</v>
      </c>
      <c r="BK214" s="12">
        <v>13092</v>
      </c>
      <c r="BL214" s="12">
        <v>11181</v>
      </c>
      <c r="BM214" s="12">
        <v>16205</v>
      </c>
      <c r="BN214" s="12">
        <v>13691</v>
      </c>
      <c r="BO214" s="12">
        <v>11373</v>
      </c>
      <c r="BP214" s="12">
        <v>16043</v>
      </c>
      <c r="BQ214" s="12">
        <v>11050</v>
      </c>
      <c r="BR214" s="12">
        <v>12952</v>
      </c>
      <c r="BS214" s="12">
        <v>15486</v>
      </c>
      <c r="BT214" s="12">
        <v>14827</v>
      </c>
      <c r="BU214" s="12">
        <v>14582</v>
      </c>
      <c r="BV214" s="12">
        <v>15480</v>
      </c>
      <c r="BW214" s="94"/>
      <c r="BX214" s="94"/>
      <c r="BY214" s="94"/>
      <c r="BZ214" s="94"/>
      <c r="CA214" s="94"/>
      <c r="CB214" s="94"/>
      <c r="CD214" s="24">
        <f t="shared" si="11"/>
        <v>44889</v>
      </c>
      <c r="CE214" s="24">
        <f t="shared" si="12"/>
        <v>39488</v>
      </c>
      <c r="CF214" s="24">
        <f t="shared" si="13"/>
        <v>41107</v>
      </c>
    </row>
    <row r="215" spans="2:84" x14ac:dyDescent="0.2">
      <c r="B215" s="11" t="s">
        <v>254</v>
      </c>
      <c r="C215" s="12">
        <v>49950</v>
      </c>
      <c r="D215" s="12">
        <v>41608</v>
      </c>
      <c r="E215" s="12">
        <v>57951</v>
      </c>
      <c r="F215" s="12">
        <v>43506</v>
      </c>
      <c r="G215" s="12">
        <v>45364</v>
      </c>
      <c r="H215" s="12">
        <v>83264</v>
      </c>
      <c r="I215" s="12">
        <v>39309</v>
      </c>
      <c r="J215" s="12">
        <v>67578</v>
      </c>
      <c r="K215" s="12">
        <v>74984</v>
      </c>
      <c r="L215" s="12">
        <v>58663</v>
      </c>
      <c r="M215" s="12">
        <v>58799</v>
      </c>
      <c r="N215" s="12">
        <v>76415</v>
      </c>
      <c r="O215" s="12">
        <v>62454</v>
      </c>
      <c r="P215" s="12">
        <v>63204</v>
      </c>
      <c r="Q215" s="12">
        <v>85736</v>
      </c>
      <c r="R215" s="12">
        <v>65663</v>
      </c>
      <c r="S215" s="12">
        <v>68308</v>
      </c>
      <c r="T215" s="12">
        <v>87730</v>
      </c>
      <c r="U215" s="12">
        <v>72913</v>
      </c>
      <c r="V215" s="12">
        <v>71741</v>
      </c>
      <c r="W215" s="12">
        <v>92373</v>
      </c>
      <c r="X215" s="12">
        <v>74018</v>
      </c>
      <c r="Y215" s="12">
        <v>73341</v>
      </c>
      <c r="Z215" s="12">
        <v>87622</v>
      </c>
      <c r="AA215" s="12">
        <v>72725</v>
      </c>
      <c r="AB215" s="12">
        <v>71012</v>
      </c>
      <c r="AC215" s="18">
        <v>100095</v>
      </c>
      <c r="AD215" s="12">
        <v>82398</v>
      </c>
      <c r="AE215" s="12">
        <v>84410</v>
      </c>
      <c r="AF215" s="18">
        <v>108077</v>
      </c>
      <c r="AG215" s="12">
        <v>85805</v>
      </c>
      <c r="AH215" s="12">
        <v>87695</v>
      </c>
      <c r="AI215" s="18">
        <v>103617</v>
      </c>
      <c r="AJ215" s="12">
        <v>85272</v>
      </c>
      <c r="AK215" s="12">
        <v>89222</v>
      </c>
      <c r="AL215" s="18">
        <v>107337</v>
      </c>
      <c r="AM215" s="12">
        <v>86145</v>
      </c>
      <c r="AN215" s="12">
        <v>85214</v>
      </c>
      <c r="AO215" s="18">
        <v>106407</v>
      </c>
      <c r="AP215" s="12">
        <v>90020</v>
      </c>
      <c r="AQ215" s="12">
        <v>98448</v>
      </c>
      <c r="AR215" s="18">
        <v>112305</v>
      </c>
      <c r="AS215" s="12">
        <v>93796</v>
      </c>
      <c r="AT215" s="12">
        <v>92533</v>
      </c>
      <c r="AU215" s="18">
        <v>115465</v>
      </c>
      <c r="AV215" s="12">
        <v>97793</v>
      </c>
      <c r="AW215" s="12">
        <v>93962</v>
      </c>
      <c r="AX215" s="18">
        <v>115093</v>
      </c>
      <c r="AY215" s="12">
        <v>94966</v>
      </c>
      <c r="AZ215" s="12">
        <v>93649</v>
      </c>
      <c r="BA215" s="18">
        <v>108189</v>
      </c>
      <c r="BB215" s="12">
        <v>74972</v>
      </c>
      <c r="BC215" s="12">
        <v>70057</v>
      </c>
      <c r="BD215" s="12">
        <v>68968</v>
      </c>
      <c r="BE215" s="12">
        <v>90013</v>
      </c>
      <c r="BF215" s="12">
        <v>96883</v>
      </c>
      <c r="BG215" s="12">
        <v>99876</v>
      </c>
      <c r="BH215" s="12">
        <v>85267</v>
      </c>
      <c r="BI215" s="12">
        <v>82610</v>
      </c>
      <c r="BJ215" s="18">
        <v>102178</v>
      </c>
      <c r="BK215" s="12">
        <v>62651</v>
      </c>
      <c r="BL215" s="12">
        <v>65312</v>
      </c>
      <c r="BM215" s="12">
        <v>92720</v>
      </c>
      <c r="BN215" s="12">
        <v>53307</v>
      </c>
      <c r="BO215" s="12">
        <v>55770</v>
      </c>
      <c r="BP215" s="12">
        <v>60211</v>
      </c>
      <c r="BQ215" s="12">
        <v>43066</v>
      </c>
      <c r="BR215" s="13">
        <v>5428</v>
      </c>
      <c r="BS215" s="13">
        <v>2773</v>
      </c>
      <c r="BT215" s="18">
        <v>132395</v>
      </c>
      <c r="BU215" s="12">
        <v>19139</v>
      </c>
      <c r="BV215" s="12">
        <v>11957</v>
      </c>
      <c r="BW215" s="94"/>
      <c r="BX215" s="94"/>
      <c r="BY215" s="94"/>
      <c r="BZ215" s="94"/>
      <c r="CA215" s="94"/>
      <c r="CB215" s="94"/>
      <c r="CD215" s="24">
        <f t="shared" si="11"/>
        <v>163491</v>
      </c>
      <c r="CE215" s="24">
        <f t="shared" si="12"/>
        <v>51267</v>
      </c>
      <c r="CF215" s="24">
        <f t="shared" si="13"/>
        <v>169288</v>
      </c>
    </row>
    <row r="216" spans="2:84" x14ac:dyDescent="0.2">
      <c r="B216" s="11" t="s">
        <v>557</v>
      </c>
      <c r="C216" s="12">
        <v>15691</v>
      </c>
      <c r="D216" s="12">
        <v>19285</v>
      </c>
      <c r="E216" s="12">
        <v>23172</v>
      </c>
      <c r="F216" s="12">
        <v>20088</v>
      </c>
      <c r="G216" s="12">
        <v>19249</v>
      </c>
      <c r="H216" s="12">
        <v>24484</v>
      </c>
      <c r="I216" s="12">
        <v>18985</v>
      </c>
      <c r="J216" s="12">
        <v>18952</v>
      </c>
      <c r="K216" s="12">
        <v>20475</v>
      </c>
      <c r="L216" s="12">
        <v>16229</v>
      </c>
      <c r="M216" s="12">
        <v>14989</v>
      </c>
      <c r="N216" s="12">
        <v>21860</v>
      </c>
      <c r="O216" s="12">
        <v>19579</v>
      </c>
      <c r="P216" s="12">
        <v>21080</v>
      </c>
      <c r="Q216" s="12">
        <v>23771</v>
      </c>
      <c r="R216" s="12">
        <v>20288</v>
      </c>
      <c r="S216" s="12">
        <v>19510</v>
      </c>
      <c r="T216" s="12">
        <v>18438</v>
      </c>
      <c r="U216" s="13">
        <v>7512</v>
      </c>
      <c r="V216" s="13">
        <v>6564</v>
      </c>
      <c r="W216" s="13">
        <v>9517</v>
      </c>
      <c r="X216" s="13">
        <v>6123</v>
      </c>
      <c r="Y216" s="13">
        <v>5579</v>
      </c>
      <c r="Z216" s="13">
        <v>6920</v>
      </c>
      <c r="AA216" s="13">
        <v>7137</v>
      </c>
      <c r="AB216" s="13">
        <v>6013</v>
      </c>
      <c r="AC216" s="12">
        <v>13259</v>
      </c>
      <c r="AD216" s="12">
        <v>10788</v>
      </c>
      <c r="AE216" s="12">
        <v>12252</v>
      </c>
      <c r="AF216" s="12">
        <v>11756</v>
      </c>
      <c r="AG216" s="12">
        <v>11307</v>
      </c>
      <c r="AH216" s="12">
        <v>12679</v>
      </c>
      <c r="AI216" s="12">
        <v>16620</v>
      </c>
      <c r="AJ216" s="12">
        <v>10838</v>
      </c>
      <c r="AK216" s="12">
        <v>12375</v>
      </c>
      <c r="AL216" s="12">
        <v>12396</v>
      </c>
      <c r="AM216" s="12">
        <v>11946</v>
      </c>
      <c r="AN216" s="12">
        <v>14057</v>
      </c>
      <c r="AO216" s="12">
        <v>15854</v>
      </c>
      <c r="AP216" s="12">
        <v>13625</v>
      </c>
      <c r="AQ216" s="12">
        <v>10430</v>
      </c>
      <c r="AR216" s="12">
        <v>18591</v>
      </c>
      <c r="AS216" s="12">
        <v>15611</v>
      </c>
      <c r="AT216" s="12">
        <v>15042</v>
      </c>
      <c r="AU216" s="12">
        <v>18661</v>
      </c>
      <c r="AV216" s="12">
        <v>10842</v>
      </c>
      <c r="AW216" s="12">
        <v>13870</v>
      </c>
      <c r="AX216" s="12">
        <v>19481</v>
      </c>
      <c r="AY216" s="12">
        <v>12606</v>
      </c>
      <c r="AZ216" s="12">
        <v>14276</v>
      </c>
      <c r="BA216" s="12">
        <v>23913</v>
      </c>
      <c r="BB216" s="12">
        <v>13901</v>
      </c>
      <c r="BC216" s="12">
        <v>16983</v>
      </c>
      <c r="BD216" s="12">
        <v>22220</v>
      </c>
      <c r="BE216" s="12">
        <v>14349</v>
      </c>
      <c r="BF216" s="12">
        <v>15353</v>
      </c>
      <c r="BG216" s="12">
        <v>15150</v>
      </c>
      <c r="BH216" s="12">
        <v>11609</v>
      </c>
      <c r="BI216" s="12">
        <v>12853</v>
      </c>
      <c r="BJ216" s="12">
        <v>16810</v>
      </c>
      <c r="BK216" s="12">
        <v>12208</v>
      </c>
      <c r="BL216" s="12">
        <v>16045</v>
      </c>
      <c r="BM216" s="12">
        <v>16286</v>
      </c>
      <c r="BN216" s="12">
        <v>15181</v>
      </c>
      <c r="BO216" s="12">
        <v>13650</v>
      </c>
      <c r="BP216" s="12">
        <v>16785</v>
      </c>
      <c r="BQ216" s="12">
        <v>12632</v>
      </c>
      <c r="BR216" s="12">
        <v>10919</v>
      </c>
      <c r="BS216" s="12">
        <v>13214</v>
      </c>
      <c r="BT216" s="13">
        <v>9392</v>
      </c>
      <c r="BU216" s="12">
        <v>10714</v>
      </c>
      <c r="BV216" s="12">
        <v>11754</v>
      </c>
      <c r="BW216" s="94"/>
      <c r="BX216" s="94"/>
      <c r="BY216" s="94"/>
      <c r="BZ216" s="94"/>
      <c r="CA216" s="94"/>
      <c r="CB216" s="94"/>
      <c r="CD216" s="24">
        <f t="shared" si="11"/>
        <v>31860</v>
      </c>
      <c r="CE216" s="24">
        <f t="shared" si="12"/>
        <v>36765</v>
      </c>
      <c r="CF216" s="24">
        <f t="shared" si="13"/>
        <v>45616</v>
      </c>
    </row>
    <row r="217" spans="2:84" x14ac:dyDescent="0.2">
      <c r="B217" s="11" t="s">
        <v>440</v>
      </c>
      <c r="C217" s="12">
        <v>11653</v>
      </c>
      <c r="D217" s="13">
        <v>4585</v>
      </c>
      <c r="E217" s="15">
        <v>939</v>
      </c>
      <c r="F217" s="13">
        <v>3652</v>
      </c>
      <c r="G217" s="15">
        <v>928</v>
      </c>
      <c r="H217" s="13">
        <v>2739</v>
      </c>
      <c r="I217" s="13">
        <v>2409</v>
      </c>
      <c r="J217" s="15">
        <v>918</v>
      </c>
      <c r="K217" s="15">
        <v>908</v>
      </c>
      <c r="L217" s="15">
        <v>454</v>
      </c>
      <c r="M217" s="15">
        <v>451</v>
      </c>
      <c r="N217" s="15">
        <v>454</v>
      </c>
      <c r="O217" s="15">
        <v>464</v>
      </c>
      <c r="P217" s="14"/>
      <c r="Q217" s="15">
        <v>454</v>
      </c>
      <c r="R217" s="15">
        <v>930</v>
      </c>
      <c r="S217" s="15">
        <v>454</v>
      </c>
      <c r="T217" s="14"/>
      <c r="U217" s="13">
        <v>1815</v>
      </c>
      <c r="V217" s="14"/>
      <c r="W217" s="14"/>
      <c r="X217" s="15">
        <v>924</v>
      </c>
      <c r="Y217" s="15">
        <v>452</v>
      </c>
      <c r="Z217" s="15">
        <v>479</v>
      </c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5">
        <v>620</v>
      </c>
      <c r="AL217" s="14"/>
      <c r="AM217" s="14"/>
      <c r="AN217" s="14"/>
      <c r="AO217" s="14"/>
      <c r="AP217" s="14"/>
      <c r="AQ217" s="14"/>
      <c r="AR217" s="14"/>
      <c r="AS217" s="12">
        <v>15518</v>
      </c>
      <c r="AT217" s="12">
        <v>13365</v>
      </c>
      <c r="AU217" s="12">
        <v>16344</v>
      </c>
      <c r="AV217" s="12">
        <v>10722</v>
      </c>
      <c r="AW217" s="12">
        <v>20515</v>
      </c>
      <c r="AX217" s="12">
        <v>30052</v>
      </c>
      <c r="AY217" s="12">
        <v>33960</v>
      </c>
      <c r="AZ217" s="12">
        <v>15229</v>
      </c>
      <c r="BA217" s="12">
        <v>13165</v>
      </c>
      <c r="BB217" s="12">
        <v>15899</v>
      </c>
      <c r="BC217" s="12">
        <v>16622</v>
      </c>
      <c r="BD217" s="12">
        <v>26725</v>
      </c>
      <c r="BE217" s="12">
        <v>33320</v>
      </c>
      <c r="BF217" s="12">
        <v>23605</v>
      </c>
      <c r="BG217" s="12">
        <v>20902</v>
      </c>
      <c r="BH217" s="12">
        <v>21575</v>
      </c>
      <c r="BI217" s="12">
        <v>27399</v>
      </c>
      <c r="BJ217" s="12">
        <v>37271</v>
      </c>
      <c r="BK217" s="12">
        <v>32044</v>
      </c>
      <c r="BL217" s="12">
        <v>13079</v>
      </c>
      <c r="BM217" s="12">
        <v>23841</v>
      </c>
      <c r="BN217" s="12">
        <v>21378</v>
      </c>
      <c r="BO217" s="12">
        <v>15690</v>
      </c>
      <c r="BP217" s="12">
        <v>24664</v>
      </c>
      <c r="BQ217" s="12">
        <v>13763</v>
      </c>
      <c r="BR217" s="12">
        <v>25899</v>
      </c>
      <c r="BS217" s="12">
        <v>32971</v>
      </c>
      <c r="BT217" s="13">
        <v>9342</v>
      </c>
      <c r="BU217" s="12">
        <v>22333</v>
      </c>
      <c r="BV217" s="12">
        <v>10151</v>
      </c>
      <c r="BW217" s="94"/>
      <c r="BX217" s="94"/>
      <c r="BY217" s="94"/>
      <c r="BZ217" s="94"/>
      <c r="CA217" s="94"/>
      <c r="CB217" s="94"/>
      <c r="CD217" s="24">
        <f t="shared" si="11"/>
        <v>41826</v>
      </c>
      <c r="CE217" s="24">
        <f t="shared" si="12"/>
        <v>72633</v>
      </c>
      <c r="CF217" s="24">
        <f t="shared" si="13"/>
        <v>61732</v>
      </c>
    </row>
    <row r="218" spans="2:84" x14ac:dyDescent="0.2">
      <c r="B218" s="11" t="s">
        <v>238</v>
      </c>
      <c r="C218" s="15">
        <v>299</v>
      </c>
      <c r="D218" s="15">
        <v>832</v>
      </c>
      <c r="E218" s="15">
        <v>561</v>
      </c>
      <c r="F218" s="15">
        <v>415</v>
      </c>
      <c r="G218" s="15">
        <v>711</v>
      </c>
      <c r="H218" s="15">
        <v>810</v>
      </c>
      <c r="I218" s="15">
        <v>574</v>
      </c>
      <c r="J218" s="15">
        <v>474</v>
      </c>
      <c r="K218" s="15">
        <v>355</v>
      </c>
      <c r="L218" s="15">
        <v>143</v>
      </c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20">
        <v>47</v>
      </c>
      <c r="AO218" s="20">
        <v>24</v>
      </c>
      <c r="AP218" s="20">
        <v>24</v>
      </c>
      <c r="AQ218" s="20">
        <v>24</v>
      </c>
      <c r="AR218" s="20">
        <v>47</v>
      </c>
      <c r="AS218" s="20">
        <v>24</v>
      </c>
      <c r="AT218" s="20">
        <v>24</v>
      </c>
      <c r="AU218" s="20">
        <v>24</v>
      </c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20">
        <v>59</v>
      </c>
      <c r="BN218" s="15">
        <v>827</v>
      </c>
      <c r="BO218" s="15">
        <v>532</v>
      </c>
      <c r="BP218" s="13">
        <v>1512</v>
      </c>
      <c r="BQ218" s="13">
        <v>2134</v>
      </c>
      <c r="BR218" s="13">
        <v>5628</v>
      </c>
      <c r="BS218" s="13">
        <v>7941</v>
      </c>
      <c r="BT218" s="13">
        <v>4528</v>
      </c>
      <c r="BU218" s="13">
        <v>6072</v>
      </c>
      <c r="BV218" s="13">
        <v>8308</v>
      </c>
      <c r="BW218" s="95"/>
      <c r="BX218" s="95"/>
      <c r="BY218" s="95"/>
      <c r="BZ218" s="95"/>
      <c r="CA218" s="95"/>
      <c r="CB218" s="95"/>
      <c r="CD218" s="24">
        <f t="shared" si="11"/>
        <v>18908</v>
      </c>
      <c r="CE218" s="24">
        <f t="shared" si="12"/>
        <v>15703</v>
      </c>
      <c r="CF218" s="24">
        <f t="shared" si="13"/>
        <v>2871</v>
      </c>
    </row>
    <row r="219" spans="2:84" x14ac:dyDescent="0.2">
      <c r="B219" s="11" t="s">
        <v>224</v>
      </c>
      <c r="C219" s="18">
        <v>214904</v>
      </c>
      <c r="D219" s="18">
        <v>212107</v>
      </c>
      <c r="E219" s="18">
        <v>375529</v>
      </c>
      <c r="F219" s="18">
        <v>198474</v>
      </c>
      <c r="G219" s="18">
        <v>185113</v>
      </c>
      <c r="H219" s="18">
        <v>351007</v>
      </c>
      <c r="I219" s="18">
        <v>377807</v>
      </c>
      <c r="J219" s="18">
        <v>333251</v>
      </c>
      <c r="K219" s="18">
        <v>444940</v>
      </c>
      <c r="L219" s="18">
        <v>380415</v>
      </c>
      <c r="M219" s="18">
        <v>330240</v>
      </c>
      <c r="N219" s="18">
        <v>417378</v>
      </c>
      <c r="O219" s="18">
        <v>213517</v>
      </c>
      <c r="P219" s="18">
        <v>297118</v>
      </c>
      <c r="Q219" s="18">
        <v>167180</v>
      </c>
      <c r="R219" s="18">
        <v>327686</v>
      </c>
      <c r="S219" s="18">
        <v>204332</v>
      </c>
      <c r="T219" s="18">
        <v>176270</v>
      </c>
      <c r="U219" s="18">
        <v>141877</v>
      </c>
      <c r="V219" s="18">
        <v>129589</v>
      </c>
      <c r="W219" s="18">
        <v>129519</v>
      </c>
      <c r="X219" s="12">
        <v>81993</v>
      </c>
      <c r="Y219" s="18">
        <v>194430</v>
      </c>
      <c r="Z219" s="18">
        <v>126020</v>
      </c>
      <c r="AA219" s="18">
        <v>135524</v>
      </c>
      <c r="AB219" s="18">
        <v>454636</v>
      </c>
      <c r="AC219" s="18">
        <v>198881</v>
      </c>
      <c r="AD219" s="18">
        <v>131099</v>
      </c>
      <c r="AE219" s="18">
        <v>230738</v>
      </c>
      <c r="AF219" s="18">
        <v>189925</v>
      </c>
      <c r="AG219" s="12">
        <v>66964</v>
      </c>
      <c r="AH219" s="12">
        <v>77610</v>
      </c>
      <c r="AI219" s="12">
        <v>89661</v>
      </c>
      <c r="AJ219" s="18">
        <v>467922</v>
      </c>
      <c r="AK219" s="18">
        <v>103454</v>
      </c>
      <c r="AL219" s="12">
        <v>82591</v>
      </c>
      <c r="AM219" s="12">
        <v>46663</v>
      </c>
      <c r="AN219" s="12">
        <v>54820</v>
      </c>
      <c r="AO219" s="12">
        <v>61294</v>
      </c>
      <c r="AP219" s="12">
        <v>59261</v>
      </c>
      <c r="AQ219" s="12">
        <v>43535</v>
      </c>
      <c r="AR219" s="12">
        <v>51761</v>
      </c>
      <c r="AS219" s="12">
        <v>34715</v>
      </c>
      <c r="AT219" s="12">
        <v>36403</v>
      </c>
      <c r="AU219" s="12">
        <v>43338</v>
      </c>
      <c r="AV219" s="12">
        <v>39964</v>
      </c>
      <c r="AW219" s="12">
        <v>35720</v>
      </c>
      <c r="AX219" s="12">
        <v>43666</v>
      </c>
      <c r="AY219" s="12">
        <v>45487</v>
      </c>
      <c r="AZ219" s="12">
        <v>40726</v>
      </c>
      <c r="BA219" s="12">
        <v>59532</v>
      </c>
      <c r="BB219" s="12">
        <v>34150</v>
      </c>
      <c r="BC219" s="12">
        <v>28875</v>
      </c>
      <c r="BD219" s="12">
        <v>19888</v>
      </c>
      <c r="BE219" s="12">
        <v>60102</v>
      </c>
      <c r="BF219" s="12">
        <v>63191</v>
      </c>
      <c r="BG219" s="12">
        <v>51864</v>
      </c>
      <c r="BH219" s="12">
        <v>43380</v>
      </c>
      <c r="BI219" s="12">
        <v>60050</v>
      </c>
      <c r="BJ219" s="12">
        <v>42270</v>
      </c>
      <c r="BK219" s="12">
        <v>32615</v>
      </c>
      <c r="BL219" s="12">
        <v>32016</v>
      </c>
      <c r="BM219" s="12">
        <v>43055</v>
      </c>
      <c r="BN219" s="12">
        <v>32381</v>
      </c>
      <c r="BO219" s="12">
        <v>12765</v>
      </c>
      <c r="BP219" s="12">
        <v>10298</v>
      </c>
      <c r="BQ219" s="13">
        <v>7731</v>
      </c>
      <c r="BR219" s="13">
        <v>7219</v>
      </c>
      <c r="BS219" s="13">
        <v>9034</v>
      </c>
      <c r="BT219" s="13">
        <v>7268</v>
      </c>
      <c r="BU219" s="13">
        <v>6644</v>
      </c>
      <c r="BV219" s="13">
        <v>6034</v>
      </c>
      <c r="BW219" s="95"/>
      <c r="BX219" s="95"/>
      <c r="BY219" s="95"/>
      <c r="BZ219" s="95"/>
      <c r="CA219" s="95"/>
      <c r="CB219" s="95"/>
      <c r="CD219" s="24">
        <f t="shared" si="11"/>
        <v>19946</v>
      </c>
      <c r="CE219" s="24">
        <f t="shared" si="12"/>
        <v>23984</v>
      </c>
      <c r="CF219" s="24">
        <f t="shared" si="13"/>
        <v>55444</v>
      </c>
    </row>
    <row r="220" spans="2:84" x14ac:dyDescent="0.2">
      <c r="B220" s="11" t="s">
        <v>222</v>
      </c>
      <c r="C220" s="13">
        <v>4406</v>
      </c>
      <c r="D220" s="13">
        <v>2846</v>
      </c>
      <c r="E220" s="13">
        <v>3103</v>
      </c>
      <c r="F220" s="13">
        <v>3293</v>
      </c>
      <c r="G220" s="13">
        <v>5681</v>
      </c>
      <c r="H220" s="13">
        <v>5975</v>
      </c>
      <c r="I220" s="13">
        <v>3501</v>
      </c>
      <c r="J220" s="13">
        <v>3889</v>
      </c>
      <c r="K220" s="13">
        <v>9236</v>
      </c>
      <c r="L220" s="13">
        <v>3180</v>
      </c>
      <c r="M220" s="13">
        <v>4452</v>
      </c>
      <c r="N220" s="12">
        <v>37840</v>
      </c>
      <c r="O220" s="13">
        <v>5517</v>
      </c>
      <c r="P220" s="13">
        <v>1480</v>
      </c>
      <c r="Q220" s="13">
        <v>7743</v>
      </c>
      <c r="R220" s="13">
        <v>5401</v>
      </c>
      <c r="S220" s="13">
        <v>3769</v>
      </c>
      <c r="T220" s="12">
        <v>11556</v>
      </c>
      <c r="U220" s="13">
        <v>8043</v>
      </c>
      <c r="V220" s="13">
        <v>5994</v>
      </c>
      <c r="W220" s="12">
        <v>11976</v>
      </c>
      <c r="X220" s="13">
        <v>7795</v>
      </c>
      <c r="Y220" s="13">
        <v>3494</v>
      </c>
      <c r="Z220" s="13">
        <v>5414</v>
      </c>
      <c r="AA220" s="12">
        <v>10646</v>
      </c>
      <c r="AB220" s="13">
        <v>8187</v>
      </c>
      <c r="AC220" s="13">
        <v>7989</v>
      </c>
      <c r="AD220" s="13">
        <v>8727</v>
      </c>
      <c r="AE220" s="13">
        <v>8484</v>
      </c>
      <c r="AF220" s="12">
        <v>10048</v>
      </c>
      <c r="AG220" s="12">
        <v>10213</v>
      </c>
      <c r="AH220" s="13">
        <v>6328</v>
      </c>
      <c r="AI220" s="13">
        <v>7180</v>
      </c>
      <c r="AJ220" s="13">
        <v>6129</v>
      </c>
      <c r="AK220" s="13">
        <v>3262</v>
      </c>
      <c r="AL220" s="12">
        <v>12730</v>
      </c>
      <c r="AM220" s="13">
        <v>2939</v>
      </c>
      <c r="AN220" s="13">
        <v>7800</v>
      </c>
      <c r="AO220" s="12">
        <v>11658</v>
      </c>
      <c r="AP220" s="13">
        <v>8589</v>
      </c>
      <c r="AQ220" s="13">
        <v>2297</v>
      </c>
      <c r="AR220" s="12">
        <v>12049</v>
      </c>
      <c r="AS220" s="13">
        <v>4333</v>
      </c>
      <c r="AT220" s="13">
        <v>9651</v>
      </c>
      <c r="AU220" s="12">
        <v>15747</v>
      </c>
      <c r="AV220" s="13">
        <v>3310</v>
      </c>
      <c r="AW220" s="13">
        <v>3553</v>
      </c>
      <c r="AX220" s="12">
        <v>11067</v>
      </c>
      <c r="AY220" s="13">
        <v>5864</v>
      </c>
      <c r="AZ220" s="13">
        <v>4863</v>
      </c>
      <c r="BA220" s="13">
        <v>2772</v>
      </c>
      <c r="BB220" s="13">
        <v>3018</v>
      </c>
      <c r="BC220" s="13">
        <v>3104</v>
      </c>
      <c r="BD220" s="13">
        <v>4494</v>
      </c>
      <c r="BE220" s="13">
        <v>3692</v>
      </c>
      <c r="BF220" s="13">
        <v>3766</v>
      </c>
      <c r="BG220" s="13">
        <v>7571</v>
      </c>
      <c r="BH220" s="13">
        <v>4202</v>
      </c>
      <c r="BI220" s="13">
        <v>4520</v>
      </c>
      <c r="BJ220" s="13">
        <v>5266</v>
      </c>
      <c r="BK220" s="13">
        <v>3822</v>
      </c>
      <c r="BL220" s="13">
        <v>3501</v>
      </c>
      <c r="BM220" s="13">
        <v>3402</v>
      </c>
      <c r="BN220" s="13">
        <v>3345</v>
      </c>
      <c r="BO220" s="13">
        <v>2948</v>
      </c>
      <c r="BP220" s="13">
        <v>4394</v>
      </c>
      <c r="BQ220" s="13">
        <v>3871</v>
      </c>
      <c r="BR220" s="13">
        <v>4610</v>
      </c>
      <c r="BS220" s="13">
        <v>6451</v>
      </c>
      <c r="BT220" s="13">
        <v>4419</v>
      </c>
      <c r="BU220" s="13">
        <v>6583</v>
      </c>
      <c r="BV220" s="13">
        <v>5293</v>
      </c>
      <c r="BW220" s="95"/>
      <c r="BX220" s="95"/>
      <c r="BY220" s="95"/>
      <c r="BZ220" s="95"/>
      <c r="CA220" s="95"/>
      <c r="CB220" s="95"/>
      <c r="CD220" s="24">
        <f t="shared" si="11"/>
        <v>16295</v>
      </c>
      <c r="CE220" s="24">
        <f t="shared" si="12"/>
        <v>14932</v>
      </c>
      <c r="CF220" s="24">
        <f t="shared" si="13"/>
        <v>10687</v>
      </c>
    </row>
    <row r="221" spans="2:84" x14ac:dyDescent="0.2">
      <c r="B221" s="11" t="s">
        <v>141</v>
      </c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6">
        <v>5521385</v>
      </c>
      <c r="AT221" s="17">
        <v>10986947</v>
      </c>
      <c r="AU221" s="17">
        <v>10967044</v>
      </c>
      <c r="AV221" s="16">
        <v>7885046</v>
      </c>
      <c r="AW221" s="16">
        <v>7546458</v>
      </c>
      <c r="AX221" s="16">
        <v>8016782</v>
      </c>
      <c r="AY221" s="16">
        <v>7558071</v>
      </c>
      <c r="AZ221" s="16">
        <v>7938167</v>
      </c>
      <c r="BA221" s="17">
        <v>10091990</v>
      </c>
      <c r="BB221" s="17">
        <v>12499381</v>
      </c>
      <c r="BC221" s="16">
        <v>9251584</v>
      </c>
      <c r="BD221" s="17">
        <v>11537117</v>
      </c>
      <c r="BE221" s="16">
        <v>4882411</v>
      </c>
      <c r="BF221" s="18">
        <v>857500</v>
      </c>
      <c r="BG221" s="12">
        <v>71434</v>
      </c>
      <c r="BH221" s="12">
        <v>53601</v>
      </c>
      <c r="BI221" s="12">
        <v>45719</v>
      </c>
      <c r="BJ221" s="12">
        <v>36565</v>
      </c>
      <c r="BK221" s="12">
        <v>28897</v>
      </c>
      <c r="BL221" s="12">
        <v>30395</v>
      </c>
      <c r="BM221" s="12">
        <v>28352</v>
      </c>
      <c r="BN221" s="12">
        <v>16664</v>
      </c>
      <c r="BO221" s="13">
        <v>7244</v>
      </c>
      <c r="BP221" s="13">
        <v>8746</v>
      </c>
      <c r="BQ221" s="13">
        <v>4409</v>
      </c>
      <c r="BR221" s="12">
        <v>10319</v>
      </c>
      <c r="BS221" s="13">
        <v>3106</v>
      </c>
      <c r="BT221" s="13">
        <v>2280</v>
      </c>
      <c r="BU221" s="13">
        <v>2262</v>
      </c>
      <c r="BV221" s="13">
        <v>5190</v>
      </c>
      <c r="BW221" s="95"/>
      <c r="BX221" s="95"/>
      <c r="BY221" s="95"/>
      <c r="BZ221" s="95"/>
      <c r="CA221" s="95"/>
      <c r="CB221" s="95"/>
      <c r="CD221" s="24">
        <f t="shared" si="11"/>
        <v>9732</v>
      </c>
      <c r="CE221" s="24">
        <f t="shared" si="12"/>
        <v>17834</v>
      </c>
      <c r="CF221" s="24">
        <f t="shared" si="13"/>
        <v>32654</v>
      </c>
    </row>
    <row r="222" spans="2:84" x14ac:dyDescent="0.2">
      <c r="B222" s="11" t="s">
        <v>269</v>
      </c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3">
        <v>4494</v>
      </c>
      <c r="BW222" s="95"/>
      <c r="BX222" s="95"/>
      <c r="BY222" s="95"/>
      <c r="BZ222" s="95"/>
      <c r="CA222" s="95"/>
      <c r="CB222" s="95"/>
      <c r="CD222" s="24">
        <f t="shared" si="11"/>
        <v>4494</v>
      </c>
      <c r="CE222" s="24">
        <f t="shared" si="12"/>
        <v>0</v>
      </c>
      <c r="CF222" s="24">
        <f t="shared" si="13"/>
        <v>0</v>
      </c>
    </row>
    <row r="223" spans="2:84" x14ac:dyDescent="0.2">
      <c r="B223" s="11" t="s">
        <v>326</v>
      </c>
      <c r="C223" s="13">
        <v>5708</v>
      </c>
      <c r="D223" s="13">
        <v>6303</v>
      </c>
      <c r="E223" s="13">
        <v>7776</v>
      </c>
      <c r="F223" s="13">
        <v>8231</v>
      </c>
      <c r="G223" s="13">
        <v>5498</v>
      </c>
      <c r="H223" s="13">
        <v>8828</v>
      </c>
      <c r="I223" s="13">
        <v>7463</v>
      </c>
      <c r="J223" s="13">
        <v>8597</v>
      </c>
      <c r="K223" s="13">
        <v>9070</v>
      </c>
      <c r="L223" s="12">
        <v>10396</v>
      </c>
      <c r="M223" s="13">
        <v>7753</v>
      </c>
      <c r="N223" s="12">
        <v>10316</v>
      </c>
      <c r="O223" s="13">
        <v>8548</v>
      </c>
      <c r="P223" s="12">
        <v>10903</v>
      </c>
      <c r="Q223" s="12">
        <v>12627</v>
      </c>
      <c r="R223" s="13">
        <v>9614</v>
      </c>
      <c r="S223" s="13">
        <v>7866</v>
      </c>
      <c r="T223" s="12">
        <v>10624</v>
      </c>
      <c r="U223" s="13">
        <v>7806</v>
      </c>
      <c r="V223" s="13">
        <v>8797</v>
      </c>
      <c r="W223" s="12">
        <v>11760</v>
      </c>
      <c r="X223" s="13">
        <v>5833</v>
      </c>
      <c r="Y223" s="13">
        <v>8387</v>
      </c>
      <c r="Z223" s="13">
        <v>8718</v>
      </c>
      <c r="AA223" s="13">
        <v>8457</v>
      </c>
      <c r="AB223" s="13">
        <v>8235</v>
      </c>
      <c r="AC223" s="12">
        <v>10590</v>
      </c>
      <c r="AD223" s="13">
        <v>7336</v>
      </c>
      <c r="AE223" s="13">
        <v>8275</v>
      </c>
      <c r="AF223" s="12">
        <v>10204</v>
      </c>
      <c r="AG223" s="13">
        <v>7198</v>
      </c>
      <c r="AH223" s="12">
        <v>10813</v>
      </c>
      <c r="AI223" s="13">
        <v>9314</v>
      </c>
      <c r="AJ223" s="13">
        <v>8399</v>
      </c>
      <c r="AK223" s="12">
        <v>10224</v>
      </c>
      <c r="AL223" s="13">
        <v>8147</v>
      </c>
      <c r="AM223" s="13">
        <v>6507</v>
      </c>
      <c r="AN223" s="13">
        <v>6440</v>
      </c>
      <c r="AO223" s="13">
        <v>9355</v>
      </c>
      <c r="AP223" s="13">
        <v>9047</v>
      </c>
      <c r="AQ223" s="12">
        <v>10699</v>
      </c>
      <c r="AR223" s="13">
        <v>9742</v>
      </c>
      <c r="AS223" s="13">
        <v>9910</v>
      </c>
      <c r="AT223" s="13">
        <v>7000</v>
      </c>
      <c r="AU223" s="13">
        <v>8619</v>
      </c>
      <c r="AV223" s="13">
        <v>8250</v>
      </c>
      <c r="AW223" s="13">
        <v>7719</v>
      </c>
      <c r="AX223" s="13">
        <v>9212</v>
      </c>
      <c r="AY223" s="13">
        <v>9390</v>
      </c>
      <c r="AZ223" s="13">
        <v>7420</v>
      </c>
      <c r="BA223" s="13">
        <v>7710</v>
      </c>
      <c r="BB223" s="13">
        <v>8541</v>
      </c>
      <c r="BC223" s="13">
        <v>5170</v>
      </c>
      <c r="BD223" s="12">
        <v>10043</v>
      </c>
      <c r="BE223" s="13">
        <v>7465</v>
      </c>
      <c r="BF223" s="13">
        <v>4732</v>
      </c>
      <c r="BG223" s="13">
        <v>6823</v>
      </c>
      <c r="BH223" s="13">
        <v>6055</v>
      </c>
      <c r="BI223" s="13">
        <v>6881</v>
      </c>
      <c r="BJ223" s="13">
        <v>8358</v>
      </c>
      <c r="BK223" s="13">
        <v>5471</v>
      </c>
      <c r="BL223" s="13">
        <v>4331</v>
      </c>
      <c r="BM223" s="13">
        <v>4892</v>
      </c>
      <c r="BN223" s="13">
        <v>3850</v>
      </c>
      <c r="BO223" s="13">
        <v>4969</v>
      </c>
      <c r="BP223" s="13">
        <v>4013</v>
      </c>
      <c r="BQ223" s="13">
        <v>3529</v>
      </c>
      <c r="BR223" s="13">
        <v>4367</v>
      </c>
      <c r="BS223" s="13">
        <v>4577</v>
      </c>
      <c r="BT223" s="13">
        <v>3793</v>
      </c>
      <c r="BU223" s="13">
        <v>2801</v>
      </c>
      <c r="BV223" s="13">
        <v>4062</v>
      </c>
      <c r="BW223" s="95"/>
      <c r="BX223" s="95"/>
      <c r="BY223" s="95"/>
      <c r="BZ223" s="95"/>
      <c r="CA223" s="95"/>
      <c r="CB223" s="95"/>
      <c r="CD223" s="24">
        <f t="shared" si="11"/>
        <v>10656</v>
      </c>
      <c r="CE223" s="24">
        <f t="shared" si="12"/>
        <v>12473</v>
      </c>
      <c r="CF223" s="24">
        <f t="shared" si="13"/>
        <v>12832</v>
      </c>
    </row>
    <row r="224" spans="2:84" x14ac:dyDescent="0.2">
      <c r="B224" s="11" t="s">
        <v>417</v>
      </c>
      <c r="C224" s="12">
        <v>12896</v>
      </c>
      <c r="D224" s="12">
        <v>27453</v>
      </c>
      <c r="E224" s="12">
        <v>19287</v>
      </c>
      <c r="F224" s="12">
        <v>20603</v>
      </c>
      <c r="G224" s="12">
        <v>12920</v>
      </c>
      <c r="H224" s="13">
        <v>9563</v>
      </c>
      <c r="I224" s="13">
        <v>8461</v>
      </c>
      <c r="J224" s="13">
        <v>1525</v>
      </c>
      <c r="K224" s="13">
        <v>1476</v>
      </c>
      <c r="L224" s="13">
        <v>1173</v>
      </c>
      <c r="M224" s="15">
        <v>979</v>
      </c>
      <c r="N224" s="13">
        <v>1612</v>
      </c>
      <c r="O224" s="13">
        <v>1213</v>
      </c>
      <c r="P224" s="13">
        <v>1216</v>
      </c>
      <c r="Q224" s="15">
        <v>709</v>
      </c>
      <c r="R224" s="15">
        <v>896</v>
      </c>
      <c r="S224" s="13">
        <v>1151</v>
      </c>
      <c r="T224" s="13">
        <v>1244</v>
      </c>
      <c r="U224" s="13">
        <v>1004</v>
      </c>
      <c r="V224" s="15">
        <v>769</v>
      </c>
      <c r="W224" s="15">
        <v>808</v>
      </c>
      <c r="X224" s="15">
        <v>677</v>
      </c>
      <c r="Y224" s="15">
        <v>790</v>
      </c>
      <c r="Z224" s="13">
        <v>1204</v>
      </c>
      <c r="AA224" s="13">
        <v>1184</v>
      </c>
      <c r="AB224" s="13">
        <v>1028</v>
      </c>
      <c r="AC224" s="13">
        <v>1364</v>
      </c>
      <c r="AD224" s="13">
        <v>1151</v>
      </c>
      <c r="AE224" s="13">
        <v>1769</v>
      </c>
      <c r="AF224" s="13">
        <v>3620</v>
      </c>
      <c r="AG224" s="13">
        <v>1926</v>
      </c>
      <c r="AH224" s="13">
        <v>1567</v>
      </c>
      <c r="AI224" s="13">
        <v>1518</v>
      </c>
      <c r="AJ224" s="13">
        <v>1113</v>
      </c>
      <c r="AK224" s="13">
        <v>3286</v>
      </c>
      <c r="AL224" s="13">
        <v>2790</v>
      </c>
      <c r="AM224" s="13">
        <v>1888</v>
      </c>
      <c r="AN224" s="13">
        <v>1503</v>
      </c>
      <c r="AO224" s="13">
        <v>1461</v>
      </c>
      <c r="AP224" s="15">
        <v>947</v>
      </c>
      <c r="AQ224" s="15">
        <v>501</v>
      </c>
      <c r="AR224" s="13">
        <v>9092</v>
      </c>
      <c r="AS224" s="18">
        <v>114315</v>
      </c>
      <c r="AT224" s="12">
        <v>22195</v>
      </c>
      <c r="AU224" s="12">
        <v>19049</v>
      </c>
      <c r="AV224" s="12">
        <v>11051</v>
      </c>
      <c r="AW224" s="12">
        <v>17722</v>
      </c>
      <c r="AX224" s="12">
        <v>30076</v>
      </c>
      <c r="AY224" s="12">
        <v>45455</v>
      </c>
      <c r="AZ224" s="12">
        <v>33799</v>
      </c>
      <c r="BA224" s="12">
        <v>60138</v>
      </c>
      <c r="BB224" s="12">
        <v>40187</v>
      </c>
      <c r="BC224" s="12">
        <v>30428</v>
      </c>
      <c r="BD224" s="12">
        <v>35424</v>
      </c>
      <c r="BE224" s="12">
        <v>14109</v>
      </c>
      <c r="BF224" s="13">
        <v>5445</v>
      </c>
      <c r="BG224" s="12">
        <v>16717</v>
      </c>
      <c r="BH224" s="13">
        <v>3562</v>
      </c>
      <c r="BI224" s="13">
        <v>2361</v>
      </c>
      <c r="BJ224" s="13">
        <v>8705</v>
      </c>
      <c r="BK224" s="13">
        <v>6322</v>
      </c>
      <c r="BL224" s="13">
        <v>4207</v>
      </c>
      <c r="BM224" s="13">
        <v>9362</v>
      </c>
      <c r="BN224" s="13">
        <v>8017</v>
      </c>
      <c r="BO224" s="12">
        <v>10757</v>
      </c>
      <c r="BP224" s="13">
        <v>6626</v>
      </c>
      <c r="BQ224" s="13">
        <v>9518</v>
      </c>
      <c r="BR224" s="13">
        <v>5054</v>
      </c>
      <c r="BS224" s="12">
        <v>10075</v>
      </c>
      <c r="BT224" s="15">
        <v>161</v>
      </c>
      <c r="BU224" s="13">
        <v>2829</v>
      </c>
      <c r="BV224" s="13">
        <v>3292</v>
      </c>
      <c r="BW224" s="95"/>
      <c r="BX224" s="95"/>
      <c r="BY224" s="95"/>
      <c r="BZ224" s="95"/>
      <c r="CA224" s="95"/>
      <c r="CB224" s="95"/>
      <c r="CD224" s="24">
        <f t="shared" si="11"/>
        <v>6282</v>
      </c>
      <c r="CE224" s="24">
        <f t="shared" si="12"/>
        <v>24647</v>
      </c>
      <c r="CF224" s="24">
        <f t="shared" si="13"/>
        <v>25400</v>
      </c>
    </row>
    <row r="225" spans="2:84" x14ac:dyDescent="0.2">
      <c r="B225" s="11" t="s">
        <v>446</v>
      </c>
      <c r="C225" s="13">
        <v>4371</v>
      </c>
      <c r="D225" s="13">
        <v>2719</v>
      </c>
      <c r="E225" s="13">
        <v>3547</v>
      </c>
      <c r="F225" s="13">
        <v>4225</v>
      </c>
      <c r="G225" s="13">
        <v>4360</v>
      </c>
      <c r="H225" s="13">
        <v>6583</v>
      </c>
      <c r="I225" s="13">
        <v>3090</v>
      </c>
      <c r="J225" s="13">
        <v>4240</v>
      </c>
      <c r="K225" s="13">
        <v>4115</v>
      </c>
      <c r="L225" s="13">
        <v>3341</v>
      </c>
      <c r="M225" s="13">
        <v>5042</v>
      </c>
      <c r="N225" s="12">
        <v>11435</v>
      </c>
      <c r="O225" s="13">
        <v>3705</v>
      </c>
      <c r="P225" s="13">
        <v>5637</v>
      </c>
      <c r="Q225" s="13">
        <v>4035</v>
      </c>
      <c r="R225" s="13">
        <v>2689</v>
      </c>
      <c r="S225" s="13">
        <v>2908</v>
      </c>
      <c r="T225" s="12">
        <v>11202</v>
      </c>
      <c r="U225" s="13">
        <v>3573</v>
      </c>
      <c r="V225" s="13">
        <v>3686</v>
      </c>
      <c r="W225" s="13">
        <v>5346</v>
      </c>
      <c r="X225" s="13">
        <v>3870</v>
      </c>
      <c r="Y225" s="13">
        <v>4005</v>
      </c>
      <c r="Z225" s="13">
        <v>2685</v>
      </c>
      <c r="AA225" s="13">
        <v>2156</v>
      </c>
      <c r="AB225" s="13">
        <v>1795</v>
      </c>
      <c r="AC225" s="13">
        <v>4797</v>
      </c>
      <c r="AD225" s="13">
        <v>2308</v>
      </c>
      <c r="AE225" s="13">
        <v>3426</v>
      </c>
      <c r="AF225" s="13">
        <v>5406</v>
      </c>
      <c r="AG225" s="13">
        <v>4096</v>
      </c>
      <c r="AH225" s="13">
        <v>4377</v>
      </c>
      <c r="AI225" s="13">
        <v>4515</v>
      </c>
      <c r="AJ225" s="13">
        <v>6675</v>
      </c>
      <c r="AK225" s="13">
        <v>5273</v>
      </c>
      <c r="AL225" s="13">
        <v>6979</v>
      </c>
      <c r="AM225" s="13">
        <v>5841</v>
      </c>
      <c r="AN225" s="15">
        <v>677</v>
      </c>
      <c r="AO225" s="13">
        <v>3838</v>
      </c>
      <c r="AP225" s="13">
        <v>6819</v>
      </c>
      <c r="AQ225" s="13">
        <v>4896</v>
      </c>
      <c r="AR225" s="13">
        <v>5713</v>
      </c>
      <c r="AS225" s="13">
        <v>4493</v>
      </c>
      <c r="AT225" s="13">
        <v>4695</v>
      </c>
      <c r="AU225" s="13">
        <v>4995</v>
      </c>
      <c r="AV225" s="13">
        <v>3206</v>
      </c>
      <c r="AW225" s="13">
        <v>3312</v>
      </c>
      <c r="AX225" s="13">
        <v>4749</v>
      </c>
      <c r="AY225" s="13">
        <v>2528</v>
      </c>
      <c r="AZ225" s="13">
        <v>3062</v>
      </c>
      <c r="BA225" s="13">
        <v>2348</v>
      </c>
      <c r="BB225" s="13">
        <v>2489</v>
      </c>
      <c r="BC225" s="13">
        <v>1673</v>
      </c>
      <c r="BD225" s="13">
        <v>1624</v>
      </c>
      <c r="BE225" s="13">
        <v>1397</v>
      </c>
      <c r="BF225" s="13">
        <v>2181</v>
      </c>
      <c r="BG225" s="13">
        <v>3848</v>
      </c>
      <c r="BH225" s="13">
        <v>3357</v>
      </c>
      <c r="BI225" s="13">
        <v>3931</v>
      </c>
      <c r="BJ225" s="13">
        <v>3536</v>
      </c>
      <c r="BK225" s="13">
        <v>1846</v>
      </c>
      <c r="BL225" s="13">
        <v>2302</v>
      </c>
      <c r="BM225" s="13">
        <v>2541</v>
      </c>
      <c r="BN225" s="13">
        <v>2462</v>
      </c>
      <c r="BO225" s="13">
        <v>2407</v>
      </c>
      <c r="BP225" s="13">
        <v>3405</v>
      </c>
      <c r="BQ225" s="13">
        <v>1497</v>
      </c>
      <c r="BR225" s="13">
        <v>1601</v>
      </c>
      <c r="BS225" s="13">
        <v>2373</v>
      </c>
      <c r="BT225" s="13">
        <v>2664</v>
      </c>
      <c r="BU225" s="13">
        <v>2953</v>
      </c>
      <c r="BV225" s="13">
        <v>2650</v>
      </c>
      <c r="BW225" s="95"/>
      <c r="BX225" s="95"/>
      <c r="BY225" s="95"/>
      <c r="BZ225" s="95"/>
      <c r="CA225" s="95"/>
      <c r="CB225" s="95"/>
      <c r="CD225" s="24">
        <f t="shared" si="11"/>
        <v>8267</v>
      </c>
      <c r="CE225" s="24">
        <f t="shared" si="12"/>
        <v>5471</v>
      </c>
      <c r="CF225" s="24">
        <f t="shared" si="13"/>
        <v>8274</v>
      </c>
    </row>
    <row r="226" spans="2:84" x14ac:dyDescent="0.2">
      <c r="B226" s="11" t="s">
        <v>548</v>
      </c>
      <c r="C226" s="14"/>
      <c r="D226" s="14"/>
      <c r="E226" s="14"/>
      <c r="F226" s="14"/>
      <c r="G226" s="15">
        <v>198</v>
      </c>
      <c r="H226" s="12">
        <v>20168</v>
      </c>
      <c r="I226" s="12">
        <v>15056</v>
      </c>
      <c r="J226" s="12">
        <v>14454</v>
      </c>
      <c r="K226" s="12">
        <v>17221</v>
      </c>
      <c r="L226" s="12">
        <v>15372</v>
      </c>
      <c r="M226" s="12">
        <v>20053</v>
      </c>
      <c r="N226" s="12">
        <v>24164</v>
      </c>
      <c r="O226" s="12">
        <v>23167</v>
      </c>
      <c r="P226" s="12">
        <v>23975</v>
      </c>
      <c r="Q226" s="12">
        <v>39202</v>
      </c>
      <c r="R226" s="12">
        <v>27575</v>
      </c>
      <c r="S226" s="12">
        <v>25294</v>
      </c>
      <c r="T226" s="12">
        <v>44677</v>
      </c>
      <c r="U226" s="12">
        <v>20572</v>
      </c>
      <c r="V226" s="12">
        <v>26847</v>
      </c>
      <c r="W226" s="12">
        <v>43957</v>
      </c>
      <c r="X226" s="12">
        <v>32655</v>
      </c>
      <c r="Y226" s="12">
        <v>36099</v>
      </c>
      <c r="Z226" s="12">
        <v>32629</v>
      </c>
      <c r="AA226" s="12">
        <v>18748</v>
      </c>
      <c r="AB226" s="12">
        <v>10736</v>
      </c>
      <c r="AC226" s="12">
        <v>13288</v>
      </c>
      <c r="AD226" s="12">
        <v>10730</v>
      </c>
      <c r="AE226" s="12">
        <v>10831</v>
      </c>
      <c r="AF226" s="12">
        <v>12119</v>
      </c>
      <c r="AG226" s="13">
        <v>9228</v>
      </c>
      <c r="AH226" s="13">
        <v>9256</v>
      </c>
      <c r="AI226" s="12">
        <v>11065</v>
      </c>
      <c r="AJ226" s="13">
        <v>8399</v>
      </c>
      <c r="AK226" s="13">
        <v>9145</v>
      </c>
      <c r="AL226" s="13">
        <v>8849</v>
      </c>
      <c r="AM226" s="13">
        <v>9077</v>
      </c>
      <c r="AN226" s="13">
        <v>8055</v>
      </c>
      <c r="AO226" s="13">
        <v>7783</v>
      </c>
      <c r="AP226" s="13">
        <v>7139</v>
      </c>
      <c r="AQ226" s="13">
        <v>7341</v>
      </c>
      <c r="AR226" s="13">
        <v>5398</v>
      </c>
      <c r="AS226" s="13">
        <v>4991</v>
      </c>
      <c r="AT226" s="13">
        <v>4004</v>
      </c>
      <c r="AU226" s="13">
        <v>5659</v>
      </c>
      <c r="AV226" s="13">
        <v>4005</v>
      </c>
      <c r="AW226" s="13">
        <v>4365</v>
      </c>
      <c r="AX226" s="13">
        <v>4612</v>
      </c>
      <c r="AY226" s="13">
        <v>3288</v>
      </c>
      <c r="AZ226" s="13">
        <v>2496</v>
      </c>
      <c r="BA226" s="13">
        <v>2873</v>
      </c>
      <c r="BB226" s="13">
        <v>3783</v>
      </c>
      <c r="BC226" s="13">
        <v>2949</v>
      </c>
      <c r="BD226" s="13">
        <v>3163</v>
      </c>
      <c r="BE226" s="13">
        <v>2252</v>
      </c>
      <c r="BF226" s="13">
        <v>1877</v>
      </c>
      <c r="BG226" s="13">
        <v>2021</v>
      </c>
      <c r="BH226" s="13">
        <v>1608</v>
      </c>
      <c r="BI226" s="15">
        <v>952</v>
      </c>
      <c r="BJ226" s="13">
        <v>2411</v>
      </c>
      <c r="BK226" s="13">
        <v>1014</v>
      </c>
      <c r="BL226" s="13">
        <v>2461</v>
      </c>
      <c r="BM226" s="13">
        <v>2644</v>
      </c>
      <c r="BN226" s="13">
        <v>1285</v>
      </c>
      <c r="BO226" s="13">
        <v>2639</v>
      </c>
      <c r="BP226" s="13">
        <v>3210</v>
      </c>
      <c r="BQ226" s="13">
        <v>3719</v>
      </c>
      <c r="BR226" s="13">
        <v>2283</v>
      </c>
      <c r="BS226" s="13">
        <v>3169</v>
      </c>
      <c r="BT226" s="13">
        <v>1859</v>
      </c>
      <c r="BU226" s="13">
        <v>3460</v>
      </c>
      <c r="BV226" s="13">
        <v>2308</v>
      </c>
      <c r="BW226" s="95"/>
      <c r="BX226" s="95"/>
      <c r="BY226" s="95"/>
      <c r="BZ226" s="95"/>
      <c r="CA226" s="95"/>
      <c r="CB226" s="95"/>
      <c r="CD226" s="24">
        <f t="shared" si="11"/>
        <v>7627</v>
      </c>
      <c r="CE226" s="24">
        <f t="shared" si="12"/>
        <v>9171</v>
      </c>
      <c r="CF226" s="24">
        <f t="shared" si="13"/>
        <v>7134</v>
      </c>
    </row>
    <row r="227" spans="2:84" x14ac:dyDescent="0.2">
      <c r="B227" s="11" t="s">
        <v>340</v>
      </c>
      <c r="C227" s="14"/>
      <c r="D227" s="14"/>
      <c r="E227" s="14"/>
      <c r="F227" s="15">
        <v>773</v>
      </c>
      <c r="G227" s="15">
        <v>935</v>
      </c>
      <c r="H227" s="13">
        <v>2205</v>
      </c>
      <c r="I227" s="13">
        <v>2220</v>
      </c>
      <c r="J227" s="13">
        <v>1935</v>
      </c>
      <c r="K227" s="13">
        <v>1313</v>
      </c>
      <c r="L227" s="13">
        <v>1057</v>
      </c>
      <c r="M227" s="13">
        <v>1194</v>
      </c>
      <c r="N227" s="13">
        <v>1218</v>
      </c>
      <c r="O227" s="15">
        <v>759</v>
      </c>
      <c r="P227" s="13">
        <v>1023</v>
      </c>
      <c r="Q227" s="13">
        <v>1508</v>
      </c>
      <c r="R227" s="15">
        <v>602</v>
      </c>
      <c r="S227" s="13">
        <v>1020</v>
      </c>
      <c r="T227" s="13">
        <v>1249</v>
      </c>
      <c r="U227" s="15">
        <v>482</v>
      </c>
      <c r="V227" s="15">
        <v>575</v>
      </c>
      <c r="W227" s="13">
        <v>1036</v>
      </c>
      <c r="X227" s="15">
        <v>973</v>
      </c>
      <c r="Y227" s="15">
        <v>964</v>
      </c>
      <c r="Z227" s="13">
        <v>1146</v>
      </c>
      <c r="AA227" s="13">
        <v>1004</v>
      </c>
      <c r="AB227" s="13">
        <v>1457</v>
      </c>
      <c r="AC227" s="13">
        <v>1983</v>
      </c>
      <c r="AD227" s="13">
        <v>2614</v>
      </c>
      <c r="AE227" s="13">
        <v>1959</v>
      </c>
      <c r="AF227" s="13">
        <v>2469</v>
      </c>
      <c r="AG227" s="13">
        <v>2067</v>
      </c>
      <c r="AH227" s="13">
        <v>2312</v>
      </c>
      <c r="AI227" s="13">
        <v>2332</v>
      </c>
      <c r="AJ227" s="13">
        <v>3415</v>
      </c>
      <c r="AK227" s="13">
        <v>3119</v>
      </c>
      <c r="AL227" s="13">
        <v>4542</v>
      </c>
      <c r="AM227" s="13">
        <v>3503</v>
      </c>
      <c r="AN227" s="13">
        <v>4298</v>
      </c>
      <c r="AO227" s="13">
        <v>5321</v>
      </c>
      <c r="AP227" s="13">
        <v>4799</v>
      </c>
      <c r="AQ227" s="13">
        <v>4200</v>
      </c>
      <c r="AR227" s="13">
        <v>5218</v>
      </c>
      <c r="AS227" s="13">
        <v>2737</v>
      </c>
      <c r="AT227" s="13">
        <v>3404</v>
      </c>
      <c r="AU227" s="13">
        <v>3737</v>
      </c>
      <c r="AV227" s="13">
        <v>3236</v>
      </c>
      <c r="AW227" s="13">
        <v>3090</v>
      </c>
      <c r="AX227" s="13">
        <v>4040</v>
      </c>
      <c r="AY227" s="13">
        <v>3426</v>
      </c>
      <c r="AZ227" s="13">
        <v>3438</v>
      </c>
      <c r="BA227" s="13">
        <v>3864</v>
      </c>
      <c r="BB227" s="13">
        <v>3640</v>
      </c>
      <c r="BC227" s="13">
        <v>3071</v>
      </c>
      <c r="BD227" s="13">
        <v>3738</v>
      </c>
      <c r="BE227" s="13">
        <v>2503</v>
      </c>
      <c r="BF227" s="13">
        <v>2342</v>
      </c>
      <c r="BG227" s="13">
        <v>3385</v>
      </c>
      <c r="BH227" s="13">
        <v>2765</v>
      </c>
      <c r="BI227" s="13">
        <v>1931</v>
      </c>
      <c r="BJ227" s="13">
        <v>3139</v>
      </c>
      <c r="BK227" s="13">
        <v>2037</v>
      </c>
      <c r="BL227" s="13">
        <v>2284</v>
      </c>
      <c r="BM227" s="13">
        <v>2458</v>
      </c>
      <c r="BN227" s="13">
        <v>3056</v>
      </c>
      <c r="BO227" s="13">
        <v>2144</v>
      </c>
      <c r="BP227" s="13">
        <v>4010</v>
      </c>
      <c r="BQ227" s="13">
        <v>2077</v>
      </c>
      <c r="BR227" s="13">
        <v>1787</v>
      </c>
      <c r="BS227" s="13">
        <v>2241</v>
      </c>
      <c r="BT227" s="13">
        <v>1746</v>
      </c>
      <c r="BU227" s="13">
        <v>1485</v>
      </c>
      <c r="BV227" s="13">
        <v>1978</v>
      </c>
      <c r="BW227" s="95"/>
      <c r="BX227" s="95"/>
      <c r="BY227" s="95"/>
      <c r="BZ227" s="95"/>
      <c r="CA227" s="95"/>
      <c r="CB227" s="95"/>
      <c r="CD227" s="24">
        <f t="shared" si="11"/>
        <v>5209</v>
      </c>
      <c r="CE227" s="24">
        <f t="shared" si="12"/>
        <v>6105</v>
      </c>
      <c r="CF227" s="24">
        <f t="shared" si="13"/>
        <v>9210</v>
      </c>
    </row>
    <row r="228" spans="2:84" x14ac:dyDescent="0.2">
      <c r="B228" s="11" t="s">
        <v>534</v>
      </c>
      <c r="C228" s="15">
        <v>236</v>
      </c>
      <c r="D228" s="15">
        <v>189</v>
      </c>
      <c r="E228" s="15">
        <v>232</v>
      </c>
      <c r="F228" s="15">
        <v>331</v>
      </c>
      <c r="G228" s="15">
        <v>105</v>
      </c>
      <c r="H228" s="20">
        <v>50</v>
      </c>
      <c r="I228" s="20">
        <v>61</v>
      </c>
      <c r="J228" s="20">
        <v>64</v>
      </c>
      <c r="K228" s="20">
        <v>92</v>
      </c>
      <c r="L228" s="20">
        <v>86</v>
      </c>
      <c r="M228" s="20">
        <v>95</v>
      </c>
      <c r="N228" s="20">
        <v>47</v>
      </c>
      <c r="O228" s="15">
        <v>104</v>
      </c>
      <c r="P228" s="15">
        <v>126</v>
      </c>
      <c r="Q228" s="15">
        <v>402</v>
      </c>
      <c r="R228" s="15">
        <v>179</v>
      </c>
      <c r="S228" s="15">
        <v>373</v>
      </c>
      <c r="T228" s="15">
        <v>132</v>
      </c>
      <c r="U228" s="15">
        <v>110</v>
      </c>
      <c r="V228" s="15">
        <v>152</v>
      </c>
      <c r="W228" s="20">
        <v>62</v>
      </c>
      <c r="X228" s="20">
        <v>99</v>
      </c>
      <c r="Y228" s="20">
        <v>13</v>
      </c>
      <c r="Z228" s="13">
        <v>2300</v>
      </c>
      <c r="AA228" s="13">
        <v>2842</v>
      </c>
      <c r="AB228" s="13">
        <v>3373</v>
      </c>
      <c r="AC228" s="13">
        <v>5256</v>
      </c>
      <c r="AD228" s="13">
        <v>4774</v>
      </c>
      <c r="AE228" s="13">
        <v>4807</v>
      </c>
      <c r="AF228" s="13">
        <v>4772</v>
      </c>
      <c r="AG228" s="13">
        <v>2802</v>
      </c>
      <c r="AH228" s="13">
        <v>3789</v>
      </c>
      <c r="AI228" s="13">
        <v>3891</v>
      </c>
      <c r="AJ228" s="13">
        <v>3092</v>
      </c>
      <c r="AK228" s="13">
        <v>3195</v>
      </c>
      <c r="AL228" s="13">
        <v>4858</v>
      </c>
      <c r="AM228" s="13">
        <v>4617</v>
      </c>
      <c r="AN228" s="13">
        <v>3713</v>
      </c>
      <c r="AO228" s="13">
        <v>4974</v>
      </c>
      <c r="AP228" s="13">
        <v>3754</v>
      </c>
      <c r="AQ228" s="13">
        <v>3067</v>
      </c>
      <c r="AR228" s="13">
        <v>3879</v>
      </c>
      <c r="AS228" s="13">
        <v>2654</v>
      </c>
      <c r="AT228" s="13">
        <v>2562</v>
      </c>
      <c r="AU228" s="13">
        <v>2884</v>
      </c>
      <c r="AV228" s="13">
        <v>1435</v>
      </c>
      <c r="AW228" s="13">
        <v>3033</v>
      </c>
      <c r="AX228" s="13">
        <v>2830</v>
      </c>
      <c r="AY228" s="13">
        <v>2982</v>
      </c>
      <c r="AZ228" s="13">
        <v>3452</v>
      </c>
      <c r="BA228" s="13">
        <v>6149</v>
      </c>
      <c r="BB228" s="13">
        <v>3077</v>
      </c>
      <c r="BC228" s="13">
        <v>2071</v>
      </c>
      <c r="BD228" s="13">
        <v>3987</v>
      </c>
      <c r="BE228" s="13">
        <v>2568</v>
      </c>
      <c r="BF228" s="13">
        <v>2283</v>
      </c>
      <c r="BG228" s="13">
        <v>2406</v>
      </c>
      <c r="BH228" s="13">
        <v>2074</v>
      </c>
      <c r="BI228" s="13">
        <v>2129</v>
      </c>
      <c r="BJ228" s="13">
        <v>2062</v>
      </c>
      <c r="BK228" s="13">
        <v>1999</v>
      </c>
      <c r="BL228" s="13">
        <v>2969</v>
      </c>
      <c r="BM228" s="13">
        <v>2394</v>
      </c>
      <c r="BN228" s="13">
        <v>2448</v>
      </c>
      <c r="BO228" s="13">
        <v>1756</v>
      </c>
      <c r="BP228" s="13">
        <v>2129</v>
      </c>
      <c r="BQ228" s="13">
        <v>3163</v>
      </c>
      <c r="BR228" s="13">
        <v>2046</v>
      </c>
      <c r="BS228" s="13">
        <v>2509</v>
      </c>
      <c r="BT228" s="13">
        <v>2402</v>
      </c>
      <c r="BU228" s="13">
        <v>1672</v>
      </c>
      <c r="BV228" s="13">
        <v>1881</v>
      </c>
      <c r="BW228" s="95"/>
      <c r="BX228" s="95"/>
      <c r="BY228" s="95"/>
      <c r="BZ228" s="95"/>
      <c r="CA228" s="95"/>
      <c r="CB228" s="95"/>
      <c r="CD228" s="24">
        <f t="shared" si="11"/>
        <v>5955</v>
      </c>
      <c r="CE228" s="24">
        <f t="shared" si="12"/>
        <v>7718</v>
      </c>
      <c r="CF228" s="24">
        <f t="shared" si="13"/>
        <v>6333</v>
      </c>
    </row>
    <row r="229" spans="2:84" x14ac:dyDescent="0.2">
      <c r="B229" s="11" t="s">
        <v>566</v>
      </c>
      <c r="C229" s="13">
        <v>5435</v>
      </c>
      <c r="D229" s="13">
        <v>5487</v>
      </c>
      <c r="E229" s="13">
        <v>7995</v>
      </c>
      <c r="F229" s="13">
        <v>6667</v>
      </c>
      <c r="G229" s="13">
        <v>5998</v>
      </c>
      <c r="H229" s="13">
        <v>6694</v>
      </c>
      <c r="I229" s="13">
        <v>5696</v>
      </c>
      <c r="J229" s="13">
        <v>5874</v>
      </c>
      <c r="K229" s="13">
        <v>6173</v>
      </c>
      <c r="L229" s="13">
        <v>4553</v>
      </c>
      <c r="M229" s="13">
        <v>4799</v>
      </c>
      <c r="N229" s="13">
        <v>7156</v>
      </c>
      <c r="O229" s="13">
        <v>4817</v>
      </c>
      <c r="P229" s="13">
        <v>7101</v>
      </c>
      <c r="Q229" s="12">
        <v>13336</v>
      </c>
      <c r="R229" s="12">
        <v>11284</v>
      </c>
      <c r="S229" s="13">
        <v>7839</v>
      </c>
      <c r="T229" s="13">
        <v>9145</v>
      </c>
      <c r="U229" s="13">
        <v>5101</v>
      </c>
      <c r="V229" s="13">
        <v>4925</v>
      </c>
      <c r="W229" s="13">
        <v>6707</v>
      </c>
      <c r="X229" s="13">
        <v>4793</v>
      </c>
      <c r="Y229" s="13">
        <v>4171</v>
      </c>
      <c r="Z229" s="13">
        <v>7005</v>
      </c>
      <c r="AA229" s="13">
        <v>6705</v>
      </c>
      <c r="AB229" s="13">
        <v>4867</v>
      </c>
      <c r="AC229" s="13">
        <v>5291</v>
      </c>
      <c r="AD229" s="13">
        <v>3635</v>
      </c>
      <c r="AE229" s="13">
        <v>2891</v>
      </c>
      <c r="AF229" s="13">
        <v>4490</v>
      </c>
      <c r="AG229" s="13">
        <v>2624</v>
      </c>
      <c r="AH229" s="13">
        <v>2655</v>
      </c>
      <c r="AI229" s="13">
        <v>4791</v>
      </c>
      <c r="AJ229" s="13">
        <v>2980</v>
      </c>
      <c r="AK229" s="13">
        <v>3542</v>
      </c>
      <c r="AL229" s="13">
        <v>2943</v>
      </c>
      <c r="AM229" s="13">
        <v>4036</v>
      </c>
      <c r="AN229" s="13">
        <v>3795</v>
      </c>
      <c r="AO229" s="13">
        <v>4288</v>
      </c>
      <c r="AP229" s="13">
        <v>2736</v>
      </c>
      <c r="AQ229" s="13">
        <v>2794</v>
      </c>
      <c r="AR229" s="13">
        <v>4034</v>
      </c>
      <c r="AS229" s="13">
        <v>2335</v>
      </c>
      <c r="AT229" s="13">
        <v>3659</v>
      </c>
      <c r="AU229" s="13">
        <v>2539</v>
      </c>
      <c r="AV229" s="13">
        <v>2226</v>
      </c>
      <c r="AW229" s="13">
        <v>3041</v>
      </c>
      <c r="AX229" s="13">
        <v>3498</v>
      </c>
      <c r="AY229" s="13">
        <v>2922</v>
      </c>
      <c r="AZ229" s="13">
        <v>2764</v>
      </c>
      <c r="BA229" s="13">
        <v>2946</v>
      </c>
      <c r="BB229" s="13">
        <v>2797</v>
      </c>
      <c r="BC229" s="13">
        <v>1944</v>
      </c>
      <c r="BD229" s="13">
        <v>3196</v>
      </c>
      <c r="BE229" s="13">
        <v>2057</v>
      </c>
      <c r="BF229" s="13">
        <v>2026</v>
      </c>
      <c r="BG229" s="13">
        <v>3282</v>
      </c>
      <c r="BH229" s="13">
        <v>2059</v>
      </c>
      <c r="BI229" s="13">
        <v>1881</v>
      </c>
      <c r="BJ229" s="13">
        <v>3354</v>
      </c>
      <c r="BK229" s="13">
        <v>1309</v>
      </c>
      <c r="BL229" s="15">
        <v>879</v>
      </c>
      <c r="BM229" s="13">
        <v>1801</v>
      </c>
      <c r="BN229" s="13">
        <v>2395</v>
      </c>
      <c r="BO229" s="13">
        <v>1403</v>
      </c>
      <c r="BP229" s="13">
        <v>2039</v>
      </c>
      <c r="BQ229" s="13">
        <v>1131</v>
      </c>
      <c r="BR229" s="13">
        <v>1615</v>
      </c>
      <c r="BS229" s="13">
        <v>1423</v>
      </c>
      <c r="BT229" s="13">
        <v>1368</v>
      </c>
      <c r="BU229" s="13">
        <v>1439</v>
      </c>
      <c r="BV229" s="13">
        <v>1612</v>
      </c>
      <c r="BW229" s="95"/>
      <c r="BX229" s="95"/>
      <c r="BY229" s="95"/>
      <c r="BZ229" s="95"/>
      <c r="CA229" s="95"/>
      <c r="CB229" s="95"/>
      <c r="CD229" s="24">
        <f t="shared" si="11"/>
        <v>4419</v>
      </c>
      <c r="CE229" s="24">
        <f t="shared" si="12"/>
        <v>4169</v>
      </c>
      <c r="CF229" s="24">
        <f t="shared" si="13"/>
        <v>5837</v>
      </c>
    </row>
    <row r="230" spans="2:84" x14ac:dyDescent="0.2">
      <c r="B230" s="11" t="s">
        <v>526</v>
      </c>
      <c r="C230" s="18">
        <v>333564</v>
      </c>
      <c r="D230" s="18">
        <v>290440</v>
      </c>
      <c r="E230" s="18">
        <v>396530</v>
      </c>
      <c r="F230" s="18">
        <v>322617</v>
      </c>
      <c r="G230" s="18">
        <v>290131</v>
      </c>
      <c r="H230" s="18">
        <v>346619</v>
      </c>
      <c r="I230" s="18">
        <v>277370</v>
      </c>
      <c r="J230" s="18">
        <v>292075</v>
      </c>
      <c r="K230" s="18">
        <v>358759</v>
      </c>
      <c r="L230" s="18">
        <v>255312</v>
      </c>
      <c r="M230" s="18">
        <v>287675</v>
      </c>
      <c r="N230" s="18">
        <v>352339</v>
      </c>
      <c r="O230" s="18">
        <v>250853</v>
      </c>
      <c r="P230" s="18">
        <v>254330</v>
      </c>
      <c r="Q230" s="18">
        <v>299620</v>
      </c>
      <c r="R230" s="18">
        <v>256291</v>
      </c>
      <c r="S230" s="18">
        <v>235435</v>
      </c>
      <c r="T230" s="18">
        <v>303616</v>
      </c>
      <c r="U230" s="18">
        <v>236279</v>
      </c>
      <c r="V230" s="18">
        <v>216201</v>
      </c>
      <c r="W230" s="18">
        <v>288013</v>
      </c>
      <c r="X230" s="18">
        <v>227684</v>
      </c>
      <c r="Y230" s="18">
        <v>251093</v>
      </c>
      <c r="Z230" s="18">
        <v>272784</v>
      </c>
      <c r="AA230" s="18">
        <v>198066</v>
      </c>
      <c r="AB230" s="18">
        <v>217683</v>
      </c>
      <c r="AC230" s="18">
        <v>254356</v>
      </c>
      <c r="AD230" s="12">
        <v>54828</v>
      </c>
      <c r="AE230" s="12">
        <v>30953</v>
      </c>
      <c r="AF230" s="12">
        <v>12943</v>
      </c>
      <c r="AG230" s="12">
        <v>90336</v>
      </c>
      <c r="AH230" s="12">
        <v>96350</v>
      </c>
      <c r="AI230" s="12">
        <v>90646</v>
      </c>
      <c r="AJ230" s="12">
        <v>60675</v>
      </c>
      <c r="AK230" s="12">
        <v>73912</v>
      </c>
      <c r="AL230" s="12">
        <v>68016</v>
      </c>
      <c r="AM230" s="12">
        <v>37711</v>
      </c>
      <c r="AN230" s="12">
        <v>26586</v>
      </c>
      <c r="AO230" s="12">
        <v>22194</v>
      </c>
      <c r="AP230" s="12">
        <v>10137</v>
      </c>
      <c r="AQ230" s="12">
        <v>11944</v>
      </c>
      <c r="AR230" s="13">
        <v>5000</v>
      </c>
      <c r="AS230" s="15">
        <v>865</v>
      </c>
      <c r="AT230" s="13">
        <v>1830</v>
      </c>
      <c r="AU230" s="13">
        <v>5317</v>
      </c>
      <c r="AV230" s="14"/>
      <c r="AW230" s="13">
        <v>3177</v>
      </c>
      <c r="AX230" s="15">
        <v>876</v>
      </c>
      <c r="AY230" s="14"/>
      <c r="AZ230" s="14"/>
      <c r="BA230" s="15">
        <v>634</v>
      </c>
      <c r="BB230" s="13">
        <v>1467</v>
      </c>
      <c r="BC230" s="13">
        <v>5235</v>
      </c>
      <c r="BD230" s="14"/>
      <c r="BE230" s="13">
        <v>2270</v>
      </c>
      <c r="BF230" s="14"/>
      <c r="BG230" s="15">
        <v>638</v>
      </c>
      <c r="BH230" s="13">
        <v>1274</v>
      </c>
      <c r="BI230" s="14"/>
      <c r="BJ230" s="13">
        <v>1252</v>
      </c>
      <c r="BK230" s="15">
        <v>635</v>
      </c>
      <c r="BL230" s="15">
        <v>423</v>
      </c>
      <c r="BM230" s="13">
        <v>1907</v>
      </c>
      <c r="BN230" s="15">
        <v>436</v>
      </c>
      <c r="BO230" s="14"/>
      <c r="BP230" s="14"/>
      <c r="BQ230" s="15">
        <v>571</v>
      </c>
      <c r="BR230" s="14"/>
      <c r="BS230" s="13">
        <v>1587</v>
      </c>
      <c r="BT230" s="15">
        <v>606</v>
      </c>
      <c r="BU230" s="14"/>
      <c r="BV230" s="15">
        <v>809</v>
      </c>
      <c r="BW230" s="96"/>
      <c r="BX230" s="96"/>
      <c r="BY230" s="96"/>
      <c r="BZ230" s="96"/>
      <c r="CA230" s="96"/>
      <c r="CB230" s="96"/>
      <c r="CD230" s="24">
        <f t="shared" si="11"/>
        <v>1415</v>
      </c>
      <c r="CE230" s="24">
        <f t="shared" si="12"/>
        <v>2158</v>
      </c>
      <c r="CF230" s="24">
        <f t="shared" si="13"/>
        <v>436</v>
      </c>
    </row>
    <row r="231" spans="2:84" x14ac:dyDescent="0.2">
      <c r="B231" s="11" t="s">
        <v>419</v>
      </c>
      <c r="C231" s="12">
        <v>19550</v>
      </c>
      <c r="D231" s="12">
        <v>20612</v>
      </c>
      <c r="E231" s="12">
        <v>24091</v>
      </c>
      <c r="F231" s="12">
        <v>17101</v>
      </c>
      <c r="G231" s="12">
        <v>12380</v>
      </c>
      <c r="H231" s="13">
        <v>4804</v>
      </c>
      <c r="I231" s="13">
        <v>1989</v>
      </c>
      <c r="J231" s="13">
        <v>1710</v>
      </c>
      <c r="K231" s="15">
        <v>546</v>
      </c>
      <c r="L231" s="15">
        <v>191</v>
      </c>
      <c r="M231" s="15">
        <v>293</v>
      </c>
      <c r="N231" s="15">
        <v>375</v>
      </c>
      <c r="O231" s="15">
        <v>384</v>
      </c>
      <c r="P231" s="15">
        <v>171</v>
      </c>
      <c r="Q231" s="15">
        <v>339</v>
      </c>
      <c r="R231" s="15">
        <v>432</v>
      </c>
      <c r="S231" s="15">
        <v>520</v>
      </c>
      <c r="T231" s="15">
        <v>368</v>
      </c>
      <c r="U231" s="15">
        <v>155</v>
      </c>
      <c r="V231" s="15">
        <v>288</v>
      </c>
      <c r="W231" s="15">
        <v>293</v>
      </c>
      <c r="X231" s="15">
        <v>216</v>
      </c>
      <c r="Y231" s="15">
        <v>479</v>
      </c>
      <c r="Z231" s="15">
        <v>509</v>
      </c>
      <c r="AA231" s="15">
        <v>350</v>
      </c>
      <c r="AB231" s="15">
        <v>250</v>
      </c>
      <c r="AC231" s="15">
        <v>447</v>
      </c>
      <c r="AD231" s="15">
        <v>548</v>
      </c>
      <c r="AE231" s="15">
        <v>644</v>
      </c>
      <c r="AF231" s="13">
        <v>2598</v>
      </c>
      <c r="AG231" s="13">
        <v>1972</v>
      </c>
      <c r="AH231" s="13">
        <v>2212</v>
      </c>
      <c r="AI231" s="13">
        <v>2280</v>
      </c>
      <c r="AJ231" s="13">
        <v>2207</v>
      </c>
      <c r="AK231" s="13">
        <v>2078</v>
      </c>
      <c r="AL231" s="13">
        <v>2684</v>
      </c>
      <c r="AM231" s="13">
        <v>1973</v>
      </c>
      <c r="AN231" s="13">
        <v>1878</v>
      </c>
      <c r="AO231" s="13">
        <v>1684</v>
      </c>
      <c r="AP231" s="13">
        <v>1364</v>
      </c>
      <c r="AQ231" s="15">
        <v>500</v>
      </c>
      <c r="AR231" s="13">
        <v>1187</v>
      </c>
      <c r="AS231" s="15">
        <v>512</v>
      </c>
      <c r="AT231" s="15">
        <v>588</v>
      </c>
      <c r="AU231" s="15">
        <v>628</v>
      </c>
      <c r="AV231" s="15">
        <v>468</v>
      </c>
      <c r="AW231" s="15">
        <v>316</v>
      </c>
      <c r="AX231" s="15">
        <v>540</v>
      </c>
      <c r="AY231" s="15">
        <v>591</v>
      </c>
      <c r="AZ231" s="15">
        <v>521</v>
      </c>
      <c r="BA231" s="13">
        <v>1025</v>
      </c>
      <c r="BB231" s="15">
        <v>868</v>
      </c>
      <c r="BC231" s="15">
        <v>773</v>
      </c>
      <c r="BD231" s="15">
        <v>745</v>
      </c>
      <c r="BE231" s="15">
        <v>409</v>
      </c>
      <c r="BF231" s="15">
        <v>619</v>
      </c>
      <c r="BG231" s="15">
        <v>278</v>
      </c>
      <c r="BH231" s="15">
        <v>416</v>
      </c>
      <c r="BI231" s="15">
        <v>499</v>
      </c>
      <c r="BJ231" s="15">
        <v>334</v>
      </c>
      <c r="BK231" s="15">
        <v>379</v>
      </c>
      <c r="BL231" s="15">
        <v>600</v>
      </c>
      <c r="BM231" s="15">
        <v>598</v>
      </c>
      <c r="BN231" s="15">
        <v>600</v>
      </c>
      <c r="BO231" s="15">
        <v>586</v>
      </c>
      <c r="BP231" s="15">
        <v>592</v>
      </c>
      <c r="BQ231" s="15">
        <v>385</v>
      </c>
      <c r="BR231" s="15">
        <v>429</v>
      </c>
      <c r="BS231" s="15">
        <v>355</v>
      </c>
      <c r="BT231" s="15">
        <v>405</v>
      </c>
      <c r="BU231" s="15">
        <v>777</v>
      </c>
      <c r="BV231" s="15">
        <v>712</v>
      </c>
      <c r="BW231" s="96"/>
      <c r="BX231" s="96"/>
      <c r="BY231" s="96"/>
      <c r="BZ231" s="96"/>
      <c r="CA231" s="96"/>
      <c r="CB231" s="96"/>
      <c r="CD231" s="24">
        <f t="shared" si="11"/>
        <v>1894</v>
      </c>
      <c r="CE231" s="24">
        <f t="shared" si="12"/>
        <v>1169</v>
      </c>
      <c r="CF231" s="24">
        <f t="shared" si="13"/>
        <v>1778</v>
      </c>
    </row>
    <row r="232" spans="2:84" x14ac:dyDescent="0.2">
      <c r="B232" s="11" t="s">
        <v>482</v>
      </c>
      <c r="C232" s="18">
        <v>230990</v>
      </c>
      <c r="D232" s="18">
        <v>215662</v>
      </c>
      <c r="E232" s="18">
        <v>286000</v>
      </c>
      <c r="F232" s="18">
        <v>250445</v>
      </c>
      <c r="G232" s="18">
        <v>245242</v>
      </c>
      <c r="H232" s="18">
        <v>323538</v>
      </c>
      <c r="I232" s="18">
        <v>211691</v>
      </c>
      <c r="J232" s="18">
        <v>185763</v>
      </c>
      <c r="K232" s="18">
        <v>204587</v>
      </c>
      <c r="L232" s="18">
        <v>190866</v>
      </c>
      <c r="M232" s="18">
        <v>176721</v>
      </c>
      <c r="N232" s="18">
        <v>230312</v>
      </c>
      <c r="O232" s="18">
        <v>209323</v>
      </c>
      <c r="P232" s="18">
        <v>195882</v>
      </c>
      <c r="Q232" s="18">
        <v>253279</v>
      </c>
      <c r="R232" s="18">
        <v>207020</v>
      </c>
      <c r="S232" s="18">
        <v>175462</v>
      </c>
      <c r="T232" s="18">
        <v>228222</v>
      </c>
      <c r="U232" s="18">
        <v>202588</v>
      </c>
      <c r="V232" s="18">
        <v>214010</v>
      </c>
      <c r="W232" s="18">
        <v>205178</v>
      </c>
      <c r="X232" s="18">
        <v>193644</v>
      </c>
      <c r="Y232" s="18">
        <v>230550</v>
      </c>
      <c r="Z232" s="18">
        <v>206471</v>
      </c>
      <c r="AA232" s="18">
        <v>151741</v>
      </c>
      <c r="AB232" s="18">
        <v>161897</v>
      </c>
      <c r="AC232" s="18">
        <v>202389</v>
      </c>
      <c r="AD232" s="18">
        <v>181440</v>
      </c>
      <c r="AE232" s="18">
        <v>159767</v>
      </c>
      <c r="AF232" s="18">
        <v>244940</v>
      </c>
      <c r="AG232" s="18">
        <v>218396</v>
      </c>
      <c r="AH232" s="18">
        <v>218898</v>
      </c>
      <c r="AI232" s="18">
        <v>228815</v>
      </c>
      <c r="AJ232" s="18">
        <v>214252</v>
      </c>
      <c r="AK232" s="18">
        <v>209986</v>
      </c>
      <c r="AL232" s="18">
        <v>333746</v>
      </c>
      <c r="AM232" s="18">
        <v>200427</v>
      </c>
      <c r="AN232" s="18">
        <v>218012</v>
      </c>
      <c r="AO232" s="18">
        <v>246664</v>
      </c>
      <c r="AP232" s="18">
        <v>242837</v>
      </c>
      <c r="AQ232" s="18">
        <v>166687</v>
      </c>
      <c r="AR232" s="18">
        <v>284972</v>
      </c>
      <c r="AS232" s="18">
        <v>260522</v>
      </c>
      <c r="AT232" s="18">
        <v>230387</v>
      </c>
      <c r="AU232" s="18">
        <v>260279</v>
      </c>
      <c r="AV232" s="18">
        <v>198230</v>
      </c>
      <c r="AW232" s="18">
        <v>209866</v>
      </c>
      <c r="AX232" s="18">
        <v>309742</v>
      </c>
      <c r="AY232" s="18">
        <v>193660</v>
      </c>
      <c r="AZ232" s="18">
        <v>137402</v>
      </c>
      <c r="BA232" s="18">
        <v>126206</v>
      </c>
      <c r="BB232" s="12">
        <v>11714</v>
      </c>
      <c r="BC232" s="12">
        <v>20596</v>
      </c>
      <c r="BD232" s="12">
        <v>14713</v>
      </c>
      <c r="BE232" s="13">
        <v>8684</v>
      </c>
      <c r="BF232" s="12">
        <v>13423</v>
      </c>
      <c r="BG232" s="13">
        <v>6769</v>
      </c>
      <c r="BH232" s="13">
        <v>2325</v>
      </c>
      <c r="BI232" s="13">
        <v>2038</v>
      </c>
      <c r="BJ232" s="15">
        <v>959</v>
      </c>
      <c r="BK232" s="15">
        <v>901</v>
      </c>
      <c r="BL232" s="15">
        <v>497</v>
      </c>
      <c r="BM232" s="15">
        <v>339</v>
      </c>
      <c r="BN232" s="15">
        <v>629</v>
      </c>
      <c r="BO232" s="15">
        <v>561</v>
      </c>
      <c r="BP232" s="15">
        <v>766</v>
      </c>
      <c r="BQ232" s="15">
        <v>413</v>
      </c>
      <c r="BR232" s="15">
        <v>715</v>
      </c>
      <c r="BS232" s="15">
        <v>778</v>
      </c>
      <c r="BT232" s="15">
        <v>401</v>
      </c>
      <c r="BU232" s="15">
        <v>439</v>
      </c>
      <c r="BV232" s="15">
        <v>669</v>
      </c>
      <c r="BW232" s="96"/>
      <c r="BX232" s="96"/>
      <c r="BY232" s="96"/>
      <c r="BZ232" s="96"/>
      <c r="CA232" s="96"/>
      <c r="CB232" s="96"/>
      <c r="CD232" s="24">
        <f t="shared" si="11"/>
        <v>1509</v>
      </c>
      <c r="CE232" s="24">
        <f t="shared" si="12"/>
        <v>1906</v>
      </c>
      <c r="CF232" s="24">
        <f t="shared" si="13"/>
        <v>1956</v>
      </c>
    </row>
    <row r="233" spans="2:84" x14ac:dyDescent="0.2">
      <c r="B233" s="11" t="s">
        <v>545</v>
      </c>
      <c r="C233" s="18">
        <v>253195</v>
      </c>
      <c r="D233" s="18">
        <v>228917</v>
      </c>
      <c r="E233" s="18">
        <v>294258</v>
      </c>
      <c r="F233" s="18">
        <v>253912</v>
      </c>
      <c r="G233" s="18">
        <v>231193</v>
      </c>
      <c r="H233" s="18">
        <v>285923</v>
      </c>
      <c r="I233" s="18">
        <v>215861</v>
      </c>
      <c r="J233" s="18">
        <v>205795</v>
      </c>
      <c r="K233" s="18">
        <v>244363</v>
      </c>
      <c r="L233" s="18">
        <v>177794</v>
      </c>
      <c r="M233" s="18">
        <v>226894</v>
      </c>
      <c r="N233" s="18">
        <v>264612</v>
      </c>
      <c r="O233" s="18">
        <v>241062</v>
      </c>
      <c r="P233" s="18">
        <v>301468</v>
      </c>
      <c r="Q233" s="18">
        <v>385559</v>
      </c>
      <c r="R233" s="18">
        <v>284417</v>
      </c>
      <c r="S233" s="18">
        <v>310518</v>
      </c>
      <c r="T233" s="18">
        <v>425570</v>
      </c>
      <c r="U233" s="18">
        <v>252694</v>
      </c>
      <c r="V233" s="18">
        <v>321537</v>
      </c>
      <c r="W233" s="18">
        <v>329833</v>
      </c>
      <c r="X233" s="18">
        <v>198520</v>
      </c>
      <c r="Y233" s="18">
        <v>253122</v>
      </c>
      <c r="Z233" s="18">
        <v>290936</v>
      </c>
      <c r="AA233" s="18">
        <v>254214</v>
      </c>
      <c r="AB233" s="18">
        <v>162113</v>
      </c>
      <c r="AC233" s="18">
        <v>376522</v>
      </c>
      <c r="AD233" s="18">
        <v>307508</v>
      </c>
      <c r="AE233" s="18">
        <v>321994</v>
      </c>
      <c r="AF233" s="18">
        <v>421511</v>
      </c>
      <c r="AG233" s="18">
        <v>314174</v>
      </c>
      <c r="AH233" s="18">
        <v>250349</v>
      </c>
      <c r="AI233" s="18">
        <v>285970</v>
      </c>
      <c r="AJ233" s="18">
        <v>191496</v>
      </c>
      <c r="AK233" s="18">
        <v>229701</v>
      </c>
      <c r="AL233" s="18">
        <v>299726</v>
      </c>
      <c r="AM233" s="18">
        <v>241034</v>
      </c>
      <c r="AN233" s="18">
        <v>268945</v>
      </c>
      <c r="AO233" s="18">
        <v>468171</v>
      </c>
      <c r="AP233" s="18">
        <v>465648</v>
      </c>
      <c r="AQ233" s="18">
        <v>487403</v>
      </c>
      <c r="AR233" s="18">
        <v>675781</v>
      </c>
      <c r="AS233" s="18">
        <v>561737</v>
      </c>
      <c r="AT233" s="18">
        <v>575738</v>
      </c>
      <c r="AU233" s="18">
        <v>711388</v>
      </c>
      <c r="AV233" s="18">
        <v>550141</v>
      </c>
      <c r="AW233" s="18">
        <v>782013</v>
      </c>
      <c r="AX233" s="16">
        <v>1130379</v>
      </c>
      <c r="AY233" s="18">
        <v>916385</v>
      </c>
      <c r="AZ233" s="18">
        <v>995893</v>
      </c>
      <c r="BA233" s="16">
        <v>1383483</v>
      </c>
      <c r="BB233" s="16">
        <v>1202646</v>
      </c>
      <c r="BC233" s="16">
        <v>1143805</v>
      </c>
      <c r="BD233" s="16">
        <v>1485659</v>
      </c>
      <c r="BE233" s="16">
        <v>1197146</v>
      </c>
      <c r="BF233" s="16">
        <v>1164104</v>
      </c>
      <c r="BG233" s="16">
        <v>1610109</v>
      </c>
      <c r="BH233" s="18">
        <v>955107</v>
      </c>
      <c r="BI233" s="18">
        <v>321781</v>
      </c>
      <c r="BJ233" s="12">
        <v>81947</v>
      </c>
      <c r="BK233" s="12">
        <v>47440</v>
      </c>
      <c r="BL233" s="12">
        <v>23753</v>
      </c>
      <c r="BM233" s="12">
        <v>26809</v>
      </c>
      <c r="BN233" s="12">
        <v>21866</v>
      </c>
      <c r="BO233" s="13">
        <v>9562</v>
      </c>
      <c r="BP233" s="13">
        <v>8219</v>
      </c>
      <c r="BQ233" s="13">
        <v>1248</v>
      </c>
      <c r="BR233" s="13">
        <v>3098</v>
      </c>
      <c r="BS233" s="15">
        <v>999</v>
      </c>
      <c r="BT233" s="15">
        <v>778</v>
      </c>
      <c r="BU233" s="15">
        <v>265</v>
      </c>
      <c r="BV233" s="15">
        <v>620</v>
      </c>
      <c r="BW233" s="96"/>
      <c r="BX233" s="96"/>
      <c r="BY233" s="96"/>
      <c r="BZ233" s="96"/>
      <c r="CA233" s="96"/>
      <c r="CB233" s="96"/>
      <c r="CD233" s="24">
        <f t="shared" si="11"/>
        <v>1663</v>
      </c>
      <c r="CE233" s="24">
        <f t="shared" si="12"/>
        <v>5345</v>
      </c>
      <c r="CF233" s="24">
        <f t="shared" si="13"/>
        <v>39647</v>
      </c>
    </row>
    <row r="234" spans="2:84" x14ac:dyDescent="0.2">
      <c r="B234" s="11" t="s">
        <v>198</v>
      </c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8">
        <v>412337</v>
      </c>
      <c r="Q234" s="16">
        <v>1590144</v>
      </c>
      <c r="R234" s="16">
        <v>1862849</v>
      </c>
      <c r="S234" s="16">
        <v>2638881</v>
      </c>
      <c r="T234" s="16">
        <v>6203560</v>
      </c>
      <c r="U234" s="16">
        <v>4860971</v>
      </c>
      <c r="V234" s="16">
        <v>4903934</v>
      </c>
      <c r="W234" s="16">
        <v>6443132</v>
      </c>
      <c r="X234" s="16">
        <v>6266728</v>
      </c>
      <c r="Y234" s="16">
        <v>6521984</v>
      </c>
      <c r="Z234" s="16">
        <v>8318648</v>
      </c>
      <c r="AA234" s="16">
        <v>8592789</v>
      </c>
      <c r="AB234" s="16">
        <v>8642317</v>
      </c>
      <c r="AC234" s="17">
        <v>10768037</v>
      </c>
      <c r="AD234" s="16">
        <v>8577024</v>
      </c>
      <c r="AE234" s="16">
        <v>8915484</v>
      </c>
      <c r="AF234" s="17">
        <v>11089947</v>
      </c>
      <c r="AG234" s="16">
        <v>9141084</v>
      </c>
      <c r="AH234" s="16">
        <v>9264068</v>
      </c>
      <c r="AI234" s="17">
        <v>11155436</v>
      </c>
      <c r="AJ234" s="16">
        <v>9041297</v>
      </c>
      <c r="AK234" s="16">
        <v>8792005</v>
      </c>
      <c r="AL234" s="17">
        <v>11211516</v>
      </c>
      <c r="AM234" s="16">
        <v>9286775</v>
      </c>
      <c r="AN234" s="16">
        <v>8939422</v>
      </c>
      <c r="AO234" s="17">
        <v>10819612</v>
      </c>
      <c r="AP234" s="16">
        <v>8340606</v>
      </c>
      <c r="AQ234" s="16">
        <v>8416433</v>
      </c>
      <c r="AR234" s="17">
        <v>11146861</v>
      </c>
      <c r="AS234" s="16">
        <v>7853126</v>
      </c>
      <c r="AT234" s="16">
        <v>8441092</v>
      </c>
      <c r="AU234" s="16">
        <v>7491216</v>
      </c>
      <c r="AV234" s="16">
        <v>4116718</v>
      </c>
      <c r="AW234" s="16">
        <v>2940296</v>
      </c>
      <c r="AX234" s="16">
        <v>1623643</v>
      </c>
      <c r="AY234" s="18">
        <v>141557</v>
      </c>
      <c r="AZ234" s="12">
        <v>44324</v>
      </c>
      <c r="BA234" s="12">
        <v>79248</v>
      </c>
      <c r="BB234" s="12">
        <v>18928</v>
      </c>
      <c r="BC234" s="13">
        <v>3445</v>
      </c>
      <c r="BD234" s="13">
        <v>3593</v>
      </c>
      <c r="BE234" s="13">
        <v>1911</v>
      </c>
      <c r="BF234" s="13">
        <v>4259</v>
      </c>
      <c r="BG234" s="13">
        <v>3609</v>
      </c>
      <c r="BH234" s="13">
        <v>1275</v>
      </c>
      <c r="BI234" s="15">
        <v>637</v>
      </c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5">
        <v>611</v>
      </c>
      <c r="BW234" s="96"/>
      <c r="BX234" s="96"/>
      <c r="BY234" s="96"/>
      <c r="BZ234" s="96"/>
      <c r="CA234" s="96"/>
      <c r="CB234" s="96"/>
      <c r="CD234" s="24">
        <f t="shared" si="11"/>
        <v>611</v>
      </c>
      <c r="CE234" s="24">
        <f t="shared" si="12"/>
        <v>0</v>
      </c>
      <c r="CF234" s="24">
        <f t="shared" si="13"/>
        <v>0</v>
      </c>
    </row>
    <row r="235" spans="2:84" x14ac:dyDescent="0.2">
      <c r="B235" s="11" t="s">
        <v>199</v>
      </c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8">
        <v>136190</v>
      </c>
      <c r="BB235" s="16">
        <v>1305723</v>
      </c>
      <c r="BC235" s="18">
        <v>429451</v>
      </c>
      <c r="BD235" s="18">
        <v>576757</v>
      </c>
      <c r="BE235" s="18">
        <v>403134</v>
      </c>
      <c r="BF235" s="18">
        <v>554445</v>
      </c>
      <c r="BG235" s="18">
        <v>548194</v>
      </c>
      <c r="BH235" s="18">
        <v>304399</v>
      </c>
      <c r="BI235" s="18">
        <v>304331</v>
      </c>
      <c r="BJ235" s="18">
        <v>456809</v>
      </c>
      <c r="BK235" s="18">
        <v>223452</v>
      </c>
      <c r="BL235" s="12">
        <v>90985</v>
      </c>
      <c r="BM235" s="13">
        <v>8405</v>
      </c>
      <c r="BN235" s="13">
        <v>2030</v>
      </c>
      <c r="BO235" s="13">
        <v>1164</v>
      </c>
      <c r="BP235" s="13">
        <v>1149</v>
      </c>
      <c r="BQ235" s="13">
        <v>2122</v>
      </c>
      <c r="BR235" s="13">
        <v>1539</v>
      </c>
      <c r="BS235" s="15">
        <v>527</v>
      </c>
      <c r="BT235" s="14"/>
      <c r="BU235" s="14"/>
      <c r="BV235" s="15">
        <v>517</v>
      </c>
      <c r="BW235" s="96"/>
      <c r="BX235" s="96"/>
      <c r="BY235" s="96"/>
      <c r="BZ235" s="96"/>
      <c r="CA235" s="96"/>
      <c r="CB235" s="96"/>
      <c r="CD235" s="24">
        <f t="shared" si="11"/>
        <v>517</v>
      </c>
      <c r="CE235" s="24">
        <f t="shared" si="12"/>
        <v>4188</v>
      </c>
      <c r="CF235" s="24">
        <f t="shared" si="13"/>
        <v>4343</v>
      </c>
    </row>
    <row r="236" spans="2:84" x14ac:dyDescent="0.2">
      <c r="B236" s="11" t="s">
        <v>171</v>
      </c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2">
        <v>57927</v>
      </c>
      <c r="AF236" s="18">
        <v>204437</v>
      </c>
      <c r="AG236" s="18">
        <v>228062</v>
      </c>
      <c r="AH236" s="18">
        <v>288597</v>
      </c>
      <c r="AI236" s="18">
        <v>344270</v>
      </c>
      <c r="AJ236" s="18">
        <v>256421</v>
      </c>
      <c r="AK236" s="18">
        <v>274136</v>
      </c>
      <c r="AL236" s="18">
        <v>336404</v>
      </c>
      <c r="AM236" s="18">
        <v>244030</v>
      </c>
      <c r="AN236" s="18">
        <v>236586</v>
      </c>
      <c r="AO236" s="18">
        <v>298637</v>
      </c>
      <c r="AP236" s="18">
        <v>201688</v>
      </c>
      <c r="AQ236" s="18">
        <v>216788</v>
      </c>
      <c r="AR236" s="18">
        <v>334273</v>
      </c>
      <c r="AS236" s="18">
        <v>235994</v>
      </c>
      <c r="AT236" s="18">
        <v>120198</v>
      </c>
      <c r="AU236" s="12">
        <v>11911</v>
      </c>
      <c r="AV236" s="13">
        <v>3851</v>
      </c>
      <c r="AW236" s="13">
        <v>1114</v>
      </c>
      <c r="AX236" s="15">
        <v>183</v>
      </c>
      <c r="AY236" s="15">
        <v>383</v>
      </c>
      <c r="AZ236" s="15">
        <v>491</v>
      </c>
      <c r="BA236" s="15">
        <v>438</v>
      </c>
      <c r="BB236" s="15">
        <v>219</v>
      </c>
      <c r="BC236" s="15">
        <v>471</v>
      </c>
      <c r="BD236" s="14"/>
      <c r="BE236" s="20">
        <v>99</v>
      </c>
      <c r="BF236" s="15">
        <v>252</v>
      </c>
      <c r="BG236" s="14"/>
      <c r="BH236" s="14"/>
      <c r="BI236" s="15">
        <v>857</v>
      </c>
      <c r="BJ236" s="15">
        <v>353</v>
      </c>
      <c r="BK236" s="14"/>
      <c r="BL236" s="14"/>
      <c r="BM236" s="15">
        <v>706</v>
      </c>
      <c r="BN236" s="14"/>
      <c r="BO236" s="14"/>
      <c r="BP236" s="14"/>
      <c r="BQ236" s="14"/>
      <c r="BR236" s="14"/>
      <c r="BS236" s="14"/>
      <c r="BT236" s="14"/>
      <c r="BU236" s="15">
        <v>388</v>
      </c>
      <c r="BV236" s="15">
        <v>388</v>
      </c>
      <c r="BW236" s="96"/>
      <c r="BX236" s="96"/>
      <c r="BY236" s="96"/>
      <c r="BZ236" s="96"/>
      <c r="CA236" s="96"/>
      <c r="CB236" s="96"/>
      <c r="CD236" s="24">
        <f t="shared" si="11"/>
        <v>776</v>
      </c>
      <c r="CE236" s="24">
        <f t="shared" si="12"/>
        <v>0</v>
      </c>
      <c r="CF236" s="24">
        <f t="shared" si="13"/>
        <v>0</v>
      </c>
    </row>
    <row r="237" spans="2:84" x14ac:dyDescent="0.2">
      <c r="B237" s="11" t="s">
        <v>483</v>
      </c>
      <c r="C237" s="18">
        <v>140828</v>
      </c>
      <c r="D237" s="18">
        <v>141429</v>
      </c>
      <c r="E237" s="18">
        <v>156526</v>
      </c>
      <c r="F237" s="18">
        <v>107075</v>
      </c>
      <c r="G237" s="18">
        <v>108452</v>
      </c>
      <c r="H237" s="18">
        <v>152316</v>
      </c>
      <c r="I237" s="18">
        <v>125987</v>
      </c>
      <c r="J237" s="12">
        <v>83711</v>
      </c>
      <c r="K237" s="18">
        <v>139700</v>
      </c>
      <c r="L237" s="12">
        <v>92248</v>
      </c>
      <c r="M237" s="18">
        <v>109058</v>
      </c>
      <c r="N237" s="18">
        <v>145324</v>
      </c>
      <c r="O237" s="18">
        <v>109111</v>
      </c>
      <c r="P237" s="12">
        <v>94950</v>
      </c>
      <c r="Q237" s="18">
        <v>146583</v>
      </c>
      <c r="R237" s="12">
        <v>90711</v>
      </c>
      <c r="S237" s="18">
        <v>102965</v>
      </c>
      <c r="T237" s="18">
        <v>144814</v>
      </c>
      <c r="U237" s="18">
        <v>101006</v>
      </c>
      <c r="V237" s="18">
        <v>107179</v>
      </c>
      <c r="W237" s="18">
        <v>105395</v>
      </c>
      <c r="X237" s="18">
        <v>108055</v>
      </c>
      <c r="Y237" s="18">
        <v>122786</v>
      </c>
      <c r="Z237" s="18">
        <v>126693</v>
      </c>
      <c r="AA237" s="12">
        <v>69303</v>
      </c>
      <c r="AB237" s="18">
        <v>106274</v>
      </c>
      <c r="AC237" s="18">
        <v>107704</v>
      </c>
      <c r="AD237" s="12">
        <v>34806</v>
      </c>
      <c r="AE237" s="12">
        <v>36662</v>
      </c>
      <c r="AF237" s="12">
        <v>32751</v>
      </c>
      <c r="AG237" s="12">
        <v>24083</v>
      </c>
      <c r="AH237" s="12">
        <v>31839</v>
      </c>
      <c r="AI237" s="12">
        <v>21449</v>
      </c>
      <c r="AJ237" s="12">
        <v>61877</v>
      </c>
      <c r="AK237" s="12">
        <v>18658</v>
      </c>
      <c r="AL237" s="12">
        <v>47577</v>
      </c>
      <c r="AM237" s="12">
        <v>17259</v>
      </c>
      <c r="AN237" s="12">
        <v>27506</v>
      </c>
      <c r="AO237" s="12">
        <v>30118</v>
      </c>
      <c r="AP237" s="12">
        <v>23179</v>
      </c>
      <c r="AQ237" s="12">
        <v>23704</v>
      </c>
      <c r="AR237" s="12">
        <v>72877</v>
      </c>
      <c r="AS237" s="12">
        <v>57007</v>
      </c>
      <c r="AT237" s="12">
        <v>48287</v>
      </c>
      <c r="AU237" s="12">
        <v>35986</v>
      </c>
      <c r="AV237" s="12">
        <v>46199</v>
      </c>
      <c r="AW237" s="12">
        <v>36984</v>
      </c>
      <c r="AX237" s="12">
        <v>28883</v>
      </c>
      <c r="AY237" s="12">
        <v>36589</v>
      </c>
      <c r="AZ237" s="12">
        <v>24282</v>
      </c>
      <c r="BA237" s="12">
        <v>42722</v>
      </c>
      <c r="BB237" s="12">
        <v>14984</v>
      </c>
      <c r="BC237" s="13">
        <v>3142</v>
      </c>
      <c r="BD237" s="13">
        <v>1113</v>
      </c>
      <c r="BE237" s="15">
        <v>475</v>
      </c>
      <c r="BF237" s="15">
        <v>379</v>
      </c>
      <c r="BG237" s="15">
        <v>445</v>
      </c>
      <c r="BH237" s="15">
        <v>119</v>
      </c>
      <c r="BI237" s="15">
        <v>103</v>
      </c>
      <c r="BJ237" s="15">
        <v>172</v>
      </c>
      <c r="BK237" s="15">
        <v>171</v>
      </c>
      <c r="BL237" s="20">
        <v>85</v>
      </c>
      <c r="BM237" s="20">
        <v>50</v>
      </c>
      <c r="BN237" s="15">
        <v>117</v>
      </c>
      <c r="BO237" s="20">
        <v>67</v>
      </c>
      <c r="BP237" s="15">
        <v>167</v>
      </c>
      <c r="BQ237" s="20">
        <v>33</v>
      </c>
      <c r="BR237" s="15">
        <v>166</v>
      </c>
      <c r="BS237" s="15">
        <v>265</v>
      </c>
      <c r="BT237" s="15">
        <v>166</v>
      </c>
      <c r="BU237" s="15">
        <v>100</v>
      </c>
      <c r="BV237" s="15">
        <v>249</v>
      </c>
      <c r="BW237" s="96"/>
      <c r="BX237" s="96"/>
      <c r="BY237" s="96"/>
      <c r="BZ237" s="96"/>
      <c r="CA237" s="96"/>
      <c r="CB237" s="96"/>
      <c r="CD237" s="24">
        <f t="shared" si="11"/>
        <v>515</v>
      </c>
      <c r="CE237" s="24">
        <f t="shared" si="12"/>
        <v>464</v>
      </c>
      <c r="CF237" s="24">
        <f t="shared" si="13"/>
        <v>351</v>
      </c>
    </row>
    <row r="238" spans="2:84" x14ac:dyDescent="0.2">
      <c r="B238" s="11" t="s">
        <v>267</v>
      </c>
      <c r="C238" s="15">
        <v>978</v>
      </c>
      <c r="D238" s="13">
        <v>1490</v>
      </c>
      <c r="E238" s="13">
        <v>1778</v>
      </c>
      <c r="F238" s="13">
        <v>1854</v>
      </c>
      <c r="G238" s="13">
        <v>1299</v>
      </c>
      <c r="H238" s="13">
        <v>1676</v>
      </c>
      <c r="I238" s="13">
        <v>1004</v>
      </c>
      <c r="J238" s="13">
        <v>1340</v>
      </c>
      <c r="K238" s="13">
        <v>1878</v>
      </c>
      <c r="L238" s="15">
        <v>991</v>
      </c>
      <c r="M238" s="13">
        <v>1674</v>
      </c>
      <c r="N238" s="13">
        <v>1778</v>
      </c>
      <c r="O238" s="13">
        <v>1295</v>
      </c>
      <c r="P238" s="13">
        <v>1236</v>
      </c>
      <c r="Q238" s="13">
        <v>1749</v>
      </c>
      <c r="R238" s="13">
        <v>1176</v>
      </c>
      <c r="S238" s="13">
        <v>1145</v>
      </c>
      <c r="T238" s="13">
        <v>1894</v>
      </c>
      <c r="U238" s="13">
        <v>1124</v>
      </c>
      <c r="V238" s="13">
        <v>1312</v>
      </c>
      <c r="W238" s="13">
        <v>1347</v>
      </c>
      <c r="X238" s="13">
        <v>1014</v>
      </c>
      <c r="Y238" s="13">
        <v>1495</v>
      </c>
      <c r="Z238" s="13">
        <v>1585</v>
      </c>
      <c r="AA238" s="13">
        <v>1075</v>
      </c>
      <c r="AB238" s="15">
        <v>953</v>
      </c>
      <c r="AC238" s="13">
        <v>1676</v>
      </c>
      <c r="AD238" s="13">
        <v>1430</v>
      </c>
      <c r="AE238" s="13">
        <v>1275</v>
      </c>
      <c r="AF238" s="13">
        <v>1338</v>
      </c>
      <c r="AG238" s="13">
        <v>1392</v>
      </c>
      <c r="AH238" s="13">
        <v>1336</v>
      </c>
      <c r="AI238" s="13">
        <v>1753</v>
      </c>
      <c r="AJ238" s="13">
        <v>1199</v>
      </c>
      <c r="AK238" s="13">
        <v>1313</v>
      </c>
      <c r="AL238" s="13">
        <v>1567</v>
      </c>
      <c r="AM238" s="13">
        <v>1121</v>
      </c>
      <c r="AN238" s="13">
        <v>1168</v>
      </c>
      <c r="AO238" s="13">
        <v>1792</v>
      </c>
      <c r="AP238" s="15">
        <v>996</v>
      </c>
      <c r="AQ238" s="15">
        <v>965</v>
      </c>
      <c r="AR238" s="13">
        <v>1457</v>
      </c>
      <c r="AS238" s="15">
        <v>980</v>
      </c>
      <c r="AT238" s="15">
        <v>890</v>
      </c>
      <c r="AU238" s="15">
        <v>827</v>
      </c>
      <c r="AV238" s="15">
        <v>675</v>
      </c>
      <c r="AW238" s="15">
        <v>388</v>
      </c>
      <c r="AX238" s="13">
        <v>1022</v>
      </c>
      <c r="AY238" s="15">
        <v>291</v>
      </c>
      <c r="AZ238" s="15">
        <v>691</v>
      </c>
      <c r="BA238" s="15">
        <v>694</v>
      </c>
      <c r="BB238" s="15">
        <v>442</v>
      </c>
      <c r="BC238" s="15">
        <v>465</v>
      </c>
      <c r="BD238" s="15">
        <v>652</v>
      </c>
      <c r="BE238" s="15">
        <v>564</v>
      </c>
      <c r="BF238" s="15">
        <v>511</v>
      </c>
      <c r="BG238" s="15">
        <v>764</v>
      </c>
      <c r="BH238" s="15">
        <v>320</v>
      </c>
      <c r="BI238" s="15">
        <v>886</v>
      </c>
      <c r="BJ238" s="15">
        <v>515</v>
      </c>
      <c r="BK238" s="15">
        <v>111</v>
      </c>
      <c r="BL238" s="15">
        <v>381</v>
      </c>
      <c r="BM238" s="15">
        <v>351</v>
      </c>
      <c r="BN238" s="15">
        <v>304</v>
      </c>
      <c r="BO238" s="15">
        <v>345</v>
      </c>
      <c r="BP238" s="15">
        <v>261</v>
      </c>
      <c r="BQ238" s="15">
        <v>255</v>
      </c>
      <c r="BR238" s="15">
        <v>190</v>
      </c>
      <c r="BS238" s="15">
        <v>437</v>
      </c>
      <c r="BT238" s="15">
        <v>262</v>
      </c>
      <c r="BU238" s="15">
        <v>204</v>
      </c>
      <c r="BV238" s="15">
        <v>241</v>
      </c>
      <c r="BW238" s="96"/>
      <c r="BX238" s="96"/>
      <c r="BY238" s="96"/>
      <c r="BZ238" s="96"/>
      <c r="CA238" s="96"/>
      <c r="CB238" s="96"/>
      <c r="CD238" s="24">
        <f t="shared" si="11"/>
        <v>707</v>
      </c>
      <c r="CE238" s="24">
        <f t="shared" si="12"/>
        <v>882</v>
      </c>
      <c r="CF238" s="24">
        <f t="shared" si="13"/>
        <v>910</v>
      </c>
    </row>
    <row r="239" spans="2:84" x14ac:dyDescent="0.2">
      <c r="B239" s="11" t="s">
        <v>420</v>
      </c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9">
        <v>3</v>
      </c>
      <c r="AU239" s="15">
        <v>342</v>
      </c>
      <c r="AV239" s="15">
        <v>235</v>
      </c>
      <c r="AW239" s="15">
        <v>170</v>
      </c>
      <c r="AX239" s="15">
        <v>251</v>
      </c>
      <c r="AY239" s="15">
        <v>621</v>
      </c>
      <c r="AZ239" s="15">
        <v>411</v>
      </c>
      <c r="BA239" s="15">
        <v>650</v>
      </c>
      <c r="BB239" s="15">
        <v>294</v>
      </c>
      <c r="BC239" s="15">
        <v>102</v>
      </c>
      <c r="BD239" s="15">
        <v>248</v>
      </c>
      <c r="BE239" s="15">
        <v>152</v>
      </c>
      <c r="BF239" s="15">
        <v>298</v>
      </c>
      <c r="BG239" s="15">
        <v>540</v>
      </c>
      <c r="BH239" s="15">
        <v>124</v>
      </c>
      <c r="BI239" s="15">
        <v>278</v>
      </c>
      <c r="BJ239" s="15">
        <v>201</v>
      </c>
      <c r="BK239" s="15">
        <v>168</v>
      </c>
      <c r="BL239" s="15">
        <v>179</v>
      </c>
      <c r="BM239" s="15">
        <v>241</v>
      </c>
      <c r="BN239" s="15">
        <v>252</v>
      </c>
      <c r="BO239" s="15">
        <v>142</v>
      </c>
      <c r="BP239" s="15">
        <v>304</v>
      </c>
      <c r="BQ239" s="15">
        <v>213</v>
      </c>
      <c r="BR239" s="15">
        <v>161</v>
      </c>
      <c r="BS239" s="15">
        <v>247</v>
      </c>
      <c r="BT239" s="15">
        <v>163</v>
      </c>
      <c r="BU239" s="15">
        <v>138</v>
      </c>
      <c r="BV239" s="15">
        <v>220</v>
      </c>
      <c r="BW239" s="96"/>
      <c r="BX239" s="96"/>
      <c r="BY239" s="96"/>
      <c r="BZ239" s="96"/>
      <c r="CA239" s="96"/>
      <c r="CB239" s="96"/>
      <c r="CD239" s="24">
        <f t="shared" si="11"/>
        <v>521</v>
      </c>
      <c r="CE239" s="24">
        <f t="shared" si="12"/>
        <v>621</v>
      </c>
      <c r="CF239" s="24">
        <f t="shared" si="13"/>
        <v>698</v>
      </c>
    </row>
    <row r="240" spans="2:84" x14ac:dyDescent="0.2">
      <c r="B240" s="11" t="s">
        <v>464</v>
      </c>
      <c r="C240" s="12">
        <v>49715</v>
      </c>
      <c r="D240" s="12">
        <v>47590</v>
      </c>
      <c r="E240" s="12">
        <v>57172</v>
      </c>
      <c r="F240" s="12">
        <v>47417</v>
      </c>
      <c r="G240" s="18">
        <v>159154</v>
      </c>
      <c r="H240" s="18">
        <v>432280</v>
      </c>
      <c r="I240" s="18">
        <v>365820</v>
      </c>
      <c r="J240" s="18">
        <v>370834</v>
      </c>
      <c r="K240" s="18">
        <v>465617</v>
      </c>
      <c r="L240" s="18">
        <v>381246</v>
      </c>
      <c r="M240" s="18">
        <v>403884</v>
      </c>
      <c r="N240" s="18">
        <v>497477</v>
      </c>
      <c r="O240" s="18">
        <v>401231</v>
      </c>
      <c r="P240" s="18">
        <v>402735</v>
      </c>
      <c r="Q240" s="18">
        <v>517147</v>
      </c>
      <c r="R240" s="18">
        <v>432086</v>
      </c>
      <c r="S240" s="18">
        <v>418655</v>
      </c>
      <c r="T240" s="18">
        <v>551585</v>
      </c>
      <c r="U240" s="18">
        <v>460887</v>
      </c>
      <c r="V240" s="18">
        <v>455378</v>
      </c>
      <c r="W240" s="18">
        <v>460924</v>
      </c>
      <c r="X240" s="18">
        <v>279679</v>
      </c>
      <c r="Y240" s="18">
        <v>190036</v>
      </c>
      <c r="Z240" s="18">
        <v>199369</v>
      </c>
      <c r="AA240" s="18">
        <v>152852</v>
      </c>
      <c r="AB240" s="18">
        <v>133607</v>
      </c>
      <c r="AC240" s="18">
        <v>137929</v>
      </c>
      <c r="AD240" s="18">
        <v>102755</v>
      </c>
      <c r="AE240" s="18">
        <v>107133</v>
      </c>
      <c r="AF240" s="18">
        <v>112057</v>
      </c>
      <c r="AG240" s="12">
        <v>96372</v>
      </c>
      <c r="AH240" s="12">
        <v>72575</v>
      </c>
      <c r="AI240" s="12">
        <v>59339</v>
      </c>
      <c r="AJ240" s="12">
        <v>45641</v>
      </c>
      <c r="AK240" s="12">
        <v>27105</v>
      </c>
      <c r="AL240" s="12">
        <v>12489</v>
      </c>
      <c r="AM240" s="13">
        <v>8039</v>
      </c>
      <c r="AN240" s="13">
        <v>3219</v>
      </c>
      <c r="AO240" s="15">
        <v>928</v>
      </c>
      <c r="AP240" s="20">
        <v>50</v>
      </c>
      <c r="AQ240" s="20">
        <v>60</v>
      </c>
      <c r="AR240" s="15">
        <v>860</v>
      </c>
      <c r="AS240" s="15">
        <v>928</v>
      </c>
      <c r="AT240" s="15">
        <v>729</v>
      </c>
      <c r="AU240" s="13">
        <v>1103</v>
      </c>
      <c r="AV240" s="13">
        <v>1046</v>
      </c>
      <c r="AW240" s="13">
        <v>1209</v>
      </c>
      <c r="AX240" s="15">
        <v>878</v>
      </c>
      <c r="AY240" s="15">
        <v>825</v>
      </c>
      <c r="AZ240" s="15">
        <v>717</v>
      </c>
      <c r="BA240" s="15">
        <v>880</v>
      </c>
      <c r="BB240" s="15">
        <v>968</v>
      </c>
      <c r="BC240" s="15">
        <v>570</v>
      </c>
      <c r="BD240" s="13">
        <v>1029</v>
      </c>
      <c r="BE240" s="15">
        <v>724</v>
      </c>
      <c r="BF240" s="15">
        <v>932</v>
      </c>
      <c r="BG240" s="15">
        <v>285</v>
      </c>
      <c r="BH240" s="15">
        <v>174</v>
      </c>
      <c r="BI240" s="15">
        <v>149</v>
      </c>
      <c r="BJ240" s="20">
        <v>74</v>
      </c>
      <c r="BK240" s="15">
        <v>149</v>
      </c>
      <c r="BL240" s="15">
        <v>149</v>
      </c>
      <c r="BM240" s="20">
        <v>99</v>
      </c>
      <c r="BN240" s="15">
        <v>223</v>
      </c>
      <c r="BO240" s="20">
        <v>45</v>
      </c>
      <c r="BP240" s="15">
        <v>248</v>
      </c>
      <c r="BQ240" s="15">
        <v>119</v>
      </c>
      <c r="BR240" s="20">
        <v>74</v>
      </c>
      <c r="BS240" s="15">
        <v>124</v>
      </c>
      <c r="BT240" s="15">
        <v>174</v>
      </c>
      <c r="BU240" s="15">
        <v>149</v>
      </c>
      <c r="BV240" s="15">
        <v>199</v>
      </c>
      <c r="BW240" s="96"/>
      <c r="BX240" s="96"/>
      <c r="BY240" s="96"/>
      <c r="BZ240" s="96"/>
      <c r="CA240" s="96"/>
      <c r="CB240" s="96"/>
      <c r="CD240" s="24">
        <f t="shared" si="11"/>
        <v>522</v>
      </c>
      <c r="CE240" s="24">
        <f t="shared" si="12"/>
        <v>317</v>
      </c>
      <c r="CF240" s="24">
        <f t="shared" si="13"/>
        <v>516</v>
      </c>
    </row>
    <row r="241" spans="2:84" x14ac:dyDescent="0.2">
      <c r="B241" s="11" t="s">
        <v>422</v>
      </c>
      <c r="C241" s="15">
        <v>697</v>
      </c>
      <c r="D241" s="15">
        <v>874</v>
      </c>
      <c r="E241" s="13">
        <v>1101</v>
      </c>
      <c r="F241" s="15">
        <v>568</v>
      </c>
      <c r="G241" s="15">
        <v>562</v>
      </c>
      <c r="H241" s="15">
        <v>610</v>
      </c>
      <c r="I241" s="15">
        <v>921</v>
      </c>
      <c r="J241" s="15">
        <v>622</v>
      </c>
      <c r="K241" s="13">
        <v>1015</v>
      </c>
      <c r="L241" s="13">
        <v>1277</v>
      </c>
      <c r="M241" s="13">
        <v>1405</v>
      </c>
      <c r="N241" s="13">
        <v>1067</v>
      </c>
      <c r="O241" s="15">
        <v>907</v>
      </c>
      <c r="P241" s="15">
        <v>999</v>
      </c>
      <c r="Q241" s="13">
        <v>1139</v>
      </c>
      <c r="R241" s="13">
        <v>1066</v>
      </c>
      <c r="S241" s="15">
        <v>704</v>
      </c>
      <c r="T241" s="15">
        <v>563</v>
      </c>
      <c r="U241" s="15">
        <v>607</v>
      </c>
      <c r="V241" s="15">
        <v>741</v>
      </c>
      <c r="W241" s="15">
        <v>929</v>
      </c>
      <c r="X241" s="15">
        <v>539</v>
      </c>
      <c r="Y241" s="15">
        <v>830</v>
      </c>
      <c r="Z241" s="15">
        <v>817</v>
      </c>
      <c r="AA241" s="15">
        <v>939</v>
      </c>
      <c r="AB241" s="15">
        <v>584</v>
      </c>
      <c r="AC241" s="15">
        <v>831</v>
      </c>
      <c r="AD241" s="15">
        <v>630</v>
      </c>
      <c r="AE241" s="15">
        <v>812</v>
      </c>
      <c r="AF241" s="15">
        <v>115</v>
      </c>
      <c r="AG241" s="15">
        <v>195</v>
      </c>
      <c r="AH241" s="15">
        <v>103</v>
      </c>
      <c r="AI241" s="15">
        <v>277</v>
      </c>
      <c r="AJ241" s="20">
        <v>74</v>
      </c>
      <c r="AK241" s="15">
        <v>270</v>
      </c>
      <c r="AL241" s="20">
        <v>89</v>
      </c>
      <c r="AM241" s="20">
        <v>56</v>
      </c>
      <c r="AN241" s="20">
        <v>61</v>
      </c>
      <c r="AO241" s="15">
        <v>175</v>
      </c>
      <c r="AP241" s="15">
        <v>141</v>
      </c>
      <c r="AQ241" s="20">
        <v>68</v>
      </c>
      <c r="AR241" s="15">
        <v>183</v>
      </c>
      <c r="AS241" s="15">
        <v>130</v>
      </c>
      <c r="AT241" s="15">
        <v>135</v>
      </c>
      <c r="AU241" s="20">
        <v>90</v>
      </c>
      <c r="AV241" s="15">
        <v>108</v>
      </c>
      <c r="AW241" s="15">
        <v>109</v>
      </c>
      <c r="AX241" s="15">
        <v>271</v>
      </c>
      <c r="AY241" s="20">
        <v>54</v>
      </c>
      <c r="AZ241" s="20">
        <v>11</v>
      </c>
      <c r="BA241" s="15">
        <v>156</v>
      </c>
      <c r="BB241" s="15">
        <v>143</v>
      </c>
      <c r="BC241" s="15">
        <v>123</v>
      </c>
      <c r="BD241" s="20">
        <v>49</v>
      </c>
      <c r="BE241" s="15">
        <v>140</v>
      </c>
      <c r="BF241" s="15">
        <v>128</v>
      </c>
      <c r="BG241" s="15">
        <v>128</v>
      </c>
      <c r="BH241" s="15">
        <v>141</v>
      </c>
      <c r="BI241" s="20">
        <v>80</v>
      </c>
      <c r="BJ241" s="15">
        <v>121</v>
      </c>
      <c r="BK241" s="15">
        <v>100</v>
      </c>
      <c r="BL241" s="20">
        <v>94</v>
      </c>
      <c r="BM241" s="15">
        <v>127</v>
      </c>
      <c r="BN241" s="20">
        <v>34</v>
      </c>
      <c r="BO241" s="20">
        <v>60</v>
      </c>
      <c r="BP241" s="20">
        <v>93</v>
      </c>
      <c r="BQ241" s="15">
        <v>128</v>
      </c>
      <c r="BR241" s="20">
        <v>47</v>
      </c>
      <c r="BS241" s="15">
        <v>121</v>
      </c>
      <c r="BT241" s="14"/>
      <c r="BU241" s="15">
        <v>134</v>
      </c>
      <c r="BV241" s="15">
        <v>167</v>
      </c>
      <c r="BW241" s="96"/>
      <c r="BX241" s="96"/>
      <c r="BY241" s="96"/>
      <c r="BZ241" s="96"/>
      <c r="CA241" s="96"/>
      <c r="CB241" s="96"/>
      <c r="CD241" s="24">
        <f t="shared" si="11"/>
        <v>301</v>
      </c>
      <c r="CE241" s="24">
        <f t="shared" si="12"/>
        <v>296</v>
      </c>
      <c r="CF241" s="24">
        <f t="shared" si="13"/>
        <v>187</v>
      </c>
    </row>
    <row r="242" spans="2:84" x14ac:dyDescent="0.2">
      <c r="B242" s="11" t="s">
        <v>510</v>
      </c>
      <c r="C242" s="15">
        <v>288</v>
      </c>
      <c r="D242" s="15">
        <v>175</v>
      </c>
      <c r="E242" s="15">
        <v>314</v>
      </c>
      <c r="F242" s="15">
        <v>253</v>
      </c>
      <c r="G242" s="15">
        <v>311</v>
      </c>
      <c r="H242" s="15">
        <v>420</v>
      </c>
      <c r="I242" s="15">
        <v>237</v>
      </c>
      <c r="J242" s="15">
        <v>307</v>
      </c>
      <c r="K242" s="15">
        <v>445</v>
      </c>
      <c r="L242" s="15">
        <v>463</v>
      </c>
      <c r="M242" s="15">
        <v>297</v>
      </c>
      <c r="N242" s="15">
        <v>389</v>
      </c>
      <c r="O242" s="15">
        <v>240</v>
      </c>
      <c r="P242" s="15">
        <v>328</v>
      </c>
      <c r="Q242" s="15">
        <v>268</v>
      </c>
      <c r="R242" s="15">
        <v>233</v>
      </c>
      <c r="S242" s="15">
        <v>303</v>
      </c>
      <c r="T242" s="15">
        <v>399</v>
      </c>
      <c r="U242" s="15">
        <v>325</v>
      </c>
      <c r="V242" s="15">
        <v>305</v>
      </c>
      <c r="W242" s="15">
        <v>397</v>
      </c>
      <c r="X242" s="15">
        <v>311</v>
      </c>
      <c r="Y242" s="15">
        <v>246</v>
      </c>
      <c r="Z242" s="15">
        <v>378</v>
      </c>
      <c r="AA242" s="15">
        <v>210</v>
      </c>
      <c r="AB242" s="15">
        <v>193</v>
      </c>
      <c r="AC242" s="15">
        <v>282</v>
      </c>
      <c r="AD242" s="15">
        <v>175</v>
      </c>
      <c r="AE242" s="15">
        <v>193</v>
      </c>
      <c r="AF242" s="15">
        <v>328</v>
      </c>
      <c r="AG242" s="15">
        <v>210</v>
      </c>
      <c r="AH242" s="15">
        <v>200</v>
      </c>
      <c r="AI242" s="15">
        <v>261</v>
      </c>
      <c r="AJ242" s="15">
        <v>228</v>
      </c>
      <c r="AK242" s="15">
        <v>196</v>
      </c>
      <c r="AL242" s="15">
        <v>280</v>
      </c>
      <c r="AM242" s="15">
        <v>163</v>
      </c>
      <c r="AN242" s="15">
        <v>152</v>
      </c>
      <c r="AO242" s="15">
        <v>229</v>
      </c>
      <c r="AP242" s="15">
        <v>178</v>
      </c>
      <c r="AQ242" s="15">
        <v>209</v>
      </c>
      <c r="AR242" s="15">
        <v>210</v>
      </c>
      <c r="AS242" s="15">
        <v>144</v>
      </c>
      <c r="AT242" s="15">
        <v>147</v>
      </c>
      <c r="AU242" s="15">
        <v>198</v>
      </c>
      <c r="AV242" s="15">
        <v>142</v>
      </c>
      <c r="AW242" s="20">
        <v>94</v>
      </c>
      <c r="AX242" s="15">
        <v>209</v>
      </c>
      <c r="AY242" s="15">
        <v>192</v>
      </c>
      <c r="AZ242" s="15">
        <v>143</v>
      </c>
      <c r="BA242" s="15">
        <v>175</v>
      </c>
      <c r="BB242" s="15">
        <v>113</v>
      </c>
      <c r="BC242" s="15">
        <v>161</v>
      </c>
      <c r="BD242" s="15">
        <v>210</v>
      </c>
      <c r="BE242" s="15">
        <v>178</v>
      </c>
      <c r="BF242" s="15">
        <v>121</v>
      </c>
      <c r="BG242" s="15">
        <v>204</v>
      </c>
      <c r="BH242" s="15">
        <v>129</v>
      </c>
      <c r="BI242" s="15">
        <v>123</v>
      </c>
      <c r="BJ242" s="15">
        <v>174</v>
      </c>
      <c r="BK242" s="15">
        <v>125</v>
      </c>
      <c r="BL242" s="15">
        <v>162</v>
      </c>
      <c r="BM242" s="15">
        <v>174</v>
      </c>
      <c r="BN242" s="15">
        <v>143</v>
      </c>
      <c r="BO242" s="15">
        <v>117</v>
      </c>
      <c r="BP242" s="15">
        <v>203</v>
      </c>
      <c r="BQ242" s="15">
        <v>132</v>
      </c>
      <c r="BR242" s="15">
        <v>103</v>
      </c>
      <c r="BS242" s="15">
        <v>198</v>
      </c>
      <c r="BT242" s="15">
        <v>147</v>
      </c>
      <c r="BU242" s="15">
        <v>119</v>
      </c>
      <c r="BV242" s="15">
        <v>165</v>
      </c>
      <c r="BW242" s="96"/>
      <c r="BX242" s="96"/>
      <c r="BY242" s="96"/>
      <c r="BZ242" s="96"/>
      <c r="CA242" s="96"/>
      <c r="CB242" s="96"/>
      <c r="CD242" s="24">
        <f t="shared" si="11"/>
        <v>431</v>
      </c>
      <c r="CE242" s="24">
        <f t="shared" si="12"/>
        <v>433</v>
      </c>
      <c r="CF242" s="24">
        <f t="shared" si="13"/>
        <v>463</v>
      </c>
    </row>
    <row r="243" spans="2:84" x14ac:dyDescent="0.2">
      <c r="B243" s="11" t="s">
        <v>448</v>
      </c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3">
        <v>5576</v>
      </c>
      <c r="AF243" s="12">
        <v>42869</v>
      </c>
      <c r="AG243" s="12">
        <v>59677</v>
      </c>
      <c r="AH243" s="12">
        <v>56850</v>
      </c>
      <c r="AI243" s="12">
        <v>64688</v>
      </c>
      <c r="AJ243" s="12">
        <v>33932</v>
      </c>
      <c r="AK243" s="12">
        <v>25827</v>
      </c>
      <c r="AL243" s="12">
        <v>22741</v>
      </c>
      <c r="AM243" s="12">
        <v>13959</v>
      </c>
      <c r="AN243" s="12">
        <v>11880</v>
      </c>
      <c r="AO243" s="12">
        <v>13499</v>
      </c>
      <c r="AP243" s="12">
        <v>14551</v>
      </c>
      <c r="AQ243" s="13">
        <v>9860</v>
      </c>
      <c r="AR243" s="12">
        <v>11170</v>
      </c>
      <c r="AS243" s="13">
        <v>7743</v>
      </c>
      <c r="AT243" s="13">
        <v>7262</v>
      </c>
      <c r="AU243" s="13">
        <v>9758</v>
      </c>
      <c r="AV243" s="13">
        <v>6242</v>
      </c>
      <c r="AW243" s="13">
        <v>3527</v>
      </c>
      <c r="AX243" s="13">
        <v>9285</v>
      </c>
      <c r="AY243" s="13">
        <v>9376</v>
      </c>
      <c r="AZ243" s="13">
        <v>7043</v>
      </c>
      <c r="BA243" s="13">
        <v>6130</v>
      </c>
      <c r="BB243" s="13">
        <v>6246</v>
      </c>
      <c r="BC243" s="13">
        <v>3048</v>
      </c>
      <c r="BD243" s="13">
        <v>7035</v>
      </c>
      <c r="BE243" s="13">
        <v>4744</v>
      </c>
      <c r="BF243" s="13">
        <v>5567</v>
      </c>
      <c r="BG243" s="13">
        <v>4342</v>
      </c>
      <c r="BH243" s="13">
        <v>2417</v>
      </c>
      <c r="BI243" s="15">
        <v>845</v>
      </c>
      <c r="BJ243" s="15">
        <v>657</v>
      </c>
      <c r="BK243" s="20">
        <v>81</v>
      </c>
      <c r="BL243" s="15">
        <v>188</v>
      </c>
      <c r="BM243" s="15">
        <v>293</v>
      </c>
      <c r="BN243" s="14"/>
      <c r="BO243" s="14"/>
      <c r="BP243" s="14"/>
      <c r="BQ243" s="14"/>
      <c r="BR243" s="14"/>
      <c r="BS243" s="14"/>
      <c r="BT243" s="14"/>
      <c r="BU243" s="14"/>
      <c r="BV243" s="15">
        <v>112</v>
      </c>
      <c r="BW243" s="96"/>
      <c r="BX243" s="96"/>
      <c r="BY243" s="96"/>
      <c r="BZ243" s="96"/>
      <c r="CA243" s="96"/>
      <c r="CB243" s="96"/>
      <c r="CD243" s="24">
        <f t="shared" si="11"/>
        <v>112</v>
      </c>
      <c r="CE243" s="24">
        <f t="shared" si="12"/>
        <v>0</v>
      </c>
      <c r="CF243" s="24">
        <f t="shared" si="13"/>
        <v>0</v>
      </c>
    </row>
    <row r="244" spans="2:84" x14ac:dyDescent="0.2">
      <c r="B244" s="11" t="s">
        <v>336</v>
      </c>
      <c r="C244" s="12">
        <v>24289</v>
      </c>
      <c r="D244" s="12">
        <v>20512</v>
      </c>
      <c r="E244" s="12">
        <v>27543</v>
      </c>
      <c r="F244" s="12">
        <v>22756</v>
      </c>
      <c r="G244" s="12">
        <v>21854</v>
      </c>
      <c r="H244" s="12">
        <v>25933</v>
      </c>
      <c r="I244" s="12">
        <v>16983</v>
      </c>
      <c r="J244" s="12">
        <v>17590</v>
      </c>
      <c r="K244" s="12">
        <v>23517</v>
      </c>
      <c r="L244" s="12">
        <v>17562</v>
      </c>
      <c r="M244" s="12">
        <v>16635</v>
      </c>
      <c r="N244" s="12">
        <v>21745</v>
      </c>
      <c r="O244" s="12">
        <v>15472</v>
      </c>
      <c r="P244" s="12">
        <v>18522</v>
      </c>
      <c r="Q244" s="12">
        <v>22325</v>
      </c>
      <c r="R244" s="12">
        <v>13739</v>
      </c>
      <c r="S244" s="12">
        <v>15669</v>
      </c>
      <c r="T244" s="12">
        <v>20407</v>
      </c>
      <c r="U244" s="12">
        <v>13963</v>
      </c>
      <c r="V244" s="12">
        <v>15732</v>
      </c>
      <c r="W244" s="12">
        <v>18425</v>
      </c>
      <c r="X244" s="12">
        <v>10733</v>
      </c>
      <c r="Y244" s="12">
        <v>11348</v>
      </c>
      <c r="Z244" s="12">
        <v>12343</v>
      </c>
      <c r="AA244" s="12">
        <v>13186</v>
      </c>
      <c r="AB244" s="12">
        <v>11307</v>
      </c>
      <c r="AC244" s="12">
        <v>15601</v>
      </c>
      <c r="AD244" s="12">
        <v>12836</v>
      </c>
      <c r="AE244" s="13">
        <v>9991</v>
      </c>
      <c r="AF244" s="12">
        <v>14867</v>
      </c>
      <c r="AG244" s="12">
        <v>10623</v>
      </c>
      <c r="AH244" s="12">
        <v>11630</v>
      </c>
      <c r="AI244" s="12">
        <v>11492</v>
      </c>
      <c r="AJ244" s="13">
        <v>9107</v>
      </c>
      <c r="AK244" s="13">
        <v>7623</v>
      </c>
      <c r="AL244" s="13">
        <v>7839</v>
      </c>
      <c r="AM244" s="13">
        <v>2523</v>
      </c>
      <c r="AN244" s="13">
        <v>1794</v>
      </c>
      <c r="AO244" s="13">
        <v>1647</v>
      </c>
      <c r="AP244" s="15">
        <v>943</v>
      </c>
      <c r="AQ244" s="15">
        <v>540</v>
      </c>
      <c r="AR244" s="15">
        <v>462</v>
      </c>
      <c r="AS244" s="15">
        <v>265</v>
      </c>
      <c r="AT244" s="15">
        <v>220</v>
      </c>
      <c r="AU244" s="20">
        <v>48</v>
      </c>
      <c r="AV244" s="15">
        <v>268</v>
      </c>
      <c r="AW244" s="14"/>
      <c r="AX244" s="15">
        <v>116</v>
      </c>
      <c r="AY244" s="14"/>
      <c r="AZ244" s="14"/>
      <c r="BA244" s="14"/>
      <c r="BB244" s="15">
        <v>212</v>
      </c>
      <c r="BC244" s="14"/>
      <c r="BD244" s="15">
        <v>323</v>
      </c>
      <c r="BE244" s="14"/>
      <c r="BF244" s="14"/>
      <c r="BG244" s="14"/>
      <c r="BH244" s="14"/>
      <c r="BI244" s="14"/>
      <c r="BJ244" s="15">
        <v>116</v>
      </c>
      <c r="BK244" s="14"/>
      <c r="BL244" s="14"/>
      <c r="BM244" s="14"/>
      <c r="BN244" s="14"/>
      <c r="BO244" s="14"/>
      <c r="BP244" s="15">
        <v>102</v>
      </c>
      <c r="BQ244" s="14"/>
      <c r="BR244" s="14"/>
      <c r="BS244" s="14"/>
      <c r="BT244" s="14"/>
      <c r="BU244" s="14"/>
      <c r="BV244" s="15">
        <v>102</v>
      </c>
      <c r="BW244" s="96"/>
      <c r="BX244" s="96"/>
      <c r="BY244" s="96"/>
      <c r="BZ244" s="96"/>
      <c r="CA244" s="96"/>
      <c r="CB244" s="96"/>
      <c r="CD244" s="24">
        <f t="shared" si="11"/>
        <v>102</v>
      </c>
      <c r="CE244" s="24">
        <f t="shared" si="12"/>
        <v>0</v>
      </c>
      <c r="CF244" s="24">
        <f t="shared" si="13"/>
        <v>102</v>
      </c>
    </row>
    <row r="245" spans="2:84" x14ac:dyDescent="0.2">
      <c r="B245" s="11" t="s">
        <v>229</v>
      </c>
      <c r="C245" s="15">
        <v>107</v>
      </c>
      <c r="D245" s="15">
        <v>151</v>
      </c>
      <c r="E245" s="15">
        <v>295</v>
      </c>
      <c r="F245" s="15">
        <v>178</v>
      </c>
      <c r="G245" s="15">
        <v>151</v>
      </c>
      <c r="H245" s="20">
        <v>72</v>
      </c>
      <c r="I245" s="20">
        <v>58</v>
      </c>
      <c r="J245" s="15">
        <v>138</v>
      </c>
      <c r="K245" s="15">
        <v>110</v>
      </c>
      <c r="L245" s="20">
        <v>80</v>
      </c>
      <c r="M245" s="20">
        <v>74</v>
      </c>
      <c r="N245" s="15">
        <v>111</v>
      </c>
      <c r="O245" s="15">
        <v>109</v>
      </c>
      <c r="P245" s="20">
        <v>68</v>
      </c>
      <c r="Q245" s="15">
        <v>196</v>
      </c>
      <c r="R245" s="15">
        <v>151</v>
      </c>
      <c r="S245" s="15">
        <v>226</v>
      </c>
      <c r="T245" s="20">
        <v>73</v>
      </c>
      <c r="U245" s="15">
        <v>157</v>
      </c>
      <c r="V245" s="20">
        <v>61</v>
      </c>
      <c r="W245" s="15">
        <v>153</v>
      </c>
      <c r="X245" s="15">
        <v>122</v>
      </c>
      <c r="Y245" s="20">
        <v>52</v>
      </c>
      <c r="Z245" s="20">
        <v>71</v>
      </c>
      <c r="AA245" s="20">
        <v>49</v>
      </c>
      <c r="AB245" s="15">
        <v>142</v>
      </c>
      <c r="AC245" s="15">
        <v>164</v>
      </c>
      <c r="AD245" s="20">
        <v>86</v>
      </c>
      <c r="AE245" s="20">
        <v>79</v>
      </c>
      <c r="AF245" s="20">
        <v>86</v>
      </c>
      <c r="AG245" s="20">
        <v>80</v>
      </c>
      <c r="AH245" s="20">
        <v>80</v>
      </c>
      <c r="AI245" s="20">
        <v>60</v>
      </c>
      <c r="AJ245" s="15">
        <v>100</v>
      </c>
      <c r="AK245" s="20">
        <v>80</v>
      </c>
      <c r="AL245" s="15">
        <v>127</v>
      </c>
      <c r="AM245" s="20">
        <v>67</v>
      </c>
      <c r="AN245" s="20">
        <v>54</v>
      </c>
      <c r="AO245" s="15">
        <v>128</v>
      </c>
      <c r="AP245" s="20">
        <v>94</v>
      </c>
      <c r="AQ245" s="20">
        <v>74</v>
      </c>
      <c r="AR245" s="15">
        <v>114</v>
      </c>
      <c r="AS245" s="20">
        <v>40</v>
      </c>
      <c r="AT245" s="20">
        <v>33</v>
      </c>
      <c r="AU245" s="20">
        <v>47</v>
      </c>
      <c r="AV245" s="20">
        <v>34</v>
      </c>
      <c r="AW245" s="20">
        <v>40</v>
      </c>
      <c r="AX245" s="20">
        <v>55</v>
      </c>
      <c r="AY245" s="20">
        <v>55</v>
      </c>
      <c r="AZ245" s="20">
        <v>62</v>
      </c>
      <c r="BA245" s="15">
        <v>172</v>
      </c>
      <c r="BB245" s="20">
        <v>66</v>
      </c>
      <c r="BC245" s="20">
        <v>37</v>
      </c>
      <c r="BD245" s="20">
        <v>88</v>
      </c>
      <c r="BE245" s="20">
        <v>78</v>
      </c>
      <c r="BF245" s="20">
        <v>44</v>
      </c>
      <c r="BG245" s="20">
        <v>66</v>
      </c>
      <c r="BH245" s="20">
        <v>66</v>
      </c>
      <c r="BI245" s="20">
        <v>95</v>
      </c>
      <c r="BJ245" s="15">
        <v>110</v>
      </c>
      <c r="BK245" s="20">
        <v>29</v>
      </c>
      <c r="BL245" s="20">
        <v>65</v>
      </c>
      <c r="BM245" s="15">
        <v>151</v>
      </c>
      <c r="BN245" s="20">
        <v>79</v>
      </c>
      <c r="BO245" s="20">
        <v>93</v>
      </c>
      <c r="BP245" s="15">
        <v>100</v>
      </c>
      <c r="BQ245" s="20">
        <v>35</v>
      </c>
      <c r="BR245" s="20">
        <v>50</v>
      </c>
      <c r="BS245" s="20">
        <v>78</v>
      </c>
      <c r="BT245" s="19">
        <v>7</v>
      </c>
      <c r="BU245" s="20">
        <v>64</v>
      </c>
      <c r="BV245" s="20">
        <v>85</v>
      </c>
      <c r="BW245" s="97"/>
      <c r="BX245" s="97"/>
      <c r="BY245" s="97"/>
      <c r="BZ245" s="97"/>
      <c r="CA245" s="97"/>
      <c r="CB245" s="97"/>
      <c r="CD245" s="24">
        <f t="shared" si="11"/>
        <v>156</v>
      </c>
      <c r="CE245" s="24">
        <f t="shared" si="12"/>
        <v>163</v>
      </c>
      <c r="CF245" s="24">
        <f t="shared" si="13"/>
        <v>272</v>
      </c>
    </row>
    <row r="246" spans="2:84" x14ac:dyDescent="0.2">
      <c r="B246" s="11" t="s">
        <v>413</v>
      </c>
      <c r="C246" s="12">
        <v>37058</v>
      </c>
      <c r="D246" s="12">
        <v>35834</v>
      </c>
      <c r="E246" s="12">
        <v>38182</v>
      </c>
      <c r="F246" s="12">
        <v>38703</v>
      </c>
      <c r="G246" s="12">
        <v>38370</v>
      </c>
      <c r="H246" s="12">
        <v>49858</v>
      </c>
      <c r="I246" s="12">
        <v>58085</v>
      </c>
      <c r="J246" s="12">
        <v>34181</v>
      </c>
      <c r="K246" s="12">
        <v>38703</v>
      </c>
      <c r="L246" s="12">
        <v>41529</v>
      </c>
      <c r="M246" s="12">
        <v>28770</v>
      </c>
      <c r="N246" s="12">
        <v>38973</v>
      </c>
      <c r="O246" s="12">
        <v>24858</v>
      </c>
      <c r="P246" s="12">
        <v>26971</v>
      </c>
      <c r="Q246" s="12">
        <v>36687</v>
      </c>
      <c r="R246" s="12">
        <v>27168</v>
      </c>
      <c r="S246" s="12">
        <v>22064</v>
      </c>
      <c r="T246" s="12">
        <v>31362</v>
      </c>
      <c r="U246" s="12">
        <v>21536</v>
      </c>
      <c r="V246" s="12">
        <v>18264</v>
      </c>
      <c r="W246" s="12">
        <v>20760</v>
      </c>
      <c r="X246" s="12">
        <v>15541</v>
      </c>
      <c r="Y246" s="12">
        <v>21478</v>
      </c>
      <c r="Z246" s="12">
        <v>20035</v>
      </c>
      <c r="AA246" s="12">
        <v>14099</v>
      </c>
      <c r="AB246" s="12">
        <v>17025</v>
      </c>
      <c r="AC246" s="12">
        <v>25961</v>
      </c>
      <c r="AD246" s="12">
        <v>21305</v>
      </c>
      <c r="AE246" s="12">
        <v>13016</v>
      </c>
      <c r="AF246" s="12">
        <v>11787</v>
      </c>
      <c r="AG246" s="12">
        <v>10552</v>
      </c>
      <c r="AH246" s="12">
        <v>10004</v>
      </c>
      <c r="AI246" s="12">
        <v>11284</v>
      </c>
      <c r="AJ246" s="13">
        <v>7355</v>
      </c>
      <c r="AK246" s="13">
        <v>8530</v>
      </c>
      <c r="AL246" s="13">
        <v>9797</v>
      </c>
      <c r="AM246" s="13">
        <v>6487</v>
      </c>
      <c r="AN246" s="13">
        <v>6865</v>
      </c>
      <c r="AO246" s="13">
        <v>7677</v>
      </c>
      <c r="AP246" s="13">
        <v>6143</v>
      </c>
      <c r="AQ246" s="13">
        <v>6302</v>
      </c>
      <c r="AR246" s="12">
        <v>11036</v>
      </c>
      <c r="AS246" s="13">
        <v>4743</v>
      </c>
      <c r="AT246" s="13">
        <v>3655</v>
      </c>
      <c r="AU246" s="13">
        <v>4232</v>
      </c>
      <c r="AV246" s="13">
        <v>3539</v>
      </c>
      <c r="AW246" s="13">
        <v>2984</v>
      </c>
      <c r="AX246" s="13">
        <v>4426</v>
      </c>
      <c r="AY246" s="13">
        <v>4318</v>
      </c>
      <c r="AZ246" s="13">
        <v>4679</v>
      </c>
      <c r="BA246" s="13">
        <v>6459</v>
      </c>
      <c r="BB246" s="13">
        <v>5554</v>
      </c>
      <c r="BC246" s="13">
        <v>5659</v>
      </c>
      <c r="BD246" s="13">
        <v>6307</v>
      </c>
      <c r="BE246" s="13">
        <v>5203</v>
      </c>
      <c r="BF246" s="13">
        <v>4169</v>
      </c>
      <c r="BG246" s="13">
        <v>6186</v>
      </c>
      <c r="BH246" s="13">
        <v>4852</v>
      </c>
      <c r="BI246" s="13">
        <v>5152</v>
      </c>
      <c r="BJ246" s="13">
        <v>4987</v>
      </c>
      <c r="BK246" s="13">
        <v>5328</v>
      </c>
      <c r="BL246" s="13">
        <v>6584</v>
      </c>
      <c r="BM246" s="13">
        <v>7909</v>
      </c>
      <c r="BN246" s="13">
        <v>5626</v>
      </c>
      <c r="BO246" s="13">
        <v>5316</v>
      </c>
      <c r="BP246" s="13">
        <v>6503</v>
      </c>
      <c r="BQ246" s="13">
        <v>2461</v>
      </c>
      <c r="BR246" s="15">
        <v>885</v>
      </c>
      <c r="BS246" s="13">
        <v>1245</v>
      </c>
      <c r="BT246" s="15">
        <v>241</v>
      </c>
      <c r="BU246" s="15">
        <v>108</v>
      </c>
      <c r="BV246" s="20">
        <v>69</v>
      </c>
      <c r="BW246" s="97"/>
      <c r="BX246" s="97"/>
      <c r="BY246" s="97"/>
      <c r="BZ246" s="97"/>
      <c r="CA246" s="97"/>
      <c r="CB246" s="97"/>
      <c r="CD246" s="24">
        <f t="shared" si="11"/>
        <v>418</v>
      </c>
      <c r="CE246" s="24">
        <f t="shared" si="12"/>
        <v>4591</v>
      </c>
      <c r="CF246" s="24">
        <f t="shared" si="13"/>
        <v>17445</v>
      </c>
    </row>
    <row r="247" spans="2:84" x14ac:dyDescent="0.2">
      <c r="B247" s="11" t="s">
        <v>411</v>
      </c>
      <c r="C247" s="12">
        <v>15265</v>
      </c>
      <c r="D247" s="12">
        <v>15875</v>
      </c>
      <c r="E247" s="12">
        <v>21463</v>
      </c>
      <c r="F247" s="12">
        <v>19973</v>
      </c>
      <c r="G247" s="12">
        <v>17244</v>
      </c>
      <c r="H247" s="12">
        <v>21266</v>
      </c>
      <c r="I247" s="12">
        <v>17232</v>
      </c>
      <c r="J247" s="12">
        <v>15220</v>
      </c>
      <c r="K247" s="12">
        <v>19624</v>
      </c>
      <c r="L247" s="12">
        <v>14120</v>
      </c>
      <c r="M247" s="12">
        <v>15559</v>
      </c>
      <c r="N247" s="12">
        <v>18802</v>
      </c>
      <c r="O247" s="12">
        <v>16485</v>
      </c>
      <c r="P247" s="12">
        <v>17141</v>
      </c>
      <c r="Q247" s="12">
        <v>18514</v>
      </c>
      <c r="R247" s="13">
        <v>9849</v>
      </c>
      <c r="S247" s="13">
        <v>9556</v>
      </c>
      <c r="T247" s="12">
        <v>10585</v>
      </c>
      <c r="U247" s="13">
        <v>7783</v>
      </c>
      <c r="V247" s="13">
        <v>8240</v>
      </c>
      <c r="W247" s="13">
        <v>8871</v>
      </c>
      <c r="X247" s="13">
        <v>6252</v>
      </c>
      <c r="Y247" s="13">
        <v>6588</v>
      </c>
      <c r="Z247" s="13">
        <v>6924</v>
      </c>
      <c r="AA247" s="13">
        <v>6370</v>
      </c>
      <c r="AB247" s="13">
        <v>6210</v>
      </c>
      <c r="AC247" s="13">
        <v>8583</v>
      </c>
      <c r="AD247" s="13">
        <v>5939</v>
      </c>
      <c r="AE247" s="13">
        <v>5292</v>
      </c>
      <c r="AF247" s="13">
        <v>6087</v>
      </c>
      <c r="AG247" s="13">
        <v>5559</v>
      </c>
      <c r="AH247" s="13">
        <v>4290</v>
      </c>
      <c r="AI247" s="15">
        <v>878</v>
      </c>
      <c r="AJ247" s="20">
        <v>30</v>
      </c>
      <c r="AK247" s="15">
        <v>149</v>
      </c>
      <c r="AL247" s="13">
        <v>9633</v>
      </c>
      <c r="AM247" s="13">
        <v>4872</v>
      </c>
      <c r="AN247" s="13">
        <v>4294</v>
      </c>
      <c r="AO247" s="13">
        <v>6171</v>
      </c>
      <c r="AP247" s="13">
        <v>4805</v>
      </c>
      <c r="AQ247" s="13">
        <v>4530</v>
      </c>
      <c r="AR247" s="13">
        <v>5731</v>
      </c>
      <c r="AS247" s="13">
        <v>3624</v>
      </c>
      <c r="AT247" s="13">
        <v>3962</v>
      </c>
      <c r="AU247" s="13">
        <v>4608</v>
      </c>
      <c r="AV247" s="13">
        <v>4041</v>
      </c>
      <c r="AW247" s="13">
        <v>4095</v>
      </c>
      <c r="AX247" s="13">
        <v>5575</v>
      </c>
      <c r="AY247" s="13">
        <v>4704</v>
      </c>
      <c r="AZ247" s="13">
        <v>4568</v>
      </c>
      <c r="BA247" s="13">
        <v>6404</v>
      </c>
      <c r="BB247" s="13">
        <v>4917</v>
      </c>
      <c r="BC247" s="13">
        <v>4145</v>
      </c>
      <c r="BD247" s="13">
        <v>5145</v>
      </c>
      <c r="BE247" s="13">
        <v>4705</v>
      </c>
      <c r="BF247" s="13">
        <v>3584</v>
      </c>
      <c r="BG247" s="13">
        <v>5252</v>
      </c>
      <c r="BH247" s="13">
        <v>3718</v>
      </c>
      <c r="BI247" s="13">
        <v>3542</v>
      </c>
      <c r="BJ247" s="13">
        <v>4676</v>
      </c>
      <c r="BK247" s="13">
        <v>4207</v>
      </c>
      <c r="BL247" s="13">
        <v>4463</v>
      </c>
      <c r="BM247" s="13">
        <v>4970</v>
      </c>
      <c r="BN247" s="13">
        <v>5048</v>
      </c>
      <c r="BO247" s="13">
        <v>3577</v>
      </c>
      <c r="BP247" s="13">
        <v>3822</v>
      </c>
      <c r="BQ247" s="15">
        <v>637</v>
      </c>
      <c r="BR247" s="15">
        <v>345</v>
      </c>
      <c r="BS247" s="15">
        <v>197</v>
      </c>
      <c r="BT247" s="20">
        <v>13</v>
      </c>
      <c r="BU247" s="20">
        <v>36</v>
      </c>
      <c r="BV247" s="20">
        <v>50</v>
      </c>
      <c r="BW247" s="97"/>
      <c r="BX247" s="97"/>
      <c r="BY247" s="97"/>
      <c r="BZ247" s="97"/>
      <c r="CA247" s="97"/>
      <c r="CB247" s="97"/>
      <c r="CD247" s="24">
        <f t="shared" si="11"/>
        <v>99</v>
      </c>
      <c r="CE247" s="24">
        <f t="shared" si="12"/>
        <v>1179</v>
      </c>
      <c r="CF247" s="24">
        <f t="shared" si="13"/>
        <v>12447</v>
      </c>
    </row>
    <row r="248" spans="2:84" x14ac:dyDescent="0.2">
      <c r="B248" s="11" t="s">
        <v>287</v>
      </c>
      <c r="C248" s="13">
        <v>7412</v>
      </c>
      <c r="D248" s="13">
        <v>5820</v>
      </c>
      <c r="E248" s="13">
        <v>7874</v>
      </c>
      <c r="F248" s="13">
        <v>8083</v>
      </c>
      <c r="G248" s="13">
        <v>5915</v>
      </c>
      <c r="H248" s="13">
        <v>9325</v>
      </c>
      <c r="I248" s="13">
        <v>7350</v>
      </c>
      <c r="J248" s="13">
        <v>6165</v>
      </c>
      <c r="K248" s="13">
        <v>9984</v>
      </c>
      <c r="L248" s="13">
        <v>6653</v>
      </c>
      <c r="M248" s="13">
        <v>8270</v>
      </c>
      <c r="N248" s="12">
        <v>12565</v>
      </c>
      <c r="O248" s="13">
        <v>7884</v>
      </c>
      <c r="P248" s="13">
        <v>6084</v>
      </c>
      <c r="Q248" s="12">
        <v>10601</v>
      </c>
      <c r="R248" s="13">
        <v>9113</v>
      </c>
      <c r="S248" s="13">
        <v>9921</v>
      </c>
      <c r="T248" s="12">
        <v>11966</v>
      </c>
      <c r="U248" s="13">
        <v>9348</v>
      </c>
      <c r="V248" s="13">
        <v>9445</v>
      </c>
      <c r="W248" s="12">
        <v>14364</v>
      </c>
      <c r="X248" s="13">
        <v>7335</v>
      </c>
      <c r="Y248" s="13">
        <v>7763</v>
      </c>
      <c r="Z248" s="12">
        <v>10693</v>
      </c>
      <c r="AA248" s="13">
        <v>8469</v>
      </c>
      <c r="AB248" s="13">
        <v>6018</v>
      </c>
      <c r="AC248" s="12">
        <v>11845</v>
      </c>
      <c r="AD248" s="13">
        <v>4149</v>
      </c>
      <c r="AE248" s="12">
        <v>10344</v>
      </c>
      <c r="AF248" s="13">
        <v>9758</v>
      </c>
      <c r="AG248" s="13">
        <v>6395</v>
      </c>
      <c r="AH248" s="13">
        <v>9508</v>
      </c>
      <c r="AI248" s="12">
        <v>11119</v>
      </c>
      <c r="AJ248" s="13">
        <v>6487</v>
      </c>
      <c r="AK248" s="13">
        <v>7602</v>
      </c>
      <c r="AL248" s="13">
        <v>9000</v>
      </c>
      <c r="AM248" s="13">
        <v>6879</v>
      </c>
      <c r="AN248" s="13">
        <v>5270</v>
      </c>
      <c r="AO248" s="13">
        <v>5751</v>
      </c>
      <c r="AP248" s="13">
        <v>5960</v>
      </c>
      <c r="AQ248" s="13">
        <v>6749</v>
      </c>
      <c r="AR248" s="13">
        <v>9854</v>
      </c>
      <c r="AS248" s="13">
        <v>6062</v>
      </c>
      <c r="AT248" s="13">
        <v>7424</v>
      </c>
      <c r="AU248" s="13">
        <v>8995</v>
      </c>
      <c r="AV248" s="13">
        <v>5213</v>
      </c>
      <c r="AW248" s="12">
        <v>10291</v>
      </c>
      <c r="AX248" s="13">
        <v>8687</v>
      </c>
      <c r="AY248" s="13">
        <v>5865</v>
      </c>
      <c r="AZ248" s="13">
        <v>6661</v>
      </c>
      <c r="BA248" s="13">
        <v>5395</v>
      </c>
      <c r="BB248" s="13">
        <v>2432</v>
      </c>
      <c r="BC248" s="13">
        <v>2939</v>
      </c>
      <c r="BD248" s="13">
        <v>2633</v>
      </c>
      <c r="BE248" s="13">
        <v>1549</v>
      </c>
      <c r="BF248" s="15">
        <v>981</v>
      </c>
      <c r="BG248" s="15">
        <v>563</v>
      </c>
      <c r="BH248" s="15">
        <v>395</v>
      </c>
      <c r="BI248" s="15">
        <v>413</v>
      </c>
      <c r="BJ248" s="15">
        <v>371</v>
      </c>
      <c r="BK248" s="15">
        <v>300</v>
      </c>
      <c r="BL248" s="15">
        <v>181</v>
      </c>
      <c r="BM248" s="15">
        <v>145</v>
      </c>
      <c r="BN248" s="15">
        <v>135</v>
      </c>
      <c r="BO248" s="15">
        <v>153</v>
      </c>
      <c r="BP248" s="20">
        <v>74</v>
      </c>
      <c r="BQ248" s="15">
        <v>392</v>
      </c>
      <c r="BR248" s="15">
        <v>625</v>
      </c>
      <c r="BS248" s="20">
        <v>97</v>
      </c>
      <c r="BT248" s="20">
        <v>19</v>
      </c>
      <c r="BU248" s="14"/>
      <c r="BV248" s="20">
        <v>38</v>
      </c>
      <c r="BW248" s="97"/>
      <c r="BX248" s="97"/>
      <c r="BY248" s="97"/>
      <c r="BZ248" s="97"/>
      <c r="CA248" s="97"/>
      <c r="CB248" s="97"/>
      <c r="CD248" s="24">
        <f t="shared" si="11"/>
        <v>57</v>
      </c>
      <c r="CE248" s="24">
        <f t="shared" si="12"/>
        <v>1114</v>
      </c>
      <c r="CF248" s="24">
        <f t="shared" si="13"/>
        <v>362</v>
      </c>
    </row>
    <row r="249" spans="2:84" x14ac:dyDescent="0.2">
      <c r="B249" s="11" t="s">
        <v>323</v>
      </c>
      <c r="C249" s="14"/>
      <c r="D249" s="14"/>
      <c r="E249" s="14"/>
      <c r="F249" s="14"/>
      <c r="G249" s="19">
        <v>8</v>
      </c>
      <c r="H249" s="14"/>
      <c r="I249" s="14"/>
      <c r="J249" s="14"/>
      <c r="K249" s="14"/>
      <c r="L249" s="14"/>
      <c r="M249" s="14"/>
      <c r="N249" s="14"/>
      <c r="O249" s="14"/>
      <c r="P249" s="14"/>
      <c r="Q249" s="19">
        <v>8</v>
      </c>
      <c r="R249" s="14"/>
      <c r="S249" s="14"/>
      <c r="T249" s="19">
        <v>8</v>
      </c>
      <c r="U249" s="14"/>
      <c r="V249" s="14"/>
      <c r="W249" s="20">
        <v>38</v>
      </c>
      <c r="X249" s="14"/>
      <c r="Y249" s="19">
        <v>7</v>
      </c>
      <c r="Z249" s="14"/>
      <c r="AA249" s="14"/>
      <c r="AB249" s="14"/>
      <c r="AC249" s="14"/>
      <c r="AD249" s="14"/>
      <c r="AE249" s="14"/>
      <c r="AF249" s="19">
        <v>8</v>
      </c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9">
        <v>8</v>
      </c>
      <c r="AV249" s="14"/>
      <c r="AW249" s="20">
        <v>16</v>
      </c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20">
        <v>31</v>
      </c>
      <c r="BW249" s="97"/>
      <c r="BX249" s="97"/>
      <c r="BY249" s="97"/>
      <c r="BZ249" s="97"/>
      <c r="CA249" s="97"/>
      <c r="CB249" s="97"/>
      <c r="CD249" s="24">
        <f t="shared" si="11"/>
        <v>31</v>
      </c>
      <c r="CE249" s="24">
        <f t="shared" si="12"/>
        <v>0</v>
      </c>
      <c r="CF249" s="24">
        <f t="shared" si="13"/>
        <v>0</v>
      </c>
    </row>
    <row r="250" spans="2:84" x14ac:dyDescent="0.2">
      <c r="B250" s="11" t="s">
        <v>139</v>
      </c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9">
        <v>6</v>
      </c>
      <c r="AY250" s="20">
        <v>23</v>
      </c>
      <c r="AZ250" s="20">
        <v>19</v>
      </c>
      <c r="BA250" s="20">
        <v>30</v>
      </c>
      <c r="BB250" s="19">
        <v>3</v>
      </c>
      <c r="BC250" s="19">
        <v>6</v>
      </c>
      <c r="BD250" s="19">
        <v>9</v>
      </c>
      <c r="BE250" s="20">
        <v>21</v>
      </c>
      <c r="BF250" s="20">
        <v>18</v>
      </c>
      <c r="BG250" s="20">
        <v>40</v>
      </c>
      <c r="BH250" s="20">
        <v>37</v>
      </c>
      <c r="BI250" s="20">
        <v>33</v>
      </c>
      <c r="BJ250" s="20">
        <v>60</v>
      </c>
      <c r="BK250" s="20">
        <v>58</v>
      </c>
      <c r="BL250" s="20">
        <v>37</v>
      </c>
      <c r="BM250" s="20">
        <v>27</v>
      </c>
      <c r="BN250" s="20">
        <v>49</v>
      </c>
      <c r="BO250" s="20">
        <v>45</v>
      </c>
      <c r="BP250" s="20">
        <v>63</v>
      </c>
      <c r="BQ250" s="20">
        <v>95</v>
      </c>
      <c r="BR250" s="20">
        <v>42</v>
      </c>
      <c r="BS250" s="20">
        <v>48</v>
      </c>
      <c r="BT250" s="20">
        <v>21</v>
      </c>
      <c r="BU250" s="20">
        <v>21</v>
      </c>
      <c r="BV250" s="20">
        <v>18</v>
      </c>
      <c r="BW250" s="97"/>
      <c r="BX250" s="97"/>
      <c r="BY250" s="97"/>
      <c r="BZ250" s="97"/>
      <c r="CA250" s="97"/>
      <c r="CB250" s="97"/>
      <c r="CD250" s="24">
        <f t="shared" si="11"/>
        <v>60</v>
      </c>
      <c r="CE250" s="24">
        <f t="shared" si="12"/>
        <v>185</v>
      </c>
      <c r="CF250" s="24">
        <f t="shared" si="13"/>
        <v>157</v>
      </c>
    </row>
    <row r="251" spans="2:84" x14ac:dyDescent="0.2">
      <c r="B251" s="11" t="s">
        <v>179</v>
      </c>
      <c r="C251" s="13">
        <v>4806</v>
      </c>
      <c r="D251" s="13">
        <v>3525</v>
      </c>
      <c r="E251" s="13">
        <v>6587</v>
      </c>
      <c r="F251" s="13">
        <v>2904</v>
      </c>
      <c r="G251" s="13">
        <v>4456</v>
      </c>
      <c r="H251" s="13">
        <v>5773</v>
      </c>
      <c r="I251" s="13">
        <v>3273</v>
      </c>
      <c r="J251" s="13">
        <v>3390</v>
      </c>
      <c r="K251" s="13">
        <v>4014</v>
      </c>
      <c r="L251" s="13">
        <v>3210</v>
      </c>
      <c r="M251" s="13">
        <v>2825</v>
      </c>
      <c r="N251" s="13">
        <v>3160</v>
      </c>
      <c r="O251" s="13">
        <v>2716</v>
      </c>
      <c r="P251" s="13">
        <v>2933</v>
      </c>
      <c r="Q251" s="13">
        <v>3059</v>
      </c>
      <c r="R251" s="15">
        <v>144</v>
      </c>
      <c r="S251" s="15">
        <v>178</v>
      </c>
      <c r="T251" s="15">
        <v>217</v>
      </c>
      <c r="U251" s="15">
        <v>154</v>
      </c>
      <c r="V251" s="19">
        <v>8</v>
      </c>
      <c r="W251" s="14"/>
      <c r="X251" s="14"/>
      <c r="Y251" s="19">
        <v>8</v>
      </c>
      <c r="Z251" s="14"/>
      <c r="AA251" s="14"/>
      <c r="AB251" s="14"/>
      <c r="AC251" s="20">
        <v>12</v>
      </c>
      <c r="AD251" s="20">
        <v>21</v>
      </c>
      <c r="AE251" s="14"/>
      <c r="AF251" s="20">
        <v>59</v>
      </c>
      <c r="AG251" s="19">
        <v>2</v>
      </c>
      <c r="AH251" s="14"/>
      <c r="AI251" s="20">
        <v>12</v>
      </c>
      <c r="AJ251" s="19">
        <v>8</v>
      </c>
      <c r="AK251" s="19">
        <v>2</v>
      </c>
      <c r="AL251" s="19">
        <v>7</v>
      </c>
      <c r="AM251" s="20">
        <v>14</v>
      </c>
      <c r="AN251" s="19">
        <v>4</v>
      </c>
      <c r="AO251" s="20">
        <v>18</v>
      </c>
      <c r="AP251" s="20">
        <v>12</v>
      </c>
      <c r="AQ251" s="19">
        <v>5</v>
      </c>
      <c r="AR251" s="19">
        <v>2</v>
      </c>
      <c r="AS251" s="20">
        <v>18</v>
      </c>
      <c r="AT251" s="19">
        <v>9</v>
      </c>
      <c r="AU251" s="20">
        <v>18</v>
      </c>
      <c r="AV251" s="20">
        <v>23</v>
      </c>
      <c r="AW251" s="20">
        <v>18</v>
      </c>
      <c r="AX251" s="19">
        <v>9</v>
      </c>
      <c r="AY251" s="20">
        <v>12</v>
      </c>
      <c r="AZ251" s="19">
        <v>5</v>
      </c>
      <c r="BA251" s="20">
        <v>10</v>
      </c>
      <c r="BB251" s="20">
        <v>29</v>
      </c>
      <c r="BC251" s="19">
        <v>6</v>
      </c>
      <c r="BD251" s="20">
        <v>17</v>
      </c>
      <c r="BE251" s="20">
        <v>12</v>
      </c>
      <c r="BF251" s="20">
        <v>27</v>
      </c>
      <c r="BG251" s="20">
        <v>16</v>
      </c>
      <c r="BH251" s="19">
        <v>6</v>
      </c>
      <c r="BI251" s="19">
        <v>2</v>
      </c>
      <c r="BJ251" s="20">
        <v>12</v>
      </c>
      <c r="BK251" s="19">
        <v>9</v>
      </c>
      <c r="BL251" s="19">
        <v>5</v>
      </c>
      <c r="BM251" s="20">
        <v>15</v>
      </c>
      <c r="BN251" s="19">
        <v>8</v>
      </c>
      <c r="BO251" s="20">
        <v>12</v>
      </c>
      <c r="BP251" s="20">
        <v>13</v>
      </c>
      <c r="BQ251" s="20">
        <v>12</v>
      </c>
      <c r="BR251" s="19">
        <v>4</v>
      </c>
      <c r="BS251" s="19">
        <v>4</v>
      </c>
      <c r="BT251" s="19">
        <v>4</v>
      </c>
      <c r="BU251" s="20">
        <v>17</v>
      </c>
      <c r="BV251" s="19">
        <v>5</v>
      </c>
      <c r="BW251" s="98"/>
      <c r="BX251" s="98"/>
      <c r="BY251" s="98"/>
      <c r="BZ251" s="98"/>
      <c r="CA251" s="98"/>
      <c r="CB251" s="98"/>
      <c r="CD251" s="24">
        <f t="shared" si="11"/>
        <v>26</v>
      </c>
      <c r="CE251" s="24">
        <f t="shared" si="12"/>
        <v>20</v>
      </c>
      <c r="CF251" s="24">
        <f t="shared" si="13"/>
        <v>33</v>
      </c>
    </row>
    <row r="252" spans="2:84" x14ac:dyDescent="0.2">
      <c r="B252" s="11" t="s">
        <v>135</v>
      </c>
      <c r="C252" s="12">
        <v>70379</v>
      </c>
      <c r="D252" s="12">
        <v>61685</v>
      </c>
      <c r="E252" s="12">
        <v>30958</v>
      </c>
      <c r="F252" s="13">
        <v>4542</v>
      </c>
      <c r="G252" s="13">
        <v>2785</v>
      </c>
      <c r="H252" s="13">
        <v>4069</v>
      </c>
      <c r="I252" s="13">
        <v>3184</v>
      </c>
      <c r="J252" s="13">
        <v>1512</v>
      </c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3">
        <v>1519</v>
      </c>
      <c r="V252" s="14"/>
      <c r="W252" s="14"/>
      <c r="X252" s="14"/>
      <c r="Y252" s="14"/>
      <c r="Z252" s="14"/>
      <c r="AA252" s="14"/>
      <c r="AB252" s="14"/>
      <c r="AC252" s="14"/>
      <c r="AD252" s="15">
        <v>516</v>
      </c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3">
        <v>1682</v>
      </c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3">
        <v>1519</v>
      </c>
      <c r="BU252" s="14"/>
      <c r="BV252" s="14"/>
      <c r="BW252" s="99"/>
      <c r="BX252" s="99"/>
      <c r="BY252" s="99"/>
      <c r="BZ252" s="99"/>
      <c r="CA252" s="99"/>
      <c r="CB252" s="99"/>
      <c r="CD252" s="24">
        <f t="shared" si="11"/>
        <v>1519</v>
      </c>
      <c r="CE252" s="24">
        <f t="shared" si="12"/>
        <v>0</v>
      </c>
      <c r="CF252" s="24">
        <f t="shared" si="13"/>
        <v>0</v>
      </c>
    </row>
    <row r="253" spans="2:84" x14ac:dyDescent="0.2">
      <c r="B253" s="11" t="s">
        <v>138</v>
      </c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99"/>
      <c r="BX253" s="99"/>
      <c r="BY253" s="99"/>
      <c r="BZ253" s="99"/>
      <c r="CA253" s="99"/>
      <c r="CB253" s="99"/>
      <c r="CD253" s="24">
        <f t="shared" si="11"/>
        <v>0</v>
      </c>
      <c r="CE253" s="24">
        <f t="shared" si="12"/>
        <v>0</v>
      </c>
      <c r="CF253" s="24">
        <f t="shared" si="13"/>
        <v>0</v>
      </c>
    </row>
    <row r="254" spans="2:84" x14ac:dyDescent="0.2">
      <c r="B254" s="11" t="s">
        <v>140</v>
      </c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5">
        <v>533</v>
      </c>
      <c r="BL254" s="15">
        <v>224</v>
      </c>
      <c r="BM254" s="20">
        <v>14</v>
      </c>
      <c r="BN254" s="20">
        <v>28</v>
      </c>
      <c r="BO254" s="20">
        <v>14</v>
      </c>
      <c r="BP254" s="20">
        <v>29</v>
      </c>
      <c r="BQ254" s="14"/>
      <c r="BR254" s="20">
        <v>72</v>
      </c>
      <c r="BS254" s="14"/>
      <c r="BT254" s="20">
        <v>72</v>
      </c>
      <c r="BU254" s="14"/>
      <c r="BV254" s="14"/>
      <c r="BW254" s="99"/>
      <c r="BX254" s="99"/>
      <c r="BY254" s="99"/>
      <c r="BZ254" s="99"/>
      <c r="CA254" s="99"/>
      <c r="CB254" s="99"/>
      <c r="CD254" s="24">
        <f t="shared" si="11"/>
        <v>72</v>
      </c>
      <c r="CE254" s="24">
        <f t="shared" si="12"/>
        <v>72</v>
      </c>
      <c r="CF254" s="24">
        <f t="shared" si="13"/>
        <v>71</v>
      </c>
    </row>
    <row r="255" spans="2:84" x14ac:dyDescent="0.2">
      <c r="B255" s="11" t="s">
        <v>143</v>
      </c>
      <c r="C255" s="12">
        <v>80353</v>
      </c>
      <c r="D255" s="12">
        <v>95381</v>
      </c>
      <c r="E255" s="12">
        <v>92285</v>
      </c>
      <c r="F255" s="12">
        <v>25687</v>
      </c>
      <c r="G255" s="13">
        <v>9173</v>
      </c>
      <c r="H255" s="12">
        <v>41381</v>
      </c>
      <c r="I255" s="12">
        <v>82593</v>
      </c>
      <c r="J255" s="12">
        <v>73419</v>
      </c>
      <c r="K255" s="12">
        <v>86146</v>
      </c>
      <c r="L255" s="12">
        <v>70053</v>
      </c>
      <c r="M255" s="12">
        <v>78874</v>
      </c>
      <c r="N255" s="12">
        <v>91901</v>
      </c>
      <c r="O255" s="12">
        <v>81004</v>
      </c>
      <c r="P255" s="12">
        <v>89992</v>
      </c>
      <c r="Q255" s="12">
        <v>95414</v>
      </c>
      <c r="R255" s="12">
        <v>80837</v>
      </c>
      <c r="S255" s="12">
        <v>75266</v>
      </c>
      <c r="T255" s="12">
        <v>93848</v>
      </c>
      <c r="U255" s="12">
        <v>72336</v>
      </c>
      <c r="V255" s="12">
        <v>77732</v>
      </c>
      <c r="W255" s="12">
        <v>89867</v>
      </c>
      <c r="X255" s="12">
        <v>71284</v>
      </c>
      <c r="Y255" s="12">
        <v>77481</v>
      </c>
      <c r="Z255" s="12">
        <v>87698</v>
      </c>
      <c r="AA255" s="12">
        <v>91685</v>
      </c>
      <c r="AB255" s="18">
        <v>103630</v>
      </c>
      <c r="AC255" s="18">
        <v>118600</v>
      </c>
      <c r="AD255" s="18">
        <v>100409</v>
      </c>
      <c r="AE255" s="12">
        <v>98775</v>
      </c>
      <c r="AF255" s="18">
        <v>106959</v>
      </c>
      <c r="AG255" s="12">
        <v>88477</v>
      </c>
      <c r="AH255" s="12">
        <v>77730</v>
      </c>
      <c r="AI255" s="12">
        <v>96987</v>
      </c>
      <c r="AJ255" s="12">
        <v>82790</v>
      </c>
      <c r="AK255" s="12">
        <v>76987</v>
      </c>
      <c r="AL255" s="18">
        <v>103555</v>
      </c>
      <c r="AM255" s="12">
        <v>74273</v>
      </c>
      <c r="AN255" s="12">
        <v>86310</v>
      </c>
      <c r="AO255" s="18">
        <v>118667</v>
      </c>
      <c r="AP255" s="12">
        <v>91787</v>
      </c>
      <c r="AQ255" s="12">
        <v>87568</v>
      </c>
      <c r="AR255" s="12">
        <v>98928</v>
      </c>
      <c r="AS255" s="12">
        <v>75798</v>
      </c>
      <c r="AT255" s="12">
        <v>80399</v>
      </c>
      <c r="AU255" s="12">
        <v>80381</v>
      </c>
      <c r="AV255" s="12">
        <v>66686</v>
      </c>
      <c r="AW255" s="12">
        <v>88743</v>
      </c>
      <c r="AX255" s="18">
        <v>123600</v>
      </c>
      <c r="AY255" s="18">
        <v>111764</v>
      </c>
      <c r="AZ255" s="18">
        <v>102792</v>
      </c>
      <c r="BA255" s="18">
        <v>104597</v>
      </c>
      <c r="BB255" s="12">
        <v>78806</v>
      </c>
      <c r="BC255" s="12">
        <v>56896</v>
      </c>
      <c r="BD255" s="12">
        <v>23349</v>
      </c>
      <c r="BE255" s="13">
        <v>6880</v>
      </c>
      <c r="BF255" s="13">
        <v>8722</v>
      </c>
      <c r="BG255" s="13">
        <v>5059</v>
      </c>
      <c r="BH255" s="13">
        <v>1877</v>
      </c>
      <c r="BI255" s="15">
        <v>908</v>
      </c>
      <c r="BJ255" s="13">
        <v>1273</v>
      </c>
      <c r="BK255" s="13">
        <v>1998</v>
      </c>
      <c r="BL255" s="15">
        <v>624</v>
      </c>
      <c r="BM255" s="14"/>
      <c r="BN255" s="15">
        <v>131</v>
      </c>
      <c r="BO255" s="14"/>
      <c r="BP255" s="14"/>
      <c r="BQ255" s="14"/>
      <c r="BR255" s="14"/>
      <c r="BS255" s="14"/>
      <c r="BT255" s="14"/>
      <c r="BU255" s="14"/>
      <c r="BV255" s="14"/>
      <c r="BW255" s="99"/>
      <c r="BX255" s="99"/>
      <c r="BY255" s="99"/>
      <c r="BZ255" s="99"/>
      <c r="CA255" s="99"/>
      <c r="CB255" s="99"/>
      <c r="CD255" s="24">
        <f t="shared" si="11"/>
        <v>0</v>
      </c>
      <c r="CE255" s="24">
        <f t="shared" si="12"/>
        <v>0</v>
      </c>
      <c r="CF255" s="24">
        <f t="shared" si="13"/>
        <v>131</v>
      </c>
    </row>
    <row r="256" spans="2:84" x14ac:dyDescent="0.2">
      <c r="B256" s="11" t="s">
        <v>147</v>
      </c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9">
        <v>3</v>
      </c>
      <c r="BN256" s="14"/>
      <c r="BO256" s="20">
        <v>14</v>
      </c>
      <c r="BP256" s="14"/>
      <c r="BQ256" s="19">
        <v>9</v>
      </c>
      <c r="BR256" s="14"/>
      <c r="BS256" s="14"/>
      <c r="BT256" s="14"/>
      <c r="BU256" s="14"/>
      <c r="BV256" s="14"/>
      <c r="BW256" s="99"/>
      <c r="BX256" s="99"/>
      <c r="BY256" s="99"/>
      <c r="BZ256" s="99"/>
      <c r="CA256" s="99"/>
      <c r="CB256" s="99"/>
      <c r="CD256" s="24">
        <f t="shared" si="11"/>
        <v>0</v>
      </c>
      <c r="CE256" s="24">
        <f t="shared" si="12"/>
        <v>9</v>
      </c>
      <c r="CF256" s="24">
        <f t="shared" si="13"/>
        <v>14</v>
      </c>
    </row>
    <row r="257" spans="2:84" x14ac:dyDescent="0.2">
      <c r="B257" s="11" t="s">
        <v>150</v>
      </c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99"/>
      <c r="BX257" s="99"/>
      <c r="BY257" s="99"/>
      <c r="BZ257" s="99"/>
      <c r="CA257" s="99"/>
      <c r="CB257" s="99"/>
      <c r="CD257" s="24">
        <f t="shared" si="11"/>
        <v>0</v>
      </c>
      <c r="CE257" s="24">
        <f t="shared" si="12"/>
        <v>0</v>
      </c>
      <c r="CF257" s="24">
        <f t="shared" si="13"/>
        <v>0</v>
      </c>
    </row>
    <row r="258" spans="2:84" x14ac:dyDescent="0.2">
      <c r="B258" s="11" t="s">
        <v>151</v>
      </c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99"/>
      <c r="BX258" s="99"/>
      <c r="BY258" s="99"/>
      <c r="BZ258" s="99"/>
      <c r="CA258" s="99"/>
      <c r="CB258" s="99"/>
      <c r="CD258" s="24">
        <f t="shared" si="11"/>
        <v>0</v>
      </c>
      <c r="CE258" s="24">
        <f t="shared" si="12"/>
        <v>0</v>
      </c>
      <c r="CF258" s="24">
        <f t="shared" si="13"/>
        <v>0</v>
      </c>
    </row>
    <row r="259" spans="2:84" x14ac:dyDescent="0.2">
      <c r="B259" s="11" t="s">
        <v>156</v>
      </c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99"/>
      <c r="BX259" s="99"/>
      <c r="BY259" s="99"/>
      <c r="BZ259" s="99"/>
      <c r="CA259" s="99"/>
      <c r="CB259" s="99"/>
      <c r="CD259" s="24">
        <f t="shared" si="11"/>
        <v>0</v>
      </c>
      <c r="CE259" s="24">
        <f t="shared" si="12"/>
        <v>0</v>
      </c>
      <c r="CF259" s="24">
        <f t="shared" si="13"/>
        <v>0</v>
      </c>
    </row>
    <row r="260" spans="2:84" x14ac:dyDescent="0.2">
      <c r="B260" s="11" t="s">
        <v>157</v>
      </c>
      <c r="C260" s="14"/>
      <c r="D260" s="14"/>
      <c r="E260" s="20">
        <v>33</v>
      </c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99"/>
      <c r="BX260" s="99"/>
      <c r="BY260" s="99"/>
      <c r="BZ260" s="99"/>
      <c r="CA260" s="99"/>
      <c r="CB260" s="99"/>
      <c r="CD260" s="24">
        <f t="shared" ref="CD260:CD323" si="14">SUM(BT260:BV260)</f>
        <v>0</v>
      </c>
      <c r="CE260" s="24">
        <f t="shared" ref="CE260:CE323" si="15">SUM(BQ260:BS260)</f>
        <v>0</v>
      </c>
      <c r="CF260" s="24">
        <f t="shared" ref="CF260:CF323" si="16">SUM(BN260:BP260)</f>
        <v>0</v>
      </c>
    </row>
    <row r="261" spans="2:84" x14ac:dyDescent="0.2">
      <c r="B261" s="11" t="s">
        <v>158</v>
      </c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99"/>
      <c r="BX261" s="99"/>
      <c r="BY261" s="99"/>
      <c r="BZ261" s="99"/>
      <c r="CA261" s="99"/>
      <c r="CB261" s="99"/>
      <c r="CD261" s="24">
        <f t="shared" si="14"/>
        <v>0</v>
      </c>
      <c r="CE261" s="24">
        <f t="shared" si="15"/>
        <v>0</v>
      </c>
      <c r="CF261" s="24">
        <f t="shared" si="16"/>
        <v>0</v>
      </c>
    </row>
    <row r="262" spans="2:84" x14ac:dyDescent="0.2">
      <c r="B262" s="11" t="s">
        <v>161</v>
      </c>
      <c r="C262" s="15">
        <v>890</v>
      </c>
      <c r="D262" s="13">
        <v>1413</v>
      </c>
      <c r="E262" s="13">
        <v>1451</v>
      </c>
      <c r="F262" s="15">
        <v>746</v>
      </c>
      <c r="G262" s="13">
        <v>2122</v>
      </c>
      <c r="H262" s="13">
        <v>1004</v>
      </c>
      <c r="I262" s="15">
        <v>972</v>
      </c>
      <c r="J262" s="15">
        <v>512</v>
      </c>
      <c r="K262" s="13">
        <v>1970</v>
      </c>
      <c r="L262" s="13">
        <v>1216</v>
      </c>
      <c r="M262" s="15">
        <v>802</v>
      </c>
      <c r="N262" s="13">
        <v>1194</v>
      </c>
      <c r="O262" s="15">
        <v>367</v>
      </c>
      <c r="P262" s="15">
        <v>815</v>
      </c>
      <c r="Q262" s="15">
        <v>636</v>
      </c>
      <c r="R262" s="15">
        <v>721</v>
      </c>
      <c r="S262" s="15">
        <v>329</v>
      </c>
      <c r="T262" s="13">
        <v>1617</v>
      </c>
      <c r="U262" s="13">
        <v>1187</v>
      </c>
      <c r="V262" s="15">
        <v>715</v>
      </c>
      <c r="W262" s="13">
        <v>1154</v>
      </c>
      <c r="X262" s="13">
        <v>1012</v>
      </c>
      <c r="Y262" s="15">
        <v>427</v>
      </c>
      <c r="Z262" s="14"/>
      <c r="AA262" s="20">
        <v>85</v>
      </c>
      <c r="AB262" s="14"/>
      <c r="AC262" s="20">
        <v>42</v>
      </c>
      <c r="AD262" s="14"/>
      <c r="AE262" s="14"/>
      <c r="AF262" s="20">
        <v>41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99"/>
      <c r="BX262" s="99"/>
      <c r="BY262" s="99"/>
      <c r="BZ262" s="99"/>
      <c r="CA262" s="99"/>
      <c r="CB262" s="99"/>
      <c r="CD262" s="24">
        <f t="shared" si="14"/>
        <v>0</v>
      </c>
      <c r="CE262" s="24">
        <f t="shared" si="15"/>
        <v>0</v>
      </c>
      <c r="CF262" s="24">
        <f t="shared" si="16"/>
        <v>0</v>
      </c>
    </row>
    <row r="263" spans="2:84" x14ac:dyDescent="0.2">
      <c r="B263" s="11" t="s">
        <v>162</v>
      </c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99"/>
      <c r="BX263" s="99"/>
      <c r="BY263" s="99"/>
      <c r="BZ263" s="99"/>
      <c r="CA263" s="99"/>
      <c r="CB263" s="99"/>
      <c r="CD263" s="24">
        <f t="shared" si="14"/>
        <v>0</v>
      </c>
      <c r="CE263" s="24">
        <f t="shared" si="15"/>
        <v>0</v>
      </c>
      <c r="CF263" s="24">
        <f t="shared" si="16"/>
        <v>0</v>
      </c>
    </row>
    <row r="264" spans="2:84" x14ac:dyDescent="0.2">
      <c r="B264" s="11" t="s">
        <v>177</v>
      </c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99"/>
      <c r="BX264" s="99"/>
      <c r="BY264" s="99"/>
      <c r="BZ264" s="99"/>
      <c r="CA264" s="99"/>
      <c r="CB264" s="99"/>
      <c r="CD264" s="24">
        <f t="shared" si="14"/>
        <v>0</v>
      </c>
      <c r="CE264" s="24">
        <f t="shared" si="15"/>
        <v>0</v>
      </c>
      <c r="CF264" s="24">
        <f t="shared" si="16"/>
        <v>0</v>
      </c>
    </row>
    <row r="265" spans="2:84" x14ac:dyDescent="0.2">
      <c r="B265" s="11" t="s">
        <v>178</v>
      </c>
      <c r="C265" s="15">
        <v>823</v>
      </c>
      <c r="D265" s="15">
        <v>891</v>
      </c>
      <c r="E265" s="15">
        <v>593</v>
      </c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99"/>
      <c r="BX265" s="99"/>
      <c r="BY265" s="99"/>
      <c r="BZ265" s="99"/>
      <c r="CA265" s="99"/>
      <c r="CB265" s="99"/>
      <c r="CD265" s="24">
        <f t="shared" si="14"/>
        <v>0</v>
      </c>
      <c r="CE265" s="24">
        <f t="shared" si="15"/>
        <v>0</v>
      </c>
      <c r="CF265" s="24">
        <f t="shared" si="16"/>
        <v>0</v>
      </c>
    </row>
    <row r="266" spans="2:84" x14ac:dyDescent="0.2">
      <c r="B266" s="11" t="s">
        <v>180</v>
      </c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99"/>
      <c r="BX266" s="99"/>
      <c r="BY266" s="99"/>
      <c r="BZ266" s="99"/>
      <c r="CA266" s="99"/>
      <c r="CB266" s="99"/>
      <c r="CD266" s="24">
        <f t="shared" si="14"/>
        <v>0</v>
      </c>
      <c r="CE266" s="24">
        <f t="shared" si="15"/>
        <v>0</v>
      </c>
      <c r="CF266" s="24">
        <f t="shared" si="16"/>
        <v>0</v>
      </c>
    </row>
    <row r="267" spans="2:84" x14ac:dyDescent="0.2">
      <c r="B267" s="11" t="s">
        <v>182</v>
      </c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99"/>
      <c r="BX267" s="99"/>
      <c r="BY267" s="99"/>
      <c r="BZ267" s="99"/>
      <c r="CA267" s="99"/>
      <c r="CB267" s="99"/>
      <c r="CD267" s="24">
        <f t="shared" si="14"/>
        <v>0</v>
      </c>
      <c r="CE267" s="24">
        <f t="shared" si="15"/>
        <v>0</v>
      </c>
      <c r="CF267" s="24">
        <f t="shared" si="16"/>
        <v>0</v>
      </c>
    </row>
    <row r="268" spans="2:84" x14ac:dyDescent="0.2">
      <c r="B268" s="11" t="s">
        <v>183</v>
      </c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99"/>
      <c r="BX268" s="99"/>
      <c r="BY268" s="99"/>
      <c r="BZ268" s="99"/>
      <c r="CA268" s="99"/>
      <c r="CB268" s="99"/>
      <c r="CD268" s="24">
        <f t="shared" si="14"/>
        <v>0</v>
      </c>
      <c r="CE268" s="24">
        <f t="shared" si="15"/>
        <v>0</v>
      </c>
      <c r="CF268" s="24">
        <f t="shared" si="16"/>
        <v>0</v>
      </c>
    </row>
    <row r="269" spans="2:84" x14ac:dyDescent="0.2">
      <c r="B269" s="11" t="s">
        <v>184</v>
      </c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99"/>
      <c r="BX269" s="99"/>
      <c r="BY269" s="99"/>
      <c r="BZ269" s="99"/>
      <c r="CA269" s="99"/>
      <c r="CB269" s="99"/>
      <c r="CD269" s="24">
        <f t="shared" si="14"/>
        <v>0</v>
      </c>
      <c r="CE269" s="24">
        <f t="shared" si="15"/>
        <v>0</v>
      </c>
      <c r="CF269" s="24">
        <f t="shared" si="16"/>
        <v>0</v>
      </c>
    </row>
    <row r="270" spans="2:84" x14ac:dyDescent="0.2">
      <c r="B270" s="11" t="s">
        <v>186</v>
      </c>
      <c r="C270" s="18">
        <v>297908</v>
      </c>
      <c r="D270" s="18">
        <v>289221</v>
      </c>
      <c r="E270" s="18">
        <v>348226</v>
      </c>
      <c r="F270" s="18">
        <v>295582</v>
      </c>
      <c r="G270" s="18">
        <v>265079</v>
      </c>
      <c r="H270" s="18">
        <v>345101</v>
      </c>
      <c r="I270" s="18">
        <v>283846</v>
      </c>
      <c r="J270" s="18">
        <v>271556</v>
      </c>
      <c r="K270" s="18">
        <v>346533</v>
      </c>
      <c r="L270" s="18">
        <v>279708</v>
      </c>
      <c r="M270" s="18">
        <v>305969</v>
      </c>
      <c r="N270" s="18">
        <v>358414</v>
      </c>
      <c r="O270" s="18">
        <v>297195</v>
      </c>
      <c r="P270" s="18">
        <v>283121</v>
      </c>
      <c r="Q270" s="18">
        <v>347739</v>
      </c>
      <c r="R270" s="18">
        <v>268961</v>
      </c>
      <c r="S270" s="18">
        <v>277444</v>
      </c>
      <c r="T270" s="18">
        <v>367531</v>
      </c>
      <c r="U270" s="18">
        <v>285666</v>
      </c>
      <c r="V270" s="18">
        <v>289199</v>
      </c>
      <c r="W270" s="18">
        <v>368707</v>
      </c>
      <c r="X270" s="18">
        <v>265869</v>
      </c>
      <c r="Y270" s="18">
        <v>277407</v>
      </c>
      <c r="Z270" s="18">
        <v>323142</v>
      </c>
      <c r="AA270" s="18">
        <v>244889</v>
      </c>
      <c r="AB270" s="18">
        <v>198523</v>
      </c>
      <c r="AC270" s="18">
        <v>254728</v>
      </c>
      <c r="AD270" s="18">
        <v>180631</v>
      </c>
      <c r="AE270" s="18">
        <v>172615</v>
      </c>
      <c r="AF270" s="18">
        <v>211833</v>
      </c>
      <c r="AG270" s="18">
        <v>174800</v>
      </c>
      <c r="AH270" s="18">
        <v>160760</v>
      </c>
      <c r="AI270" s="18">
        <v>199329</v>
      </c>
      <c r="AJ270" s="18">
        <v>153546</v>
      </c>
      <c r="AK270" s="18">
        <v>184555</v>
      </c>
      <c r="AL270" s="18">
        <v>219551</v>
      </c>
      <c r="AM270" s="18">
        <v>167482</v>
      </c>
      <c r="AN270" s="18">
        <v>159261</v>
      </c>
      <c r="AO270" s="18">
        <v>198259</v>
      </c>
      <c r="AP270" s="18">
        <v>173095</v>
      </c>
      <c r="AQ270" s="18">
        <v>168512</v>
      </c>
      <c r="AR270" s="18">
        <v>192617</v>
      </c>
      <c r="AS270" s="18">
        <v>158621</v>
      </c>
      <c r="AT270" s="18">
        <v>141191</v>
      </c>
      <c r="AU270" s="18">
        <v>192928</v>
      </c>
      <c r="AV270" s="18">
        <v>146624</v>
      </c>
      <c r="AW270" s="18">
        <v>176824</v>
      </c>
      <c r="AX270" s="18">
        <v>209673</v>
      </c>
      <c r="AY270" s="12">
        <v>94854</v>
      </c>
      <c r="AZ270" s="12">
        <v>22328</v>
      </c>
      <c r="BA270" s="13">
        <v>6335</v>
      </c>
      <c r="BB270" s="15">
        <v>488</v>
      </c>
      <c r="BC270" s="13">
        <v>1999</v>
      </c>
      <c r="BD270" s="13">
        <v>2172</v>
      </c>
      <c r="BE270" s="14"/>
      <c r="BF270" s="15">
        <v>259</v>
      </c>
      <c r="BG270" s="15">
        <v>922</v>
      </c>
      <c r="BH270" s="14"/>
      <c r="BI270" s="15">
        <v>243</v>
      </c>
      <c r="BJ270" s="14"/>
      <c r="BK270" s="14"/>
      <c r="BL270" s="15">
        <v>371</v>
      </c>
      <c r="BM270" s="15">
        <v>821</v>
      </c>
      <c r="BN270" s="14"/>
      <c r="BO270" s="14"/>
      <c r="BP270" s="13">
        <v>1158</v>
      </c>
      <c r="BQ270" s="14"/>
      <c r="BR270" s="15">
        <v>819</v>
      </c>
      <c r="BS270" s="15">
        <v>820</v>
      </c>
      <c r="BT270" s="14"/>
      <c r="BU270" s="14"/>
      <c r="BV270" s="14"/>
      <c r="BW270" s="99"/>
      <c r="BX270" s="99"/>
      <c r="BY270" s="99"/>
      <c r="BZ270" s="99"/>
      <c r="CA270" s="99"/>
      <c r="CB270" s="99"/>
      <c r="CD270" s="24">
        <f t="shared" si="14"/>
        <v>0</v>
      </c>
      <c r="CE270" s="24">
        <f t="shared" si="15"/>
        <v>1639</v>
      </c>
      <c r="CF270" s="24">
        <f t="shared" si="16"/>
        <v>1158</v>
      </c>
    </row>
    <row r="271" spans="2:84" x14ac:dyDescent="0.2">
      <c r="B271" s="11" t="s">
        <v>189</v>
      </c>
      <c r="C271" s="12">
        <v>44368</v>
      </c>
      <c r="D271" s="12">
        <v>37612</v>
      </c>
      <c r="E271" s="12">
        <v>52660</v>
      </c>
      <c r="F271" s="12">
        <v>37464</v>
      </c>
      <c r="G271" s="12">
        <v>30007</v>
      </c>
      <c r="H271" s="12">
        <v>35996</v>
      </c>
      <c r="I271" s="12">
        <v>29332</v>
      </c>
      <c r="J271" s="12">
        <v>29249</v>
      </c>
      <c r="K271" s="12">
        <v>38383</v>
      </c>
      <c r="L271" s="12">
        <v>27864</v>
      </c>
      <c r="M271" s="12">
        <v>28969</v>
      </c>
      <c r="N271" s="12">
        <v>20262</v>
      </c>
      <c r="O271" s="12">
        <v>12154</v>
      </c>
      <c r="P271" s="13">
        <v>7315</v>
      </c>
      <c r="Q271" s="13">
        <v>8647</v>
      </c>
      <c r="R271" s="13">
        <v>7468</v>
      </c>
      <c r="S271" s="13">
        <v>5064</v>
      </c>
      <c r="T271" s="13">
        <v>6079</v>
      </c>
      <c r="U271" s="13">
        <v>4567</v>
      </c>
      <c r="V271" s="13">
        <v>3435</v>
      </c>
      <c r="W271" s="13">
        <v>3392</v>
      </c>
      <c r="X271" s="15">
        <v>516</v>
      </c>
      <c r="Y271" s="15">
        <v>630</v>
      </c>
      <c r="Z271" s="15">
        <v>436</v>
      </c>
      <c r="AA271" s="15">
        <v>202</v>
      </c>
      <c r="AB271" s="14"/>
      <c r="AC271" s="14"/>
      <c r="AD271" s="14"/>
      <c r="AE271" s="15">
        <v>215</v>
      </c>
      <c r="AF271" s="15">
        <v>208</v>
      </c>
      <c r="AG271" s="14"/>
      <c r="AH271" s="15">
        <v>364</v>
      </c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99"/>
      <c r="BX271" s="99"/>
      <c r="BY271" s="99"/>
      <c r="BZ271" s="99"/>
      <c r="CA271" s="99"/>
      <c r="CB271" s="99"/>
      <c r="CD271" s="24">
        <f t="shared" si="14"/>
        <v>0</v>
      </c>
      <c r="CE271" s="24">
        <f t="shared" si="15"/>
        <v>0</v>
      </c>
      <c r="CF271" s="24">
        <f t="shared" si="16"/>
        <v>0</v>
      </c>
    </row>
    <row r="272" spans="2:84" x14ac:dyDescent="0.2">
      <c r="B272" s="11" t="s">
        <v>190</v>
      </c>
      <c r="C272" s="13">
        <v>1829</v>
      </c>
      <c r="D272" s="13">
        <v>1790</v>
      </c>
      <c r="E272" s="13">
        <v>2288</v>
      </c>
      <c r="F272" s="13">
        <v>1295</v>
      </c>
      <c r="G272" s="13">
        <v>1227</v>
      </c>
      <c r="H272" s="13">
        <v>1693</v>
      </c>
      <c r="I272" s="15">
        <v>631</v>
      </c>
      <c r="J272" s="15">
        <v>722</v>
      </c>
      <c r="K272" s="15">
        <v>916</v>
      </c>
      <c r="L272" s="15">
        <v>362</v>
      </c>
      <c r="M272" s="15">
        <v>197</v>
      </c>
      <c r="N272" s="15">
        <v>213</v>
      </c>
      <c r="O272" s="20">
        <v>71</v>
      </c>
      <c r="P272" s="15">
        <v>324</v>
      </c>
      <c r="Q272" s="14"/>
      <c r="R272" s="14"/>
      <c r="S272" s="14"/>
      <c r="T272" s="14"/>
      <c r="U272" s="14"/>
      <c r="V272" s="14"/>
      <c r="W272" s="14"/>
      <c r="X272" s="20">
        <v>74</v>
      </c>
      <c r="Y272" s="20">
        <v>74</v>
      </c>
      <c r="Z272" s="14"/>
      <c r="AA272" s="14"/>
      <c r="AB272" s="14"/>
      <c r="AC272" s="14"/>
      <c r="AD272" s="14"/>
      <c r="AE272" s="14"/>
      <c r="AF272" s="15">
        <v>145</v>
      </c>
      <c r="AG272" s="15">
        <v>123</v>
      </c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99"/>
      <c r="BX272" s="99"/>
      <c r="BY272" s="99"/>
      <c r="BZ272" s="99"/>
      <c r="CA272" s="99"/>
      <c r="CB272" s="99"/>
      <c r="CD272" s="24">
        <f t="shared" si="14"/>
        <v>0</v>
      </c>
      <c r="CE272" s="24">
        <f t="shared" si="15"/>
        <v>0</v>
      </c>
      <c r="CF272" s="24">
        <f t="shared" si="16"/>
        <v>0</v>
      </c>
    </row>
    <row r="273" spans="2:84" x14ac:dyDescent="0.2">
      <c r="B273" s="11" t="s">
        <v>195</v>
      </c>
      <c r="C273" s="12">
        <v>19059</v>
      </c>
      <c r="D273" s="12">
        <v>16812</v>
      </c>
      <c r="E273" s="12">
        <v>22967</v>
      </c>
      <c r="F273" s="12">
        <v>17477</v>
      </c>
      <c r="G273" s="12">
        <v>14744</v>
      </c>
      <c r="H273" s="12">
        <v>23131</v>
      </c>
      <c r="I273" s="12">
        <v>17353</v>
      </c>
      <c r="J273" s="12">
        <v>16655</v>
      </c>
      <c r="K273" s="12">
        <v>25052</v>
      </c>
      <c r="L273" s="12">
        <v>19584</v>
      </c>
      <c r="M273" s="12">
        <v>18017</v>
      </c>
      <c r="N273" s="12">
        <v>21293</v>
      </c>
      <c r="O273" s="12">
        <v>19686</v>
      </c>
      <c r="P273" s="12">
        <v>15829</v>
      </c>
      <c r="Q273" s="12">
        <v>17402</v>
      </c>
      <c r="R273" s="12">
        <v>14232</v>
      </c>
      <c r="S273" s="12">
        <v>17360</v>
      </c>
      <c r="T273" s="12">
        <v>19238</v>
      </c>
      <c r="U273" s="12">
        <v>15554</v>
      </c>
      <c r="V273" s="12">
        <v>16131</v>
      </c>
      <c r="W273" s="12">
        <v>19118</v>
      </c>
      <c r="X273" s="12">
        <v>16575</v>
      </c>
      <c r="Y273" s="12">
        <v>11946</v>
      </c>
      <c r="Z273" s="12">
        <v>18955</v>
      </c>
      <c r="AA273" s="12">
        <v>14396</v>
      </c>
      <c r="AB273" s="12">
        <v>17488</v>
      </c>
      <c r="AC273" s="12">
        <v>18774</v>
      </c>
      <c r="AD273" s="12">
        <v>13121</v>
      </c>
      <c r="AE273" s="12">
        <v>17795</v>
      </c>
      <c r="AF273" s="12">
        <v>16643</v>
      </c>
      <c r="AG273" s="12">
        <v>12567</v>
      </c>
      <c r="AH273" s="12">
        <v>12236</v>
      </c>
      <c r="AI273" s="12">
        <v>15625</v>
      </c>
      <c r="AJ273" s="13">
        <v>9861</v>
      </c>
      <c r="AK273" s="12">
        <v>10855</v>
      </c>
      <c r="AL273" s="12">
        <v>12785</v>
      </c>
      <c r="AM273" s="13">
        <v>9762</v>
      </c>
      <c r="AN273" s="13">
        <v>9736</v>
      </c>
      <c r="AO273" s="12">
        <v>11845</v>
      </c>
      <c r="AP273" s="12">
        <v>11918</v>
      </c>
      <c r="AQ273" s="12">
        <v>10390</v>
      </c>
      <c r="AR273" s="12">
        <v>10879</v>
      </c>
      <c r="AS273" s="12">
        <v>10370</v>
      </c>
      <c r="AT273" s="12">
        <v>10030</v>
      </c>
      <c r="AU273" s="12">
        <v>12533</v>
      </c>
      <c r="AV273" s="12">
        <v>10820</v>
      </c>
      <c r="AW273" s="13">
        <v>8623</v>
      </c>
      <c r="AX273" s="12">
        <v>15628</v>
      </c>
      <c r="AY273" s="13">
        <v>8195</v>
      </c>
      <c r="AZ273" s="12">
        <v>10277</v>
      </c>
      <c r="BA273" s="13">
        <v>9867</v>
      </c>
      <c r="BB273" s="13">
        <v>8979</v>
      </c>
      <c r="BC273" s="13">
        <v>9782</v>
      </c>
      <c r="BD273" s="12">
        <v>13099</v>
      </c>
      <c r="BE273" s="13">
        <v>9376</v>
      </c>
      <c r="BF273" s="13">
        <v>7343</v>
      </c>
      <c r="BG273" s="12">
        <v>10316</v>
      </c>
      <c r="BH273" s="13">
        <v>8082</v>
      </c>
      <c r="BI273" s="13">
        <v>9747</v>
      </c>
      <c r="BJ273" s="13">
        <v>7346</v>
      </c>
      <c r="BK273" s="13">
        <v>5457</v>
      </c>
      <c r="BL273" s="13">
        <v>3289</v>
      </c>
      <c r="BM273" s="13">
        <v>1752</v>
      </c>
      <c r="BN273" s="13">
        <v>1399</v>
      </c>
      <c r="BO273" s="15">
        <v>349</v>
      </c>
      <c r="BP273" s="15">
        <v>525</v>
      </c>
      <c r="BQ273" s="20">
        <v>87</v>
      </c>
      <c r="BR273" s="14"/>
      <c r="BS273" s="14"/>
      <c r="BT273" s="14"/>
      <c r="BU273" s="14"/>
      <c r="BV273" s="14"/>
      <c r="BW273" s="99"/>
      <c r="BX273" s="99"/>
      <c r="BY273" s="99"/>
      <c r="BZ273" s="99"/>
      <c r="CA273" s="99"/>
      <c r="CB273" s="99"/>
      <c r="CD273" s="24">
        <f t="shared" si="14"/>
        <v>0</v>
      </c>
      <c r="CE273" s="24">
        <f t="shared" si="15"/>
        <v>87</v>
      </c>
      <c r="CF273" s="24">
        <f t="shared" si="16"/>
        <v>2273</v>
      </c>
    </row>
    <row r="274" spans="2:84" x14ac:dyDescent="0.2">
      <c r="B274" s="11" t="s">
        <v>196</v>
      </c>
      <c r="C274" s="18">
        <v>107294</v>
      </c>
      <c r="D274" s="18">
        <v>105899</v>
      </c>
      <c r="E274" s="18">
        <v>131303</v>
      </c>
      <c r="F274" s="18">
        <v>107573</v>
      </c>
      <c r="G274" s="18">
        <v>113514</v>
      </c>
      <c r="H274" s="18">
        <v>164342</v>
      </c>
      <c r="I274" s="18">
        <v>138062</v>
      </c>
      <c r="J274" s="18">
        <v>141214</v>
      </c>
      <c r="K274" s="18">
        <v>152432</v>
      </c>
      <c r="L274" s="18">
        <v>123097</v>
      </c>
      <c r="M274" s="18">
        <v>120853</v>
      </c>
      <c r="N274" s="18">
        <v>140842</v>
      </c>
      <c r="O274" s="18">
        <v>101920</v>
      </c>
      <c r="P274" s="18">
        <v>101332</v>
      </c>
      <c r="Q274" s="18">
        <v>123278</v>
      </c>
      <c r="R274" s="18">
        <v>104696</v>
      </c>
      <c r="S274" s="12">
        <v>97964</v>
      </c>
      <c r="T274" s="18">
        <v>146016</v>
      </c>
      <c r="U274" s="18">
        <v>115197</v>
      </c>
      <c r="V274" s="18">
        <v>114034</v>
      </c>
      <c r="W274" s="18">
        <v>133065</v>
      </c>
      <c r="X274" s="12">
        <v>69878</v>
      </c>
      <c r="Y274" s="12">
        <v>64065</v>
      </c>
      <c r="Z274" s="12">
        <v>68062</v>
      </c>
      <c r="AA274" s="12">
        <v>48263</v>
      </c>
      <c r="AB274" s="12">
        <v>24510</v>
      </c>
      <c r="AC274" s="13">
        <v>9484</v>
      </c>
      <c r="AD274" s="13">
        <v>6654</v>
      </c>
      <c r="AE274" s="13">
        <v>3790</v>
      </c>
      <c r="AF274" s="13">
        <v>1643</v>
      </c>
      <c r="AG274" s="15">
        <v>634</v>
      </c>
      <c r="AH274" s="15">
        <v>743</v>
      </c>
      <c r="AI274" s="14"/>
      <c r="AJ274" s="15">
        <v>129</v>
      </c>
      <c r="AK274" s="14"/>
      <c r="AL274" s="15">
        <v>129</v>
      </c>
      <c r="AM274" s="14"/>
      <c r="AN274" s="15">
        <v>129</v>
      </c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99"/>
      <c r="BX274" s="99"/>
      <c r="BY274" s="99"/>
      <c r="BZ274" s="99"/>
      <c r="CA274" s="99"/>
      <c r="CB274" s="99"/>
      <c r="CD274" s="24">
        <f t="shared" si="14"/>
        <v>0</v>
      </c>
      <c r="CE274" s="24">
        <f t="shared" si="15"/>
        <v>0</v>
      </c>
      <c r="CF274" s="24">
        <f t="shared" si="16"/>
        <v>0</v>
      </c>
    </row>
    <row r="275" spans="2:84" x14ac:dyDescent="0.2">
      <c r="B275" s="11" t="s">
        <v>208</v>
      </c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99"/>
      <c r="BX275" s="99"/>
      <c r="BY275" s="99"/>
      <c r="BZ275" s="99"/>
      <c r="CA275" s="99"/>
      <c r="CB275" s="99"/>
      <c r="CD275" s="24">
        <f t="shared" si="14"/>
        <v>0</v>
      </c>
      <c r="CE275" s="24">
        <f t="shared" si="15"/>
        <v>0</v>
      </c>
      <c r="CF275" s="24">
        <f t="shared" si="16"/>
        <v>0</v>
      </c>
    </row>
    <row r="276" spans="2:84" x14ac:dyDescent="0.2">
      <c r="B276" s="11" t="s">
        <v>211</v>
      </c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99"/>
      <c r="BX276" s="99"/>
      <c r="BY276" s="99"/>
      <c r="BZ276" s="99"/>
      <c r="CA276" s="99"/>
      <c r="CB276" s="99"/>
      <c r="CD276" s="24">
        <f t="shared" si="14"/>
        <v>0</v>
      </c>
      <c r="CE276" s="24">
        <f t="shared" si="15"/>
        <v>0</v>
      </c>
      <c r="CF276" s="24">
        <f t="shared" si="16"/>
        <v>0</v>
      </c>
    </row>
    <row r="277" spans="2:84" x14ac:dyDescent="0.2">
      <c r="B277" s="11" t="s">
        <v>216</v>
      </c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99"/>
      <c r="BX277" s="99"/>
      <c r="BY277" s="99"/>
      <c r="BZ277" s="99"/>
      <c r="CA277" s="99"/>
      <c r="CB277" s="99"/>
      <c r="CD277" s="24">
        <f t="shared" si="14"/>
        <v>0</v>
      </c>
      <c r="CE277" s="24">
        <f t="shared" si="15"/>
        <v>0</v>
      </c>
      <c r="CF277" s="24">
        <f t="shared" si="16"/>
        <v>0</v>
      </c>
    </row>
    <row r="278" spans="2:84" x14ac:dyDescent="0.2">
      <c r="B278" s="11" t="s">
        <v>218</v>
      </c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99"/>
      <c r="BX278" s="99"/>
      <c r="BY278" s="99"/>
      <c r="BZ278" s="99"/>
      <c r="CA278" s="99"/>
      <c r="CB278" s="99"/>
      <c r="CD278" s="24">
        <f t="shared" si="14"/>
        <v>0</v>
      </c>
      <c r="CE278" s="24">
        <f t="shared" si="15"/>
        <v>0</v>
      </c>
      <c r="CF278" s="24">
        <f t="shared" si="16"/>
        <v>0</v>
      </c>
    </row>
    <row r="279" spans="2:84" x14ac:dyDescent="0.2">
      <c r="B279" s="11" t="s">
        <v>225</v>
      </c>
      <c r="C279" s="13">
        <v>1942</v>
      </c>
      <c r="D279" s="13">
        <v>1723</v>
      </c>
      <c r="E279" s="13">
        <v>3206</v>
      </c>
      <c r="F279" s="13">
        <v>1262</v>
      </c>
      <c r="G279" s="15">
        <v>287</v>
      </c>
      <c r="H279" s="20">
        <v>37</v>
      </c>
      <c r="I279" s="20">
        <v>72</v>
      </c>
      <c r="J279" s="15">
        <v>182</v>
      </c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99"/>
      <c r="BX279" s="99"/>
      <c r="BY279" s="99"/>
      <c r="BZ279" s="99"/>
      <c r="CA279" s="99"/>
      <c r="CB279" s="99"/>
      <c r="CD279" s="24">
        <f t="shared" si="14"/>
        <v>0</v>
      </c>
      <c r="CE279" s="24">
        <f t="shared" si="15"/>
        <v>0</v>
      </c>
      <c r="CF279" s="24">
        <f t="shared" si="16"/>
        <v>0</v>
      </c>
    </row>
    <row r="280" spans="2:84" x14ac:dyDescent="0.2">
      <c r="B280" s="11" t="s">
        <v>230</v>
      </c>
      <c r="C280" s="12">
        <v>13382</v>
      </c>
      <c r="D280" s="12">
        <v>22552</v>
      </c>
      <c r="E280" s="13">
        <v>6263</v>
      </c>
      <c r="F280" s="15">
        <v>290</v>
      </c>
      <c r="G280" s="20">
        <v>79</v>
      </c>
      <c r="H280" s="15">
        <v>291</v>
      </c>
      <c r="I280" s="15">
        <v>266</v>
      </c>
      <c r="J280" s="20">
        <v>53</v>
      </c>
      <c r="K280" s="15">
        <v>348</v>
      </c>
      <c r="L280" s="15">
        <v>107</v>
      </c>
      <c r="M280" s="15">
        <v>378</v>
      </c>
      <c r="N280" s="20">
        <v>81</v>
      </c>
      <c r="O280" s="20">
        <v>25</v>
      </c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99"/>
      <c r="BX280" s="99"/>
      <c r="BY280" s="99"/>
      <c r="BZ280" s="99"/>
      <c r="CA280" s="99"/>
      <c r="CB280" s="99"/>
      <c r="CD280" s="24">
        <f t="shared" si="14"/>
        <v>0</v>
      </c>
      <c r="CE280" s="24">
        <f t="shared" si="15"/>
        <v>0</v>
      </c>
      <c r="CF280" s="24">
        <f t="shared" si="16"/>
        <v>0</v>
      </c>
    </row>
    <row r="281" spans="2:84" x14ac:dyDescent="0.2">
      <c r="B281" s="11" t="s">
        <v>233</v>
      </c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99"/>
      <c r="BX281" s="99"/>
      <c r="BY281" s="99"/>
      <c r="BZ281" s="99"/>
      <c r="CA281" s="99"/>
      <c r="CB281" s="99"/>
      <c r="CD281" s="24">
        <f t="shared" si="14"/>
        <v>0</v>
      </c>
      <c r="CE281" s="24">
        <f t="shared" si="15"/>
        <v>0</v>
      </c>
      <c r="CF281" s="24">
        <f t="shared" si="16"/>
        <v>0</v>
      </c>
    </row>
    <row r="282" spans="2:84" x14ac:dyDescent="0.2">
      <c r="B282" s="11" t="s">
        <v>235</v>
      </c>
      <c r="C282" s="14"/>
      <c r="D282" s="14"/>
      <c r="E282" s="14"/>
      <c r="F282" s="15">
        <v>132</v>
      </c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5">
        <v>267</v>
      </c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99"/>
      <c r="BX282" s="99"/>
      <c r="BY282" s="99"/>
      <c r="BZ282" s="99"/>
      <c r="CA282" s="99"/>
      <c r="CB282" s="99"/>
      <c r="CD282" s="24">
        <f t="shared" si="14"/>
        <v>0</v>
      </c>
      <c r="CE282" s="24">
        <f t="shared" si="15"/>
        <v>0</v>
      </c>
      <c r="CF282" s="24">
        <f t="shared" si="16"/>
        <v>0</v>
      </c>
    </row>
    <row r="283" spans="2:84" x14ac:dyDescent="0.2">
      <c r="B283" s="11" t="s">
        <v>236</v>
      </c>
      <c r="C283" s="14"/>
      <c r="D283" s="14"/>
      <c r="E283" s="20">
        <v>66</v>
      </c>
      <c r="F283" s="20">
        <v>66</v>
      </c>
      <c r="G283" s="14"/>
      <c r="H283" s="14"/>
      <c r="I283" s="14"/>
      <c r="J283" s="14"/>
      <c r="K283" s="14"/>
      <c r="L283" s="15">
        <v>268</v>
      </c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99"/>
      <c r="BX283" s="99"/>
      <c r="BY283" s="99"/>
      <c r="BZ283" s="99"/>
      <c r="CA283" s="99"/>
      <c r="CB283" s="99"/>
      <c r="CD283" s="24">
        <f t="shared" si="14"/>
        <v>0</v>
      </c>
      <c r="CE283" s="24">
        <f t="shared" si="15"/>
        <v>0</v>
      </c>
      <c r="CF283" s="24">
        <f t="shared" si="16"/>
        <v>0</v>
      </c>
    </row>
    <row r="284" spans="2:84" x14ac:dyDescent="0.2">
      <c r="B284" s="11" t="s">
        <v>239</v>
      </c>
      <c r="C284" s="12">
        <v>24332</v>
      </c>
      <c r="D284" s="12">
        <v>26193</v>
      </c>
      <c r="E284" s="12">
        <v>29969</v>
      </c>
      <c r="F284" s="12">
        <v>24730</v>
      </c>
      <c r="G284" s="12">
        <v>21159</v>
      </c>
      <c r="H284" s="12">
        <v>25768</v>
      </c>
      <c r="I284" s="12">
        <v>19945</v>
      </c>
      <c r="J284" s="12">
        <v>16738</v>
      </c>
      <c r="K284" s="12">
        <v>20627</v>
      </c>
      <c r="L284" s="12">
        <v>17345</v>
      </c>
      <c r="M284" s="12">
        <v>18524</v>
      </c>
      <c r="N284" s="12">
        <v>28829</v>
      </c>
      <c r="O284" s="12">
        <v>28003</v>
      </c>
      <c r="P284" s="12">
        <v>26106</v>
      </c>
      <c r="Q284" s="12">
        <v>35611</v>
      </c>
      <c r="R284" s="12">
        <v>24817</v>
      </c>
      <c r="S284" s="12">
        <v>19897</v>
      </c>
      <c r="T284" s="12">
        <v>26847</v>
      </c>
      <c r="U284" s="12">
        <v>21463</v>
      </c>
      <c r="V284" s="12">
        <v>21146</v>
      </c>
      <c r="W284" s="12">
        <v>28341</v>
      </c>
      <c r="X284" s="12">
        <v>19998</v>
      </c>
      <c r="Y284" s="12">
        <v>17775</v>
      </c>
      <c r="Z284" s="12">
        <v>20417</v>
      </c>
      <c r="AA284" s="12">
        <v>16080</v>
      </c>
      <c r="AB284" s="12">
        <v>18598</v>
      </c>
      <c r="AC284" s="12">
        <v>21275</v>
      </c>
      <c r="AD284" s="12">
        <v>23960</v>
      </c>
      <c r="AE284" s="12">
        <v>18453</v>
      </c>
      <c r="AF284" s="13">
        <v>9163</v>
      </c>
      <c r="AG284" s="13">
        <v>9969</v>
      </c>
      <c r="AH284" s="13">
        <v>9160</v>
      </c>
      <c r="AI284" s="12">
        <v>11142</v>
      </c>
      <c r="AJ284" s="12">
        <v>15950</v>
      </c>
      <c r="AK284" s="12">
        <v>20175</v>
      </c>
      <c r="AL284" s="12">
        <v>31830</v>
      </c>
      <c r="AM284" s="12">
        <v>16829</v>
      </c>
      <c r="AN284" s="13">
        <v>5340</v>
      </c>
      <c r="AO284" s="13">
        <v>8736</v>
      </c>
      <c r="AP284" s="13">
        <v>5307</v>
      </c>
      <c r="AQ284" s="13">
        <v>5623</v>
      </c>
      <c r="AR284" s="13">
        <v>7300</v>
      </c>
      <c r="AS284" s="13">
        <v>6764</v>
      </c>
      <c r="AT284" s="13">
        <v>5328</v>
      </c>
      <c r="AU284" s="13">
        <v>6019</v>
      </c>
      <c r="AV284" s="13">
        <v>5810</v>
      </c>
      <c r="AW284" s="13">
        <v>4486</v>
      </c>
      <c r="AX284" s="13">
        <v>7103</v>
      </c>
      <c r="AY284" s="13">
        <v>6521</v>
      </c>
      <c r="AZ284" s="13">
        <v>4568</v>
      </c>
      <c r="BA284" s="13">
        <v>6066</v>
      </c>
      <c r="BB284" s="13">
        <v>6020</v>
      </c>
      <c r="BC284" s="13">
        <v>3729</v>
      </c>
      <c r="BD284" s="13">
        <v>5206</v>
      </c>
      <c r="BE284" s="13">
        <v>3248</v>
      </c>
      <c r="BF284" s="13">
        <v>4750</v>
      </c>
      <c r="BG284" s="13">
        <v>8126</v>
      </c>
      <c r="BH284" s="13">
        <v>3825</v>
      </c>
      <c r="BI284" s="13">
        <v>3876</v>
      </c>
      <c r="BJ284" s="13">
        <v>6592</v>
      </c>
      <c r="BK284" s="13">
        <v>6736</v>
      </c>
      <c r="BL284" s="12">
        <v>10540</v>
      </c>
      <c r="BM284" s="13">
        <v>7173</v>
      </c>
      <c r="BN284" s="13">
        <v>5258</v>
      </c>
      <c r="BO284" s="13">
        <v>3313</v>
      </c>
      <c r="BP284" s="13">
        <v>3924</v>
      </c>
      <c r="BQ284" s="13">
        <v>2729</v>
      </c>
      <c r="BR284" s="13">
        <v>1011</v>
      </c>
      <c r="BS284" s="15">
        <v>132</v>
      </c>
      <c r="BT284" s="15">
        <v>218</v>
      </c>
      <c r="BU284" s="14"/>
      <c r="BV284" s="14"/>
      <c r="BW284" s="99"/>
      <c r="BX284" s="99"/>
      <c r="BY284" s="99"/>
      <c r="BZ284" s="99"/>
      <c r="CA284" s="99"/>
      <c r="CB284" s="99"/>
      <c r="CD284" s="24">
        <f t="shared" si="14"/>
        <v>218</v>
      </c>
      <c r="CE284" s="24">
        <f t="shared" si="15"/>
        <v>3872</v>
      </c>
      <c r="CF284" s="24">
        <f t="shared" si="16"/>
        <v>12495</v>
      </c>
    </row>
    <row r="285" spans="2:84" x14ac:dyDescent="0.2">
      <c r="B285" s="11" t="s">
        <v>240</v>
      </c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99"/>
      <c r="BX285" s="99"/>
      <c r="BY285" s="99"/>
      <c r="BZ285" s="99"/>
      <c r="CA285" s="99"/>
      <c r="CB285" s="99"/>
      <c r="CD285" s="24">
        <f t="shared" si="14"/>
        <v>0</v>
      </c>
      <c r="CE285" s="24">
        <f t="shared" si="15"/>
        <v>0</v>
      </c>
      <c r="CF285" s="24">
        <f t="shared" si="16"/>
        <v>0</v>
      </c>
    </row>
    <row r="286" spans="2:84" x14ac:dyDescent="0.2">
      <c r="B286" s="11" t="s">
        <v>241</v>
      </c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99"/>
      <c r="BX286" s="99"/>
      <c r="BY286" s="99"/>
      <c r="BZ286" s="99"/>
      <c r="CA286" s="99"/>
      <c r="CB286" s="99"/>
      <c r="CD286" s="24">
        <f t="shared" si="14"/>
        <v>0</v>
      </c>
      <c r="CE286" s="24">
        <f t="shared" si="15"/>
        <v>0</v>
      </c>
      <c r="CF286" s="24">
        <f t="shared" si="16"/>
        <v>0</v>
      </c>
    </row>
    <row r="287" spans="2:84" x14ac:dyDescent="0.2">
      <c r="B287" s="11" t="s">
        <v>244</v>
      </c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99"/>
      <c r="BX287" s="99"/>
      <c r="BY287" s="99"/>
      <c r="BZ287" s="99"/>
      <c r="CA287" s="99"/>
      <c r="CB287" s="99"/>
      <c r="CD287" s="24">
        <f t="shared" si="14"/>
        <v>0</v>
      </c>
      <c r="CE287" s="24">
        <f t="shared" si="15"/>
        <v>0</v>
      </c>
      <c r="CF287" s="24">
        <f t="shared" si="16"/>
        <v>0</v>
      </c>
    </row>
    <row r="288" spans="2:84" x14ac:dyDescent="0.2">
      <c r="B288" s="11" t="s">
        <v>253</v>
      </c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99"/>
      <c r="BX288" s="99"/>
      <c r="BY288" s="99"/>
      <c r="BZ288" s="99"/>
      <c r="CA288" s="99"/>
      <c r="CB288" s="99"/>
      <c r="CD288" s="24">
        <f t="shared" si="14"/>
        <v>0</v>
      </c>
      <c r="CE288" s="24">
        <f t="shared" si="15"/>
        <v>0</v>
      </c>
      <c r="CF288" s="24">
        <f t="shared" si="16"/>
        <v>0</v>
      </c>
    </row>
    <row r="289" spans="2:84" x14ac:dyDescent="0.2">
      <c r="B289" s="11" t="s">
        <v>255</v>
      </c>
      <c r="C289" s="12">
        <v>59087</v>
      </c>
      <c r="D289" s="12">
        <v>44716</v>
      </c>
      <c r="E289" s="12">
        <v>90585</v>
      </c>
      <c r="F289" s="12">
        <v>40806</v>
      </c>
      <c r="G289" s="12">
        <v>91524</v>
      </c>
      <c r="H289" s="18">
        <v>148310</v>
      </c>
      <c r="I289" s="12">
        <v>78629</v>
      </c>
      <c r="J289" s="12">
        <v>64050</v>
      </c>
      <c r="K289" s="18">
        <v>111139</v>
      </c>
      <c r="L289" s="18">
        <v>138941</v>
      </c>
      <c r="M289" s="12">
        <v>97005</v>
      </c>
      <c r="N289" s="18">
        <v>110192</v>
      </c>
      <c r="O289" s="12">
        <v>99358</v>
      </c>
      <c r="P289" s="18">
        <v>105512</v>
      </c>
      <c r="Q289" s="12">
        <v>90832</v>
      </c>
      <c r="R289" s="18">
        <v>112571</v>
      </c>
      <c r="S289" s="18">
        <v>157354</v>
      </c>
      <c r="T289" s="18">
        <v>189545</v>
      </c>
      <c r="U289" s="18">
        <v>168539</v>
      </c>
      <c r="V289" s="12">
        <v>92801</v>
      </c>
      <c r="W289" s="18">
        <v>169968</v>
      </c>
      <c r="X289" s="18">
        <v>103843</v>
      </c>
      <c r="Y289" s="18">
        <v>116673</v>
      </c>
      <c r="Z289" s="18">
        <v>155691</v>
      </c>
      <c r="AA289" s="18">
        <v>104825</v>
      </c>
      <c r="AB289" s="12">
        <v>86123</v>
      </c>
      <c r="AC289" s="18">
        <v>126154</v>
      </c>
      <c r="AD289" s="18">
        <v>116518</v>
      </c>
      <c r="AE289" s="18">
        <v>113552</v>
      </c>
      <c r="AF289" s="18">
        <v>225872</v>
      </c>
      <c r="AG289" s="18">
        <v>103773</v>
      </c>
      <c r="AH289" s="18">
        <v>166996</v>
      </c>
      <c r="AI289" s="18">
        <v>180303</v>
      </c>
      <c r="AJ289" s="18">
        <v>125269</v>
      </c>
      <c r="AK289" s="18">
        <v>129806</v>
      </c>
      <c r="AL289" s="18">
        <v>146452</v>
      </c>
      <c r="AM289" s="18">
        <v>111921</v>
      </c>
      <c r="AN289" s="12">
        <v>87027</v>
      </c>
      <c r="AO289" s="18">
        <v>102176</v>
      </c>
      <c r="AP289" s="18">
        <v>182058</v>
      </c>
      <c r="AQ289" s="18">
        <v>158476</v>
      </c>
      <c r="AR289" s="18">
        <v>193049</v>
      </c>
      <c r="AS289" s="18">
        <v>156658</v>
      </c>
      <c r="AT289" s="18">
        <v>132508</v>
      </c>
      <c r="AU289" s="18">
        <v>208163</v>
      </c>
      <c r="AV289" s="12">
        <v>85484</v>
      </c>
      <c r="AW289" s="18">
        <v>172821</v>
      </c>
      <c r="AX289" s="18">
        <v>216559</v>
      </c>
      <c r="AY289" s="18">
        <v>118875</v>
      </c>
      <c r="AZ289" s="18">
        <v>124514</v>
      </c>
      <c r="BA289" s="18">
        <v>231484</v>
      </c>
      <c r="BB289" s="18">
        <v>135610</v>
      </c>
      <c r="BC289" s="18">
        <v>242789</v>
      </c>
      <c r="BD289" s="18">
        <v>208584</v>
      </c>
      <c r="BE289" s="18">
        <v>153157</v>
      </c>
      <c r="BF289" s="18">
        <v>141433</v>
      </c>
      <c r="BG289" s="13">
        <v>6356</v>
      </c>
      <c r="BH289" s="14"/>
      <c r="BI289" s="13">
        <v>9059</v>
      </c>
      <c r="BJ289" s="14"/>
      <c r="BK289" s="14"/>
      <c r="BL289" s="13">
        <v>9059</v>
      </c>
      <c r="BM289" s="14"/>
      <c r="BN289" s="14"/>
      <c r="BO289" s="14"/>
      <c r="BP289" s="13">
        <v>2315</v>
      </c>
      <c r="BQ289" s="14"/>
      <c r="BR289" s="14"/>
      <c r="BS289" s="14"/>
      <c r="BT289" s="14"/>
      <c r="BU289" s="14"/>
      <c r="BV289" s="14"/>
      <c r="BW289" s="99"/>
      <c r="BX289" s="99"/>
      <c r="BY289" s="99"/>
      <c r="BZ289" s="99"/>
      <c r="CA289" s="99"/>
      <c r="CB289" s="99"/>
      <c r="CD289" s="24">
        <f t="shared" si="14"/>
        <v>0</v>
      </c>
      <c r="CE289" s="24">
        <f t="shared" si="15"/>
        <v>0</v>
      </c>
      <c r="CF289" s="24">
        <f t="shared" si="16"/>
        <v>2315</v>
      </c>
    </row>
    <row r="290" spans="2:84" x14ac:dyDescent="0.2">
      <c r="B290" s="11" t="s">
        <v>257</v>
      </c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99"/>
      <c r="BX290" s="99"/>
      <c r="BY290" s="99"/>
      <c r="BZ290" s="99"/>
      <c r="CA290" s="99"/>
      <c r="CB290" s="99"/>
      <c r="CD290" s="24">
        <f t="shared" si="14"/>
        <v>0</v>
      </c>
      <c r="CE290" s="24">
        <f t="shared" si="15"/>
        <v>0</v>
      </c>
      <c r="CF290" s="24">
        <f t="shared" si="16"/>
        <v>0</v>
      </c>
    </row>
    <row r="291" spans="2:84" x14ac:dyDescent="0.2">
      <c r="B291" s="11" t="s">
        <v>258</v>
      </c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99"/>
      <c r="BX291" s="99"/>
      <c r="BY291" s="99"/>
      <c r="BZ291" s="99"/>
      <c r="CA291" s="99"/>
      <c r="CB291" s="99"/>
      <c r="CD291" s="24">
        <f t="shared" si="14"/>
        <v>0</v>
      </c>
      <c r="CE291" s="24">
        <f t="shared" si="15"/>
        <v>0</v>
      </c>
      <c r="CF291" s="24">
        <f t="shared" si="16"/>
        <v>0</v>
      </c>
    </row>
    <row r="292" spans="2:84" x14ac:dyDescent="0.2">
      <c r="B292" s="11" t="s">
        <v>259</v>
      </c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99"/>
      <c r="BX292" s="99"/>
      <c r="BY292" s="99"/>
      <c r="BZ292" s="99"/>
      <c r="CA292" s="99"/>
      <c r="CB292" s="99"/>
      <c r="CD292" s="24">
        <f t="shared" si="14"/>
        <v>0</v>
      </c>
      <c r="CE292" s="24">
        <f t="shared" si="15"/>
        <v>0</v>
      </c>
      <c r="CF292" s="24">
        <f t="shared" si="16"/>
        <v>0</v>
      </c>
    </row>
    <row r="293" spans="2:84" x14ac:dyDescent="0.2">
      <c r="B293" s="11" t="s">
        <v>262</v>
      </c>
      <c r="C293" s="20">
        <v>38</v>
      </c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99"/>
      <c r="BX293" s="99"/>
      <c r="BY293" s="99"/>
      <c r="BZ293" s="99"/>
      <c r="CA293" s="99"/>
      <c r="CB293" s="99"/>
      <c r="CD293" s="24">
        <f t="shared" si="14"/>
        <v>0</v>
      </c>
      <c r="CE293" s="24">
        <f t="shared" si="15"/>
        <v>0</v>
      </c>
      <c r="CF293" s="24">
        <f t="shared" si="16"/>
        <v>0</v>
      </c>
    </row>
    <row r="294" spans="2:84" x14ac:dyDescent="0.2">
      <c r="B294" s="11" t="s">
        <v>263</v>
      </c>
      <c r="C294" s="13">
        <v>1528</v>
      </c>
      <c r="D294" s="15">
        <v>433</v>
      </c>
      <c r="E294" s="15">
        <v>253</v>
      </c>
      <c r="F294" s="15">
        <v>257</v>
      </c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5">
        <v>148</v>
      </c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99"/>
      <c r="BX294" s="99"/>
      <c r="BY294" s="99"/>
      <c r="BZ294" s="99"/>
      <c r="CA294" s="99"/>
      <c r="CB294" s="99"/>
      <c r="CD294" s="24">
        <f t="shared" si="14"/>
        <v>0</v>
      </c>
      <c r="CE294" s="24">
        <f t="shared" si="15"/>
        <v>0</v>
      </c>
      <c r="CF294" s="24">
        <f t="shared" si="16"/>
        <v>0</v>
      </c>
    </row>
    <row r="295" spans="2:84" x14ac:dyDescent="0.2">
      <c r="B295" s="11" t="s">
        <v>264</v>
      </c>
      <c r="C295" s="15">
        <v>474</v>
      </c>
      <c r="D295" s="15">
        <v>603</v>
      </c>
      <c r="E295" s="15">
        <v>825</v>
      </c>
      <c r="F295" s="15">
        <v>719</v>
      </c>
      <c r="G295" s="15">
        <v>631</v>
      </c>
      <c r="H295" s="15">
        <v>949</v>
      </c>
      <c r="I295" s="15">
        <v>722</v>
      </c>
      <c r="J295" s="15">
        <v>997</v>
      </c>
      <c r="K295" s="15">
        <v>799</v>
      </c>
      <c r="L295" s="15">
        <v>898</v>
      </c>
      <c r="M295" s="15">
        <v>734</v>
      </c>
      <c r="N295" s="15">
        <v>927</v>
      </c>
      <c r="O295" s="15">
        <v>600</v>
      </c>
      <c r="P295" s="15">
        <v>730</v>
      </c>
      <c r="Q295" s="15">
        <v>660</v>
      </c>
      <c r="R295" s="15">
        <v>828</v>
      </c>
      <c r="S295" s="15">
        <v>222</v>
      </c>
      <c r="T295" s="15">
        <v>680</v>
      </c>
      <c r="U295" s="15">
        <v>801</v>
      </c>
      <c r="V295" s="13">
        <v>1181</v>
      </c>
      <c r="W295" s="13">
        <v>1192</v>
      </c>
      <c r="X295" s="15">
        <v>829</v>
      </c>
      <c r="Y295" s="15">
        <v>704</v>
      </c>
      <c r="Z295" s="15">
        <v>857</v>
      </c>
      <c r="AA295" s="15">
        <v>573</v>
      </c>
      <c r="AB295" s="15">
        <v>179</v>
      </c>
      <c r="AC295" s="15">
        <v>400</v>
      </c>
      <c r="AD295" s="15">
        <v>125</v>
      </c>
      <c r="AE295" s="15">
        <v>199</v>
      </c>
      <c r="AF295" s="15">
        <v>100</v>
      </c>
      <c r="AG295" s="20">
        <v>25</v>
      </c>
      <c r="AH295" s="20">
        <v>75</v>
      </c>
      <c r="AI295" s="20">
        <v>25</v>
      </c>
      <c r="AJ295" s="14"/>
      <c r="AK295" s="14"/>
      <c r="AL295" s="20">
        <v>50</v>
      </c>
      <c r="AM295" s="20">
        <v>25</v>
      </c>
      <c r="AN295" s="20">
        <v>25</v>
      </c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99"/>
      <c r="BX295" s="99"/>
      <c r="BY295" s="99"/>
      <c r="BZ295" s="99"/>
      <c r="CA295" s="99"/>
      <c r="CB295" s="99"/>
      <c r="CD295" s="24">
        <f t="shared" si="14"/>
        <v>0</v>
      </c>
      <c r="CE295" s="24">
        <f t="shared" si="15"/>
        <v>0</v>
      </c>
      <c r="CF295" s="24">
        <f t="shared" si="16"/>
        <v>0</v>
      </c>
    </row>
    <row r="296" spans="2:84" x14ac:dyDescent="0.2">
      <c r="B296" s="11" t="s">
        <v>265</v>
      </c>
      <c r="C296" s="13">
        <v>1636</v>
      </c>
      <c r="D296" s="13">
        <v>2078</v>
      </c>
      <c r="E296" s="13">
        <v>1557</v>
      </c>
      <c r="F296" s="13">
        <v>1732</v>
      </c>
      <c r="G296" s="13">
        <v>1204</v>
      </c>
      <c r="H296" s="13">
        <v>2367</v>
      </c>
      <c r="I296" s="13">
        <v>2359</v>
      </c>
      <c r="J296" s="13">
        <v>1311</v>
      </c>
      <c r="K296" s="13">
        <v>2809</v>
      </c>
      <c r="L296" s="13">
        <v>2436</v>
      </c>
      <c r="M296" s="13">
        <v>1981</v>
      </c>
      <c r="N296" s="13">
        <v>2145</v>
      </c>
      <c r="O296" s="13">
        <v>1125</v>
      </c>
      <c r="P296" s="13">
        <v>2201</v>
      </c>
      <c r="Q296" s="13">
        <v>1810</v>
      </c>
      <c r="R296" s="15">
        <v>836</v>
      </c>
      <c r="S296" s="13">
        <v>1534</v>
      </c>
      <c r="T296" s="15">
        <v>890</v>
      </c>
      <c r="U296" s="13">
        <v>1608</v>
      </c>
      <c r="V296" s="13">
        <v>1105</v>
      </c>
      <c r="W296" s="13">
        <v>1504</v>
      </c>
      <c r="X296" s="13">
        <v>1168</v>
      </c>
      <c r="Y296" s="13">
        <v>1087</v>
      </c>
      <c r="Z296" s="13">
        <v>1633</v>
      </c>
      <c r="AA296" s="13">
        <v>1122</v>
      </c>
      <c r="AB296" s="15">
        <v>841</v>
      </c>
      <c r="AC296" s="15">
        <v>784</v>
      </c>
      <c r="AD296" s="20">
        <v>99</v>
      </c>
      <c r="AE296" s="20">
        <v>99</v>
      </c>
      <c r="AF296" s="14"/>
      <c r="AG296" s="20">
        <v>50</v>
      </c>
      <c r="AH296" s="20">
        <v>50</v>
      </c>
      <c r="AI296" s="20">
        <v>50</v>
      </c>
      <c r="AJ296" s="20">
        <v>50</v>
      </c>
      <c r="AK296" s="14"/>
      <c r="AL296" s="20">
        <v>99</v>
      </c>
      <c r="AM296" s="14"/>
      <c r="AN296" s="20">
        <v>50</v>
      </c>
      <c r="AO296" s="20">
        <v>50</v>
      </c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99"/>
      <c r="BX296" s="99"/>
      <c r="BY296" s="99"/>
      <c r="BZ296" s="99"/>
      <c r="CA296" s="99"/>
      <c r="CB296" s="99"/>
      <c r="CD296" s="24">
        <f t="shared" si="14"/>
        <v>0</v>
      </c>
      <c r="CE296" s="24">
        <f t="shared" si="15"/>
        <v>0</v>
      </c>
      <c r="CF296" s="24">
        <f t="shared" si="16"/>
        <v>0</v>
      </c>
    </row>
    <row r="297" spans="2:84" x14ac:dyDescent="0.2">
      <c r="B297" s="11" t="s">
        <v>268</v>
      </c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99"/>
      <c r="BX297" s="99"/>
      <c r="BY297" s="99"/>
      <c r="BZ297" s="99"/>
      <c r="CA297" s="99"/>
      <c r="CB297" s="99"/>
      <c r="CD297" s="24">
        <f t="shared" si="14"/>
        <v>0</v>
      </c>
      <c r="CE297" s="24">
        <f t="shared" si="15"/>
        <v>0</v>
      </c>
      <c r="CF297" s="24">
        <f t="shared" si="16"/>
        <v>0</v>
      </c>
    </row>
    <row r="298" spans="2:84" x14ac:dyDescent="0.2">
      <c r="B298" s="11" t="s">
        <v>271</v>
      </c>
      <c r="C298" s="20">
        <v>27</v>
      </c>
      <c r="D298" s="19">
        <v>9</v>
      </c>
      <c r="E298" s="20">
        <v>17</v>
      </c>
      <c r="F298" s="20">
        <v>22</v>
      </c>
      <c r="G298" s="14"/>
      <c r="H298" s="20">
        <v>85</v>
      </c>
      <c r="I298" s="20">
        <v>31</v>
      </c>
      <c r="J298" s="20">
        <v>13</v>
      </c>
      <c r="K298" s="19">
        <v>4</v>
      </c>
      <c r="L298" s="20">
        <v>31</v>
      </c>
      <c r="M298" s="20">
        <v>13</v>
      </c>
      <c r="N298" s="20">
        <v>40</v>
      </c>
      <c r="O298" s="19">
        <v>4</v>
      </c>
      <c r="P298" s="20">
        <v>17</v>
      </c>
      <c r="Q298" s="20">
        <v>31</v>
      </c>
      <c r="R298" s="19">
        <v>4</v>
      </c>
      <c r="S298" s="20">
        <v>13</v>
      </c>
      <c r="T298" s="20">
        <v>44</v>
      </c>
      <c r="U298" s="19">
        <v>4</v>
      </c>
      <c r="V298" s="19">
        <v>4</v>
      </c>
      <c r="W298" s="20">
        <v>27</v>
      </c>
      <c r="X298" s="20">
        <v>22</v>
      </c>
      <c r="Y298" s="20">
        <v>18</v>
      </c>
      <c r="Z298" s="14"/>
      <c r="AA298" s="19">
        <v>8</v>
      </c>
      <c r="AB298" s="20">
        <v>13</v>
      </c>
      <c r="AC298" s="20">
        <v>22</v>
      </c>
      <c r="AD298" s="20">
        <v>22</v>
      </c>
      <c r="AE298" s="19">
        <v>4</v>
      </c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99"/>
      <c r="BX298" s="99"/>
      <c r="BY298" s="99"/>
      <c r="BZ298" s="99"/>
      <c r="CA298" s="99"/>
      <c r="CB298" s="99"/>
      <c r="CD298" s="24">
        <f t="shared" si="14"/>
        <v>0</v>
      </c>
      <c r="CE298" s="24">
        <f t="shared" si="15"/>
        <v>0</v>
      </c>
      <c r="CF298" s="24">
        <f t="shared" si="16"/>
        <v>0</v>
      </c>
    </row>
    <row r="299" spans="2:84" x14ac:dyDescent="0.2">
      <c r="B299" s="11" t="s">
        <v>273</v>
      </c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99"/>
      <c r="BX299" s="99"/>
      <c r="BY299" s="99"/>
      <c r="BZ299" s="99"/>
      <c r="CA299" s="99"/>
      <c r="CB299" s="99"/>
      <c r="CD299" s="24">
        <f t="shared" si="14"/>
        <v>0</v>
      </c>
      <c r="CE299" s="24">
        <f t="shared" si="15"/>
        <v>0</v>
      </c>
      <c r="CF299" s="24">
        <f t="shared" si="16"/>
        <v>0</v>
      </c>
    </row>
    <row r="300" spans="2:84" x14ac:dyDescent="0.2">
      <c r="B300" s="11" t="s">
        <v>277</v>
      </c>
      <c r="C300" s="18">
        <v>134002</v>
      </c>
      <c r="D300" s="18">
        <v>132571</v>
      </c>
      <c r="E300" s="18">
        <v>163762</v>
      </c>
      <c r="F300" s="18">
        <v>128706</v>
      </c>
      <c r="G300" s="18">
        <v>108218</v>
      </c>
      <c r="H300" s="18">
        <v>139697</v>
      </c>
      <c r="I300" s="18">
        <v>119020</v>
      </c>
      <c r="J300" s="18">
        <v>113671</v>
      </c>
      <c r="K300" s="18">
        <v>120164</v>
      </c>
      <c r="L300" s="12">
        <v>66814</v>
      </c>
      <c r="M300" s="18">
        <v>154722</v>
      </c>
      <c r="N300" s="18">
        <v>123397</v>
      </c>
      <c r="O300" s="18">
        <v>105214</v>
      </c>
      <c r="P300" s="18">
        <v>103315</v>
      </c>
      <c r="Q300" s="18">
        <v>122350</v>
      </c>
      <c r="R300" s="12">
        <v>88033</v>
      </c>
      <c r="S300" s="12">
        <v>89282</v>
      </c>
      <c r="T300" s="12">
        <v>96776</v>
      </c>
      <c r="U300" s="12">
        <v>88913</v>
      </c>
      <c r="V300" s="12">
        <v>89610</v>
      </c>
      <c r="W300" s="18">
        <v>108678</v>
      </c>
      <c r="X300" s="12">
        <v>73975</v>
      </c>
      <c r="Y300" s="12">
        <v>69989</v>
      </c>
      <c r="Z300" s="12">
        <v>96704</v>
      </c>
      <c r="AA300" s="12">
        <v>75552</v>
      </c>
      <c r="AB300" s="12">
        <v>70628</v>
      </c>
      <c r="AC300" s="12">
        <v>59092</v>
      </c>
      <c r="AD300" s="12">
        <v>13398</v>
      </c>
      <c r="AE300" s="13">
        <v>6999</v>
      </c>
      <c r="AF300" s="13">
        <v>3156</v>
      </c>
      <c r="AG300" s="12">
        <v>16208</v>
      </c>
      <c r="AH300" s="12">
        <v>25062</v>
      </c>
      <c r="AI300" s="12">
        <v>36395</v>
      </c>
      <c r="AJ300" s="12">
        <v>25350</v>
      </c>
      <c r="AK300" s="12">
        <v>28854</v>
      </c>
      <c r="AL300" s="12">
        <v>31709</v>
      </c>
      <c r="AM300" s="12">
        <v>28148</v>
      </c>
      <c r="AN300" s="12">
        <v>24476</v>
      </c>
      <c r="AO300" s="12">
        <v>30749</v>
      </c>
      <c r="AP300" s="12">
        <v>26379</v>
      </c>
      <c r="AQ300" s="12">
        <v>16915</v>
      </c>
      <c r="AR300" s="12">
        <v>24684</v>
      </c>
      <c r="AS300" s="12">
        <v>14694</v>
      </c>
      <c r="AT300" s="13">
        <v>2493</v>
      </c>
      <c r="AU300" s="13">
        <v>6600</v>
      </c>
      <c r="AV300" s="13">
        <v>2089</v>
      </c>
      <c r="AW300" s="15">
        <v>831</v>
      </c>
      <c r="AX300" s="13">
        <v>4155</v>
      </c>
      <c r="AY300" s="15">
        <v>862</v>
      </c>
      <c r="AZ300" s="13">
        <v>1831</v>
      </c>
      <c r="BA300" s="15">
        <v>121</v>
      </c>
      <c r="BB300" s="15">
        <v>630</v>
      </c>
      <c r="BC300" s="15">
        <v>108</v>
      </c>
      <c r="BD300" s="15">
        <v>361</v>
      </c>
      <c r="BE300" s="14"/>
      <c r="BF300" s="15">
        <v>165</v>
      </c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99"/>
      <c r="BX300" s="99"/>
      <c r="BY300" s="99"/>
      <c r="BZ300" s="99"/>
      <c r="CA300" s="99"/>
      <c r="CB300" s="99"/>
      <c r="CD300" s="24">
        <f t="shared" si="14"/>
        <v>0</v>
      </c>
      <c r="CE300" s="24">
        <f t="shared" si="15"/>
        <v>0</v>
      </c>
      <c r="CF300" s="24">
        <f t="shared" si="16"/>
        <v>0</v>
      </c>
    </row>
    <row r="301" spans="2:84" x14ac:dyDescent="0.2">
      <c r="B301" s="11" t="s">
        <v>278</v>
      </c>
      <c r="C301" s="18">
        <v>118903</v>
      </c>
      <c r="D301" s="18">
        <v>104752</v>
      </c>
      <c r="E301" s="18">
        <v>151040</v>
      </c>
      <c r="F301" s="18">
        <v>167640</v>
      </c>
      <c r="G301" s="18">
        <v>193776</v>
      </c>
      <c r="H301" s="18">
        <v>312008</v>
      </c>
      <c r="I301" s="18">
        <v>189329</v>
      </c>
      <c r="J301" s="18">
        <v>142767</v>
      </c>
      <c r="K301" s="18">
        <v>177722</v>
      </c>
      <c r="L301" s="18">
        <v>129813</v>
      </c>
      <c r="M301" s="18">
        <v>130022</v>
      </c>
      <c r="N301" s="18">
        <v>144953</v>
      </c>
      <c r="O301" s="18">
        <v>123746</v>
      </c>
      <c r="P301" s="18">
        <v>148230</v>
      </c>
      <c r="Q301" s="18">
        <v>212297</v>
      </c>
      <c r="R301" s="18">
        <v>216564</v>
      </c>
      <c r="S301" s="18">
        <v>239379</v>
      </c>
      <c r="T301" s="18">
        <v>239185</v>
      </c>
      <c r="U301" s="18">
        <v>144226</v>
      </c>
      <c r="V301" s="18">
        <v>139233</v>
      </c>
      <c r="W301" s="18">
        <v>167098</v>
      </c>
      <c r="X301" s="18">
        <v>125122</v>
      </c>
      <c r="Y301" s="18">
        <v>122112</v>
      </c>
      <c r="Z301" s="18">
        <v>146733</v>
      </c>
      <c r="AA301" s="18">
        <v>125691</v>
      </c>
      <c r="AB301" s="18">
        <v>141892</v>
      </c>
      <c r="AC301" s="18">
        <v>245952</v>
      </c>
      <c r="AD301" s="18">
        <v>257210</v>
      </c>
      <c r="AE301" s="18">
        <v>198516</v>
      </c>
      <c r="AF301" s="18">
        <v>163001</v>
      </c>
      <c r="AG301" s="18">
        <v>116691</v>
      </c>
      <c r="AH301" s="18">
        <v>110660</v>
      </c>
      <c r="AI301" s="12">
        <v>92153</v>
      </c>
      <c r="AJ301" s="12">
        <v>28688</v>
      </c>
      <c r="AK301" s="12">
        <v>11544</v>
      </c>
      <c r="AL301" s="13">
        <v>3096</v>
      </c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99"/>
      <c r="BX301" s="99"/>
      <c r="BY301" s="99"/>
      <c r="BZ301" s="99"/>
      <c r="CA301" s="99"/>
      <c r="CB301" s="99"/>
      <c r="CD301" s="24">
        <f t="shared" si="14"/>
        <v>0</v>
      </c>
      <c r="CE301" s="24">
        <f t="shared" si="15"/>
        <v>0</v>
      </c>
      <c r="CF301" s="24">
        <f t="shared" si="16"/>
        <v>0</v>
      </c>
    </row>
    <row r="302" spans="2:84" x14ac:dyDescent="0.2">
      <c r="B302" s="11" t="s">
        <v>280</v>
      </c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99"/>
      <c r="BX302" s="99"/>
      <c r="BY302" s="99"/>
      <c r="BZ302" s="99"/>
      <c r="CA302" s="99"/>
      <c r="CB302" s="99"/>
      <c r="CD302" s="24">
        <f t="shared" si="14"/>
        <v>0</v>
      </c>
      <c r="CE302" s="24">
        <f t="shared" si="15"/>
        <v>0</v>
      </c>
      <c r="CF302" s="24">
        <f t="shared" si="16"/>
        <v>0</v>
      </c>
    </row>
    <row r="303" spans="2:84" x14ac:dyDescent="0.2">
      <c r="B303" s="11" t="s">
        <v>281</v>
      </c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99"/>
      <c r="BX303" s="99"/>
      <c r="BY303" s="99"/>
      <c r="BZ303" s="99"/>
      <c r="CA303" s="99"/>
      <c r="CB303" s="99"/>
      <c r="CD303" s="24">
        <f t="shared" si="14"/>
        <v>0</v>
      </c>
      <c r="CE303" s="24">
        <f t="shared" si="15"/>
        <v>0</v>
      </c>
      <c r="CF303" s="24">
        <f t="shared" si="16"/>
        <v>0</v>
      </c>
    </row>
    <row r="304" spans="2:84" x14ac:dyDescent="0.2">
      <c r="B304" s="11" t="s">
        <v>283</v>
      </c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2">
        <v>17408</v>
      </c>
      <c r="AK304" s="14"/>
      <c r="AL304" s="14"/>
      <c r="AM304" s="14"/>
      <c r="AN304" s="14"/>
      <c r="AO304" s="14"/>
      <c r="AP304" s="13">
        <v>3482</v>
      </c>
      <c r="AQ304" s="14"/>
      <c r="AR304" s="14"/>
      <c r="AS304" s="13">
        <v>1988</v>
      </c>
      <c r="AT304" s="13">
        <v>5408</v>
      </c>
      <c r="AU304" s="13">
        <v>2306</v>
      </c>
      <c r="AV304" s="13">
        <v>3820</v>
      </c>
      <c r="AW304" s="13">
        <v>3702</v>
      </c>
      <c r="AX304" s="13">
        <v>3585</v>
      </c>
      <c r="AY304" s="14"/>
      <c r="AZ304" s="13">
        <v>1426</v>
      </c>
      <c r="BA304" s="13">
        <v>8755</v>
      </c>
      <c r="BB304" s="14"/>
      <c r="BC304" s="12">
        <v>19201</v>
      </c>
      <c r="BD304" s="13">
        <v>1793</v>
      </c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99"/>
      <c r="BX304" s="99"/>
      <c r="BY304" s="99"/>
      <c r="BZ304" s="99"/>
      <c r="CA304" s="99"/>
      <c r="CB304" s="99"/>
      <c r="CD304" s="24">
        <f t="shared" si="14"/>
        <v>0</v>
      </c>
      <c r="CE304" s="24">
        <f t="shared" si="15"/>
        <v>0</v>
      </c>
      <c r="CF304" s="24">
        <f t="shared" si="16"/>
        <v>0</v>
      </c>
    </row>
    <row r="305" spans="2:84" x14ac:dyDescent="0.2">
      <c r="B305" s="11" t="s">
        <v>285</v>
      </c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99"/>
      <c r="BX305" s="99"/>
      <c r="BY305" s="99"/>
      <c r="BZ305" s="99"/>
      <c r="CA305" s="99"/>
      <c r="CB305" s="99"/>
      <c r="CD305" s="24">
        <f t="shared" si="14"/>
        <v>0</v>
      </c>
      <c r="CE305" s="24">
        <f t="shared" si="15"/>
        <v>0</v>
      </c>
      <c r="CF305" s="24">
        <f t="shared" si="16"/>
        <v>0</v>
      </c>
    </row>
    <row r="306" spans="2:84" x14ac:dyDescent="0.2">
      <c r="B306" s="11" t="s">
        <v>288</v>
      </c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99"/>
      <c r="BX306" s="99"/>
      <c r="BY306" s="99"/>
      <c r="BZ306" s="99"/>
      <c r="CA306" s="99"/>
      <c r="CB306" s="99"/>
      <c r="CD306" s="24">
        <f t="shared" si="14"/>
        <v>0</v>
      </c>
      <c r="CE306" s="24">
        <f t="shared" si="15"/>
        <v>0</v>
      </c>
      <c r="CF306" s="24">
        <f t="shared" si="16"/>
        <v>0</v>
      </c>
    </row>
    <row r="307" spans="2:84" x14ac:dyDescent="0.2">
      <c r="B307" s="11" t="s">
        <v>289</v>
      </c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99"/>
      <c r="BX307" s="99"/>
      <c r="BY307" s="99"/>
      <c r="BZ307" s="99"/>
      <c r="CA307" s="99"/>
      <c r="CB307" s="99"/>
      <c r="CD307" s="24">
        <f t="shared" si="14"/>
        <v>0</v>
      </c>
      <c r="CE307" s="24">
        <f t="shared" si="15"/>
        <v>0</v>
      </c>
      <c r="CF307" s="24">
        <f t="shared" si="16"/>
        <v>0</v>
      </c>
    </row>
    <row r="308" spans="2:84" x14ac:dyDescent="0.2">
      <c r="B308" s="11" t="s">
        <v>290</v>
      </c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99"/>
      <c r="BX308" s="99"/>
      <c r="BY308" s="99"/>
      <c r="BZ308" s="99"/>
      <c r="CA308" s="99"/>
      <c r="CB308" s="99"/>
      <c r="CD308" s="24">
        <f t="shared" si="14"/>
        <v>0</v>
      </c>
      <c r="CE308" s="24">
        <f t="shared" si="15"/>
        <v>0</v>
      </c>
      <c r="CF308" s="24">
        <f t="shared" si="16"/>
        <v>0</v>
      </c>
    </row>
    <row r="309" spans="2:84" x14ac:dyDescent="0.2">
      <c r="B309" s="11" t="s">
        <v>291</v>
      </c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99"/>
      <c r="BX309" s="99"/>
      <c r="BY309" s="99"/>
      <c r="BZ309" s="99"/>
      <c r="CA309" s="99"/>
      <c r="CB309" s="99"/>
      <c r="CD309" s="24">
        <f t="shared" si="14"/>
        <v>0</v>
      </c>
      <c r="CE309" s="24">
        <f t="shared" si="15"/>
        <v>0</v>
      </c>
      <c r="CF309" s="24">
        <f t="shared" si="16"/>
        <v>0</v>
      </c>
    </row>
    <row r="310" spans="2:84" x14ac:dyDescent="0.2">
      <c r="B310" s="11" t="s">
        <v>294</v>
      </c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99"/>
      <c r="BX310" s="99"/>
      <c r="BY310" s="99"/>
      <c r="BZ310" s="99"/>
      <c r="CA310" s="99"/>
      <c r="CB310" s="99"/>
      <c r="CD310" s="24">
        <f t="shared" si="14"/>
        <v>0</v>
      </c>
      <c r="CE310" s="24">
        <f t="shared" si="15"/>
        <v>0</v>
      </c>
      <c r="CF310" s="24">
        <f t="shared" si="16"/>
        <v>0</v>
      </c>
    </row>
    <row r="311" spans="2:84" x14ac:dyDescent="0.2">
      <c r="B311" s="11" t="s">
        <v>295</v>
      </c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99"/>
      <c r="BX311" s="99"/>
      <c r="BY311" s="99"/>
      <c r="BZ311" s="99"/>
      <c r="CA311" s="99"/>
      <c r="CB311" s="99"/>
      <c r="CD311" s="24">
        <f t="shared" si="14"/>
        <v>0</v>
      </c>
      <c r="CE311" s="24">
        <f t="shared" si="15"/>
        <v>0</v>
      </c>
      <c r="CF311" s="24">
        <f t="shared" si="16"/>
        <v>0</v>
      </c>
    </row>
    <row r="312" spans="2:84" x14ac:dyDescent="0.2">
      <c r="B312" s="11" t="s">
        <v>298</v>
      </c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99"/>
      <c r="BX312" s="99"/>
      <c r="BY312" s="99"/>
      <c r="BZ312" s="99"/>
      <c r="CA312" s="99"/>
      <c r="CB312" s="99"/>
      <c r="CD312" s="24">
        <f t="shared" si="14"/>
        <v>0</v>
      </c>
      <c r="CE312" s="24">
        <f t="shared" si="15"/>
        <v>0</v>
      </c>
      <c r="CF312" s="24">
        <f t="shared" si="16"/>
        <v>0</v>
      </c>
    </row>
    <row r="313" spans="2:84" x14ac:dyDescent="0.2">
      <c r="B313" s="11" t="s">
        <v>299</v>
      </c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99"/>
      <c r="BX313" s="99"/>
      <c r="BY313" s="99"/>
      <c r="BZ313" s="99"/>
      <c r="CA313" s="99"/>
      <c r="CB313" s="99"/>
      <c r="CD313" s="24">
        <f t="shared" si="14"/>
        <v>0</v>
      </c>
      <c r="CE313" s="24">
        <f t="shared" si="15"/>
        <v>0</v>
      </c>
      <c r="CF313" s="24">
        <f t="shared" si="16"/>
        <v>0</v>
      </c>
    </row>
    <row r="314" spans="2:84" x14ac:dyDescent="0.2">
      <c r="B314" s="11" t="s">
        <v>300</v>
      </c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99"/>
      <c r="BX314" s="99"/>
      <c r="BY314" s="99"/>
      <c r="BZ314" s="99"/>
      <c r="CA314" s="99"/>
      <c r="CB314" s="99"/>
      <c r="CD314" s="24">
        <f t="shared" si="14"/>
        <v>0</v>
      </c>
      <c r="CE314" s="24">
        <f t="shared" si="15"/>
        <v>0</v>
      </c>
      <c r="CF314" s="24">
        <f t="shared" si="16"/>
        <v>0</v>
      </c>
    </row>
    <row r="315" spans="2:84" x14ac:dyDescent="0.2">
      <c r="B315" s="11" t="s">
        <v>301</v>
      </c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99"/>
      <c r="BX315" s="99"/>
      <c r="BY315" s="99"/>
      <c r="BZ315" s="99"/>
      <c r="CA315" s="99"/>
      <c r="CB315" s="99"/>
      <c r="CD315" s="24">
        <f t="shared" si="14"/>
        <v>0</v>
      </c>
      <c r="CE315" s="24">
        <f t="shared" si="15"/>
        <v>0</v>
      </c>
      <c r="CF315" s="24">
        <f t="shared" si="16"/>
        <v>0</v>
      </c>
    </row>
    <row r="316" spans="2:84" x14ac:dyDescent="0.2">
      <c r="B316" s="11" t="s">
        <v>305</v>
      </c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99"/>
      <c r="BX316" s="99"/>
      <c r="BY316" s="99"/>
      <c r="BZ316" s="99"/>
      <c r="CA316" s="99"/>
      <c r="CB316" s="99"/>
      <c r="CD316" s="24">
        <f t="shared" si="14"/>
        <v>0</v>
      </c>
      <c r="CE316" s="24">
        <f t="shared" si="15"/>
        <v>0</v>
      </c>
      <c r="CF316" s="24">
        <f t="shared" si="16"/>
        <v>0</v>
      </c>
    </row>
    <row r="317" spans="2:84" x14ac:dyDescent="0.2">
      <c r="B317" s="11" t="s">
        <v>306</v>
      </c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99"/>
      <c r="BX317" s="99"/>
      <c r="BY317" s="99"/>
      <c r="BZ317" s="99"/>
      <c r="CA317" s="99"/>
      <c r="CB317" s="99"/>
      <c r="CD317" s="24">
        <f t="shared" si="14"/>
        <v>0</v>
      </c>
      <c r="CE317" s="24">
        <f t="shared" si="15"/>
        <v>0</v>
      </c>
      <c r="CF317" s="24">
        <f t="shared" si="16"/>
        <v>0</v>
      </c>
    </row>
    <row r="318" spans="2:84" x14ac:dyDescent="0.2">
      <c r="B318" s="11" t="s">
        <v>307</v>
      </c>
      <c r="C318" s="18">
        <v>984045</v>
      </c>
      <c r="D318" s="18">
        <v>857799</v>
      </c>
      <c r="E318" s="16">
        <v>1120223</v>
      </c>
      <c r="F318" s="18">
        <v>978027</v>
      </c>
      <c r="G318" s="18">
        <v>875680</v>
      </c>
      <c r="H318" s="16">
        <v>1228407</v>
      </c>
      <c r="I318" s="16">
        <v>1024745</v>
      </c>
      <c r="J318" s="18">
        <v>980907</v>
      </c>
      <c r="K318" s="16">
        <v>1174217</v>
      </c>
      <c r="L318" s="18">
        <v>984139</v>
      </c>
      <c r="M318" s="18">
        <v>997676</v>
      </c>
      <c r="N318" s="16">
        <v>1227285</v>
      </c>
      <c r="O318" s="18">
        <v>899933</v>
      </c>
      <c r="P318" s="18">
        <v>834481</v>
      </c>
      <c r="Q318" s="16">
        <v>1065326</v>
      </c>
      <c r="R318" s="18">
        <v>879890</v>
      </c>
      <c r="S318" s="18">
        <v>868387</v>
      </c>
      <c r="T318" s="16">
        <v>1122622</v>
      </c>
      <c r="U318" s="18">
        <v>923453</v>
      </c>
      <c r="V318" s="18">
        <v>910941</v>
      </c>
      <c r="W318" s="16">
        <v>1099872</v>
      </c>
      <c r="X318" s="18">
        <v>915986</v>
      </c>
      <c r="Y318" s="18">
        <v>976658</v>
      </c>
      <c r="Z318" s="16">
        <v>1151713</v>
      </c>
      <c r="AA318" s="18">
        <v>870223</v>
      </c>
      <c r="AB318" s="18">
        <v>802102</v>
      </c>
      <c r="AC318" s="16">
        <v>1074130</v>
      </c>
      <c r="AD318" s="16">
        <v>1044945</v>
      </c>
      <c r="AE318" s="16">
        <v>1091400</v>
      </c>
      <c r="AF318" s="16">
        <v>1385219</v>
      </c>
      <c r="AG318" s="16">
        <v>1156594</v>
      </c>
      <c r="AH318" s="16">
        <v>1133470</v>
      </c>
      <c r="AI318" s="16">
        <v>1441442</v>
      </c>
      <c r="AJ318" s="16">
        <v>1188386</v>
      </c>
      <c r="AK318" s="16">
        <v>1173696</v>
      </c>
      <c r="AL318" s="16">
        <v>1552401</v>
      </c>
      <c r="AM318" s="16">
        <v>1258329</v>
      </c>
      <c r="AN318" s="16">
        <v>1016538</v>
      </c>
      <c r="AO318" s="18">
        <v>227320</v>
      </c>
      <c r="AP318" s="12">
        <v>40789</v>
      </c>
      <c r="AQ318" s="12">
        <v>29315</v>
      </c>
      <c r="AR318" s="18">
        <v>107640</v>
      </c>
      <c r="AS318" s="12">
        <v>74710</v>
      </c>
      <c r="AT318" s="12">
        <v>40661</v>
      </c>
      <c r="AU318" s="12">
        <v>47637</v>
      </c>
      <c r="AV318" s="12">
        <v>12012</v>
      </c>
      <c r="AW318" s="13">
        <v>8859</v>
      </c>
      <c r="AX318" s="12">
        <v>18205</v>
      </c>
      <c r="AY318" s="13">
        <v>3644</v>
      </c>
      <c r="AZ318" s="13">
        <v>2773</v>
      </c>
      <c r="BA318" s="13">
        <v>4242</v>
      </c>
      <c r="BB318" s="15">
        <v>590</v>
      </c>
      <c r="BC318" s="13">
        <v>3609</v>
      </c>
      <c r="BD318" s="13">
        <v>2207</v>
      </c>
      <c r="BE318" s="15">
        <v>757</v>
      </c>
      <c r="BF318" s="13">
        <v>2230</v>
      </c>
      <c r="BG318" s="13">
        <v>3113</v>
      </c>
      <c r="BH318" s="13">
        <v>1068</v>
      </c>
      <c r="BI318" s="14"/>
      <c r="BJ318" s="13">
        <v>2264</v>
      </c>
      <c r="BK318" s="14"/>
      <c r="BL318" s="14"/>
      <c r="BM318" s="14"/>
      <c r="BN318" s="14"/>
      <c r="BO318" s="14"/>
      <c r="BP318" s="14"/>
      <c r="BQ318" s="14"/>
      <c r="BR318" s="13">
        <v>1378</v>
      </c>
      <c r="BS318" s="14"/>
      <c r="BT318" s="14"/>
      <c r="BU318" s="14"/>
      <c r="BV318" s="14"/>
      <c r="BW318" s="99"/>
      <c r="BX318" s="99"/>
      <c r="BY318" s="99"/>
      <c r="BZ318" s="99"/>
      <c r="CA318" s="99"/>
      <c r="CB318" s="99"/>
      <c r="CD318" s="24">
        <f t="shared" si="14"/>
        <v>0</v>
      </c>
      <c r="CE318" s="24">
        <f t="shared" si="15"/>
        <v>1378</v>
      </c>
      <c r="CF318" s="24">
        <f t="shared" si="16"/>
        <v>0</v>
      </c>
    </row>
    <row r="319" spans="2:84" x14ac:dyDescent="0.2">
      <c r="B319" s="11" t="s">
        <v>310</v>
      </c>
      <c r="C319" s="13">
        <v>1477</v>
      </c>
      <c r="D319" s="15">
        <v>239</v>
      </c>
      <c r="E319" s="15">
        <v>326</v>
      </c>
      <c r="F319" s="15">
        <v>198</v>
      </c>
      <c r="G319" s="15">
        <v>800</v>
      </c>
      <c r="H319" s="15">
        <v>385</v>
      </c>
      <c r="I319" s="15">
        <v>644</v>
      </c>
      <c r="J319" s="15">
        <v>420</v>
      </c>
      <c r="K319" s="15">
        <v>527</v>
      </c>
      <c r="L319" s="15">
        <v>665</v>
      </c>
      <c r="M319" s="15">
        <v>394</v>
      </c>
      <c r="N319" s="15">
        <v>763</v>
      </c>
      <c r="O319" s="15">
        <v>952</v>
      </c>
      <c r="P319" s="15">
        <v>371</v>
      </c>
      <c r="Q319" s="15">
        <v>132</v>
      </c>
      <c r="R319" s="20">
        <v>76</v>
      </c>
      <c r="S319" s="15">
        <v>271</v>
      </c>
      <c r="T319" s="15">
        <v>630</v>
      </c>
      <c r="U319" s="15">
        <v>817</v>
      </c>
      <c r="V319" s="15">
        <v>669</v>
      </c>
      <c r="W319" s="15">
        <v>820</v>
      </c>
      <c r="X319" s="13">
        <v>1028</v>
      </c>
      <c r="Y319" s="13">
        <v>1692</v>
      </c>
      <c r="Z319" s="13">
        <v>1707</v>
      </c>
      <c r="AA319" s="13">
        <v>2348</v>
      </c>
      <c r="AB319" s="15">
        <v>245</v>
      </c>
      <c r="AC319" s="20">
        <v>75</v>
      </c>
      <c r="AD319" s="20">
        <v>99</v>
      </c>
      <c r="AE319" s="20">
        <v>10</v>
      </c>
      <c r="AF319" s="20">
        <v>20</v>
      </c>
      <c r="AG319" s="14"/>
      <c r="AH319" s="20">
        <v>10</v>
      </c>
      <c r="AI319" s="20">
        <v>32</v>
      </c>
      <c r="AJ319" s="14"/>
      <c r="AK319" s="20">
        <v>10</v>
      </c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99"/>
      <c r="BX319" s="99"/>
      <c r="BY319" s="99"/>
      <c r="BZ319" s="99"/>
      <c r="CA319" s="99"/>
      <c r="CB319" s="99"/>
      <c r="CD319" s="24">
        <f t="shared" si="14"/>
        <v>0</v>
      </c>
      <c r="CE319" s="24">
        <f t="shared" si="15"/>
        <v>0</v>
      </c>
      <c r="CF319" s="24">
        <f t="shared" si="16"/>
        <v>0</v>
      </c>
    </row>
    <row r="320" spans="2:84" x14ac:dyDescent="0.2">
      <c r="B320" s="11" t="s">
        <v>311</v>
      </c>
      <c r="C320" s="15">
        <v>862</v>
      </c>
      <c r="D320" s="13">
        <v>1376</v>
      </c>
      <c r="E320" s="13">
        <v>1778</v>
      </c>
      <c r="F320" s="13">
        <v>1063</v>
      </c>
      <c r="G320" s="15">
        <v>564</v>
      </c>
      <c r="H320" s="15">
        <v>661</v>
      </c>
      <c r="I320" s="15">
        <v>639</v>
      </c>
      <c r="J320" s="15">
        <v>349</v>
      </c>
      <c r="K320" s="15">
        <v>667</v>
      </c>
      <c r="L320" s="15">
        <v>398</v>
      </c>
      <c r="M320" s="15">
        <v>549</v>
      </c>
      <c r="N320" s="15">
        <v>365</v>
      </c>
      <c r="O320" s="15">
        <v>341</v>
      </c>
      <c r="P320" s="15">
        <v>490</v>
      </c>
      <c r="Q320" s="15">
        <v>888</v>
      </c>
      <c r="R320" s="15">
        <v>294</v>
      </c>
      <c r="S320" s="15">
        <v>332</v>
      </c>
      <c r="T320" s="15">
        <v>326</v>
      </c>
      <c r="U320" s="15">
        <v>428</v>
      </c>
      <c r="V320" s="15">
        <v>368</v>
      </c>
      <c r="W320" s="15">
        <v>340</v>
      </c>
      <c r="X320" s="15">
        <v>609</v>
      </c>
      <c r="Y320" s="15">
        <v>279</v>
      </c>
      <c r="Z320" s="15">
        <v>738</v>
      </c>
      <c r="AA320" s="15">
        <v>256</v>
      </c>
      <c r="AB320" s="15">
        <v>391</v>
      </c>
      <c r="AC320" s="15">
        <v>434</v>
      </c>
      <c r="AD320" s="15">
        <v>553</v>
      </c>
      <c r="AE320" s="15">
        <v>300</v>
      </c>
      <c r="AF320" s="15">
        <v>824</v>
      </c>
      <c r="AG320" s="15">
        <v>332</v>
      </c>
      <c r="AH320" s="15">
        <v>380</v>
      </c>
      <c r="AI320" s="15">
        <v>426</v>
      </c>
      <c r="AJ320" s="15">
        <v>774</v>
      </c>
      <c r="AK320" s="15">
        <v>549</v>
      </c>
      <c r="AL320" s="15">
        <v>720</v>
      </c>
      <c r="AM320" s="15">
        <v>600</v>
      </c>
      <c r="AN320" s="15">
        <v>602</v>
      </c>
      <c r="AO320" s="15">
        <v>783</v>
      </c>
      <c r="AP320" s="15">
        <v>690</v>
      </c>
      <c r="AQ320" s="15">
        <v>780</v>
      </c>
      <c r="AR320" s="15">
        <v>660</v>
      </c>
      <c r="AS320" s="15">
        <v>633</v>
      </c>
      <c r="AT320" s="15">
        <v>330</v>
      </c>
      <c r="AU320" s="15">
        <v>402</v>
      </c>
      <c r="AV320" s="15">
        <v>452</v>
      </c>
      <c r="AW320" s="15">
        <v>248</v>
      </c>
      <c r="AX320" s="15">
        <v>265</v>
      </c>
      <c r="AY320" s="15">
        <v>362</v>
      </c>
      <c r="AZ320" s="15">
        <v>261</v>
      </c>
      <c r="BA320" s="20">
        <v>41</v>
      </c>
      <c r="BB320" s="20">
        <v>59</v>
      </c>
      <c r="BC320" s="20">
        <v>30</v>
      </c>
      <c r="BD320" s="15">
        <v>121</v>
      </c>
      <c r="BE320" s="20">
        <v>79</v>
      </c>
      <c r="BF320" s="15">
        <v>150</v>
      </c>
      <c r="BG320" s="15">
        <v>107</v>
      </c>
      <c r="BH320" s="14"/>
      <c r="BI320" s="14"/>
      <c r="BJ320" s="14"/>
      <c r="BK320" s="14"/>
      <c r="BL320" s="14"/>
      <c r="BM320" s="14"/>
      <c r="BN320" s="15">
        <v>146</v>
      </c>
      <c r="BO320" s="14"/>
      <c r="BP320" s="14"/>
      <c r="BQ320" s="14"/>
      <c r="BR320" s="14"/>
      <c r="BS320" s="14"/>
      <c r="BT320" s="14"/>
      <c r="BU320" s="14"/>
      <c r="BV320" s="14"/>
      <c r="BW320" s="99"/>
      <c r="BX320" s="99"/>
      <c r="BY320" s="99"/>
      <c r="BZ320" s="99"/>
      <c r="CA320" s="99"/>
      <c r="CB320" s="99"/>
      <c r="CD320" s="24">
        <f t="shared" si="14"/>
        <v>0</v>
      </c>
      <c r="CE320" s="24">
        <f t="shared" si="15"/>
        <v>0</v>
      </c>
      <c r="CF320" s="24">
        <f t="shared" si="16"/>
        <v>146</v>
      </c>
    </row>
    <row r="321" spans="2:84" x14ac:dyDescent="0.2">
      <c r="B321" s="11" t="s">
        <v>312</v>
      </c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99"/>
      <c r="BX321" s="99"/>
      <c r="BY321" s="99"/>
      <c r="BZ321" s="99"/>
      <c r="CA321" s="99"/>
      <c r="CB321" s="99"/>
      <c r="CD321" s="24">
        <f t="shared" si="14"/>
        <v>0</v>
      </c>
      <c r="CE321" s="24">
        <f t="shared" si="15"/>
        <v>0</v>
      </c>
      <c r="CF321" s="24">
        <f t="shared" si="16"/>
        <v>0</v>
      </c>
    </row>
    <row r="322" spans="2:84" x14ac:dyDescent="0.2">
      <c r="B322" s="11" t="s">
        <v>313</v>
      </c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20">
        <v>55</v>
      </c>
      <c r="AE322" s="15">
        <v>165</v>
      </c>
      <c r="AF322" s="15">
        <v>491</v>
      </c>
      <c r="AG322" s="13">
        <v>1255</v>
      </c>
      <c r="AH322" s="13">
        <v>1093</v>
      </c>
      <c r="AI322" s="13">
        <v>1989</v>
      </c>
      <c r="AJ322" s="13">
        <v>1726</v>
      </c>
      <c r="AK322" s="13">
        <v>3357</v>
      </c>
      <c r="AL322" s="13">
        <v>3784</v>
      </c>
      <c r="AM322" s="13">
        <v>2625</v>
      </c>
      <c r="AN322" s="13">
        <v>2306</v>
      </c>
      <c r="AO322" s="13">
        <v>1601</v>
      </c>
      <c r="AP322" s="13">
        <v>1450</v>
      </c>
      <c r="AQ322" s="13">
        <v>1267</v>
      </c>
      <c r="AR322" s="15">
        <v>923</v>
      </c>
      <c r="AS322" s="15">
        <v>940</v>
      </c>
      <c r="AT322" s="13">
        <v>1242</v>
      </c>
      <c r="AU322" s="13">
        <v>1126</v>
      </c>
      <c r="AV322" s="13">
        <v>2606</v>
      </c>
      <c r="AW322" s="13">
        <v>1862</v>
      </c>
      <c r="AX322" s="15">
        <v>789</v>
      </c>
      <c r="AY322" s="14"/>
      <c r="AZ322" s="15">
        <v>131</v>
      </c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99"/>
      <c r="BX322" s="99"/>
      <c r="BY322" s="99"/>
      <c r="BZ322" s="99"/>
      <c r="CA322" s="99"/>
      <c r="CB322" s="99"/>
      <c r="CD322" s="24">
        <f t="shared" si="14"/>
        <v>0</v>
      </c>
      <c r="CE322" s="24">
        <f t="shared" si="15"/>
        <v>0</v>
      </c>
      <c r="CF322" s="24">
        <f t="shared" si="16"/>
        <v>0</v>
      </c>
    </row>
    <row r="323" spans="2:84" x14ac:dyDescent="0.2">
      <c r="B323" s="11" t="s">
        <v>316</v>
      </c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3">
        <v>1033</v>
      </c>
      <c r="T323" s="12">
        <v>62149</v>
      </c>
      <c r="U323" s="12">
        <v>78406</v>
      </c>
      <c r="V323" s="12">
        <v>94430</v>
      </c>
      <c r="W323" s="18">
        <v>124549</v>
      </c>
      <c r="X323" s="18">
        <v>135218</v>
      </c>
      <c r="Y323" s="18">
        <v>164165</v>
      </c>
      <c r="Z323" s="18">
        <v>194120</v>
      </c>
      <c r="AA323" s="18">
        <v>164500</v>
      </c>
      <c r="AB323" s="18">
        <v>161545</v>
      </c>
      <c r="AC323" s="18">
        <v>169633</v>
      </c>
      <c r="AD323" s="18">
        <v>148043</v>
      </c>
      <c r="AE323" s="18">
        <v>175449</v>
      </c>
      <c r="AF323" s="18">
        <v>194688</v>
      </c>
      <c r="AG323" s="18">
        <v>131703</v>
      </c>
      <c r="AH323" s="12">
        <v>37369</v>
      </c>
      <c r="AI323" s="12">
        <v>12890</v>
      </c>
      <c r="AJ323" s="13">
        <v>6686</v>
      </c>
      <c r="AK323" s="13">
        <v>8453</v>
      </c>
      <c r="AL323" s="13">
        <v>2714</v>
      </c>
      <c r="AM323" s="13">
        <v>2841</v>
      </c>
      <c r="AN323" s="13">
        <v>1878</v>
      </c>
      <c r="AO323" s="15">
        <v>210</v>
      </c>
      <c r="AP323" s="15">
        <v>210</v>
      </c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99"/>
      <c r="BX323" s="99"/>
      <c r="BY323" s="99"/>
      <c r="BZ323" s="99"/>
      <c r="CA323" s="99"/>
      <c r="CB323" s="99"/>
      <c r="CD323" s="24">
        <f t="shared" si="14"/>
        <v>0</v>
      </c>
      <c r="CE323" s="24">
        <f t="shared" si="15"/>
        <v>0</v>
      </c>
      <c r="CF323" s="24">
        <f t="shared" si="16"/>
        <v>0</v>
      </c>
    </row>
    <row r="324" spans="2:84" x14ac:dyDescent="0.2">
      <c r="B324" s="11" t="s">
        <v>317</v>
      </c>
      <c r="C324" s="14"/>
      <c r="D324" s="14"/>
      <c r="E324" s="19">
        <v>3</v>
      </c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99"/>
      <c r="BX324" s="99"/>
      <c r="BY324" s="99"/>
      <c r="BZ324" s="99"/>
      <c r="CA324" s="99"/>
      <c r="CB324" s="99"/>
      <c r="CD324" s="24">
        <f t="shared" ref="CD324:CD387" si="17">SUM(BT324:BV324)</f>
        <v>0</v>
      </c>
      <c r="CE324" s="24">
        <f t="shared" ref="CE324:CE387" si="18">SUM(BQ324:BS324)</f>
        <v>0</v>
      </c>
      <c r="CF324" s="24">
        <f t="shared" ref="CF324:CF387" si="19">SUM(BN324:BP324)</f>
        <v>0</v>
      </c>
    </row>
    <row r="325" spans="2:84" x14ac:dyDescent="0.2">
      <c r="B325" s="11" t="s">
        <v>318</v>
      </c>
      <c r="C325" s="14"/>
      <c r="D325" s="14"/>
      <c r="E325" s="14"/>
      <c r="F325" s="14"/>
      <c r="G325" s="20">
        <v>34</v>
      </c>
      <c r="H325" s="14"/>
      <c r="I325" s="14"/>
      <c r="J325" s="14"/>
      <c r="K325" s="14"/>
      <c r="L325" s="14"/>
      <c r="M325" s="20">
        <v>68</v>
      </c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99"/>
      <c r="BX325" s="99"/>
      <c r="BY325" s="99"/>
      <c r="BZ325" s="99"/>
      <c r="CA325" s="99"/>
      <c r="CB325" s="99"/>
      <c r="CD325" s="24">
        <f t="shared" si="17"/>
        <v>0</v>
      </c>
      <c r="CE325" s="24">
        <f t="shared" si="18"/>
        <v>0</v>
      </c>
      <c r="CF325" s="24">
        <f t="shared" si="19"/>
        <v>0</v>
      </c>
    </row>
    <row r="326" spans="2:84" x14ac:dyDescent="0.2">
      <c r="B326" s="11" t="s">
        <v>319</v>
      </c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99"/>
      <c r="BX326" s="99"/>
      <c r="BY326" s="99"/>
      <c r="BZ326" s="99"/>
      <c r="CA326" s="99"/>
      <c r="CB326" s="99"/>
      <c r="CD326" s="24">
        <f t="shared" si="17"/>
        <v>0</v>
      </c>
      <c r="CE326" s="24">
        <f t="shared" si="18"/>
        <v>0</v>
      </c>
      <c r="CF326" s="24">
        <f t="shared" si="19"/>
        <v>0</v>
      </c>
    </row>
    <row r="327" spans="2:84" x14ac:dyDescent="0.2">
      <c r="B327" s="11" t="s">
        <v>320</v>
      </c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99"/>
      <c r="BX327" s="99"/>
      <c r="BY327" s="99"/>
      <c r="BZ327" s="99"/>
      <c r="CA327" s="99"/>
      <c r="CB327" s="99"/>
      <c r="CD327" s="24">
        <f t="shared" si="17"/>
        <v>0</v>
      </c>
      <c r="CE327" s="24">
        <f t="shared" si="18"/>
        <v>0</v>
      </c>
      <c r="CF327" s="24">
        <f t="shared" si="19"/>
        <v>0</v>
      </c>
    </row>
    <row r="328" spans="2:84" x14ac:dyDescent="0.2">
      <c r="B328" s="11" t="s">
        <v>321</v>
      </c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99"/>
      <c r="BX328" s="99"/>
      <c r="BY328" s="99"/>
      <c r="BZ328" s="99"/>
      <c r="CA328" s="99"/>
      <c r="CB328" s="99"/>
      <c r="CD328" s="24">
        <f t="shared" si="17"/>
        <v>0</v>
      </c>
      <c r="CE328" s="24">
        <f t="shared" si="18"/>
        <v>0</v>
      </c>
      <c r="CF328" s="24">
        <f t="shared" si="19"/>
        <v>0</v>
      </c>
    </row>
    <row r="329" spans="2:84" x14ac:dyDescent="0.2">
      <c r="B329" s="11" t="s">
        <v>322</v>
      </c>
      <c r="C329" s="14"/>
      <c r="D329" s="19">
        <v>8</v>
      </c>
      <c r="E329" s="14"/>
      <c r="F329" s="14"/>
      <c r="G329" s="14"/>
      <c r="H329" s="14"/>
      <c r="I329" s="19">
        <v>9</v>
      </c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20">
        <v>17</v>
      </c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99"/>
      <c r="BX329" s="99"/>
      <c r="BY329" s="99"/>
      <c r="BZ329" s="99"/>
      <c r="CA329" s="99"/>
      <c r="CB329" s="99"/>
      <c r="CD329" s="24">
        <f t="shared" si="17"/>
        <v>0</v>
      </c>
      <c r="CE329" s="24">
        <f t="shared" si="18"/>
        <v>0</v>
      </c>
      <c r="CF329" s="24">
        <f t="shared" si="19"/>
        <v>0</v>
      </c>
    </row>
    <row r="330" spans="2:84" x14ac:dyDescent="0.2">
      <c r="B330" s="11" t="s">
        <v>324</v>
      </c>
      <c r="C330" s="13">
        <v>1993</v>
      </c>
      <c r="D330" s="13">
        <v>2056</v>
      </c>
      <c r="E330" s="13">
        <v>2171</v>
      </c>
      <c r="F330" s="13">
        <v>1590</v>
      </c>
      <c r="G330" s="13">
        <v>1343</v>
      </c>
      <c r="H330" s="12">
        <v>23908</v>
      </c>
      <c r="I330" s="15">
        <v>828</v>
      </c>
      <c r="J330" s="15">
        <v>842</v>
      </c>
      <c r="K330" s="15">
        <v>288</v>
      </c>
      <c r="L330" s="20">
        <v>70</v>
      </c>
      <c r="M330" s="20">
        <v>36</v>
      </c>
      <c r="N330" s="20">
        <v>50</v>
      </c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99"/>
      <c r="BX330" s="99"/>
      <c r="BY330" s="99"/>
      <c r="BZ330" s="99"/>
      <c r="CA330" s="99"/>
      <c r="CB330" s="99"/>
      <c r="CD330" s="24">
        <f t="shared" si="17"/>
        <v>0</v>
      </c>
      <c r="CE330" s="24">
        <f t="shared" si="18"/>
        <v>0</v>
      </c>
      <c r="CF330" s="24">
        <f t="shared" si="19"/>
        <v>0</v>
      </c>
    </row>
    <row r="331" spans="2:84" x14ac:dyDescent="0.2">
      <c r="B331" s="11" t="s">
        <v>325</v>
      </c>
      <c r="C331" s="15">
        <v>334</v>
      </c>
      <c r="D331" s="15">
        <v>153</v>
      </c>
      <c r="E331" s="15">
        <v>432</v>
      </c>
      <c r="F331" s="15">
        <v>188</v>
      </c>
      <c r="G331" s="15">
        <v>153</v>
      </c>
      <c r="H331" s="15">
        <v>384</v>
      </c>
      <c r="I331" s="15">
        <v>192</v>
      </c>
      <c r="J331" s="20">
        <v>54</v>
      </c>
      <c r="K331" s="15">
        <v>119</v>
      </c>
      <c r="L331" s="20">
        <v>80</v>
      </c>
      <c r="M331" s="20">
        <v>20</v>
      </c>
      <c r="N331" s="20">
        <v>53</v>
      </c>
      <c r="O331" s="20">
        <v>60</v>
      </c>
      <c r="P331" s="14"/>
      <c r="Q331" s="14"/>
      <c r="R331" s="20">
        <v>13</v>
      </c>
      <c r="S331" s="14"/>
      <c r="T331" s="20">
        <v>14</v>
      </c>
      <c r="U331" s="20">
        <v>27</v>
      </c>
      <c r="V331" s="20">
        <v>14</v>
      </c>
      <c r="W331" s="19">
        <v>7</v>
      </c>
      <c r="X331" s="19">
        <v>7</v>
      </c>
      <c r="Y331" s="20">
        <v>13</v>
      </c>
      <c r="Z331" s="20">
        <v>40</v>
      </c>
      <c r="AA331" s="20">
        <v>34</v>
      </c>
      <c r="AB331" s="19">
        <v>7</v>
      </c>
      <c r="AC331" s="20">
        <v>73</v>
      </c>
      <c r="AD331" s="20">
        <v>20</v>
      </c>
      <c r="AE331" s="20">
        <v>20</v>
      </c>
      <c r="AF331" s="20">
        <v>47</v>
      </c>
      <c r="AG331" s="14"/>
      <c r="AH331" s="19">
        <v>7</v>
      </c>
      <c r="AI331" s="20">
        <v>20</v>
      </c>
      <c r="AJ331" s="20">
        <v>13</v>
      </c>
      <c r="AK331" s="14"/>
      <c r="AL331" s="20">
        <v>14</v>
      </c>
      <c r="AM331" s="20">
        <v>20</v>
      </c>
      <c r="AN331" s="20">
        <v>60</v>
      </c>
      <c r="AO331" s="20">
        <v>20</v>
      </c>
      <c r="AP331" s="19">
        <v>7</v>
      </c>
      <c r="AQ331" s="14"/>
      <c r="AR331" s="20">
        <v>54</v>
      </c>
      <c r="AS331" s="20">
        <v>20</v>
      </c>
      <c r="AT331" s="20">
        <v>27</v>
      </c>
      <c r="AU331" s="20">
        <v>14</v>
      </c>
      <c r="AV331" s="19">
        <v>7</v>
      </c>
      <c r="AW331" s="19">
        <v>7</v>
      </c>
      <c r="AX331" s="19">
        <v>6</v>
      </c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99"/>
      <c r="BX331" s="99"/>
      <c r="BY331" s="99"/>
      <c r="BZ331" s="99"/>
      <c r="CA331" s="99"/>
      <c r="CB331" s="99"/>
      <c r="CD331" s="24">
        <f t="shared" si="17"/>
        <v>0</v>
      </c>
      <c r="CE331" s="24">
        <f t="shared" si="18"/>
        <v>0</v>
      </c>
      <c r="CF331" s="24">
        <f t="shared" si="19"/>
        <v>0</v>
      </c>
    </row>
    <row r="332" spans="2:84" x14ac:dyDescent="0.2">
      <c r="B332" s="11" t="s">
        <v>327</v>
      </c>
      <c r="C332" s="13">
        <v>3982</v>
      </c>
      <c r="D332" s="13">
        <v>3902</v>
      </c>
      <c r="E332" s="13">
        <v>5281</v>
      </c>
      <c r="F332" s="13">
        <v>3510</v>
      </c>
      <c r="G332" s="13">
        <v>3253</v>
      </c>
      <c r="H332" s="13">
        <v>3484</v>
      </c>
      <c r="I332" s="13">
        <v>2370</v>
      </c>
      <c r="J332" s="13">
        <v>2903</v>
      </c>
      <c r="K332" s="13">
        <v>1930</v>
      </c>
      <c r="L332" s="15">
        <v>278</v>
      </c>
      <c r="M332" s="15">
        <v>182</v>
      </c>
      <c r="N332" s="15">
        <v>211</v>
      </c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99"/>
      <c r="BX332" s="99"/>
      <c r="BY332" s="99"/>
      <c r="BZ332" s="99"/>
      <c r="CA332" s="99"/>
      <c r="CB332" s="99"/>
      <c r="CD332" s="24">
        <f t="shared" si="17"/>
        <v>0</v>
      </c>
      <c r="CE332" s="24">
        <f t="shared" si="18"/>
        <v>0</v>
      </c>
      <c r="CF332" s="24">
        <f t="shared" si="19"/>
        <v>0</v>
      </c>
    </row>
    <row r="333" spans="2:84" x14ac:dyDescent="0.2">
      <c r="B333" s="11" t="s">
        <v>334</v>
      </c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99"/>
      <c r="BX333" s="99"/>
      <c r="BY333" s="99"/>
      <c r="BZ333" s="99"/>
      <c r="CA333" s="99"/>
      <c r="CB333" s="99"/>
      <c r="CD333" s="24">
        <f t="shared" si="17"/>
        <v>0</v>
      </c>
      <c r="CE333" s="24">
        <f t="shared" si="18"/>
        <v>0</v>
      </c>
      <c r="CF333" s="24">
        <f t="shared" si="19"/>
        <v>0</v>
      </c>
    </row>
    <row r="334" spans="2:84" x14ac:dyDescent="0.2">
      <c r="B334" s="11" t="s">
        <v>335</v>
      </c>
      <c r="C334" s="18">
        <v>108624</v>
      </c>
      <c r="D334" s="18">
        <v>102488</v>
      </c>
      <c r="E334" s="18">
        <v>150691</v>
      </c>
      <c r="F334" s="18">
        <v>121138</v>
      </c>
      <c r="G334" s="18">
        <v>113081</v>
      </c>
      <c r="H334" s="18">
        <v>173550</v>
      </c>
      <c r="I334" s="18">
        <v>156169</v>
      </c>
      <c r="J334" s="18">
        <v>172059</v>
      </c>
      <c r="K334" s="18">
        <v>204089</v>
      </c>
      <c r="L334" s="18">
        <v>172543</v>
      </c>
      <c r="M334" s="18">
        <v>169486</v>
      </c>
      <c r="N334" s="18">
        <v>193188</v>
      </c>
      <c r="O334" s="18">
        <v>139342</v>
      </c>
      <c r="P334" s="18">
        <v>150001</v>
      </c>
      <c r="Q334" s="18">
        <v>196914</v>
      </c>
      <c r="R334" s="18">
        <v>140717</v>
      </c>
      <c r="S334" s="18">
        <v>141411</v>
      </c>
      <c r="T334" s="18">
        <v>194048</v>
      </c>
      <c r="U334" s="18">
        <v>166021</v>
      </c>
      <c r="V334" s="18">
        <v>190404</v>
      </c>
      <c r="W334" s="18">
        <v>201349</v>
      </c>
      <c r="X334" s="18">
        <v>136596</v>
      </c>
      <c r="Y334" s="18">
        <v>160483</v>
      </c>
      <c r="Z334" s="18">
        <v>144605</v>
      </c>
      <c r="AA334" s="18">
        <v>113584</v>
      </c>
      <c r="AB334" s="18">
        <v>111141</v>
      </c>
      <c r="AC334" s="18">
        <v>136534</v>
      </c>
      <c r="AD334" s="12">
        <v>96405</v>
      </c>
      <c r="AE334" s="12">
        <v>63679</v>
      </c>
      <c r="AF334" s="12">
        <v>81473</v>
      </c>
      <c r="AG334" s="12">
        <v>63803</v>
      </c>
      <c r="AH334" s="12">
        <v>62923</v>
      </c>
      <c r="AI334" s="12">
        <v>58666</v>
      </c>
      <c r="AJ334" s="12">
        <v>41839</v>
      </c>
      <c r="AK334" s="12">
        <v>30770</v>
      </c>
      <c r="AL334" s="12">
        <v>30333</v>
      </c>
      <c r="AM334" s="12">
        <v>17899</v>
      </c>
      <c r="AN334" s="12">
        <v>20946</v>
      </c>
      <c r="AO334" s="12">
        <v>23552</v>
      </c>
      <c r="AP334" s="12">
        <v>18536</v>
      </c>
      <c r="AQ334" s="13">
        <v>6007</v>
      </c>
      <c r="AR334" s="12">
        <v>11634</v>
      </c>
      <c r="AS334" s="13">
        <v>8168</v>
      </c>
      <c r="AT334" s="13">
        <v>1798</v>
      </c>
      <c r="AU334" s="13">
        <v>2505</v>
      </c>
      <c r="AV334" s="13">
        <v>3466</v>
      </c>
      <c r="AW334" s="15">
        <v>385</v>
      </c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99"/>
      <c r="BX334" s="99"/>
      <c r="BY334" s="99"/>
      <c r="BZ334" s="99"/>
      <c r="CA334" s="99"/>
      <c r="CB334" s="99"/>
      <c r="CD334" s="24">
        <f t="shared" si="17"/>
        <v>0</v>
      </c>
      <c r="CE334" s="24">
        <f t="shared" si="18"/>
        <v>0</v>
      </c>
      <c r="CF334" s="24">
        <f t="shared" si="19"/>
        <v>0</v>
      </c>
    </row>
    <row r="335" spans="2:84" x14ac:dyDescent="0.2">
      <c r="B335" s="11" t="s">
        <v>339</v>
      </c>
      <c r="C335" s="13">
        <v>7083</v>
      </c>
      <c r="D335" s="13">
        <v>7445</v>
      </c>
      <c r="E335" s="13">
        <v>4533</v>
      </c>
      <c r="F335" s="15">
        <v>950</v>
      </c>
      <c r="G335" s="15">
        <v>319</v>
      </c>
      <c r="H335" s="15">
        <v>310</v>
      </c>
      <c r="I335" s="15">
        <v>168</v>
      </c>
      <c r="J335" s="15">
        <v>342</v>
      </c>
      <c r="K335" s="15">
        <v>108</v>
      </c>
      <c r="L335" s="15">
        <v>166</v>
      </c>
      <c r="M335" s="20">
        <v>55</v>
      </c>
      <c r="N335" s="14"/>
      <c r="O335" s="14"/>
      <c r="P335" s="14"/>
      <c r="Q335" s="15">
        <v>222</v>
      </c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99"/>
      <c r="BX335" s="99"/>
      <c r="BY335" s="99"/>
      <c r="BZ335" s="99"/>
      <c r="CA335" s="99"/>
      <c r="CB335" s="99"/>
      <c r="CD335" s="24">
        <f t="shared" si="17"/>
        <v>0</v>
      </c>
      <c r="CE335" s="24">
        <f t="shared" si="18"/>
        <v>0</v>
      </c>
      <c r="CF335" s="24">
        <f t="shared" si="19"/>
        <v>0</v>
      </c>
    </row>
    <row r="336" spans="2:84" x14ac:dyDescent="0.2">
      <c r="B336" s="11" t="s">
        <v>341</v>
      </c>
      <c r="C336" s="13">
        <v>1467</v>
      </c>
      <c r="D336" s="15">
        <v>311</v>
      </c>
      <c r="E336" s="13">
        <v>1008</v>
      </c>
      <c r="F336" s="20">
        <v>35</v>
      </c>
      <c r="G336" s="20">
        <v>51</v>
      </c>
      <c r="H336" s="15">
        <v>104</v>
      </c>
      <c r="I336" s="20">
        <v>31</v>
      </c>
      <c r="J336" s="15">
        <v>141</v>
      </c>
      <c r="K336" s="20">
        <v>35</v>
      </c>
      <c r="L336" s="14"/>
      <c r="M336" s="14"/>
      <c r="N336" s="14"/>
      <c r="O336" s="20">
        <v>35</v>
      </c>
      <c r="P336" s="14"/>
      <c r="Q336" s="14"/>
      <c r="R336" s="20">
        <v>34</v>
      </c>
      <c r="S336" s="14"/>
      <c r="T336" s="20">
        <v>34</v>
      </c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99"/>
      <c r="BX336" s="99"/>
      <c r="BY336" s="99"/>
      <c r="BZ336" s="99"/>
      <c r="CA336" s="99"/>
      <c r="CB336" s="99"/>
      <c r="CD336" s="24">
        <f t="shared" si="17"/>
        <v>0</v>
      </c>
      <c r="CE336" s="24">
        <f t="shared" si="18"/>
        <v>0</v>
      </c>
      <c r="CF336" s="24">
        <f t="shared" si="19"/>
        <v>0</v>
      </c>
    </row>
    <row r="337" spans="2:84" x14ac:dyDescent="0.2">
      <c r="B337" s="11" t="s">
        <v>343</v>
      </c>
      <c r="C337" s="14"/>
      <c r="D337" s="14"/>
      <c r="E337" s="20">
        <v>24</v>
      </c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20">
        <v>71</v>
      </c>
      <c r="T337" s="14"/>
      <c r="U337" s="14"/>
      <c r="V337" s="14"/>
      <c r="W337" s="14"/>
      <c r="X337" s="14"/>
      <c r="Y337" s="15">
        <v>148</v>
      </c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99"/>
      <c r="BX337" s="99"/>
      <c r="BY337" s="99"/>
      <c r="BZ337" s="99"/>
      <c r="CA337" s="99"/>
      <c r="CB337" s="99"/>
      <c r="CD337" s="24">
        <f t="shared" si="17"/>
        <v>0</v>
      </c>
      <c r="CE337" s="24">
        <f t="shared" si="18"/>
        <v>0</v>
      </c>
      <c r="CF337" s="24">
        <f t="shared" si="19"/>
        <v>0</v>
      </c>
    </row>
    <row r="338" spans="2:84" x14ac:dyDescent="0.2">
      <c r="B338" s="11" t="s">
        <v>344</v>
      </c>
      <c r="C338" s="12">
        <v>10814</v>
      </c>
      <c r="D338" s="12">
        <v>10063</v>
      </c>
      <c r="E338" s="12">
        <v>13847</v>
      </c>
      <c r="F338" s="12">
        <v>11245</v>
      </c>
      <c r="G338" s="12">
        <v>11382</v>
      </c>
      <c r="H338" s="12">
        <v>17597</v>
      </c>
      <c r="I338" s="12">
        <v>13148</v>
      </c>
      <c r="J338" s="12">
        <v>11235</v>
      </c>
      <c r="K338" s="12">
        <v>14430</v>
      </c>
      <c r="L338" s="12">
        <v>16416</v>
      </c>
      <c r="M338" s="12">
        <v>11476</v>
      </c>
      <c r="N338" s="12">
        <v>46649</v>
      </c>
      <c r="O338" s="12">
        <v>51507</v>
      </c>
      <c r="P338" s="12">
        <v>36887</v>
      </c>
      <c r="Q338" s="12">
        <v>19390</v>
      </c>
      <c r="R338" s="12">
        <v>41084</v>
      </c>
      <c r="S338" s="12">
        <v>38782</v>
      </c>
      <c r="T338" s="12">
        <v>35544</v>
      </c>
      <c r="U338" s="12">
        <v>43546</v>
      </c>
      <c r="V338" s="12">
        <v>36210</v>
      </c>
      <c r="W338" s="12">
        <v>40000</v>
      </c>
      <c r="X338" s="12">
        <v>23005</v>
      </c>
      <c r="Y338" s="13">
        <v>5869</v>
      </c>
      <c r="Z338" s="15">
        <v>459</v>
      </c>
      <c r="AA338" s="13">
        <v>1048</v>
      </c>
      <c r="AB338" s="13">
        <v>1198</v>
      </c>
      <c r="AC338" s="15">
        <v>411</v>
      </c>
      <c r="AD338" s="15">
        <v>233</v>
      </c>
      <c r="AE338" s="15">
        <v>150</v>
      </c>
      <c r="AF338" s="20">
        <v>50</v>
      </c>
      <c r="AG338" s="15">
        <v>100</v>
      </c>
      <c r="AH338" s="14"/>
      <c r="AI338" s="15">
        <v>202</v>
      </c>
      <c r="AJ338" s="14"/>
      <c r="AK338" s="20">
        <v>52</v>
      </c>
      <c r="AL338" s="14"/>
      <c r="AM338" s="14"/>
      <c r="AN338" s="20">
        <v>50</v>
      </c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99"/>
      <c r="BX338" s="99"/>
      <c r="BY338" s="99"/>
      <c r="BZ338" s="99"/>
      <c r="CA338" s="99"/>
      <c r="CB338" s="99"/>
      <c r="CD338" s="24">
        <f t="shared" si="17"/>
        <v>0</v>
      </c>
      <c r="CE338" s="24">
        <f t="shared" si="18"/>
        <v>0</v>
      </c>
      <c r="CF338" s="24">
        <f t="shared" si="19"/>
        <v>0</v>
      </c>
    </row>
    <row r="339" spans="2:84" x14ac:dyDescent="0.2">
      <c r="B339" s="11" t="s">
        <v>346</v>
      </c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99"/>
      <c r="BX339" s="99"/>
      <c r="BY339" s="99"/>
      <c r="BZ339" s="99"/>
      <c r="CA339" s="99"/>
      <c r="CB339" s="99"/>
      <c r="CD339" s="24">
        <f t="shared" si="17"/>
        <v>0</v>
      </c>
      <c r="CE339" s="24">
        <f t="shared" si="18"/>
        <v>0</v>
      </c>
      <c r="CF339" s="24">
        <f t="shared" si="19"/>
        <v>0</v>
      </c>
    </row>
    <row r="340" spans="2:84" x14ac:dyDescent="0.2">
      <c r="B340" s="11" t="s">
        <v>348</v>
      </c>
      <c r="C340" s="15">
        <v>932</v>
      </c>
      <c r="D340" s="15">
        <v>476</v>
      </c>
      <c r="E340" s="15">
        <v>252</v>
      </c>
      <c r="F340" s="15">
        <v>448</v>
      </c>
      <c r="G340" s="14"/>
      <c r="H340" s="15">
        <v>779</v>
      </c>
      <c r="I340" s="15">
        <v>135</v>
      </c>
      <c r="J340" s="15">
        <v>117</v>
      </c>
      <c r="K340" s="15">
        <v>132</v>
      </c>
      <c r="L340" s="14"/>
      <c r="M340" s="14"/>
      <c r="N340" s="15">
        <v>476</v>
      </c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5">
        <v>120</v>
      </c>
      <c r="Z340" s="14"/>
      <c r="AA340" s="14"/>
      <c r="AB340" s="14"/>
      <c r="AC340" s="14"/>
      <c r="AD340" s="14"/>
      <c r="AE340" s="14"/>
      <c r="AF340" s="14"/>
      <c r="AG340" s="15">
        <v>203</v>
      </c>
      <c r="AH340" s="15">
        <v>204</v>
      </c>
      <c r="AI340" s="15">
        <v>406</v>
      </c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5">
        <v>225</v>
      </c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99"/>
      <c r="BX340" s="99"/>
      <c r="BY340" s="99"/>
      <c r="BZ340" s="99"/>
      <c r="CA340" s="99"/>
      <c r="CB340" s="99"/>
      <c r="CD340" s="24">
        <f t="shared" si="17"/>
        <v>0</v>
      </c>
      <c r="CE340" s="24">
        <f t="shared" si="18"/>
        <v>0</v>
      </c>
      <c r="CF340" s="24">
        <f t="shared" si="19"/>
        <v>0</v>
      </c>
    </row>
    <row r="341" spans="2:84" x14ac:dyDescent="0.2">
      <c r="B341" s="11" t="s">
        <v>349</v>
      </c>
      <c r="C341" s="15">
        <v>170</v>
      </c>
      <c r="D341" s="14"/>
      <c r="E341" s="14"/>
      <c r="F341" s="14"/>
      <c r="G341" s="20">
        <v>85</v>
      </c>
      <c r="H341" s="15">
        <v>165</v>
      </c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99"/>
      <c r="BX341" s="99"/>
      <c r="BY341" s="99"/>
      <c r="BZ341" s="99"/>
      <c r="CA341" s="99"/>
      <c r="CB341" s="99"/>
      <c r="CD341" s="24">
        <f t="shared" si="17"/>
        <v>0</v>
      </c>
      <c r="CE341" s="24">
        <f t="shared" si="18"/>
        <v>0</v>
      </c>
      <c r="CF341" s="24">
        <f t="shared" si="19"/>
        <v>0</v>
      </c>
    </row>
    <row r="342" spans="2:84" x14ac:dyDescent="0.2">
      <c r="B342" s="11" t="s">
        <v>350</v>
      </c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99"/>
      <c r="BX342" s="99"/>
      <c r="BY342" s="99"/>
      <c r="BZ342" s="99"/>
      <c r="CA342" s="99"/>
      <c r="CB342" s="99"/>
      <c r="CD342" s="24">
        <f t="shared" si="17"/>
        <v>0</v>
      </c>
      <c r="CE342" s="24">
        <f t="shared" si="18"/>
        <v>0</v>
      </c>
      <c r="CF342" s="24">
        <f t="shared" si="19"/>
        <v>0</v>
      </c>
    </row>
    <row r="343" spans="2:84" x14ac:dyDescent="0.2">
      <c r="B343" s="11" t="s">
        <v>351</v>
      </c>
      <c r="C343" s="14"/>
      <c r="D343" s="14"/>
      <c r="E343" s="14"/>
      <c r="F343" s="14"/>
      <c r="G343" s="14"/>
      <c r="H343" s="14"/>
      <c r="I343" s="20">
        <v>88</v>
      </c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5">
        <v>176</v>
      </c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99"/>
      <c r="BX343" s="99"/>
      <c r="BY343" s="99"/>
      <c r="BZ343" s="99"/>
      <c r="CA343" s="99"/>
      <c r="CB343" s="99"/>
      <c r="CD343" s="24">
        <f t="shared" si="17"/>
        <v>0</v>
      </c>
      <c r="CE343" s="24">
        <f t="shared" si="18"/>
        <v>0</v>
      </c>
      <c r="CF343" s="24">
        <f t="shared" si="19"/>
        <v>0</v>
      </c>
    </row>
    <row r="344" spans="2:84" x14ac:dyDescent="0.2">
      <c r="B344" s="11" t="s">
        <v>352</v>
      </c>
      <c r="C344" s="14"/>
      <c r="D344" s="14"/>
      <c r="E344" s="15">
        <v>129</v>
      </c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5">
        <v>141</v>
      </c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99"/>
      <c r="BX344" s="99"/>
      <c r="BY344" s="99"/>
      <c r="BZ344" s="99"/>
      <c r="CA344" s="99"/>
      <c r="CB344" s="99"/>
      <c r="CD344" s="24">
        <f t="shared" si="17"/>
        <v>0</v>
      </c>
      <c r="CE344" s="24">
        <f t="shared" si="18"/>
        <v>0</v>
      </c>
      <c r="CF344" s="24">
        <f t="shared" si="19"/>
        <v>0</v>
      </c>
    </row>
    <row r="345" spans="2:84" x14ac:dyDescent="0.2">
      <c r="B345" s="11" t="s">
        <v>356</v>
      </c>
      <c r="C345" s="12">
        <v>26960</v>
      </c>
      <c r="D345" s="12">
        <v>24341</v>
      </c>
      <c r="E345" s="12">
        <v>31713</v>
      </c>
      <c r="F345" s="12">
        <v>28123</v>
      </c>
      <c r="G345" s="12">
        <v>28740</v>
      </c>
      <c r="H345" s="12">
        <v>41606</v>
      </c>
      <c r="I345" s="12">
        <v>55851</v>
      </c>
      <c r="J345" s="12">
        <v>33060</v>
      </c>
      <c r="K345" s="12">
        <v>29492</v>
      </c>
      <c r="L345" s="12">
        <v>25809</v>
      </c>
      <c r="M345" s="12">
        <v>24978</v>
      </c>
      <c r="N345" s="12">
        <v>39449</v>
      </c>
      <c r="O345" s="12">
        <v>30195</v>
      </c>
      <c r="P345" s="12">
        <v>30420</v>
      </c>
      <c r="Q345" s="12">
        <v>41682</v>
      </c>
      <c r="R345" s="12">
        <v>30264</v>
      </c>
      <c r="S345" s="12">
        <v>34798</v>
      </c>
      <c r="T345" s="12">
        <v>37690</v>
      </c>
      <c r="U345" s="12">
        <v>24792</v>
      </c>
      <c r="V345" s="12">
        <v>26114</v>
      </c>
      <c r="W345" s="12">
        <v>32773</v>
      </c>
      <c r="X345" s="12">
        <v>20264</v>
      </c>
      <c r="Y345" s="12">
        <v>24308</v>
      </c>
      <c r="Z345" s="13">
        <v>8080</v>
      </c>
      <c r="AA345" s="13">
        <v>1164</v>
      </c>
      <c r="AB345" s="15">
        <v>806</v>
      </c>
      <c r="AC345" s="14"/>
      <c r="AD345" s="15">
        <v>245</v>
      </c>
      <c r="AE345" s="14"/>
      <c r="AF345" s="20">
        <v>44</v>
      </c>
      <c r="AG345" s="15">
        <v>699</v>
      </c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99"/>
      <c r="BX345" s="99"/>
      <c r="BY345" s="99"/>
      <c r="BZ345" s="99"/>
      <c r="CA345" s="99"/>
      <c r="CB345" s="99"/>
      <c r="CD345" s="24">
        <f t="shared" si="17"/>
        <v>0</v>
      </c>
      <c r="CE345" s="24">
        <f t="shared" si="18"/>
        <v>0</v>
      </c>
      <c r="CF345" s="24">
        <f t="shared" si="19"/>
        <v>0</v>
      </c>
    </row>
    <row r="346" spans="2:84" x14ac:dyDescent="0.2">
      <c r="B346" s="11" t="s">
        <v>357</v>
      </c>
      <c r="C346" s="18">
        <v>389365</v>
      </c>
      <c r="D346" s="18">
        <v>377161</v>
      </c>
      <c r="E346" s="18">
        <v>507003</v>
      </c>
      <c r="F346" s="18">
        <v>449675</v>
      </c>
      <c r="G346" s="18">
        <v>467470</v>
      </c>
      <c r="H346" s="18">
        <v>633207</v>
      </c>
      <c r="I346" s="18">
        <v>497073</v>
      </c>
      <c r="J346" s="18">
        <v>444002</v>
      </c>
      <c r="K346" s="18">
        <v>449822</v>
      </c>
      <c r="L346" s="18">
        <v>359127</v>
      </c>
      <c r="M346" s="18">
        <v>391084</v>
      </c>
      <c r="N346" s="18">
        <v>605204</v>
      </c>
      <c r="O346" s="18">
        <v>515787</v>
      </c>
      <c r="P346" s="18">
        <v>499358</v>
      </c>
      <c r="Q346" s="18">
        <v>696044</v>
      </c>
      <c r="R346" s="18">
        <v>534732</v>
      </c>
      <c r="S346" s="18">
        <v>552148</v>
      </c>
      <c r="T346" s="18">
        <v>683438</v>
      </c>
      <c r="U346" s="18">
        <v>498149</v>
      </c>
      <c r="V346" s="18">
        <v>460263</v>
      </c>
      <c r="W346" s="18">
        <v>507005</v>
      </c>
      <c r="X346" s="18">
        <v>357681</v>
      </c>
      <c r="Y346" s="18">
        <v>310744</v>
      </c>
      <c r="Z346" s="12">
        <v>58112</v>
      </c>
      <c r="AA346" s="12">
        <v>17171</v>
      </c>
      <c r="AB346" s="12">
        <v>15410</v>
      </c>
      <c r="AC346" s="13">
        <v>7439</v>
      </c>
      <c r="AD346" s="13">
        <v>3854</v>
      </c>
      <c r="AE346" s="13">
        <v>2006</v>
      </c>
      <c r="AF346" s="13">
        <v>1920</v>
      </c>
      <c r="AG346" s="13">
        <v>1278</v>
      </c>
      <c r="AH346" s="13">
        <v>1150</v>
      </c>
      <c r="AI346" s="15">
        <v>888</v>
      </c>
      <c r="AJ346" s="14"/>
      <c r="AK346" s="14"/>
      <c r="AL346" s="20">
        <v>15</v>
      </c>
      <c r="AM346" s="15">
        <v>269</v>
      </c>
      <c r="AN346" s="14"/>
      <c r="AO346" s="15">
        <v>261</v>
      </c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99"/>
      <c r="BX346" s="99"/>
      <c r="BY346" s="99"/>
      <c r="BZ346" s="99"/>
      <c r="CA346" s="99"/>
      <c r="CB346" s="99"/>
      <c r="CD346" s="24">
        <f t="shared" si="17"/>
        <v>0</v>
      </c>
      <c r="CE346" s="24">
        <f t="shared" si="18"/>
        <v>0</v>
      </c>
      <c r="CF346" s="24">
        <f t="shared" si="19"/>
        <v>0</v>
      </c>
    </row>
    <row r="347" spans="2:84" x14ac:dyDescent="0.2">
      <c r="B347" s="11" t="s">
        <v>358</v>
      </c>
      <c r="C347" s="18">
        <v>557379</v>
      </c>
      <c r="D347" s="18">
        <v>592615</v>
      </c>
      <c r="E347" s="18">
        <v>778879</v>
      </c>
      <c r="F347" s="18">
        <v>702451</v>
      </c>
      <c r="G347" s="18">
        <v>801680</v>
      </c>
      <c r="H347" s="16">
        <v>1062176</v>
      </c>
      <c r="I347" s="18">
        <v>733013</v>
      </c>
      <c r="J347" s="18">
        <v>661775</v>
      </c>
      <c r="K347" s="18">
        <v>635709</v>
      </c>
      <c r="L347" s="18">
        <v>461412</v>
      </c>
      <c r="M347" s="18">
        <v>545089</v>
      </c>
      <c r="N347" s="18">
        <v>956707</v>
      </c>
      <c r="O347" s="18">
        <v>807738</v>
      </c>
      <c r="P347" s="18">
        <v>794847</v>
      </c>
      <c r="Q347" s="16">
        <v>1117953</v>
      </c>
      <c r="R347" s="18">
        <v>873507</v>
      </c>
      <c r="S347" s="18">
        <v>944154</v>
      </c>
      <c r="T347" s="16">
        <v>1067371</v>
      </c>
      <c r="U347" s="18">
        <v>732174</v>
      </c>
      <c r="V347" s="18">
        <v>640628</v>
      </c>
      <c r="W347" s="18">
        <v>707313</v>
      </c>
      <c r="X347" s="18">
        <v>412271</v>
      </c>
      <c r="Y347" s="18">
        <v>368711</v>
      </c>
      <c r="Z347" s="12">
        <v>60744</v>
      </c>
      <c r="AA347" s="12">
        <v>16152</v>
      </c>
      <c r="AB347" s="12">
        <v>15746</v>
      </c>
      <c r="AC347" s="12">
        <v>12796</v>
      </c>
      <c r="AD347" s="13">
        <v>3754</v>
      </c>
      <c r="AE347" s="13">
        <v>1888</v>
      </c>
      <c r="AF347" s="13">
        <v>2819</v>
      </c>
      <c r="AG347" s="13">
        <v>2224</v>
      </c>
      <c r="AH347" s="13">
        <v>1629</v>
      </c>
      <c r="AI347" s="13">
        <v>2256</v>
      </c>
      <c r="AJ347" s="15">
        <v>476</v>
      </c>
      <c r="AK347" s="15">
        <v>571</v>
      </c>
      <c r="AL347" s="13">
        <v>1815</v>
      </c>
      <c r="AM347" s="13">
        <v>1364</v>
      </c>
      <c r="AN347" s="13">
        <v>1426</v>
      </c>
      <c r="AO347" s="13">
        <v>2092</v>
      </c>
      <c r="AP347" s="13">
        <v>1300</v>
      </c>
      <c r="AQ347" s="13">
        <v>1713</v>
      </c>
      <c r="AR347" s="13">
        <v>2378</v>
      </c>
      <c r="AS347" s="13">
        <v>1332</v>
      </c>
      <c r="AT347" s="13">
        <v>1617</v>
      </c>
      <c r="AU347" s="13">
        <v>1758</v>
      </c>
      <c r="AV347" s="13">
        <v>1058</v>
      </c>
      <c r="AW347" s="15">
        <v>823</v>
      </c>
      <c r="AX347" s="13">
        <v>1808</v>
      </c>
      <c r="AY347" s="13">
        <v>1476</v>
      </c>
      <c r="AZ347" s="13">
        <v>1653</v>
      </c>
      <c r="BA347" s="13">
        <v>2251</v>
      </c>
      <c r="BB347" s="13">
        <v>2187</v>
      </c>
      <c r="BC347" s="13">
        <v>2124</v>
      </c>
      <c r="BD347" s="13">
        <v>2220</v>
      </c>
      <c r="BE347" s="13">
        <v>1521</v>
      </c>
      <c r="BF347" s="13">
        <v>1490</v>
      </c>
      <c r="BG347" s="13">
        <v>1839</v>
      </c>
      <c r="BH347" s="13">
        <v>1553</v>
      </c>
      <c r="BI347" s="15">
        <v>475</v>
      </c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99"/>
      <c r="BX347" s="99"/>
      <c r="BY347" s="99"/>
      <c r="BZ347" s="99"/>
      <c r="CA347" s="99"/>
      <c r="CB347" s="99"/>
      <c r="CD347" s="24">
        <f t="shared" si="17"/>
        <v>0</v>
      </c>
      <c r="CE347" s="24">
        <f t="shared" si="18"/>
        <v>0</v>
      </c>
      <c r="CF347" s="24">
        <f t="shared" si="19"/>
        <v>0</v>
      </c>
    </row>
    <row r="348" spans="2:84" x14ac:dyDescent="0.2">
      <c r="B348" s="11" t="s">
        <v>360</v>
      </c>
      <c r="C348" s="20">
        <v>51</v>
      </c>
      <c r="D348" s="15">
        <v>186</v>
      </c>
      <c r="E348" s="20">
        <v>31</v>
      </c>
      <c r="F348" s="20">
        <v>34</v>
      </c>
      <c r="G348" s="14"/>
      <c r="H348" s="14"/>
      <c r="I348" s="14"/>
      <c r="J348" s="14"/>
      <c r="K348" s="14"/>
      <c r="L348" s="14"/>
      <c r="M348" s="14"/>
      <c r="N348" s="14"/>
      <c r="O348" s="20">
        <v>68</v>
      </c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99"/>
      <c r="BX348" s="99"/>
      <c r="BY348" s="99"/>
      <c r="BZ348" s="99"/>
      <c r="CA348" s="99"/>
      <c r="CB348" s="99"/>
      <c r="CD348" s="24">
        <f t="shared" si="17"/>
        <v>0</v>
      </c>
      <c r="CE348" s="24">
        <f t="shared" si="18"/>
        <v>0</v>
      </c>
      <c r="CF348" s="24">
        <f t="shared" si="19"/>
        <v>0</v>
      </c>
    </row>
    <row r="349" spans="2:84" x14ac:dyDescent="0.2">
      <c r="B349" s="11" t="s">
        <v>361</v>
      </c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99"/>
      <c r="BX349" s="99"/>
      <c r="BY349" s="99"/>
      <c r="BZ349" s="99"/>
      <c r="CA349" s="99"/>
      <c r="CB349" s="99"/>
      <c r="CD349" s="24">
        <f t="shared" si="17"/>
        <v>0</v>
      </c>
      <c r="CE349" s="24">
        <f t="shared" si="18"/>
        <v>0</v>
      </c>
      <c r="CF349" s="24">
        <f t="shared" si="19"/>
        <v>0</v>
      </c>
    </row>
    <row r="350" spans="2:84" x14ac:dyDescent="0.2">
      <c r="B350" s="11" t="s">
        <v>362</v>
      </c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99"/>
      <c r="BX350" s="99"/>
      <c r="BY350" s="99"/>
      <c r="BZ350" s="99"/>
      <c r="CA350" s="99"/>
      <c r="CB350" s="99"/>
      <c r="CD350" s="24">
        <f t="shared" si="17"/>
        <v>0</v>
      </c>
      <c r="CE350" s="24">
        <f t="shared" si="18"/>
        <v>0</v>
      </c>
      <c r="CF350" s="24">
        <f t="shared" si="19"/>
        <v>0</v>
      </c>
    </row>
    <row r="351" spans="2:84" x14ac:dyDescent="0.2">
      <c r="B351" s="11" t="s">
        <v>363</v>
      </c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99"/>
      <c r="BX351" s="99"/>
      <c r="BY351" s="99"/>
      <c r="BZ351" s="99"/>
      <c r="CA351" s="99"/>
      <c r="CB351" s="99"/>
      <c r="CD351" s="24">
        <f t="shared" si="17"/>
        <v>0</v>
      </c>
      <c r="CE351" s="24">
        <f t="shared" si="18"/>
        <v>0</v>
      </c>
      <c r="CF351" s="24">
        <f t="shared" si="19"/>
        <v>0</v>
      </c>
    </row>
    <row r="352" spans="2:84" x14ac:dyDescent="0.2">
      <c r="B352" s="11" t="s">
        <v>364</v>
      </c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99"/>
      <c r="BX352" s="99"/>
      <c r="BY352" s="99"/>
      <c r="BZ352" s="99"/>
      <c r="CA352" s="99"/>
      <c r="CB352" s="99"/>
      <c r="CD352" s="24">
        <f t="shared" si="17"/>
        <v>0</v>
      </c>
      <c r="CE352" s="24">
        <f t="shared" si="18"/>
        <v>0</v>
      </c>
      <c r="CF352" s="24">
        <f t="shared" si="19"/>
        <v>0</v>
      </c>
    </row>
    <row r="353" spans="2:84" x14ac:dyDescent="0.2">
      <c r="B353" s="11" t="s">
        <v>366</v>
      </c>
      <c r="C353" s="14"/>
      <c r="D353" s="14"/>
      <c r="E353" s="15">
        <v>156</v>
      </c>
      <c r="F353" s="14"/>
      <c r="G353" s="14"/>
      <c r="H353" s="14"/>
      <c r="I353" s="14"/>
      <c r="J353" s="15">
        <v>257</v>
      </c>
      <c r="K353" s="15">
        <v>156</v>
      </c>
      <c r="L353" s="14"/>
      <c r="M353" s="15">
        <v>171</v>
      </c>
      <c r="N353" s="14"/>
      <c r="O353" s="14"/>
      <c r="P353" s="14"/>
      <c r="Q353" s="14"/>
      <c r="R353" s="14"/>
      <c r="S353" s="14"/>
      <c r="T353" s="14"/>
      <c r="U353" s="15">
        <v>171</v>
      </c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99"/>
      <c r="BX353" s="99"/>
      <c r="BY353" s="99"/>
      <c r="BZ353" s="99"/>
      <c r="CA353" s="99"/>
      <c r="CB353" s="99"/>
      <c r="CD353" s="24">
        <f t="shared" si="17"/>
        <v>0</v>
      </c>
      <c r="CE353" s="24">
        <f t="shared" si="18"/>
        <v>0</v>
      </c>
      <c r="CF353" s="24">
        <f t="shared" si="19"/>
        <v>0</v>
      </c>
    </row>
    <row r="354" spans="2:84" x14ac:dyDescent="0.2">
      <c r="B354" s="11" t="s">
        <v>368</v>
      </c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99"/>
      <c r="BX354" s="99"/>
      <c r="BY354" s="99"/>
      <c r="BZ354" s="99"/>
      <c r="CA354" s="99"/>
      <c r="CB354" s="99"/>
      <c r="CD354" s="24">
        <f t="shared" si="17"/>
        <v>0</v>
      </c>
      <c r="CE354" s="24">
        <f t="shared" si="18"/>
        <v>0</v>
      </c>
      <c r="CF354" s="24">
        <f t="shared" si="19"/>
        <v>0</v>
      </c>
    </row>
    <row r="355" spans="2:84" x14ac:dyDescent="0.2">
      <c r="B355" s="11" t="s">
        <v>370</v>
      </c>
      <c r="C355" s="16">
        <v>3169677</v>
      </c>
      <c r="D355" s="16">
        <v>2893455</v>
      </c>
      <c r="E355" s="16">
        <v>3309041</v>
      </c>
      <c r="F355" s="16">
        <v>2553481</v>
      </c>
      <c r="G355" s="16">
        <v>2293204</v>
      </c>
      <c r="H355" s="16">
        <v>3037605</v>
      </c>
      <c r="I355" s="16">
        <v>2532358</v>
      </c>
      <c r="J355" s="16">
        <v>2848942</v>
      </c>
      <c r="K355" s="16">
        <v>3363915</v>
      </c>
      <c r="L355" s="16">
        <v>2597983</v>
      </c>
      <c r="M355" s="16">
        <v>2914338</v>
      </c>
      <c r="N355" s="16">
        <v>3680838</v>
      </c>
      <c r="O355" s="16">
        <v>2862494</v>
      </c>
      <c r="P355" s="16">
        <v>2702362</v>
      </c>
      <c r="Q355" s="16">
        <v>3278898</v>
      </c>
      <c r="R355" s="16">
        <v>2664049</v>
      </c>
      <c r="S355" s="16">
        <v>2445780</v>
      </c>
      <c r="T355" s="16">
        <v>3179944</v>
      </c>
      <c r="U355" s="16">
        <v>2504723</v>
      </c>
      <c r="V355" s="16">
        <v>2445809</v>
      </c>
      <c r="W355" s="16">
        <v>2866196</v>
      </c>
      <c r="X355" s="16">
        <v>2138770</v>
      </c>
      <c r="Y355" s="16">
        <v>2333496</v>
      </c>
      <c r="Z355" s="16">
        <v>2883595</v>
      </c>
      <c r="AA355" s="16">
        <v>2126925</v>
      </c>
      <c r="AB355" s="16">
        <v>2242516</v>
      </c>
      <c r="AC355" s="16">
        <v>1837996</v>
      </c>
      <c r="AD355" s="16">
        <v>1302626</v>
      </c>
      <c r="AE355" s="16">
        <v>1781958</v>
      </c>
      <c r="AF355" s="16">
        <v>2135057</v>
      </c>
      <c r="AG355" s="16">
        <v>1596194</v>
      </c>
      <c r="AH355" s="16">
        <v>1535941</v>
      </c>
      <c r="AI355" s="16">
        <v>1806185</v>
      </c>
      <c r="AJ355" s="16">
        <v>1488165</v>
      </c>
      <c r="AK355" s="16">
        <v>1596997</v>
      </c>
      <c r="AL355" s="16">
        <v>2072687</v>
      </c>
      <c r="AM355" s="16">
        <v>1537742</v>
      </c>
      <c r="AN355" s="16">
        <v>1490336</v>
      </c>
      <c r="AO355" s="16">
        <v>1943558</v>
      </c>
      <c r="AP355" s="16">
        <v>1622909</v>
      </c>
      <c r="AQ355" s="16">
        <v>1403726</v>
      </c>
      <c r="AR355" s="16">
        <v>1753981</v>
      </c>
      <c r="AS355" s="16">
        <v>2711305</v>
      </c>
      <c r="AT355" s="16">
        <v>2656342</v>
      </c>
      <c r="AU355" s="16">
        <v>3767454</v>
      </c>
      <c r="AV355" s="16">
        <v>2793870</v>
      </c>
      <c r="AW355" s="16">
        <v>3442216</v>
      </c>
      <c r="AX355" s="16">
        <v>5121250</v>
      </c>
      <c r="AY355" s="16">
        <v>4053532</v>
      </c>
      <c r="AZ355" s="16">
        <v>4116996</v>
      </c>
      <c r="BA355" s="16">
        <v>4498052</v>
      </c>
      <c r="BB355" s="12">
        <v>85910</v>
      </c>
      <c r="BC355" s="12">
        <v>48472</v>
      </c>
      <c r="BD355" s="12">
        <v>11328</v>
      </c>
      <c r="BE355" s="13">
        <v>5925</v>
      </c>
      <c r="BF355" s="12">
        <v>16433</v>
      </c>
      <c r="BG355" s="12">
        <v>11542</v>
      </c>
      <c r="BH355" s="12">
        <v>14362</v>
      </c>
      <c r="BI355" s="13">
        <v>1751</v>
      </c>
      <c r="BJ355" s="13">
        <v>9159</v>
      </c>
      <c r="BK355" s="14"/>
      <c r="BL355" s="13">
        <v>1779</v>
      </c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99"/>
      <c r="BX355" s="99"/>
      <c r="BY355" s="99"/>
      <c r="BZ355" s="99"/>
      <c r="CA355" s="99"/>
      <c r="CB355" s="99"/>
      <c r="CD355" s="24">
        <f t="shared" si="17"/>
        <v>0</v>
      </c>
      <c r="CE355" s="24">
        <f t="shared" si="18"/>
        <v>0</v>
      </c>
      <c r="CF355" s="24">
        <f t="shared" si="19"/>
        <v>0</v>
      </c>
    </row>
    <row r="356" spans="2:84" x14ac:dyDescent="0.2">
      <c r="B356" s="11" t="s">
        <v>371</v>
      </c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99"/>
      <c r="BX356" s="99"/>
      <c r="BY356" s="99"/>
      <c r="BZ356" s="99"/>
      <c r="CA356" s="99"/>
      <c r="CB356" s="99"/>
      <c r="CD356" s="24">
        <f t="shared" si="17"/>
        <v>0</v>
      </c>
      <c r="CE356" s="24">
        <f t="shared" si="18"/>
        <v>0</v>
      </c>
      <c r="CF356" s="24">
        <f t="shared" si="19"/>
        <v>0</v>
      </c>
    </row>
    <row r="357" spans="2:84" x14ac:dyDescent="0.2">
      <c r="B357" s="11" t="s">
        <v>375</v>
      </c>
      <c r="C357" s="12">
        <v>10434</v>
      </c>
      <c r="D357" s="12">
        <v>10708</v>
      </c>
      <c r="E357" s="12">
        <v>12612</v>
      </c>
      <c r="F357" s="13">
        <v>9735</v>
      </c>
      <c r="G357" s="12">
        <v>13053</v>
      </c>
      <c r="H357" s="12">
        <v>20420</v>
      </c>
      <c r="I357" s="12">
        <v>15179</v>
      </c>
      <c r="J357" s="12">
        <v>17158</v>
      </c>
      <c r="K357" s="12">
        <v>21317</v>
      </c>
      <c r="L357" s="12">
        <v>17732</v>
      </c>
      <c r="M357" s="12">
        <v>14860</v>
      </c>
      <c r="N357" s="12">
        <v>19540</v>
      </c>
      <c r="O357" s="12">
        <v>15406</v>
      </c>
      <c r="P357" s="12">
        <v>13031</v>
      </c>
      <c r="Q357" s="12">
        <v>19845</v>
      </c>
      <c r="R357" s="12">
        <v>15978</v>
      </c>
      <c r="S357" s="12">
        <v>15121</v>
      </c>
      <c r="T357" s="12">
        <v>19852</v>
      </c>
      <c r="U357" s="12">
        <v>14885</v>
      </c>
      <c r="V357" s="12">
        <v>15759</v>
      </c>
      <c r="W357" s="12">
        <v>19936</v>
      </c>
      <c r="X357" s="12">
        <v>14976</v>
      </c>
      <c r="Y357" s="12">
        <v>19570</v>
      </c>
      <c r="Z357" s="12">
        <v>16034</v>
      </c>
      <c r="AA357" s="13">
        <v>9105</v>
      </c>
      <c r="AB357" s="13">
        <v>7218</v>
      </c>
      <c r="AC357" s="13">
        <v>6198</v>
      </c>
      <c r="AD357" s="13">
        <v>2155</v>
      </c>
      <c r="AE357" s="13">
        <v>1117</v>
      </c>
      <c r="AF357" s="15">
        <v>351</v>
      </c>
      <c r="AG357" s="15">
        <v>339</v>
      </c>
      <c r="AH357" s="15">
        <v>256</v>
      </c>
      <c r="AI357" s="15">
        <v>155</v>
      </c>
      <c r="AJ357" s="14"/>
      <c r="AK357" s="14"/>
      <c r="AL357" s="14"/>
      <c r="AM357" s="14"/>
      <c r="AN357" s="14"/>
      <c r="AO357" s="20">
        <v>27</v>
      </c>
      <c r="AP357" s="14"/>
      <c r="AQ357" s="14"/>
      <c r="AR357" s="20">
        <v>33</v>
      </c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99"/>
      <c r="BX357" s="99"/>
      <c r="BY357" s="99"/>
      <c r="BZ357" s="99"/>
      <c r="CA357" s="99"/>
      <c r="CB357" s="99"/>
      <c r="CD357" s="24">
        <f t="shared" si="17"/>
        <v>0</v>
      </c>
      <c r="CE357" s="24">
        <f t="shared" si="18"/>
        <v>0</v>
      </c>
      <c r="CF357" s="24">
        <f t="shared" si="19"/>
        <v>0</v>
      </c>
    </row>
    <row r="358" spans="2:84" x14ac:dyDescent="0.2">
      <c r="B358" s="11" t="s">
        <v>382</v>
      </c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99"/>
      <c r="BX358" s="99"/>
      <c r="BY358" s="99"/>
      <c r="BZ358" s="99"/>
      <c r="CA358" s="99"/>
      <c r="CB358" s="99"/>
      <c r="CD358" s="24">
        <f t="shared" si="17"/>
        <v>0</v>
      </c>
      <c r="CE358" s="24">
        <f t="shared" si="18"/>
        <v>0</v>
      </c>
      <c r="CF358" s="24">
        <f t="shared" si="19"/>
        <v>0</v>
      </c>
    </row>
    <row r="359" spans="2:84" x14ac:dyDescent="0.2">
      <c r="B359" s="11" t="s">
        <v>384</v>
      </c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99"/>
      <c r="BX359" s="99"/>
      <c r="BY359" s="99"/>
      <c r="BZ359" s="99"/>
      <c r="CA359" s="99"/>
      <c r="CB359" s="99"/>
      <c r="CD359" s="24">
        <f t="shared" si="17"/>
        <v>0</v>
      </c>
      <c r="CE359" s="24">
        <f t="shared" si="18"/>
        <v>0</v>
      </c>
      <c r="CF359" s="24">
        <f t="shared" si="19"/>
        <v>0</v>
      </c>
    </row>
    <row r="360" spans="2:84" x14ac:dyDescent="0.2">
      <c r="B360" s="11" t="s">
        <v>386</v>
      </c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99"/>
      <c r="BX360" s="99"/>
      <c r="BY360" s="99"/>
      <c r="BZ360" s="99"/>
      <c r="CA360" s="99"/>
      <c r="CB360" s="99"/>
      <c r="CD360" s="24">
        <f t="shared" si="17"/>
        <v>0</v>
      </c>
      <c r="CE360" s="24">
        <f t="shared" si="18"/>
        <v>0</v>
      </c>
      <c r="CF360" s="24">
        <f t="shared" si="19"/>
        <v>0</v>
      </c>
    </row>
    <row r="361" spans="2:84" x14ac:dyDescent="0.2">
      <c r="B361" s="11" t="s">
        <v>388</v>
      </c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99"/>
      <c r="BX361" s="99"/>
      <c r="BY361" s="99"/>
      <c r="BZ361" s="99"/>
      <c r="CA361" s="99"/>
      <c r="CB361" s="99"/>
      <c r="CD361" s="24">
        <f t="shared" si="17"/>
        <v>0</v>
      </c>
      <c r="CE361" s="24">
        <f t="shared" si="18"/>
        <v>0</v>
      </c>
      <c r="CF361" s="24">
        <f t="shared" si="19"/>
        <v>0</v>
      </c>
    </row>
    <row r="362" spans="2:84" x14ac:dyDescent="0.2">
      <c r="B362" s="11" t="s">
        <v>389</v>
      </c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99"/>
      <c r="BX362" s="99"/>
      <c r="BY362" s="99"/>
      <c r="BZ362" s="99"/>
      <c r="CA362" s="99"/>
      <c r="CB362" s="99"/>
      <c r="CD362" s="24">
        <f t="shared" si="17"/>
        <v>0</v>
      </c>
      <c r="CE362" s="24">
        <f t="shared" si="18"/>
        <v>0</v>
      </c>
      <c r="CF362" s="24">
        <f t="shared" si="19"/>
        <v>0</v>
      </c>
    </row>
    <row r="363" spans="2:84" x14ac:dyDescent="0.2">
      <c r="B363" s="11" t="s">
        <v>390</v>
      </c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99"/>
      <c r="BX363" s="99"/>
      <c r="BY363" s="99"/>
      <c r="BZ363" s="99"/>
      <c r="CA363" s="99"/>
      <c r="CB363" s="99"/>
      <c r="CD363" s="24">
        <f t="shared" si="17"/>
        <v>0</v>
      </c>
      <c r="CE363" s="24">
        <f t="shared" si="18"/>
        <v>0</v>
      </c>
      <c r="CF363" s="24">
        <f t="shared" si="19"/>
        <v>0</v>
      </c>
    </row>
    <row r="364" spans="2:84" x14ac:dyDescent="0.2">
      <c r="B364" s="11" t="s">
        <v>392</v>
      </c>
      <c r="C364" s="12">
        <v>11293</v>
      </c>
      <c r="D364" s="12">
        <v>11370</v>
      </c>
      <c r="E364" s="12">
        <v>12926</v>
      </c>
      <c r="F364" s="12">
        <v>12366</v>
      </c>
      <c r="G364" s="12">
        <v>12778</v>
      </c>
      <c r="H364" s="12">
        <v>13829</v>
      </c>
      <c r="I364" s="12">
        <v>10995</v>
      </c>
      <c r="J364" s="12">
        <v>10716</v>
      </c>
      <c r="K364" s="12">
        <v>12996</v>
      </c>
      <c r="L364" s="13">
        <v>9858</v>
      </c>
      <c r="M364" s="12">
        <v>10904</v>
      </c>
      <c r="N364" s="12">
        <v>13451</v>
      </c>
      <c r="O364" s="12">
        <v>10772</v>
      </c>
      <c r="P364" s="12">
        <v>10858</v>
      </c>
      <c r="Q364" s="12">
        <v>12257</v>
      </c>
      <c r="R364" s="12">
        <v>10364</v>
      </c>
      <c r="S364" s="12">
        <v>11054</v>
      </c>
      <c r="T364" s="12">
        <v>13801</v>
      </c>
      <c r="U364" s="12">
        <v>11438</v>
      </c>
      <c r="V364" s="12">
        <v>12439</v>
      </c>
      <c r="W364" s="12">
        <v>14182</v>
      </c>
      <c r="X364" s="12">
        <v>11739</v>
      </c>
      <c r="Y364" s="13">
        <v>4313</v>
      </c>
      <c r="Z364" s="14"/>
      <c r="AA364" s="14"/>
      <c r="AB364" s="14"/>
      <c r="AC364" s="14"/>
      <c r="AD364" s="14"/>
      <c r="AE364" s="14"/>
      <c r="AF364" s="14"/>
      <c r="AG364" s="14"/>
      <c r="AH364" s="19">
        <v>5</v>
      </c>
      <c r="AI364" s="14"/>
      <c r="AJ364" s="20">
        <v>52</v>
      </c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99"/>
      <c r="BX364" s="99"/>
      <c r="BY364" s="99"/>
      <c r="BZ364" s="99"/>
      <c r="CA364" s="99"/>
      <c r="CB364" s="99"/>
      <c r="CD364" s="24">
        <f t="shared" si="17"/>
        <v>0</v>
      </c>
      <c r="CE364" s="24">
        <f t="shared" si="18"/>
        <v>0</v>
      </c>
      <c r="CF364" s="24">
        <f t="shared" si="19"/>
        <v>0</v>
      </c>
    </row>
    <row r="365" spans="2:84" x14ac:dyDescent="0.2">
      <c r="B365" s="11" t="s">
        <v>393</v>
      </c>
      <c r="C365" s="13">
        <v>4547</v>
      </c>
      <c r="D365" s="13">
        <v>4693</v>
      </c>
      <c r="E365" s="13">
        <v>5099</v>
      </c>
      <c r="F365" s="13">
        <v>3158</v>
      </c>
      <c r="G365" s="13">
        <v>2060</v>
      </c>
      <c r="H365" s="15">
        <v>902</v>
      </c>
      <c r="I365" s="15">
        <v>234</v>
      </c>
      <c r="J365" s="14"/>
      <c r="K365" s="19">
        <v>8</v>
      </c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99"/>
      <c r="BX365" s="99"/>
      <c r="BY365" s="99"/>
      <c r="BZ365" s="99"/>
      <c r="CA365" s="99"/>
      <c r="CB365" s="99"/>
      <c r="CD365" s="24">
        <f t="shared" si="17"/>
        <v>0</v>
      </c>
      <c r="CE365" s="24">
        <f t="shared" si="18"/>
        <v>0</v>
      </c>
      <c r="CF365" s="24">
        <f t="shared" si="19"/>
        <v>0</v>
      </c>
    </row>
    <row r="366" spans="2:84" x14ac:dyDescent="0.2">
      <c r="B366" s="11" t="s">
        <v>395</v>
      </c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99"/>
      <c r="BX366" s="99"/>
      <c r="BY366" s="99"/>
      <c r="BZ366" s="99"/>
      <c r="CA366" s="99"/>
      <c r="CB366" s="99"/>
      <c r="CD366" s="24">
        <f t="shared" si="17"/>
        <v>0</v>
      </c>
      <c r="CE366" s="24">
        <f t="shared" si="18"/>
        <v>0</v>
      </c>
      <c r="CF366" s="24">
        <f t="shared" si="19"/>
        <v>0</v>
      </c>
    </row>
    <row r="367" spans="2:84" x14ac:dyDescent="0.2">
      <c r="B367" s="11" t="s">
        <v>396</v>
      </c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99"/>
      <c r="BX367" s="99"/>
      <c r="BY367" s="99"/>
      <c r="BZ367" s="99"/>
      <c r="CA367" s="99"/>
      <c r="CB367" s="99"/>
      <c r="CD367" s="24">
        <f t="shared" si="17"/>
        <v>0</v>
      </c>
      <c r="CE367" s="24">
        <f t="shared" si="18"/>
        <v>0</v>
      </c>
      <c r="CF367" s="24">
        <f t="shared" si="19"/>
        <v>0</v>
      </c>
    </row>
    <row r="368" spans="2:84" x14ac:dyDescent="0.2">
      <c r="B368" s="11" t="s">
        <v>397</v>
      </c>
      <c r="C368" s="14"/>
      <c r="D368" s="14"/>
      <c r="E368" s="20">
        <v>23</v>
      </c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99"/>
      <c r="BX368" s="99"/>
      <c r="BY368" s="99"/>
      <c r="BZ368" s="99"/>
      <c r="CA368" s="99"/>
      <c r="CB368" s="99"/>
      <c r="CD368" s="24">
        <f t="shared" si="17"/>
        <v>0</v>
      </c>
      <c r="CE368" s="24">
        <f t="shared" si="18"/>
        <v>0</v>
      </c>
      <c r="CF368" s="24">
        <f t="shared" si="19"/>
        <v>0</v>
      </c>
    </row>
    <row r="369" spans="2:84" x14ac:dyDescent="0.2">
      <c r="B369" s="11" t="s">
        <v>403</v>
      </c>
      <c r="C369" s="13">
        <v>5626</v>
      </c>
      <c r="D369" s="13">
        <v>2808</v>
      </c>
      <c r="E369" s="13">
        <v>3325</v>
      </c>
      <c r="F369" s="13">
        <v>2743</v>
      </c>
      <c r="G369" s="13">
        <v>3088</v>
      </c>
      <c r="H369" s="13">
        <v>3412</v>
      </c>
      <c r="I369" s="13">
        <v>2245</v>
      </c>
      <c r="J369" s="13">
        <v>2063</v>
      </c>
      <c r="K369" s="13">
        <v>2775</v>
      </c>
      <c r="L369" s="13">
        <v>2134</v>
      </c>
      <c r="M369" s="13">
        <v>1569</v>
      </c>
      <c r="N369" s="13">
        <v>1157</v>
      </c>
      <c r="O369" s="15">
        <v>366</v>
      </c>
      <c r="P369" s="20">
        <v>83</v>
      </c>
      <c r="Q369" s="14"/>
      <c r="R369" s="20">
        <v>50</v>
      </c>
      <c r="S369" s="14"/>
      <c r="T369" s="14"/>
      <c r="U369" s="20">
        <v>33</v>
      </c>
      <c r="V369" s="14"/>
      <c r="W369" s="20">
        <v>33</v>
      </c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99"/>
      <c r="BX369" s="99"/>
      <c r="BY369" s="99"/>
      <c r="BZ369" s="99"/>
      <c r="CA369" s="99"/>
      <c r="CB369" s="99"/>
      <c r="CD369" s="24">
        <f t="shared" si="17"/>
        <v>0</v>
      </c>
      <c r="CE369" s="24">
        <f t="shared" si="18"/>
        <v>0</v>
      </c>
      <c r="CF369" s="24">
        <f t="shared" si="19"/>
        <v>0</v>
      </c>
    </row>
    <row r="370" spans="2:84" x14ac:dyDescent="0.2">
      <c r="B370" s="11" t="s">
        <v>405</v>
      </c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99"/>
      <c r="BX370" s="99"/>
      <c r="BY370" s="99"/>
      <c r="BZ370" s="99"/>
      <c r="CA370" s="99"/>
      <c r="CB370" s="99"/>
      <c r="CD370" s="24">
        <f t="shared" si="17"/>
        <v>0</v>
      </c>
      <c r="CE370" s="24">
        <f t="shared" si="18"/>
        <v>0</v>
      </c>
      <c r="CF370" s="24">
        <f t="shared" si="19"/>
        <v>0</v>
      </c>
    </row>
    <row r="371" spans="2:84" x14ac:dyDescent="0.2">
      <c r="B371" s="11" t="s">
        <v>406</v>
      </c>
      <c r="C371" s="13">
        <v>2073</v>
      </c>
      <c r="D371" s="13">
        <v>1459</v>
      </c>
      <c r="E371" s="15">
        <v>146</v>
      </c>
      <c r="F371" s="14"/>
      <c r="G371" s="15">
        <v>544</v>
      </c>
      <c r="H371" s="13">
        <v>1215</v>
      </c>
      <c r="I371" s="14"/>
      <c r="J371" s="14"/>
      <c r="K371" s="13">
        <v>1012</v>
      </c>
      <c r="L371" s="13">
        <v>4819</v>
      </c>
      <c r="M371" s="13">
        <v>4327</v>
      </c>
      <c r="N371" s="13">
        <v>5361</v>
      </c>
      <c r="O371" s="13">
        <v>3899</v>
      </c>
      <c r="P371" s="13">
        <v>4288</v>
      </c>
      <c r="Q371" s="13">
        <v>4844</v>
      </c>
      <c r="R371" s="13">
        <v>5729</v>
      </c>
      <c r="S371" s="12">
        <v>11939</v>
      </c>
      <c r="T371" s="13">
        <v>7948</v>
      </c>
      <c r="U371" s="13">
        <v>3762</v>
      </c>
      <c r="V371" s="13">
        <v>4239</v>
      </c>
      <c r="W371" s="13">
        <v>5351</v>
      </c>
      <c r="X371" s="13">
        <v>8321</v>
      </c>
      <c r="Y371" s="13">
        <v>9239</v>
      </c>
      <c r="Z371" s="13">
        <v>6012</v>
      </c>
      <c r="AA371" s="12">
        <v>28983</v>
      </c>
      <c r="AB371" s="12">
        <v>11920</v>
      </c>
      <c r="AC371" s="12">
        <v>49807</v>
      </c>
      <c r="AD371" s="15">
        <v>280</v>
      </c>
      <c r="AE371" s="15">
        <v>242</v>
      </c>
      <c r="AF371" s="13">
        <v>2412</v>
      </c>
      <c r="AG371" s="20">
        <v>44</v>
      </c>
      <c r="AH371" s="13">
        <v>1734</v>
      </c>
      <c r="AI371" s="13">
        <v>2301</v>
      </c>
      <c r="AJ371" s="14"/>
      <c r="AK371" s="15">
        <v>762</v>
      </c>
      <c r="AL371" s="15">
        <v>707</v>
      </c>
      <c r="AM371" s="14"/>
      <c r="AN371" s="14"/>
      <c r="AO371" s="14"/>
      <c r="AP371" s="14"/>
      <c r="AQ371" s="14"/>
      <c r="AR371" s="14"/>
      <c r="AS371" s="14"/>
      <c r="AT371" s="14"/>
      <c r="AU371" s="14"/>
      <c r="AV371" s="13">
        <v>2513</v>
      </c>
      <c r="AW371" s="13">
        <v>1674</v>
      </c>
      <c r="AX371" s="13">
        <v>2480</v>
      </c>
      <c r="AY371" s="13">
        <v>2445</v>
      </c>
      <c r="AZ371" s="15">
        <v>807</v>
      </c>
      <c r="BA371" s="13">
        <v>3233</v>
      </c>
      <c r="BB371" s="13">
        <v>1655</v>
      </c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3">
        <v>3007</v>
      </c>
      <c r="BT371" s="13">
        <v>2988</v>
      </c>
      <c r="BU371" s="13">
        <v>2766</v>
      </c>
      <c r="BV371" s="14"/>
      <c r="BW371" s="99"/>
      <c r="BX371" s="99"/>
      <c r="BY371" s="99"/>
      <c r="BZ371" s="99"/>
      <c r="CA371" s="99"/>
      <c r="CB371" s="99"/>
      <c r="CD371" s="24">
        <f t="shared" si="17"/>
        <v>5754</v>
      </c>
      <c r="CE371" s="24">
        <f t="shared" si="18"/>
        <v>3007</v>
      </c>
      <c r="CF371" s="24">
        <f t="shared" si="19"/>
        <v>0</v>
      </c>
    </row>
    <row r="372" spans="2:84" x14ac:dyDescent="0.2">
      <c r="B372" s="11" t="s">
        <v>407</v>
      </c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99"/>
      <c r="BX372" s="99"/>
      <c r="BY372" s="99"/>
      <c r="BZ372" s="99"/>
      <c r="CA372" s="99"/>
      <c r="CB372" s="99"/>
      <c r="CD372" s="24">
        <f t="shared" si="17"/>
        <v>0</v>
      </c>
      <c r="CE372" s="24">
        <f t="shared" si="18"/>
        <v>0</v>
      </c>
      <c r="CF372" s="24">
        <f t="shared" si="19"/>
        <v>0</v>
      </c>
    </row>
    <row r="373" spans="2:84" x14ac:dyDescent="0.2">
      <c r="B373" s="11" t="s">
        <v>408</v>
      </c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99"/>
      <c r="BX373" s="99"/>
      <c r="BY373" s="99"/>
      <c r="BZ373" s="99"/>
      <c r="CA373" s="99"/>
      <c r="CB373" s="99"/>
      <c r="CD373" s="24">
        <f t="shared" si="17"/>
        <v>0</v>
      </c>
      <c r="CE373" s="24">
        <f t="shared" si="18"/>
        <v>0</v>
      </c>
      <c r="CF373" s="24">
        <f t="shared" si="19"/>
        <v>0</v>
      </c>
    </row>
    <row r="374" spans="2:84" x14ac:dyDescent="0.2">
      <c r="B374" s="11" t="s">
        <v>410</v>
      </c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99"/>
      <c r="BX374" s="99"/>
      <c r="BY374" s="99"/>
      <c r="BZ374" s="99"/>
      <c r="CA374" s="99"/>
      <c r="CB374" s="99"/>
      <c r="CD374" s="24">
        <f t="shared" si="17"/>
        <v>0</v>
      </c>
      <c r="CE374" s="24">
        <f t="shared" si="18"/>
        <v>0</v>
      </c>
      <c r="CF374" s="24">
        <f t="shared" si="19"/>
        <v>0</v>
      </c>
    </row>
    <row r="375" spans="2:84" x14ac:dyDescent="0.2">
      <c r="B375" s="11" t="s">
        <v>412</v>
      </c>
      <c r="C375" s="13">
        <v>8114</v>
      </c>
      <c r="D375" s="13">
        <v>8153</v>
      </c>
      <c r="E375" s="12">
        <v>10945</v>
      </c>
      <c r="F375" s="12">
        <v>10314</v>
      </c>
      <c r="G375" s="13">
        <v>9767</v>
      </c>
      <c r="H375" s="12">
        <v>10875</v>
      </c>
      <c r="I375" s="13">
        <v>8270</v>
      </c>
      <c r="J375" s="13">
        <v>7716</v>
      </c>
      <c r="K375" s="13">
        <v>9620</v>
      </c>
      <c r="L375" s="13">
        <v>7759</v>
      </c>
      <c r="M375" s="13">
        <v>7438</v>
      </c>
      <c r="N375" s="13">
        <v>9261</v>
      </c>
      <c r="O375" s="13">
        <v>8305</v>
      </c>
      <c r="P375" s="13">
        <v>9864</v>
      </c>
      <c r="Q375" s="12">
        <v>11925</v>
      </c>
      <c r="R375" s="13">
        <v>3549</v>
      </c>
      <c r="S375" s="13">
        <v>1628</v>
      </c>
      <c r="T375" s="13">
        <v>1418</v>
      </c>
      <c r="U375" s="15">
        <v>997</v>
      </c>
      <c r="V375" s="13">
        <v>1077</v>
      </c>
      <c r="W375" s="13">
        <v>1346</v>
      </c>
      <c r="X375" s="15">
        <v>803</v>
      </c>
      <c r="Y375" s="15">
        <v>708</v>
      </c>
      <c r="Z375" s="15">
        <v>734</v>
      </c>
      <c r="AA375" s="15">
        <v>737</v>
      </c>
      <c r="AB375" s="15">
        <v>688</v>
      </c>
      <c r="AC375" s="15">
        <v>877</v>
      </c>
      <c r="AD375" s="13">
        <v>1275</v>
      </c>
      <c r="AE375" s="15">
        <v>465</v>
      </c>
      <c r="AF375" s="14"/>
      <c r="AG375" s="15">
        <v>136</v>
      </c>
      <c r="AH375" s="20">
        <v>94</v>
      </c>
      <c r="AI375" s="20">
        <v>85</v>
      </c>
      <c r="AJ375" s="15">
        <v>118</v>
      </c>
      <c r="AK375" s="20">
        <v>90</v>
      </c>
      <c r="AL375" s="20">
        <v>10</v>
      </c>
      <c r="AM375" s="20">
        <v>83</v>
      </c>
      <c r="AN375" s="15">
        <v>133</v>
      </c>
      <c r="AO375" s="20">
        <v>70</v>
      </c>
      <c r="AP375" s="20">
        <v>96</v>
      </c>
      <c r="AQ375" s="15">
        <v>116</v>
      </c>
      <c r="AR375" s="20">
        <v>94</v>
      </c>
      <c r="AS375" s="20">
        <v>72</v>
      </c>
      <c r="AT375" s="15">
        <v>117</v>
      </c>
      <c r="AU375" s="15">
        <v>119</v>
      </c>
      <c r="AV375" s="20">
        <v>59</v>
      </c>
      <c r="AW375" s="20">
        <v>38</v>
      </c>
      <c r="AX375" s="20">
        <v>52</v>
      </c>
      <c r="AY375" s="15">
        <v>185</v>
      </c>
      <c r="AZ375" s="14"/>
      <c r="BA375" s="15">
        <v>130</v>
      </c>
      <c r="BB375" s="20">
        <v>13</v>
      </c>
      <c r="BC375" s="20">
        <v>41</v>
      </c>
      <c r="BD375" s="20">
        <v>14</v>
      </c>
      <c r="BE375" s="19">
        <v>5</v>
      </c>
      <c r="BF375" s="20">
        <v>54</v>
      </c>
      <c r="BG375" s="14"/>
      <c r="BH375" s="14"/>
      <c r="BI375" s="20">
        <v>27</v>
      </c>
      <c r="BJ375" s="20">
        <v>14</v>
      </c>
      <c r="BK375" s="20">
        <v>41</v>
      </c>
      <c r="BL375" s="20">
        <v>14</v>
      </c>
      <c r="BM375" s="20">
        <v>27</v>
      </c>
      <c r="BN375" s="20">
        <v>68</v>
      </c>
      <c r="BO375" s="20">
        <v>54</v>
      </c>
      <c r="BP375" s="20">
        <v>54</v>
      </c>
      <c r="BQ375" s="14"/>
      <c r="BR375" s="14"/>
      <c r="BS375" s="14"/>
      <c r="BT375" s="14"/>
      <c r="BU375" s="14"/>
      <c r="BV375" s="14"/>
      <c r="BW375" s="99"/>
      <c r="BX375" s="99"/>
      <c r="BY375" s="99"/>
      <c r="BZ375" s="99"/>
      <c r="CA375" s="99"/>
      <c r="CB375" s="99"/>
      <c r="CD375" s="24">
        <f t="shared" si="17"/>
        <v>0</v>
      </c>
      <c r="CE375" s="24">
        <f t="shared" si="18"/>
        <v>0</v>
      </c>
      <c r="CF375" s="24">
        <f t="shared" si="19"/>
        <v>176</v>
      </c>
    </row>
    <row r="376" spans="2:84" x14ac:dyDescent="0.2">
      <c r="B376" s="11" t="s">
        <v>414</v>
      </c>
      <c r="C376" s="12">
        <v>18056</v>
      </c>
      <c r="D376" s="12">
        <v>12998</v>
      </c>
      <c r="E376" s="15">
        <v>397</v>
      </c>
      <c r="F376" s="15">
        <v>653</v>
      </c>
      <c r="G376" s="15">
        <v>548</v>
      </c>
      <c r="H376" s="15">
        <v>398</v>
      </c>
      <c r="I376" s="15">
        <v>895</v>
      </c>
      <c r="J376" s="13">
        <v>1311</v>
      </c>
      <c r="K376" s="15">
        <v>832</v>
      </c>
      <c r="L376" s="15">
        <v>738</v>
      </c>
      <c r="M376" s="13">
        <v>1331</v>
      </c>
      <c r="N376" s="15">
        <v>861</v>
      </c>
      <c r="O376" s="15">
        <v>523</v>
      </c>
      <c r="P376" s="15">
        <v>597</v>
      </c>
      <c r="Q376" s="15">
        <v>411</v>
      </c>
      <c r="R376" s="15">
        <v>678</v>
      </c>
      <c r="S376" s="15">
        <v>309</v>
      </c>
      <c r="T376" s="15">
        <v>568</v>
      </c>
      <c r="U376" s="15">
        <v>583</v>
      </c>
      <c r="V376" s="15">
        <v>672</v>
      </c>
      <c r="W376" s="15">
        <v>564</v>
      </c>
      <c r="X376" s="15">
        <v>653</v>
      </c>
      <c r="Y376" s="15">
        <v>616</v>
      </c>
      <c r="Z376" s="15">
        <v>542</v>
      </c>
      <c r="AA376" s="15">
        <v>195</v>
      </c>
      <c r="AB376" s="20">
        <v>45</v>
      </c>
      <c r="AC376" s="14"/>
      <c r="AD376" s="14"/>
      <c r="AE376" s="14"/>
      <c r="AF376" s="14"/>
      <c r="AG376" s="14"/>
      <c r="AH376" s="14"/>
      <c r="AI376" s="20">
        <v>41</v>
      </c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99"/>
      <c r="BX376" s="99"/>
      <c r="BY376" s="99"/>
      <c r="BZ376" s="99"/>
      <c r="CA376" s="99"/>
      <c r="CB376" s="99"/>
      <c r="CD376" s="24">
        <f t="shared" si="17"/>
        <v>0</v>
      </c>
      <c r="CE376" s="24">
        <f t="shared" si="18"/>
        <v>0</v>
      </c>
      <c r="CF376" s="24">
        <f t="shared" si="19"/>
        <v>0</v>
      </c>
    </row>
    <row r="377" spans="2:84" x14ac:dyDescent="0.2">
      <c r="B377" s="11" t="s">
        <v>415</v>
      </c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99"/>
      <c r="BX377" s="99"/>
      <c r="BY377" s="99"/>
      <c r="BZ377" s="99"/>
      <c r="CA377" s="99"/>
      <c r="CB377" s="99"/>
      <c r="CD377" s="24">
        <f t="shared" si="17"/>
        <v>0</v>
      </c>
      <c r="CE377" s="24">
        <f t="shared" si="18"/>
        <v>0</v>
      </c>
      <c r="CF377" s="24">
        <f t="shared" si="19"/>
        <v>0</v>
      </c>
    </row>
    <row r="378" spans="2:84" x14ac:dyDescent="0.2">
      <c r="B378" s="11" t="s">
        <v>423</v>
      </c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99"/>
      <c r="BX378" s="99"/>
      <c r="BY378" s="99"/>
      <c r="BZ378" s="99"/>
      <c r="CA378" s="99"/>
      <c r="CB378" s="99"/>
      <c r="CD378" s="24">
        <f t="shared" si="17"/>
        <v>0</v>
      </c>
      <c r="CE378" s="24">
        <f t="shared" si="18"/>
        <v>0</v>
      </c>
      <c r="CF378" s="24">
        <f t="shared" si="19"/>
        <v>0</v>
      </c>
    </row>
    <row r="379" spans="2:84" x14ac:dyDescent="0.2">
      <c r="B379" s="11" t="s">
        <v>424</v>
      </c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99"/>
      <c r="BX379" s="99"/>
      <c r="BY379" s="99"/>
      <c r="BZ379" s="99"/>
      <c r="CA379" s="99"/>
      <c r="CB379" s="99"/>
      <c r="CD379" s="24">
        <f t="shared" si="17"/>
        <v>0</v>
      </c>
      <c r="CE379" s="24">
        <f t="shared" si="18"/>
        <v>0</v>
      </c>
      <c r="CF379" s="24">
        <f t="shared" si="19"/>
        <v>0</v>
      </c>
    </row>
    <row r="380" spans="2:84" x14ac:dyDescent="0.2">
      <c r="B380" s="11" t="s">
        <v>425</v>
      </c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99"/>
      <c r="BX380" s="99"/>
      <c r="BY380" s="99"/>
      <c r="BZ380" s="99"/>
      <c r="CA380" s="99"/>
      <c r="CB380" s="99"/>
      <c r="CD380" s="24">
        <f t="shared" si="17"/>
        <v>0</v>
      </c>
      <c r="CE380" s="24">
        <f t="shared" si="18"/>
        <v>0</v>
      </c>
      <c r="CF380" s="24">
        <f t="shared" si="19"/>
        <v>0</v>
      </c>
    </row>
    <row r="381" spans="2:84" x14ac:dyDescent="0.2">
      <c r="B381" s="11" t="s">
        <v>426</v>
      </c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99"/>
      <c r="BX381" s="99"/>
      <c r="BY381" s="99"/>
      <c r="BZ381" s="99"/>
      <c r="CA381" s="99"/>
      <c r="CB381" s="99"/>
      <c r="CD381" s="24">
        <f t="shared" si="17"/>
        <v>0</v>
      </c>
      <c r="CE381" s="24">
        <f t="shared" si="18"/>
        <v>0</v>
      </c>
      <c r="CF381" s="24">
        <f t="shared" si="19"/>
        <v>0</v>
      </c>
    </row>
    <row r="382" spans="2:84" x14ac:dyDescent="0.2">
      <c r="B382" s="11" t="s">
        <v>427</v>
      </c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99"/>
      <c r="BX382" s="99"/>
      <c r="BY382" s="99"/>
      <c r="BZ382" s="99"/>
      <c r="CA382" s="99"/>
      <c r="CB382" s="99"/>
      <c r="CD382" s="24">
        <f t="shared" si="17"/>
        <v>0</v>
      </c>
      <c r="CE382" s="24">
        <f t="shared" si="18"/>
        <v>0</v>
      </c>
      <c r="CF382" s="24">
        <f t="shared" si="19"/>
        <v>0</v>
      </c>
    </row>
    <row r="383" spans="2:84" x14ac:dyDescent="0.2">
      <c r="B383" s="11" t="s">
        <v>434</v>
      </c>
      <c r="C383" s="12">
        <v>30625</v>
      </c>
      <c r="D383" s="12">
        <v>30680</v>
      </c>
      <c r="E383" s="12">
        <v>38296</v>
      </c>
      <c r="F383" s="12">
        <v>27106</v>
      </c>
      <c r="G383" s="12">
        <v>33055</v>
      </c>
      <c r="H383" s="12">
        <v>35381</v>
      </c>
      <c r="I383" s="12">
        <v>23584</v>
      </c>
      <c r="J383" s="12">
        <v>25925</v>
      </c>
      <c r="K383" s="12">
        <v>33521</v>
      </c>
      <c r="L383" s="12">
        <v>28882</v>
      </c>
      <c r="M383" s="12">
        <v>24834</v>
      </c>
      <c r="N383" s="12">
        <v>29786</v>
      </c>
      <c r="O383" s="12">
        <v>27198</v>
      </c>
      <c r="P383" s="12">
        <v>24213</v>
      </c>
      <c r="Q383" s="12">
        <v>32504</v>
      </c>
      <c r="R383" s="12">
        <v>26091</v>
      </c>
      <c r="S383" s="12">
        <v>28597</v>
      </c>
      <c r="T383" s="12">
        <v>33632</v>
      </c>
      <c r="U383" s="12">
        <v>29014</v>
      </c>
      <c r="V383" s="12">
        <v>23655</v>
      </c>
      <c r="W383" s="12">
        <v>26684</v>
      </c>
      <c r="X383" s="12">
        <v>22163</v>
      </c>
      <c r="Y383" s="12">
        <v>23149</v>
      </c>
      <c r="Z383" s="12">
        <v>26948</v>
      </c>
      <c r="AA383" s="12">
        <v>22779</v>
      </c>
      <c r="AB383" s="12">
        <v>20777</v>
      </c>
      <c r="AC383" s="12">
        <v>25678</v>
      </c>
      <c r="AD383" s="12">
        <v>24575</v>
      </c>
      <c r="AE383" s="12">
        <v>21257</v>
      </c>
      <c r="AF383" s="12">
        <v>18963</v>
      </c>
      <c r="AG383" s="13">
        <v>1672</v>
      </c>
      <c r="AH383" s="13">
        <v>4310</v>
      </c>
      <c r="AI383" s="13">
        <v>2846</v>
      </c>
      <c r="AJ383" s="13">
        <v>1596</v>
      </c>
      <c r="AK383" s="13">
        <v>1897</v>
      </c>
      <c r="AL383" s="13">
        <v>1157</v>
      </c>
      <c r="AM383" s="15">
        <v>202</v>
      </c>
      <c r="AN383" s="15">
        <v>100</v>
      </c>
      <c r="AO383" s="14"/>
      <c r="AP383" s="15">
        <v>100</v>
      </c>
      <c r="AQ383" s="15">
        <v>201</v>
      </c>
      <c r="AR383" s="15">
        <v>150</v>
      </c>
      <c r="AS383" s="20">
        <v>52</v>
      </c>
      <c r="AT383" s="15">
        <v>314</v>
      </c>
      <c r="AU383" s="20">
        <v>54</v>
      </c>
      <c r="AV383" s="15">
        <v>212</v>
      </c>
      <c r="AW383" s="15">
        <v>108</v>
      </c>
      <c r="AX383" s="15">
        <v>108</v>
      </c>
      <c r="AY383" s="20">
        <v>54</v>
      </c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99"/>
      <c r="BX383" s="99"/>
      <c r="BY383" s="99"/>
      <c r="BZ383" s="99"/>
      <c r="CA383" s="99"/>
      <c r="CB383" s="99"/>
      <c r="CD383" s="24">
        <f t="shared" si="17"/>
        <v>0</v>
      </c>
      <c r="CE383" s="24">
        <f t="shared" si="18"/>
        <v>0</v>
      </c>
      <c r="CF383" s="24">
        <f t="shared" si="19"/>
        <v>0</v>
      </c>
    </row>
    <row r="384" spans="2:84" x14ac:dyDescent="0.2">
      <c r="B384" s="11" t="s">
        <v>435</v>
      </c>
      <c r="C384" s="12">
        <v>11113</v>
      </c>
      <c r="D384" s="12">
        <v>12238</v>
      </c>
      <c r="E384" s="12">
        <v>13333</v>
      </c>
      <c r="F384" s="12">
        <v>12376</v>
      </c>
      <c r="G384" s="12">
        <v>11698</v>
      </c>
      <c r="H384" s="12">
        <v>13356</v>
      </c>
      <c r="I384" s="12">
        <v>12140</v>
      </c>
      <c r="J384" s="12">
        <v>10704</v>
      </c>
      <c r="K384" s="12">
        <v>13786</v>
      </c>
      <c r="L384" s="12">
        <v>11317</v>
      </c>
      <c r="M384" s="13">
        <v>9966</v>
      </c>
      <c r="N384" s="12">
        <v>13104</v>
      </c>
      <c r="O384" s="13">
        <v>8742</v>
      </c>
      <c r="P384" s="13">
        <v>9190</v>
      </c>
      <c r="Q384" s="12">
        <v>12241</v>
      </c>
      <c r="R384" s="13">
        <v>9809</v>
      </c>
      <c r="S384" s="13">
        <v>9411</v>
      </c>
      <c r="T384" s="12">
        <v>10753</v>
      </c>
      <c r="U384" s="13">
        <v>7787</v>
      </c>
      <c r="V384" s="13">
        <v>8294</v>
      </c>
      <c r="W384" s="12">
        <v>10717</v>
      </c>
      <c r="X384" s="13">
        <v>7331</v>
      </c>
      <c r="Y384" s="13">
        <v>7496</v>
      </c>
      <c r="Z384" s="12">
        <v>10618</v>
      </c>
      <c r="AA384" s="13">
        <v>8483</v>
      </c>
      <c r="AB384" s="13">
        <v>5534</v>
      </c>
      <c r="AC384" s="13">
        <v>4294</v>
      </c>
      <c r="AD384" s="13">
        <v>2808</v>
      </c>
      <c r="AE384" s="13">
        <v>1554</v>
      </c>
      <c r="AF384" s="15">
        <v>979</v>
      </c>
      <c r="AG384" s="15">
        <v>242</v>
      </c>
      <c r="AH384" s="15">
        <v>241</v>
      </c>
      <c r="AI384" s="15">
        <v>237</v>
      </c>
      <c r="AJ384" s="20">
        <v>35</v>
      </c>
      <c r="AK384" s="20">
        <v>69</v>
      </c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99"/>
      <c r="BX384" s="99"/>
      <c r="BY384" s="99"/>
      <c r="BZ384" s="99"/>
      <c r="CA384" s="99"/>
      <c r="CB384" s="99"/>
      <c r="CD384" s="24">
        <f t="shared" si="17"/>
        <v>0</v>
      </c>
      <c r="CE384" s="24">
        <f t="shared" si="18"/>
        <v>0</v>
      </c>
      <c r="CF384" s="24">
        <f t="shared" si="19"/>
        <v>0</v>
      </c>
    </row>
    <row r="385" spans="2:84" x14ac:dyDescent="0.2">
      <c r="B385" s="11" t="s">
        <v>436</v>
      </c>
      <c r="C385" s="14"/>
      <c r="D385" s="14"/>
      <c r="E385" s="14"/>
      <c r="F385" s="14"/>
      <c r="G385" s="14"/>
      <c r="H385" s="14"/>
      <c r="I385" s="14"/>
      <c r="J385" s="14"/>
      <c r="K385" s="12">
        <v>27534</v>
      </c>
      <c r="L385" s="12">
        <v>26444</v>
      </c>
      <c r="M385" s="12">
        <v>28474</v>
      </c>
      <c r="N385" s="12">
        <v>36753</v>
      </c>
      <c r="O385" s="12">
        <v>29677</v>
      </c>
      <c r="P385" s="12">
        <v>33554</v>
      </c>
      <c r="Q385" s="12">
        <v>39605</v>
      </c>
      <c r="R385" s="12">
        <v>26136</v>
      </c>
      <c r="S385" s="12">
        <v>33382</v>
      </c>
      <c r="T385" s="12">
        <v>48515</v>
      </c>
      <c r="U385" s="12">
        <v>41108</v>
      </c>
      <c r="V385" s="12">
        <v>50958</v>
      </c>
      <c r="W385" s="12">
        <v>53241</v>
      </c>
      <c r="X385" s="12">
        <v>33952</v>
      </c>
      <c r="Y385" s="12">
        <v>24449</v>
      </c>
      <c r="Z385" s="12">
        <v>28103</v>
      </c>
      <c r="AA385" s="12">
        <v>24443</v>
      </c>
      <c r="AB385" s="12">
        <v>23387</v>
      </c>
      <c r="AC385" s="12">
        <v>27545</v>
      </c>
      <c r="AD385" s="12">
        <v>21412</v>
      </c>
      <c r="AE385" s="12">
        <v>27205</v>
      </c>
      <c r="AF385" s="12">
        <v>46290</v>
      </c>
      <c r="AG385" s="12">
        <v>51302</v>
      </c>
      <c r="AH385" s="12">
        <v>57246</v>
      </c>
      <c r="AI385" s="12">
        <v>58555</v>
      </c>
      <c r="AJ385" s="12">
        <v>47962</v>
      </c>
      <c r="AK385" s="12">
        <v>57092</v>
      </c>
      <c r="AL385" s="12">
        <v>73160</v>
      </c>
      <c r="AM385" s="12">
        <v>62491</v>
      </c>
      <c r="AN385" s="12">
        <v>86198</v>
      </c>
      <c r="AO385" s="18">
        <v>149680</v>
      </c>
      <c r="AP385" s="12">
        <v>85462</v>
      </c>
      <c r="AQ385" s="12">
        <v>80053</v>
      </c>
      <c r="AR385" s="12">
        <v>76419</v>
      </c>
      <c r="AS385" s="12">
        <v>39395</v>
      </c>
      <c r="AT385" s="12">
        <v>24159</v>
      </c>
      <c r="AU385" s="12">
        <v>14965</v>
      </c>
      <c r="AV385" s="13">
        <v>6480</v>
      </c>
      <c r="AW385" s="13">
        <v>4313</v>
      </c>
      <c r="AX385" s="13">
        <v>2627</v>
      </c>
      <c r="AY385" s="14"/>
      <c r="AZ385" s="14"/>
      <c r="BA385" s="14"/>
      <c r="BB385" s="15">
        <v>298</v>
      </c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99"/>
      <c r="BX385" s="99"/>
      <c r="BY385" s="99"/>
      <c r="BZ385" s="99"/>
      <c r="CA385" s="99"/>
      <c r="CB385" s="99"/>
      <c r="CD385" s="24">
        <f t="shared" si="17"/>
        <v>0</v>
      </c>
      <c r="CE385" s="24">
        <f t="shared" si="18"/>
        <v>0</v>
      </c>
      <c r="CF385" s="24">
        <f t="shared" si="19"/>
        <v>0</v>
      </c>
    </row>
    <row r="386" spans="2:84" x14ac:dyDescent="0.2">
      <c r="B386" s="11" t="s">
        <v>437</v>
      </c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5">
        <v>735</v>
      </c>
      <c r="AG386" s="15">
        <v>979</v>
      </c>
      <c r="AH386" s="13">
        <v>1570</v>
      </c>
      <c r="AI386" s="13">
        <v>1460</v>
      </c>
      <c r="AJ386" s="13">
        <v>1221</v>
      </c>
      <c r="AK386" s="13">
        <v>2684</v>
      </c>
      <c r="AL386" s="13">
        <v>3790</v>
      </c>
      <c r="AM386" s="13">
        <v>2919</v>
      </c>
      <c r="AN386" s="13">
        <v>5399</v>
      </c>
      <c r="AO386" s="13">
        <v>8662</v>
      </c>
      <c r="AP386" s="13">
        <v>4862</v>
      </c>
      <c r="AQ386" s="13">
        <v>5706</v>
      </c>
      <c r="AR386" s="13">
        <v>2395</v>
      </c>
      <c r="AS386" s="13">
        <v>2203</v>
      </c>
      <c r="AT386" s="13">
        <v>2026</v>
      </c>
      <c r="AU386" s="12">
        <v>11776</v>
      </c>
      <c r="AV386" s="12">
        <v>12635</v>
      </c>
      <c r="AW386" s="13">
        <v>3280</v>
      </c>
      <c r="AX386" s="15">
        <v>888</v>
      </c>
      <c r="AY386" s="15">
        <v>204</v>
      </c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99"/>
      <c r="BX386" s="99"/>
      <c r="BY386" s="99"/>
      <c r="BZ386" s="99"/>
      <c r="CA386" s="99"/>
      <c r="CB386" s="99"/>
      <c r="CD386" s="24">
        <f t="shared" si="17"/>
        <v>0</v>
      </c>
      <c r="CE386" s="24">
        <f t="shared" si="18"/>
        <v>0</v>
      </c>
      <c r="CF386" s="24">
        <f t="shared" si="19"/>
        <v>0</v>
      </c>
    </row>
    <row r="387" spans="2:84" x14ac:dyDescent="0.2">
      <c r="B387" s="11" t="s">
        <v>439</v>
      </c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99"/>
      <c r="BX387" s="99"/>
      <c r="BY387" s="99"/>
      <c r="BZ387" s="99"/>
      <c r="CA387" s="99"/>
      <c r="CB387" s="99"/>
      <c r="CD387" s="24">
        <f t="shared" si="17"/>
        <v>0</v>
      </c>
      <c r="CE387" s="24">
        <f t="shared" si="18"/>
        <v>0</v>
      </c>
      <c r="CF387" s="24">
        <f t="shared" si="19"/>
        <v>0</v>
      </c>
    </row>
    <row r="388" spans="2:84" x14ac:dyDescent="0.2">
      <c r="B388" s="11" t="s">
        <v>442</v>
      </c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99"/>
      <c r="BX388" s="99"/>
      <c r="BY388" s="99"/>
      <c r="BZ388" s="99"/>
      <c r="CA388" s="99"/>
      <c r="CB388" s="99"/>
      <c r="CD388" s="24">
        <f t="shared" ref="CD388:CD448" si="20">SUM(BT388:BV388)</f>
        <v>0</v>
      </c>
      <c r="CE388" s="24">
        <f t="shared" ref="CE388:CE448" si="21">SUM(BQ388:BS388)</f>
        <v>0</v>
      </c>
      <c r="CF388" s="24">
        <f t="shared" ref="CF388:CF448" si="22">SUM(BN388:BP388)</f>
        <v>0</v>
      </c>
    </row>
    <row r="389" spans="2:84" x14ac:dyDescent="0.2">
      <c r="B389" s="11" t="s">
        <v>443</v>
      </c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99"/>
      <c r="BX389" s="99"/>
      <c r="BY389" s="99"/>
      <c r="BZ389" s="99"/>
      <c r="CA389" s="99"/>
      <c r="CB389" s="99"/>
      <c r="CD389" s="24">
        <f t="shared" si="20"/>
        <v>0</v>
      </c>
      <c r="CE389" s="24">
        <f t="shared" si="21"/>
        <v>0</v>
      </c>
      <c r="CF389" s="24">
        <f t="shared" si="22"/>
        <v>0</v>
      </c>
    </row>
    <row r="390" spans="2:84" x14ac:dyDescent="0.2">
      <c r="B390" s="11" t="s">
        <v>444</v>
      </c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99"/>
      <c r="BX390" s="99"/>
      <c r="BY390" s="99"/>
      <c r="BZ390" s="99"/>
      <c r="CA390" s="99"/>
      <c r="CB390" s="99"/>
      <c r="CD390" s="24">
        <f t="shared" si="20"/>
        <v>0</v>
      </c>
      <c r="CE390" s="24">
        <f t="shared" si="21"/>
        <v>0</v>
      </c>
      <c r="CF390" s="24">
        <f t="shared" si="22"/>
        <v>0</v>
      </c>
    </row>
    <row r="391" spans="2:84" x14ac:dyDescent="0.2">
      <c r="B391" s="11" t="s">
        <v>445</v>
      </c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99"/>
      <c r="BX391" s="99"/>
      <c r="BY391" s="99"/>
      <c r="BZ391" s="99"/>
      <c r="CA391" s="99"/>
      <c r="CB391" s="99"/>
      <c r="CD391" s="24">
        <f t="shared" si="20"/>
        <v>0</v>
      </c>
      <c r="CE391" s="24">
        <f t="shared" si="21"/>
        <v>0</v>
      </c>
      <c r="CF391" s="24">
        <f t="shared" si="22"/>
        <v>0</v>
      </c>
    </row>
    <row r="392" spans="2:84" x14ac:dyDescent="0.2">
      <c r="B392" s="11" t="s">
        <v>447</v>
      </c>
      <c r="C392" s="12">
        <v>37058</v>
      </c>
      <c r="D392" s="12">
        <v>40129</v>
      </c>
      <c r="E392" s="12">
        <v>41194</v>
      </c>
      <c r="F392" s="12">
        <v>40218</v>
      </c>
      <c r="G392" s="12">
        <v>32322</v>
      </c>
      <c r="H392" s="12">
        <v>41513</v>
      </c>
      <c r="I392" s="12">
        <v>38802</v>
      </c>
      <c r="J392" s="12">
        <v>36095</v>
      </c>
      <c r="K392" s="12">
        <v>42979</v>
      </c>
      <c r="L392" s="12">
        <v>36436</v>
      </c>
      <c r="M392" s="12">
        <v>35290</v>
      </c>
      <c r="N392" s="12">
        <v>24645</v>
      </c>
      <c r="O392" s="13">
        <v>2049</v>
      </c>
      <c r="P392" s="12">
        <v>24165</v>
      </c>
      <c r="Q392" s="12">
        <v>26684</v>
      </c>
      <c r="R392" s="12">
        <v>17266</v>
      </c>
      <c r="S392" s="12">
        <v>18523</v>
      </c>
      <c r="T392" s="12">
        <v>25192</v>
      </c>
      <c r="U392" s="12">
        <v>22895</v>
      </c>
      <c r="V392" s="12">
        <v>21743</v>
      </c>
      <c r="W392" s="12">
        <v>28509</v>
      </c>
      <c r="X392" s="12">
        <v>21334</v>
      </c>
      <c r="Y392" s="12">
        <v>17152</v>
      </c>
      <c r="Z392" s="12">
        <v>22813</v>
      </c>
      <c r="AA392" s="12">
        <v>15807</v>
      </c>
      <c r="AB392" s="12">
        <v>19442</v>
      </c>
      <c r="AC392" s="12">
        <v>20664</v>
      </c>
      <c r="AD392" s="12">
        <v>14414</v>
      </c>
      <c r="AE392" s="12">
        <v>15928</v>
      </c>
      <c r="AF392" s="12">
        <v>29320</v>
      </c>
      <c r="AG392" s="12">
        <v>20851</v>
      </c>
      <c r="AH392" s="12">
        <v>19593</v>
      </c>
      <c r="AI392" s="12">
        <v>26195</v>
      </c>
      <c r="AJ392" s="12">
        <v>19004</v>
      </c>
      <c r="AK392" s="12">
        <v>18811</v>
      </c>
      <c r="AL392" s="12">
        <v>25713</v>
      </c>
      <c r="AM392" s="12">
        <v>18001</v>
      </c>
      <c r="AN392" s="12">
        <v>14229</v>
      </c>
      <c r="AO392" s="12">
        <v>20187</v>
      </c>
      <c r="AP392" s="12">
        <v>16045</v>
      </c>
      <c r="AQ392" s="12">
        <v>17464</v>
      </c>
      <c r="AR392" s="12">
        <v>20590</v>
      </c>
      <c r="AS392" s="12">
        <v>15251</v>
      </c>
      <c r="AT392" s="12">
        <v>15183</v>
      </c>
      <c r="AU392" s="12">
        <v>18097</v>
      </c>
      <c r="AV392" s="12">
        <v>16223</v>
      </c>
      <c r="AW392" s="12">
        <v>14189</v>
      </c>
      <c r="AX392" s="12">
        <v>19833</v>
      </c>
      <c r="AY392" s="12">
        <v>14158</v>
      </c>
      <c r="AZ392" s="12">
        <v>12586</v>
      </c>
      <c r="BA392" s="12">
        <v>16649</v>
      </c>
      <c r="BB392" s="12">
        <v>10967</v>
      </c>
      <c r="BC392" s="12">
        <v>12857</v>
      </c>
      <c r="BD392" s="12">
        <v>13826</v>
      </c>
      <c r="BE392" s="12">
        <v>11723</v>
      </c>
      <c r="BF392" s="12">
        <v>12992</v>
      </c>
      <c r="BG392" s="12">
        <v>15454</v>
      </c>
      <c r="BH392" s="12">
        <v>11464</v>
      </c>
      <c r="BI392" s="13">
        <v>7182</v>
      </c>
      <c r="BJ392" s="13">
        <v>8922</v>
      </c>
      <c r="BK392" s="13">
        <v>5663</v>
      </c>
      <c r="BL392" s="15">
        <v>841</v>
      </c>
      <c r="BM392" s="15">
        <v>292</v>
      </c>
      <c r="BN392" s="14"/>
      <c r="BO392" s="14"/>
      <c r="BP392" s="14"/>
      <c r="BQ392" s="14"/>
      <c r="BR392" s="14"/>
      <c r="BS392" s="14"/>
      <c r="BT392" s="14"/>
      <c r="BU392" s="14"/>
      <c r="BV392" s="14"/>
      <c r="BW392" s="99"/>
      <c r="BX392" s="99"/>
      <c r="BY392" s="99"/>
      <c r="BZ392" s="99"/>
      <c r="CA392" s="99"/>
      <c r="CB392" s="99"/>
      <c r="CD392" s="24">
        <f t="shared" si="20"/>
        <v>0</v>
      </c>
      <c r="CE392" s="24">
        <f t="shared" si="21"/>
        <v>0</v>
      </c>
      <c r="CF392" s="24">
        <f t="shared" si="22"/>
        <v>0</v>
      </c>
    </row>
    <row r="393" spans="2:84" x14ac:dyDescent="0.2">
      <c r="B393" s="11" t="s">
        <v>451</v>
      </c>
      <c r="C393" s="14"/>
      <c r="D393" s="20">
        <v>11</v>
      </c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20">
        <v>12</v>
      </c>
      <c r="Q393" s="14"/>
      <c r="R393" s="14"/>
      <c r="S393" s="20">
        <v>12</v>
      </c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99"/>
      <c r="BX393" s="99"/>
      <c r="BY393" s="99"/>
      <c r="BZ393" s="99"/>
      <c r="CA393" s="99"/>
      <c r="CB393" s="99"/>
      <c r="CD393" s="24">
        <f t="shared" si="20"/>
        <v>0</v>
      </c>
      <c r="CE393" s="24">
        <f t="shared" si="21"/>
        <v>0</v>
      </c>
      <c r="CF393" s="24">
        <f t="shared" si="22"/>
        <v>0</v>
      </c>
    </row>
    <row r="394" spans="2:84" x14ac:dyDescent="0.2">
      <c r="B394" s="11" t="s">
        <v>452</v>
      </c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99"/>
      <c r="BX394" s="99"/>
      <c r="BY394" s="99"/>
      <c r="BZ394" s="99"/>
      <c r="CA394" s="99"/>
      <c r="CB394" s="99"/>
      <c r="CD394" s="24">
        <f t="shared" si="20"/>
        <v>0</v>
      </c>
      <c r="CE394" s="24">
        <f t="shared" si="21"/>
        <v>0</v>
      </c>
      <c r="CF394" s="24">
        <f t="shared" si="22"/>
        <v>0</v>
      </c>
    </row>
    <row r="395" spans="2:84" x14ac:dyDescent="0.2">
      <c r="B395" s="11" t="s">
        <v>453</v>
      </c>
      <c r="C395" s="16">
        <v>2371151</v>
      </c>
      <c r="D395" s="16">
        <v>2149195</v>
      </c>
      <c r="E395" s="16">
        <v>2879834</v>
      </c>
      <c r="F395" s="16">
        <v>2356075</v>
      </c>
      <c r="G395" s="16">
        <v>2156073</v>
      </c>
      <c r="H395" s="16">
        <v>2895707</v>
      </c>
      <c r="I395" s="16">
        <v>2289756</v>
      </c>
      <c r="J395" s="16">
        <v>2248897</v>
      </c>
      <c r="K395" s="16">
        <v>1426069</v>
      </c>
      <c r="L395" s="18">
        <v>672410</v>
      </c>
      <c r="M395" s="18">
        <v>531694</v>
      </c>
      <c r="N395" s="18">
        <v>614828</v>
      </c>
      <c r="O395" s="18">
        <v>420405</v>
      </c>
      <c r="P395" s="18">
        <v>407067</v>
      </c>
      <c r="Q395" s="18">
        <v>411541</v>
      </c>
      <c r="R395" s="18">
        <v>314334</v>
      </c>
      <c r="S395" s="18">
        <v>273684</v>
      </c>
      <c r="T395" s="18">
        <v>319112</v>
      </c>
      <c r="U395" s="18">
        <v>219827</v>
      </c>
      <c r="V395" s="18">
        <v>221026</v>
      </c>
      <c r="W395" s="18">
        <v>255089</v>
      </c>
      <c r="X395" s="18">
        <v>161237</v>
      </c>
      <c r="Y395" s="18">
        <v>154389</v>
      </c>
      <c r="Z395" s="18">
        <v>197665</v>
      </c>
      <c r="AA395" s="18">
        <v>116645</v>
      </c>
      <c r="AB395" s="12">
        <v>46129</v>
      </c>
      <c r="AC395" s="12">
        <v>15980</v>
      </c>
      <c r="AD395" s="12">
        <v>90831</v>
      </c>
      <c r="AE395" s="12">
        <v>60266</v>
      </c>
      <c r="AF395" s="12">
        <v>69931</v>
      </c>
      <c r="AG395" s="12">
        <v>54708</v>
      </c>
      <c r="AH395" s="12">
        <v>50744</v>
      </c>
      <c r="AI395" s="12">
        <v>64812</v>
      </c>
      <c r="AJ395" s="12">
        <v>45801</v>
      </c>
      <c r="AK395" s="12">
        <v>46011</v>
      </c>
      <c r="AL395" s="12">
        <v>68340</v>
      </c>
      <c r="AM395" s="12">
        <v>63906</v>
      </c>
      <c r="AN395" s="12">
        <v>55677</v>
      </c>
      <c r="AO395" s="12">
        <v>60609</v>
      </c>
      <c r="AP395" s="12">
        <v>53771</v>
      </c>
      <c r="AQ395" s="12">
        <v>42078</v>
      </c>
      <c r="AR395" s="12">
        <v>57348</v>
      </c>
      <c r="AS395" s="12">
        <v>36191</v>
      </c>
      <c r="AT395" s="12">
        <v>35932</v>
      </c>
      <c r="AU395" s="12">
        <v>54472</v>
      </c>
      <c r="AV395" s="12">
        <v>46028</v>
      </c>
      <c r="AW395" s="12">
        <v>45117</v>
      </c>
      <c r="AX395" s="12">
        <v>57477</v>
      </c>
      <c r="AY395" s="12">
        <v>41459</v>
      </c>
      <c r="AZ395" s="12">
        <v>40955</v>
      </c>
      <c r="BA395" s="12">
        <v>40625</v>
      </c>
      <c r="BB395" s="12">
        <v>48559</v>
      </c>
      <c r="BC395" s="12">
        <v>59750</v>
      </c>
      <c r="BD395" s="12">
        <v>84460</v>
      </c>
      <c r="BE395" s="12">
        <v>65916</v>
      </c>
      <c r="BF395" s="12">
        <v>70134</v>
      </c>
      <c r="BG395" s="18">
        <v>103204</v>
      </c>
      <c r="BH395" s="12">
        <v>49958</v>
      </c>
      <c r="BI395" s="12">
        <v>26860</v>
      </c>
      <c r="BJ395" s="12">
        <v>23409</v>
      </c>
      <c r="BK395" s="12">
        <v>18730</v>
      </c>
      <c r="BL395" s="13">
        <v>6706</v>
      </c>
      <c r="BM395" s="15">
        <v>162</v>
      </c>
      <c r="BN395" s="14"/>
      <c r="BO395" s="14"/>
      <c r="BP395" s="14"/>
      <c r="BQ395" s="14"/>
      <c r="BR395" s="14"/>
      <c r="BS395" s="14"/>
      <c r="BT395" s="14"/>
      <c r="BU395" s="14"/>
      <c r="BV395" s="14"/>
      <c r="BW395" s="99"/>
      <c r="BX395" s="99"/>
      <c r="BY395" s="99"/>
      <c r="BZ395" s="99"/>
      <c r="CA395" s="99"/>
      <c r="CB395" s="99"/>
      <c r="CD395" s="24">
        <f t="shared" si="20"/>
        <v>0</v>
      </c>
      <c r="CE395" s="24">
        <f t="shared" si="21"/>
        <v>0</v>
      </c>
      <c r="CF395" s="24">
        <f t="shared" si="22"/>
        <v>0</v>
      </c>
    </row>
    <row r="396" spans="2:84" x14ac:dyDescent="0.2">
      <c r="B396" s="11" t="s">
        <v>455</v>
      </c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99"/>
      <c r="BX396" s="99"/>
      <c r="BY396" s="99"/>
      <c r="BZ396" s="99"/>
      <c r="CA396" s="99"/>
      <c r="CB396" s="99"/>
      <c r="CD396" s="24">
        <f t="shared" si="20"/>
        <v>0</v>
      </c>
      <c r="CE396" s="24">
        <f t="shared" si="21"/>
        <v>0</v>
      </c>
      <c r="CF396" s="24">
        <f t="shared" si="22"/>
        <v>0</v>
      </c>
    </row>
    <row r="397" spans="2:84" x14ac:dyDescent="0.2">
      <c r="B397" s="11" t="s">
        <v>456</v>
      </c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99"/>
      <c r="BX397" s="99"/>
      <c r="BY397" s="99"/>
      <c r="BZ397" s="99"/>
      <c r="CA397" s="99"/>
      <c r="CB397" s="99"/>
      <c r="CD397" s="24">
        <f t="shared" si="20"/>
        <v>0</v>
      </c>
      <c r="CE397" s="24">
        <f t="shared" si="21"/>
        <v>0</v>
      </c>
      <c r="CF397" s="24">
        <f t="shared" si="22"/>
        <v>0</v>
      </c>
    </row>
    <row r="398" spans="2:84" x14ac:dyDescent="0.2">
      <c r="B398" s="11" t="s">
        <v>457</v>
      </c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99"/>
      <c r="BX398" s="99"/>
      <c r="BY398" s="99"/>
      <c r="BZ398" s="99"/>
      <c r="CA398" s="99"/>
      <c r="CB398" s="99"/>
      <c r="CD398" s="24">
        <f t="shared" si="20"/>
        <v>0</v>
      </c>
      <c r="CE398" s="24">
        <f t="shared" si="21"/>
        <v>0</v>
      </c>
      <c r="CF398" s="24">
        <f t="shared" si="22"/>
        <v>0</v>
      </c>
    </row>
    <row r="399" spans="2:84" x14ac:dyDescent="0.2">
      <c r="B399" s="11" t="s">
        <v>458</v>
      </c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99"/>
      <c r="BX399" s="99"/>
      <c r="BY399" s="99"/>
      <c r="BZ399" s="99"/>
      <c r="CA399" s="99"/>
      <c r="CB399" s="99"/>
      <c r="CD399" s="24">
        <f t="shared" si="20"/>
        <v>0</v>
      </c>
      <c r="CE399" s="24">
        <f t="shared" si="21"/>
        <v>0</v>
      </c>
      <c r="CF399" s="24">
        <f t="shared" si="22"/>
        <v>0</v>
      </c>
    </row>
    <row r="400" spans="2:84" x14ac:dyDescent="0.2">
      <c r="B400" s="11" t="s">
        <v>461</v>
      </c>
      <c r="C400" s="12">
        <v>21412</v>
      </c>
      <c r="D400" s="12">
        <v>27120</v>
      </c>
      <c r="E400" s="12">
        <v>31465</v>
      </c>
      <c r="F400" s="12">
        <v>26721</v>
      </c>
      <c r="G400" s="12">
        <v>28995</v>
      </c>
      <c r="H400" s="12">
        <v>38190</v>
      </c>
      <c r="I400" s="12">
        <v>30739</v>
      </c>
      <c r="J400" s="12">
        <v>23378</v>
      </c>
      <c r="K400" s="13">
        <v>9216</v>
      </c>
      <c r="L400" s="13">
        <v>6206</v>
      </c>
      <c r="M400" s="13">
        <v>3986</v>
      </c>
      <c r="N400" s="13">
        <v>3092</v>
      </c>
      <c r="O400" s="13">
        <v>1675</v>
      </c>
      <c r="P400" s="13">
        <v>1427</v>
      </c>
      <c r="Q400" s="15">
        <v>847</v>
      </c>
      <c r="R400" s="15">
        <v>562</v>
      </c>
      <c r="S400" s="15">
        <v>114</v>
      </c>
      <c r="T400" s="15">
        <v>455</v>
      </c>
      <c r="U400" s="15">
        <v>447</v>
      </c>
      <c r="V400" s="15">
        <v>114</v>
      </c>
      <c r="W400" s="15">
        <v>112</v>
      </c>
      <c r="X400" s="14"/>
      <c r="Y400" s="15">
        <v>112</v>
      </c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5">
        <v>146</v>
      </c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99"/>
      <c r="BX400" s="99"/>
      <c r="BY400" s="99"/>
      <c r="BZ400" s="99"/>
      <c r="CA400" s="99"/>
      <c r="CB400" s="99"/>
      <c r="CD400" s="24">
        <f t="shared" si="20"/>
        <v>0</v>
      </c>
      <c r="CE400" s="24">
        <f t="shared" si="21"/>
        <v>0</v>
      </c>
      <c r="CF400" s="24">
        <f t="shared" si="22"/>
        <v>0</v>
      </c>
    </row>
    <row r="401" spans="2:84" x14ac:dyDescent="0.2">
      <c r="B401" s="11" t="s">
        <v>462</v>
      </c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99"/>
      <c r="BX401" s="99"/>
      <c r="BY401" s="99"/>
      <c r="BZ401" s="99"/>
      <c r="CA401" s="99"/>
      <c r="CB401" s="99"/>
      <c r="CD401" s="24">
        <f t="shared" si="20"/>
        <v>0</v>
      </c>
      <c r="CE401" s="24">
        <f t="shared" si="21"/>
        <v>0</v>
      </c>
      <c r="CF401" s="24">
        <f t="shared" si="22"/>
        <v>0</v>
      </c>
    </row>
    <row r="402" spans="2:84" x14ac:dyDescent="0.2">
      <c r="B402" s="11" t="s">
        <v>463</v>
      </c>
      <c r="C402" s="18">
        <v>281658</v>
      </c>
      <c r="D402" s="18">
        <v>275083</v>
      </c>
      <c r="E402" s="18">
        <v>367131</v>
      </c>
      <c r="F402" s="18">
        <v>278323</v>
      </c>
      <c r="G402" s="18">
        <v>299790</v>
      </c>
      <c r="H402" s="18">
        <v>354919</v>
      </c>
      <c r="I402" s="18">
        <v>275896</v>
      </c>
      <c r="J402" s="18">
        <v>301151</v>
      </c>
      <c r="K402" s="18">
        <v>340575</v>
      </c>
      <c r="L402" s="18">
        <v>271366</v>
      </c>
      <c r="M402" s="18">
        <v>278874</v>
      </c>
      <c r="N402" s="18">
        <v>342631</v>
      </c>
      <c r="O402" s="18">
        <v>299190</v>
      </c>
      <c r="P402" s="18">
        <v>258142</v>
      </c>
      <c r="Q402" s="18">
        <v>397158</v>
      </c>
      <c r="R402" s="18">
        <v>290003</v>
      </c>
      <c r="S402" s="18">
        <v>266181</v>
      </c>
      <c r="T402" s="18">
        <v>358226</v>
      </c>
      <c r="U402" s="18">
        <v>294891</v>
      </c>
      <c r="V402" s="18">
        <v>279710</v>
      </c>
      <c r="W402" s="18">
        <v>355538</v>
      </c>
      <c r="X402" s="18">
        <v>253815</v>
      </c>
      <c r="Y402" s="18">
        <v>269615</v>
      </c>
      <c r="Z402" s="18">
        <v>363889</v>
      </c>
      <c r="AA402" s="18">
        <v>243188</v>
      </c>
      <c r="AB402" s="18">
        <v>288618</v>
      </c>
      <c r="AC402" s="18">
        <v>373973</v>
      </c>
      <c r="AD402" s="18">
        <v>281886</v>
      </c>
      <c r="AE402" s="18">
        <v>279731</v>
      </c>
      <c r="AF402" s="18">
        <v>210607</v>
      </c>
      <c r="AG402" s="18">
        <v>325494</v>
      </c>
      <c r="AH402" s="18">
        <v>320123</v>
      </c>
      <c r="AI402" s="18">
        <v>374673</v>
      </c>
      <c r="AJ402" s="18">
        <v>280740</v>
      </c>
      <c r="AK402" s="18">
        <v>257572</v>
      </c>
      <c r="AL402" s="18">
        <v>234741</v>
      </c>
      <c r="AM402" s="18">
        <v>386523</v>
      </c>
      <c r="AN402" s="18">
        <v>326215</v>
      </c>
      <c r="AO402" s="18">
        <v>404559</v>
      </c>
      <c r="AP402" s="18">
        <v>335111</v>
      </c>
      <c r="AQ402" s="18">
        <v>339505</v>
      </c>
      <c r="AR402" s="18">
        <v>478316</v>
      </c>
      <c r="AS402" s="18">
        <v>448109</v>
      </c>
      <c r="AT402" s="18">
        <v>406807</v>
      </c>
      <c r="AU402" s="18">
        <v>516506</v>
      </c>
      <c r="AV402" s="18">
        <v>497376</v>
      </c>
      <c r="AW402" s="18">
        <v>546341</v>
      </c>
      <c r="AX402" s="18">
        <v>900163</v>
      </c>
      <c r="AY402" s="18">
        <v>686168</v>
      </c>
      <c r="AZ402" s="18">
        <v>660051</v>
      </c>
      <c r="BA402" s="18">
        <v>855890</v>
      </c>
      <c r="BB402" s="18">
        <v>419956</v>
      </c>
      <c r="BC402" s="18">
        <v>243929</v>
      </c>
      <c r="BD402" s="18">
        <v>151174</v>
      </c>
      <c r="BE402" s="12">
        <v>12935</v>
      </c>
      <c r="BF402" s="12">
        <v>16874</v>
      </c>
      <c r="BG402" s="12">
        <v>21018</v>
      </c>
      <c r="BH402" s="12">
        <v>12258</v>
      </c>
      <c r="BI402" s="12">
        <v>19804</v>
      </c>
      <c r="BJ402" s="13">
        <v>4669</v>
      </c>
      <c r="BK402" s="12">
        <v>10434</v>
      </c>
      <c r="BL402" s="13">
        <v>6109</v>
      </c>
      <c r="BM402" s="13">
        <v>7380</v>
      </c>
      <c r="BN402" s="14"/>
      <c r="BO402" s="14"/>
      <c r="BP402" s="14"/>
      <c r="BQ402" s="14"/>
      <c r="BR402" s="14"/>
      <c r="BS402" s="14"/>
      <c r="BT402" s="14"/>
      <c r="BU402" s="14"/>
      <c r="BV402" s="14"/>
      <c r="BW402" s="99"/>
      <c r="BX402" s="99"/>
      <c r="BY402" s="99"/>
      <c r="BZ402" s="99"/>
      <c r="CA402" s="99"/>
      <c r="CB402" s="99"/>
      <c r="CD402" s="24">
        <f t="shared" si="20"/>
        <v>0</v>
      </c>
      <c r="CE402" s="24">
        <f t="shared" si="21"/>
        <v>0</v>
      </c>
      <c r="CF402" s="24">
        <f t="shared" si="22"/>
        <v>0</v>
      </c>
    </row>
    <row r="403" spans="2:84" x14ac:dyDescent="0.2">
      <c r="B403" s="11" t="s">
        <v>465</v>
      </c>
      <c r="C403" s="18">
        <v>188660</v>
      </c>
      <c r="D403" s="18">
        <v>187692</v>
      </c>
      <c r="E403" s="18">
        <v>258872</v>
      </c>
      <c r="F403" s="18">
        <v>199187</v>
      </c>
      <c r="G403" s="18">
        <v>180416</v>
      </c>
      <c r="H403" s="18">
        <v>238442</v>
      </c>
      <c r="I403" s="18">
        <v>193204</v>
      </c>
      <c r="J403" s="18">
        <v>195792</v>
      </c>
      <c r="K403" s="18">
        <v>197816</v>
      </c>
      <c r="L403" s="18">
        <v>141589</v>
      </c>
      <c r="M403" s="18">
        <v>152720</v>
      </c>
      <c r="N403" s="18">
        <v>148866</v>
      </c>
      <c r="O403" s="18">
        <v>124723</v>
      </c>
      <c r="P403" s="18">
        <v>109607</v>
      </c>
      <c r="Q403" s="18">
        <v>139139</v>
      </c>
      <c r="R403" s="18">
        <v>117533</v>
      </c>
      <c r="S403" s="18">
        <v>112912</v>
      </c>
      <c r="T403" s="18">
        <v>139376</v>
      </c>
      <c r="U403" s="18">
        <v>115924</v>
      </c>
      <c r="V403" s="18">
        <v>127127</v>
      </c>
      <c r="W403" s="18">
        <v>135718</v>
      </c>
      <c r="X403" s="12">
        <v>79147</v>
      </c>
      <c r="Y403" s="12">
        <v>51549</v>
      </c>
      <c r="Z403" s="12">
        <v>15452</v>
      </c>
      <c r="AA403" s="13">
        <v>6038</v>
      </c>
      <c r="AB403" s="13">
        <v>2603</v>
      </c>
      <c r="AC403" s="13">
        <v>1976</v>
      </c>
      <c r="AD403" s="13">
        <v>1502</v>
      </c>
      <c r="AE403" s="13">
        <v>1010</v>
      </c>
      <c r="AF403" s="15">
        <v>378</v>
      </c>
      <c r="AG403" s="14"/>
      <c r="AH403" s="15">
        <v>140</v>
      </c>
      <c r="AI403" s="20">
        <v>65</v>
      </c>
      <c r="AJ403" s="14"/>
      <c r="AK403" s="14"/>
      <c r="AL403" s="20">
        <v>65</v>
      </c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99"/>
      <c r="BX403" s="99"/>
      <c r="BY403" s="99"/>
      <c r="BZ403" s="99"/>
      <c r="CA403" s="99"/>
      <c r="CB403" s="99"/>
      <c r="CD403" s="24">
        <f t="shared" si="20"/>
        <v>0</v>
      </c>
      <c r="CE403" s="24">
        <f t="shared" si="21"/>
        <v>0</v>
      </c>
      <c r="CF403" s="24">
        <f t="shared" si="22"/>
        <v>0</v>
      </c>
    </row>
    <row r="404" spans="2:84" x14ac:dyDescent="0.2">
      <c r="B404" s="11" t="s">
        <v>466</v>
      </c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99"/>
      <c r="BX404" s="99"/>
      <c r="BY404" s="99"/>
      <c r="BZ404" s="99"/>
      <c r="CA404" s="99"/>
      <c r="CB404" s="99"/>
      <c r="CD404" s="24">
        <f t="shared" si="20"/>
        <v>0</v>
      </c>
      <c r="CE404" s="24">
        <f t="shared" si="21"/>
        <v>0</v>
      </c>
      <c r="CF404" s="24">
        <f t="shared" si="22"/>
        <v>0</v>
      </c>
    </row>
    <row r="405" spans="2:84" x14ac:dyDescent="0.2">
      <c r="B405" s="11" t="s">
        <v>467</v>
      </c>
      <c r="C405" s="14"/>
      <c r="D405" s="14"/>
      <c r="E405" s="20">
        <v>24</v>
      </c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99"/>
      <c r="BX405" s="99"/>
      <c r="BY405" s="99"/>
      <c r="BZ405" s="99"/>
      <c r="CA405" s="99"/>
      <c r="CB405" s="99"/>
      <c r="CD405" s="24">
        <f t="shared" si="20"/>
        <v>0</v>
      </c>
      <c r="CE405" s="24">
        <f t="shared" si="21"/>
        <v>0</v>
      </c>
      <c r="CF405" s="24">
        <f t="shared" si="22"/>
        <v>0</v>
      </c>
    </row>
    <row r="406" spans="2:84" x14ac:dyDescent="0.2">
      <c r="B406" s="11" t="s">
        <v>471</v>
      </c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99"/>
      <c r="BX406" s="99"/>
      <c r="BY406" s="99"/>
      <c r="BZ406" s="99"/>
      <c r="CA406" s="99"/>
      <c r="CB406" s="99"/>
      <c r="CD406" s="24">
        <f t="shared" si="20"/>
        <v>0</v>
      </c>
      <c r="CE406" s="24">
        <f t="shared" si="21"/>
        <v>0</v>
      </c>
      <c r="CF406" s="24">
        <f t="shared" si="22"/>
        <v>0</v>
      </c>
    </row>
    <row r="407" spans="2:84" x14ac:dyDescent="0.2">
      <c r="B407" s="11" t="s">
        <v>474</v>
      </c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99"/>
      <c r="BX407" s="99"/>
      <c r="BY407" s="99"/>
      <c r="BZ407" s="99"/>
      <c r="CA407" s="99"/>
      <c r="CB407" s="99"/>
      <c r="CD407" s="24">
        <f t="shared" si="20"/>
        <v>0</v>
      </c>
      <c r="CE407" s="24">
        <f t="shared" si="21"/>
        <v>0</v>
      </c>
      <c r="CF407" s="24">
        <f t="shared" si="22"/>
        <v>0</v>
      </c>
    </row>
    <row r="408" spans="2:84" x14ac:dyDescent="0.2">
      <c r="B408" s="11" t="s">
        <v>478</v>
      </c>
      <c r="C408" s="12">
        <v>23110</v>
      </c>
      <c r="D408" s="12">
        <v>31287</v>
      </c>
      <c r="E408" s="12">
        <v>43607</v>
      </c>
      <c r="F408" s="12">
        <v>34621</v>
      </c>
      <c r="G408" s="12">
        <v>31882</v>
      </c>
      <c r="H408" s="12">
        <v>41862</v>
      </c>
      <c r="I408" s="12">
        <v>34574</v>
      </c>
      <c r="J408" s="12">
        <v>29132</v>
      </c>
      <c r="K408" s="12">
        <v>47249</v>
      </c>
      <c r="L408" s="12">
        <v>34855</v>
      </c>
      <c r="M408" s="12">
        <v>36821</v>
      </c>
      <c r="N408" s="12">
        <v>45943</v>
      </c>
      <c r="O408" s="12">
        <v>30543</v>
      </c>
      <c r="P408" s="12">
        <v>29060</v>
      </c>
      <c r="Q408" s="12">
        <v>44999</v>
      </c>
      <c r="R408" s="12">
        <v>30503</v>
      </c>
      <c r="S408" s="12">
        <v>32891</v>
      </c>
      <c r="T408" s="12">
        <v>50228</v>
      </c>
      <c r="U408" s="12">
        <v>33771</v>
      </c>
      <c r="V408" s="12">
        <v>28144</v>
      </c>
      <c r="W408" s="12">
        <v>39700</v>
      </c>
      <c r="X408" s="12">
        <v>42193</v>
      </c>
      <c r="Y408" s="12">
        <v>35446</v>
      </c>
      <c r="Z408" s="12">
        <v>47932</v>
      </c>
      <c r="AA408" s="12">
        <v>29919</v>
      </c>
      <c r="AB408" s="12">
        <v>27597</v>
      </c>
      <c r="AC408" s="12">
        <v>44947</v>
      </c>
      <c r="AD408" s="12">
        <v>30768</v>
      </c>
      <c r="AE408" s="12">
        <v>37415</v>
      </c>
      <c r="AF408" s="12">
        <v>37734</v>
      </c>
      <c r="AG408" s="12">
        <v>39119</v>
      </c>
      <c r="AH408" s="12">
        <v>41182</v>
      </c>
      <c r="AI408" s="12">
        <v>46442</v>
      </c>
      <c r="AJ408" s="12">
        <v>41417</v>
      </c>
      <c r="AK408" s="12">
        <v>31622</v>
      </c>
      <c r="AL408" s="12">
        <v>39302</v>
      </c>
      <c r="AM408" s="12">
        <v>39270</v>
      </c>
      <c r="AN408" s="12">
        <v>34860</v>
      </c>
      <c r="AO408" s="12">
        <v>36932</v>
      </c>
      <c r="AP408" s="12">
        <v>41674</v>
      </c>
      <c r="AQ408" s="12">
        <v>28927</v>
      </c>
      <c r="AR408" s="12">
        <v>50348</v>
      </c>
      <c r="AS408" s="12">
        <v>43704</v>
      </c>
      <c r="AT408" s="12">
        <v>24959</v>
      </c>
      <c r="AU408" s="12">
        <v>19052</v>
      </c>
      <c r="AV408" s="13">
        <v>8494</v>
      </c>
      <c r="AW408" s="12">
        <v>11088</v>
      </c>
      <c r="AX408" s="13">
        <v>1268</v>
      </c>
      <c r="AY408" s="13">
        <v>3218</v>
      </c>
      <c r="AZ408" s="15">
        <v>333</v>
      </c>
      <c r="BA408" s="15">
        <v>657</v>
      </c>
      <c r="BB408" s="15">
        <v>986</v>
      </c>
      <c r="BC408" s="14"/>
      <c r="BD408" s="15">
        <v>210</v>
      </c>
      <c r="BE408" s="14"/>
      <c r="BF408" s="14"/>
      <c r="BG408" s="14"/>
      <c r="BH408" s="14"/>
      <c r="BI408" s="14"/>
      <c r="BJ408" s="14"/>
      <c r="BK408" s="14"/>
      <c r="BL408" s="15">
        <v>210</v>
      </c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99"/>
      <c r="BX408" s="99"/>
      <c r="BY408" s="99"/>
      <c r="BZ408" s="99"/>
      <c r="CA408" s="99"/>
      <c r="CB408" s="99"/>
      <c r="CD408" s="24">
        <f t="shared" si="20"/>
        <v>0</v>
      </c>
      <c r="CE408" s="24">
        <f t="shared" si="21"/>
        <v>0</v>
      </c>
      <c r="CF408" s="24">
        <f t="shared" si="22"/>
        <v>0</v>
      </c>
    </row>
    <row r="409" spans="2:84" x14ac:dyDescent="0.2">
      <c r="B409" s="11" t="s">
        <v>479</v>
      </c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20">
        <v>59</v>
      </c>
      <c r="S409" s="20">
        <v>59</v>
      </c>
      <c r="T409" s="14"/>
      <c r="U409" s="14"/>
      <c r="V409" s="14"/>
      <c r="W409" s="14"/>
      <c r="X409" s="14"/>
      <c r="Y409" s="14"/>
      <c r="Z409" s="14"/>
      <c r="AA409" s="14"/>
      <c r="AB409" s="15">
        <v>118</v>
      </c>
      <c r="AC409" s="14"/>
      <c r="AD409" s="14"/>
      <c r="AE409" s="14"/>
      <c r="AF409" s="20">
        <v>60</v>
      </c>
      <c r="AG409" s="14"/>
      <c r="AH409" s="14"/>
      <c r="AI409" s="14"/>
      <c r="AJ409" s="14"/>
      <c r="AK409" s="14"/>
      <c r="AL409" s="14"/>
      <c r="AM409" s="20">
        <v>59</v>
      </c>
      <c r="AN409" s="14"/>
      <c r="AO409" s="15">
        <v>237</v>
      </c>
      <c r="AP409" s="14"/>
      <c r="AQ409" s="20">
        <v>59</v>
      </c>
      <c r="AR409" s="15">
        <v>237</v>
      </c>
      <c r="AS409" s="15">
        <v>119</v>
      </c>
      <c r="AT409" s="14"/>
      <c r="AU409" s="14"/>
      <c r="AV409" s="20">
        <v>59</v>
      </c>
      <c r="AW409" s="15">
        <v>119</v>
      </c>
      <c r="AX409" s="14"/>
      <c r="AY409" s="15">
        <v>238</v>
      </c>
      <c r="AZ409" s="14"/>
      <c r="BA409" s="15">
        <v>178</v>
      </c>
      <c r="BB409" s="14"/>
      <c r="BC409" s="15">
        <v>237</v>
      </c>
      <c r="BD409" s="15">
        <v>178</v>
      </c>
      <c r="BE409" s="15">
        <v>118</v>
      </c>
      <c r="BF409" s="20">
        <v>59</v>
      </c>
      <c r="BG409" s="14"/>
      <c r="BH409" s="14"/>
      <c r="BI409" s="15">
        <v>483</v>
      </c>
      <c r="BJ409" s="20">
        <v>62</v>
      </c>
      <c r="BK409" s="15">
        <v>417</v>
      </c>
      <c r="BL409" s="15">
        <v>187</v>
      </c>
      <c r="BM409" s="15">
        <v>808</v>
      </c>
      <c r="BN409" s="15">
        <v>619</v>
      </c>
      <c r="BO409" s="15">
        <v>187</v>
      </c>
      <c r="BP409" s="15">
        <v>983</v>
      </c>
      <c r="BQ409" s="15">
        <v>135</v>
      </c>
      <c r="BR409" s="15">
        <v>269</v>
      </c>
      <c r="BS409" s="15">
        <v>211</v>
      </c>
      <c r="BT409" s="20">
        <v>71</v>
      </c>
      <c r="BU409" s="15">
        <v>424</v>
      </c>
      <c r="BV409" s="14"/>
      <c r="BW409" s="99"/>
      <c r="BX409" s="99"/>
      <c r="BY409" s="99"/>
      <c r="BZ409" s="99"/>
      <c r="CA409" s="99"/>
      <c r="CB409" s="99"/>
      <c r="CD409" s="24">
        <f t="shared" si="20"/>
        <v>495</v>
      </c>
      <c r="CE409" s="24">
        <f t="shared" si="21"/>
        <v>615</v>
      </c>
      <c r="CF409" s="24">
        <f t="shared" si="22"/>
        <v>1789</v>
      </c>
    </row>
    <row r="410" spans="2:84" x14ac:dyDescent="0.2">
      <c r="B410" s="11" t="s">
        <v>480</v>
      </c>
      <c r="C410" s="14"/>
      <c r="D410" s="14"/>
      <c r="E410" s="14"/>
      <c r="F410" s="14"/>
      <c r="G410" s="14"/>
      <c r="H410" s="15">
        <v>263</v>
      </c>
      <c r="I410" s="14"/>
      <c r="J410" s="20">
        <v>88</v>
      </c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99"/>
      <c r="BX410" s="99"/>
      <c r="BY410" s="99"/>
      <c r="BZ410" s="99"/>
      <c r="CA410" s="99"/>
      <c r="CB410" s="99"/>
      <c r="CD410" s="24">
        <f t="shared" si="20"/>
        <v>0</v>
      </c>
      <c r="CE410" s="24">
        <f t="shared" si="21"/>
        <v>0</v>
      </c>
      <c r="CF410" s="24">
        <f t="shared" si="22"/>
        <v>0</v>
      </c>
    </row>
    <row r="411" spans="2:84" x14ac:dyDescent="0.2">
      <c r="B411" s="11" t="s">
        <v>481</v>
      </c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99"/>
      <c r="BX411" s="99"/>
      <c r="BY411" s="99"/>
      <c r="BZ411" s="99"/>
      <c r="CA411" s="99"/>
      <c r="CB411" s="99"/>
      <c r="CD411" s="24">
        <f t="shared" si="20"/>
        <v>0</v>
      </c>
      <c r="CE411" s="24">
        <f t="shared" si="21"/>
        <v>0</v>
      </c>
      <c r="CF411" s="24">
        <f t="shared" si="22"/>
        <v>0</v>
      </c>
    </row>
    <row r="412" spans="2:84" x14ac:dyDescent="0.2">
      <c r="B412" s="11" t="s">
        <v>485</v>
      </c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99"/>
      <c r="BX412" s="99"/>
      <c r="BY412" s="99"/>
      <c r="BZ412" s="99"/>
      <c r="CA412" s="99"/>
      <c r="CB412" s="99"/>
      <c r="CD412" s="24">
        <f t="shared" si="20"/>
        <v>0</v>
      </c>
      <c r="CE412" s="24">
        <f t="shared" si="21"/>
        <v>0</v>
      </c>
      <c r="CF412" s="24">
        <f t="shared" si="22"/>
        <v>0</v>
      </c>
    </row>
    <row r="413" spans="2:84" x14ac:dyDescent="0.2">
      <c r="B413" s="11" t="s">
        <v>489</v>
      </c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99"/>
      <c r="BX413" s="99"/>
      <c r="BY413" s="99"/>
      <c r="BZ413" s="99"/>
      <c r="CA413" s="99"/>
      <c r="CB413" s="99"/>
      <c r="CD413" s="24">
        <f t="shared" si="20"/>
        <v>0</v>
      </c>
      <c r="CE413" s="24">
        <f t="shared" si="21"/>
        <v>0</v>
      </c>
      <c r="CF413" s="24">
        <f t="shared" si="22"/>
        <v>0</v>
      </c>
    </row>
    <row r="414" spans="2:84" x14ac:dyDescent="0.2">
      <c r="B414" s="11" t="s">
        <v>490</v>
      </c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99"/>
      <c r="BX414" s="99"/>
      <c r="BY414" s="99"/>
      <c r="BZ414" s="99"/>
      <c r="CA414" s="99"/>
      <c r="CB414" s="99"/>
      <c r="CD414" s="24">
        <f t="shared" si="20"/>
        <v>0</v>
      </c>
      <c r="CE414" s="24">
        <f t="shared" si="21"/>
        <v>0</v>
      </c>
      <c r="CF414" s="24">
        <f t="shared" si="22"/>
        <v>0</v>
      </c>
    </row>
    <row r="415" spans="2:84" x14ac:dyDescent="0.2">
      <c r="B415" s="11" t="s">
        <v>493</v>
      </c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99"/>
      <c r="BX415" s="99"/>
      <c r="BY415" s="99"/>
      <c r="BZ415" s="99"/>
      <c r="CA415" s="99"/>
      <c r="CB415" s="99"/>
      <c r="CD415" s="24">
        <f t="shared" si="20"/>
        <v>0</v>
      </c>
      <c r="CE415" s="24">
        <f t="shared" si="21"/>
        <v>0</v>
      </c>
      <c r="CF415" s="24">
        <f t="shared" si="22"/>
        <v>0</v>
      </c>
    </row>
    <row r="416" spans="2:84" x14ac:dyDescent="0.2">
      <c r="B416" s="11" t="s">
        <v>495</v>
      </c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99"/>
      <c r="BX416" s="99"/>
      <c r="BY416" s="99"/>
      <c r="BZ416" s="99"/>
      <c r="CA416" s="99"/>
      <c r="CB416" s="99"/>
      <c r="CD416" s="24">
        <f t="shared" si="20"/>
        <v>0</v>
      </c>
      <c r="CE416" s="24">
        <f t="shared" si="21"/>
        <v>0</v>
      </c>
      <c r="CF416" s="24">
        <f t="shared" si="22"/>
        <v>0</v>
      </c>
    </row>
    <row r="417" spans="2:84" x14ac:dyDescent="0.2">
      <c r="B417" s="11" t="s">
        <v>497</v>
      </c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99"/>
      <c r="BX417" s="99"/>
      <c r="BY417" s="99"/>
      <c r="BZ417" s="99"/>
      <c r="CA417" s="99"/>
      <c r="CB417" s="99"/>
      <c r="CD417" s="24">
        <f t="shared" si="20"/>
        <v>0</v>
      </c>
      <c r="CE417" s="24">
        <f t="shared" si="21"/>
        <v>0</v>
      </c>
      <c r="CF417" s="24">
        <f t="shared" si="22"/>
        <v>0</v>
      </c>
    </row>
    <row r="418" spans="2:84" x14ac:dyDescent="0.2">
      <c r="B418" s="11" t="s">
        <v>498</v>
      </c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99"/>
      <c r="BX418" s="99"/>
      <c r="BY418" s="99"/>
      <c r="BZ418" s="99"/>
      <c r="CA418" s="99"/>
      <c r="CB418" s="99"/>
      <c r="CD418" s="24">
        <f t="shared" si="20"/>
        <v>0</v>
      </c>
      <c r="CE418" s="24">
        <f t="shared" si="21"/>
        <v>0</v>
      </c>
      <c r="CF418" s="24">
        <f t="shared" si="22"/>
        <v>0</v>
      </c>
    </row>
    <row r="419" spans="2:84" x14ac:dyDescent="0.2">
      <c r="B419" s="11" t="s">
        <v>499</v>
      </c>
      <c r="C419" s="13">
        <v>1178</v>
      </c>
      <c r="D419" s="13">
        <v>1697</v>
      </c>
      <c r="E419" s="13">
        <v>2361</v>
      </c>
      <c r="F419" s="13">
        <v>1573</v>
      </c>
      <c r="G419" s="13">
        <v>1965</v>
      </c>
      <c r="H419" s="13">
        <v>3069</v>
      </c>
      <c r="I419" s="13">
        <v>3329</v>
      </c>
      <c r="J419" s="13">
        <v>3065</v>
      </c>
      <c r="K419" s="13">
        <v>4708</v>
      </c>
      <c r="L419" s="13">
        <v>3998</v>
      </c>
      <c r="M419" s="13">
        <v>4458</v>
      </c>
      <c r="N419" s="13">
        <v>6002</v>
      </c>
      <c r="O419" s="13">
        <v>3281</v>
      </c>
      <c r="P419" s="13">
        <v>3388</v>
      </c>
      <c r="Q419" s="13">
        <v>3617</v>
      </c>
      <c r="R419" s="13">
        <v>2893</v>
      </c>
      <c r="S419" s="13">
        <v>2736</v>
      </c>
      <c r="T419" s="13">
        <v>3411</v>
      </c>
      <c r="U419" s="13">
        <v>2811</v>
      </c>
      <c r="V419" s="13">
        <v>2398</v>
      </c>
      <c r="W419" s="13">
        <v>2881</v>
      </c>
      <c r="X419" s="13">
        <v>2362</v>
      </c>
      <c r="Y419" s="13">
        <v>2898</v>
      </c>
      <c r="Z419" s="13">
        <v>2523</v>
      </c>
      <c r="AA419" s="13">
        <v>2331</v>
      </c>
      <c r="AB419" s="13">
        <v>2430</v>
      </c>
      <c r="AC419" s="13">
        <v>2621</v>
      </c>
      <c r="AD419" s="13">
        <v>1976</v>
      </c>
      <c r="AE419" s="13">
        <v>2316</v>
      </c>
      <c r="AF419" s="13">
        <v>2145</v>
      </c>
      <c r="AG419" s="13">
        <v>1616</v>
      </c>
      <c r="AH419" s="13">
        <v>2239</v>
      </c>
      <c r="AI419" s="13">
        <v>2418</v>
      </c>
      <c r="AJ419" s="13">
        <v>1685</v>
      </c>
      <c r="AK419" s="13">
        <v>2716</v>
      </c>
      <c r="AL419" s="13">
        <v>2106</v>
      </c>
      <c r="AM419" s="13">
        <v>1794</v>
      </c>
      <c r="AN419" s="13">
        <v>1111</v>
      </c>
      <c r="AO419" s="13">
        <v>3023</v>
      </c>
      <c r="AP419" s="13">
        <v>1355</v>
      </c>
      <c r="AQ419" s="13">
        <v>1271</v>
      </c>
      <c r="AR419" s="13">
        <v>1393</v>
      </c>
      <c r="AS419" s="13">
        <v>1522</v>
      </c>
      <c r="AT419" s="13">
        <v>1690</v>
      </c>
      <c r="AU419" s="13">
        <v>1207</v>
      </c>
      <c r="AV419" s="13">
        <v>1053</v>
      </c>
      <c r="AW419" s="13">
        <v>1087</v>
      </c>
      <c r="AX419" s="13">
        <v>1901</v>
      </c>
      <c r="AY419" s="15">
        <v>863</v>
      </c>
      <c r="AZ419" s="15">
        <v>598</v>
      </c>
      <c r="BA419" s="13">
        <v>1276</v>
      </c>
      <c r="BB419" s="15">
        <v>541</v>
      </c>
      <c r="BC419" s="15">
        <v>684</v>
      </c>
      <c r="BD419" s="13">
        <v>1148</v>
      </c>
      <c r="BE419" s="15">
        <v>721</v>
      </c>
      <c r="BF419" s="15">
        <v>573</v>
      </c>
      <c r="BG419" s="15">
        <v>805</v>
      </c>
      <c r="BH419" s="13">
        <v>1239</v>
      </c>
      <c r="BI419" s="15">
        <v>591</v>
      </c>
      <c r="BJ419" s="13">
        <v>1042</v>
      </c>
      <c r="BK419" s="15">
        <v>503</v>
      </c>
      <c r="BL419" s="15">
        <v>768</v>
      </c>
      <c r="BM419" s="15">
        <v>524</v>
      </c>
      <c r="BN419" s="15">
        <v>540</v>
      </c>
      <c r="BO419" s="15">
        <v>250</v>
      </c>
      <c r="BP419" s="15">
        <v>913</v>
      </c>
      <c r="BQ419" s="15">
        <v>162</v>
      </c>
      <c r="BR419" s="20">
        <v>42</v>
      </c>
      <c r="BS419" s="15">
        <v>225</v>
      </c>
      <c r="BT419" s="14"/>
      <c r="BU419" s="14"/>
      <c r="BV419" s="14"/>
      <c r="BW419" s="99"/>
      <c r="BX419" s="99"/>
      <c r="BY419" s="99"/>
      <c r="BZ419" s="99"/>
      <c r="CA419" s="99"/>
      <c r="CB419" s="99"/>
      <c r="CD419" s="24">
        <f t="shared" si="20"/>
        <v>0</v>
      </c>
      <c r="CE419" s="24">
        <f t="shared" si="21"/>
        <v>429</v>
      </c>
      <c r="CF419" s="24">
        <f t="shared" si="22"/>
        <v>1703</v>
      </c>
    </row>
    <row r="420" spans="2:84" x14ac:dyDescent="0.2">
      <c r="B420" s="11" t="s">
        <v>501</v>
      </c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99"/>
      <c r="BX420" s="99"/>
      <c r="BY420" s="99"/>
      <c r="BZ420" s="99"/>
      <c r="CA420" s="99"/>
      <c r="CB420" s="99"/>
      <c r="CD420" s="24">
        <f t="shared" si="20"/>
        <v>0</v>
      </c>
      <c r="CE420" s="24">
        <f t="shared" si="21"/>
        <v>0</v>
      </c>
      <c r="CF420" s="24">
        <f t="shared" si="22"/>
        <v>0</v>
      </c>
    </row>
    <row r="421" spans="2:84" x14ac:dyDescent="0.2">
      <c r="B421" s="11" t="s">
        <v>502</v>
      </c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99"/>
      <c r="BX421" s="99"/>
      <c r="BY421" s="99"/>
      <c r="BZ421" s="99"/>
      <c r="CA421" s="99"/>
      <c r="CB421" s="99"/>
      <c r="CD421" s="24">
        <f t="shared" si="20"/>
        <v>0</v>
      </c>
      <c r="CE421" s="24">
        <f t="shared" si="21"/>
        <v>0</v>
      </c>
      <c r="CF421" s="24">
        <f t="shared" si="22"/>
        <v>0</v>
      </c>
    </row>
    <row r="422" spans="2:84" x14ac:dyDescent="0.2">
      <c r="B422" s="11" t="s">
        <v>503</v>
      </c>
      <c r="C422" s="12">
        <v>86306</v>
      </c>
      <c r="D422" s="12">
        <v>79001</v>
      </c>
      <c r="E422" s="18">
        <v>102829</v>
      </c>
      <c r="F422" s="12">
        <v>91081</v>
      </c>
      <c r="G422" s="12">
        <v>84560</v>
      </c>
      <c r="H422" s="18">
        <v>121081</v>
      </c>
      <c r="I422" s="18">
        <v>112998</v>
      </c>
      <c r="J422" s="18">
        <v>121890</v>
      </c>
      <c r="K422" s="18">
        <v>158534</v>
      </c>
      <c r="L422" s="18">
        <v>135710</v>
      </c>
      <c r="M422" s="18">
        <v>133240</v>
      </c>
      <c r="N422" s="18">
        <v>137841</v>
      </c>
      <c r="O422" s="18">
        <v>100640</v>
      </c>
      <c r="P422" s="18">
        <v>103714</v>
      </c>
      <c r="Q422" s="18">
        <v>112731</v>
      </c>
      <c r="R422" s="12">
        <v>86543</v>
      </c>
      <c r="S422" s="12">
        <v>88727</v>
      </c>
      <c r="T422" s="12">
        <v>97974</v>
      </c>
      <c r="U422" s="18">
        <v>103805</v>
      </c>
      <c r="V422" s="18">
        <v>101221</v>
      </c>
      <c r="W422" s="18">
        <v>102565</v>
      </c>
      <c r="X422" s="12">
        <v>82419</v>
      </c>
      <c r="Y422" s="12">
        <v>91289</v>
      </c>
      <c r="Z422" s="12">
        <v>82141</v>
      </c>
      <c r="AA422" s="12">
        <v>67821</v>
      </c>
      <c r="AB422" s="12">
        <v>51306</v>
      </c>
      <c r="AC422" s="12">
        <v>74665</v>
      </c>
      <c r="AD422" s="12">
        <v>43992</v>
      </c>
      <c r="AE422" s="12">
        <v>39683</v>
      </c>
      <c r="AF422" s="12">
        <v>45580</v>
      </c>
      <c r="AG422" s="12">
        <v>27017</v>
      </c>
      <c r="AH422" s="12">
        <v>36208</v>
      </c>
      <c r="AI422" s="12">
        <v>33706</v>
      </c>
      <c r="AJ422" s="12">
        <v>30482</v>
      </c>
      <c r="AK422" s="12">
        <v>27584</v>
      </c>
      <c r="AL422" s="12">
        <v>23201</v>
      </c>
      <c r="AM422" s="12">
        <v>13140</v>
      </c>
      <c r="AN422" s="12">
        <v>16217</v>
      </c>
      <c r="AO422" s="12">
        <v>18792</v>
      </c>
      <c r="AP422" s="12">
        <v>11244</v>
      </c>
      <c r="AQ422" s="13">
        <v>7784</v>
      </c>
      <c r="AR422" s="12">
        <v>18007</v>
      </c>
      <c r="AS422" s="12">
        <v>10515</v>
      </c>
      <c r="AT422" s="13">
        <v>6074</v>
      </c>
      <c r="AU422" s="12">
        <v>13714</v>
      </c>
      <c r="AV422" s="13">
        <v>4661</v>
      </c>
      <c r="AW422" s="13">
        <v>7757</v>
      </c>
      <c r="AX422" s="13">
        <v>7147</v>
      </c>
      <c r="AY422" s="13">
        <v>2429</v>
      </c>
      <c r="AZ422" s="13">
        <v>4778</v>
      </c>
      <c r="BA422" s="13">
        <v>3371</v>
      </c>
      <c r="BB422" s="13">
        <v>3023</v>
      </c>
      <c r="BC422" s="13">
        <v>2329</v>
      </c>
      <c r="BD422" s="13">
        <v>4178</v>
      </c>
      <c r="BE422" s="15">
        <v>649</v>
      </c>
      <c r="BF422" s="15">
        <v>878</v>
      </c>
      <c r="BG422" s="14"/>
      <c r="BH422" s="14"/>
      <c r="BI422" s="14"/>
      <c r="BJ422" s="14"/>
      <c r="BK422" s="14"/>
      <c r="BL422" s="14"/>
      <c r="BM422" s="14"/>
      <c r="BN422" s="14"/>
      <c r="BO422" s="15">
        <v>161</v>
      </c>
      <c r="BP422" s="14"/>
      <c r="BQ422" s="14"/>
      <c r="BR422" s="14"/>
      <c r="BS422" s="14"/>
      <c r="BT422" s="14"/>
      <c r="BU422" s="14"/>
      <c r="BV422" s="14"/>
      <c r="BW422" s="99"/>
      <c r="BX422" s="99"/>
      <c r="BY422" s="99"/>
      <c r="BZ422" s="99"/>
      <c r="CA422" s="99"/>
      <c r="CB422" s="99"/>
      <c r="CD422" s="24">
        <f t="shared" si="20"/>
        <v>0</v>
      </c>
      <c r="CE422" s="24">
        <f t="shared" si="21"/>
        <v>0</v>
      </c>
      <c r="CF422" s="24">
        <f t="shared" si="22"/>
        <v>161</v>
      </c>
    </row>
    <row r="423" spans="2:84" x14ac:dyDescent="0.2">
      <c r="B423" s="11" t="s">
        <v>504</v>
      </c>
      <c r="C423" s="15">
        <v>802</v>
      </c>
      <c r="D423" s="15">
        <v>383</v>
      </c>
      <c r="E423" s="15">
        <v>357</v>
      </c>
      <c r="F423" s="15">
        <v>387</v>
      </c>
      <c r="G423" s="15">
        <v>204</v>
      </c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20">
        <v>72</v>
      </c>
      <c r="S423" s="15">
        <v>439</v>
      </c>
      <c r="T423" s="15">
        <v>307</v>
      </c>
      <c r="U423" s="15">
        <v>302</v>
      </c>
      <c r="V423" s="15">
        <v>370</v>
      </c>
      <c r="W423" s="15">
        <v>541</v>
      </c>
      <c r="X423" s="15">
        <v>547</v>
      </c>
      <c r="Y423" s="15">
        <v>341</v>
      </c>
      <c r="Z423" s="15">
        <v>210</v>
      </c>
      <c r="AA423" s="14"/>
      <c r="AB423" s="15">
        <v>249</v>
      </c>
      <c r="AC423" s="20">
        <v>58</v>
      </c>
      <c r="AD423" s="20">
        <v>66</v>
      </c>
      <c r="AE423" s="20">
        <v>22</v>
      </c>
      <c r="AF423" s="20">
        <v>67</v>
      </c>
      <c r="AG423" s="20">
        <v>22</v>
      </c>
      <c r="AH423" s="20">
        <v>45</v>
      </c>
      <c r="AI423" s="14"/>
      <c r="AJ423" s="14"/>
      <c r="AK423" s="14"/>
      <c r="AL423" s="14"/>
      <c r="AM423" s="14"/>
      <c r="AN423" s="14"/>
      <c r="AO423" s="20">
        <v>23</v>
      </c>
      <c r="AP423" s="14"/>
      <c r="AQ423" s="14"/>
      <c r="AR423" s="20">
        <v>55</v>
      </c>
      <c r="AS423" s="20">
        <v>91</v>
      </c>
      <c r="AT423" s="20">
        <v>91</v>
      </c>
      <c r="AU423" s="20">
        <v>68</v>
      </c>
      <c r="AV423" s="15">
        <v>386</v>
      </c>
      <c r="AW423" s="15">
        <v>473</v>
      </c>
      <c r="AX423" s="15">
        <v>437</v>
      </c>
      <c r="AY423" s="15">
        <v>399</v>
      </c>
      <c r="AZ423" s="15">
        <v>505</v>
      </c>
      <c r="BA423" s="15">
        <v>322</v>
      </c>
      <c r="BB423" s="15">
        <v>225</v>
      </c>
      <c r="BC423" s="15">
        <v>706</v>
      </c>
      <c r="BD423" s="15">
        <v>188</v>
      </c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99"/>
      <c r="BX423" s="99"/>
      <c r="BY423" s="99"/>
      <c r="BZ423" s="99"/>
      <c r="CA423" s="99"/>
      <c r="CB423" s="99"/>
      <c r="CD423" s="24">
        <f t="shared" si="20"/>
        <v>0</v>
      </c>
      <c r="CE423" s="24">
        <f t="shared" si="21"/>
        <v>0</v>
      </c>
      <c r="CF423" s="24">
        <f t="shared" si="22"/>
        <v>0</v>
      </c>
    </row>
    <row r="424" spans="2:84" x14ac:dyDescent="0.2">
      <c r="B424" s="11" t="s">
        <v>505</v>
      </c>
      <c r="C424" s="16">
        <v>1976304</v>
      </c>
      <c r="D424" s="16">
        <v>2192703</v>
      </c>
      <c r="E424" s="16">
        <v>2657492</v>
      </c>
      <c r="F424" s="16">
        <v>1807445</v>
      </c>
      <c r="G424" s="16">
        <v>2368876</v>
      </c>
      <c r="H424" s="16">
        <v>3567210</v>
      </c>
      <c r="I424" s="16">
        <v>1674759</v>
      </c>
      <c r="J424" s="16">
        <v>2991533</v>
      </c>
      <c r="K424" s="16">
        <v>3869976</v>
      </c>
      <c r="L424" s="16">
        <v>2114432</v>
      </c>
      <c r="M424" s="16">
        <v>1851801</v>
      </c>
      <c r="N424" s="16">
        <v>3601819</v>
      </c>
      <c r="O424" s="16">
        <v>2196993</v>
      </c>
      <c r="P424" s="16">
        <v>2623012</v>
      </c>
      <c r="Q424" s="16">
        <v>4095892</v>
      </c>
      <c r="R424" s="16">
        <v>2275686</v>
      </c>
      <c r="S424" s="16">
        <v>2821666</v>
      </c>
      <c r="T424" s="16">
        <v>4666043</v>
      </c>
      <c r="U424" s="16">
        <v>2619770</v>
      </c>
      <c r="V424" s="16">
        <v>3148089</v>
      </c>
      <c r="W424" s="16">
        <v>4866771</v>
      </c>
      <c r="X424" s="16">
        <v>2150754</v>
      </c>
      <c r="Y424" s="16">
        <v>2475859</v>
      </c>
      <c r="Z424" s="16">
        <v>4139712</v>
      </c>
      <c r="AA424" s="16">
        <v>2710403</v>
      </c>
      <c r="AB424" s="16">
        <v>3111910</v>
      </c>
      <c r="AC424" s="16">
        <v>4863228</v>
      </c>
      <c r="AD424" s="16">
        <v>1883832</v>
      </c>
      <c r="AE424" s="16">
        <v>3071050</v>
      </c>
      <c r="AF424" s="16">
        <v>4439651</v>
      </c>
      <c r="AG424" s="16">
        <v>3171512</v>
      </c>
      <c r="AH424" s="16">
        <v>3148125</v>
      </c>
      <c r="AI424" s="16">
        <v>3551330</v>
      </c>
      <c r="AJ424" s="16">
        <v>2165324</v>
      </c>
      <c r="AK424" s="16">
        <v>1995019</v>
      </c>
      <c r="AL424" s="16">
        <v>4815623</v>
      </c>
      <c r="AM424" s="16">
        <v>2674905</v>
      </c>
      <c r="AN424" s="16">
        <v>2142120</v>
      </c>
      <c r="AO424" s="16">
        <v>5859198</v>
      </c>
      <c r="AP424" s="16">
        <v>2245000</v>
      </c>
      <c r="AQ424" s="16">
        <v>2010249</v>
      </c>
      <c r="AR424" s="16">
        <v>4180692</v>
      </c>
      <c r="AS424" s="18">
        <v>218161</v>
      </c>
      <c r="AT424" s="14"/>
      <c r="AU424" s="14"/>
      <c r="AV424" s="14"/>
      <c r="AW424" s="14"/>
      <c r="AX424" s="14"/>
      <c r="AY424" s="12">
        <v>22677</v>
      </c>
      <c r="AZ424" s="14"/>
      <c r="BA424" s="12">
        <v>25966</v>
      </c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99"/>
      <c r="BX424" s="99"/>
      <c r="BY424" s="99"/>
      <c r="BZ424" s="99"/>
      <c r="CA424" s="99"/>
      <c r="CB424" s="99"/>
      <c r="CD424" s="24">
        <f t="shared" si="20"/>
        <v>0</v>
      </c>
      <c r="CE424" s="24">
        <f t="shared" si="21"/>
        <v>0</v>
      </c>
      <c r="CF424" s="24">
        <f t="shared" si="22"/>
        <v>0</v>
      </c>
    </row>
    <row r="425" spans="2:84" x14ac:dyDescent="0.2">
      <c r="B425" s="11" t="s">
        <v>506</v>
      </c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99"/>
      <c r="BX425" s="99"/>
      <c r="BY425" s="99"/>
      <c r="BZ425" s="99"/>
      <c r="CA425" s="99"/>
      <c r="CB425" s="99"/>
      <c r="CD425" s="24">
        <f t="shared" si="20"/>
        <v>0</v>
      </c>
      <c r="CE425" s="24">
        <f t="shared" si="21"/>
        <v>0</v>
      </c>
      <c r="CF425" s="24">
        <f t="shared" si="22"/>
        <v>0</v>
      </c>
    </row>
    <row r="426" spans="2:84" x14ac:dyDescent="0.2">
      <c r="B426" s="11" t="s">
        <v>509</v>
      </c>
      <c r="C426" s="14"/>
      <c r="D426" s="14"/>
      <c r="E426" s="14"/>
      <c r="F426" s="14"/>
      <c r="G426" s="14"/>
      <c r="H426" s="14"/>
      <c r="I426" s="20">
        <v>19</v>
      </c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99"/>
      <c r="BX426" s="99"/>
      <c r="BY426" s="99"/>
      <c r="BZ426" s="99"/>
      <c r="CA426" s="99"/>
      <c r="CB426" s="99"/>
      <c r="CD426" s="24">
        <f t="shared" si="20"/>
        <v>0</v>
      </c>
      <c r="CE426" s="24">
        <f t="shared" si="21"/>
        <v>0</v>
      </c>
      <c r="CF426" s="24">
        <f t="shared" si="22"/>
        <v>0</v>
      </c>
    </row>
    <row r="427" spans="2:84" x14ac:dyDescent="0.2">
      <c r="B427" s="11" t="s">
        <v>511</v>
      </c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99"/>
      <c r="BX427" s="99"/>
      <c r="BY427" s="99"/>
      <c r="BZ427" s="99"/>
      <c r="CA427" s="99"/>
      <c r="CB427" s="99"/>
      <c r="CD427" s="24">
        <f t="shared" si="20"/>
        <v>0</v>
      </c>
      <c r="CE427" s="24">
        <f t="shared" si="21"/>
        <v>0</v>
      </c>
      <c r="CF427" s="24">
        <f t="shared" si="22"/>
        <v>0</v>
      </c>
    </row>
    <row r="428" spans="2:84" x14ac:dyDescent="0.2">
      <c r="B428" s="11" t="s">
        <v>512</v>
      </c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99"/>
      <c r="BX428" s="99"/>
      <c r="BY428" s="99"/>
      <c r="BZ428" s="99"/>
      <c r="CA428" s="99"/>
      <c r="CB428" s="99"/>
      <c r="CD428" s="24">
        <f t="shared" si="20"/>
        <v>0</v>
      </c>
      <c r="CE428" s="24">
        <f t="shared" si="21"/>
        <v>0</v>
      </c>
      <c r="CF428" s="24">
        <f t="shared" si="22"/>
        <v>0</v>
      </c>
    </row>
    <row r="429" spans="2:84" x14ac:dyDescent="0.2">
      <c r="B429" s="11" t="s">
        <v>514</v>
      </c>
      <c r="C429" s="13">
        <v>7663</v>
      </c>
      <c r="D429" s="13">
        <v>4268</v>
      </c>
      <c r="E429" s="13">
        <v>4347</v>
      </c>
      <c r="F429" s="13">
        <v>4295</v>
      </c>
      <c r="G429" s="14"/>
      <c r="H429" s="12">
        <v>11003</v>
      </c>
      <c r="I429" s="12">
        <v>13490</v>
      </c>
      <c r="J429" s="14"/>
      <c r="K429" s="12">
        <v>12500</v>
      </c>
      <c r="L429" s="12">
        <v>15071</v>
      </c>
      <c r="M429" s="13">
        <v>6559</v>
      </c>
      <c r="N429" s="12">
        <v>30823</v>
      </c>
      <c r="O429" s="12">
        <v>11515</v>
      </c>
      <c r="P429" s="12">
        <v>10651</v>
      </c>
      <c r="Q429" s="13">
        <v>3550</v>
      </c>
      <c r="R429" s="12">
        <v>26532</v>
      </c>
      <c r="S429" s="12">
        <v>39165</v>
      </c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99"/>
      <c r="BX429" s="99"/>
      <c r="BY429" s="99"/>
      <c r="BZ429" s="99"/>
      <c r="CA429" s="99"/>
      <c r="CB429" s="99"/>
      <c r="CD429" s="24">
        <f t="shared" si="20"/>
        <v>0</v>
      </c>
      <c r="CE429" s="24">
        <f t="shared" si="21"/>
        <v>0</v>
      </c>
      <c r="CF429" s="24">
        <f t="shared" si="22"/>
        <v>0</v>
      </c>
    </row>
    <row r="430" spans="2:84" x14ac:dyDescent="0.2">
      <c r="B430" s="11" t="s">
        <v>518</v>
      </c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99"/>
      <c r="BX430" s="99"/>
      <c r="BY430" s="99"/>
      <c r="BZ430" s="99"/>
      <c r="CA430" s="99"/>
      <c r="CB430" s="99"/>
      <c r="CD430" s="24">
        <f t="shared" si="20"/>
        <v>0</v>
      </c>
      <c r="CE430" s="24">
        <f t="shared" si="21"/>
        <v>0</v>
      </c>
      <c r="CF430" s="24">
        <f t="shared" si="22"/>
        <v>0</v>
      </c>
    </row>
    <row r="431" spans="2:84" x14ac:dyDescent="0.2">
      <c r="B431" s="11" t="s">
        <v>519</v>
      </c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5">
        <v>290</v>
      </c>
      <c r="AL431" s="20">
        <v>22</v>
      </c>
      <c r="AM431" s="20">
        <v>33</v>
      </c>
      <c r="AN431" s="20">
        <v>11</v>
      </c>
      <c r="AO431" s="20">
        <v>43</v>
      </c>
      <c r="AP431" s="15">
        <v>130</v>
      </c>
      <c r="AQ431" s="20">
        <v>22</v>
      </c>
      <c r="AR431" s="14"/>
      <c r="AS431" s="14"/>
      <c r="AT431" s="20">
        <v>11</v>
      </c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99"/>
      <c r="BX431" s="99"/>
      <c r="BY431" s="99"/>
      <c r="BZ431" s="99"/>
      <c r="CA431" s="99"/>
      <c r="CB431" s="99"/>
      <c r="CD431" s="24">
        <f t="shared" si="20"/>
        <v>0</v>
      </c>
      <c r="CE431" s="24">
        <f t="shared" si="21"/>
        <v>0</v>
      </c>
      <c r="CF431" s="24">
        <f t="shared" si="22"/>
        <v>0</v>
      </c>
    </row>
    <row r="432" spans="2:84" x14ac:dyDescent="0.2">
      <c r="B432" s="11" t="s">
        <v>522</v>
      </c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99"/>
      <c r="BX432" s="99"/>
      <c r="BY432" s="99"/>
      <c r="BZ432" s="99"/>
      <c r="CA432" s="99"/>
      <c r="CB432" s="99"/>
      <c r="CD432" s="24">
        <f t="shared" si="20"/>
        <v>0</v>
      </c>
      <c r="CE432" s="24">
        <f t="shared" si="21"/>
        <v>0</v>
      </c>
      <c r="CF432" s="24">
        <f t="shared" si="22"/>
        <v>0</v>
      </c>
    </row>
    <row r="433" spans="2:84" x14ac:dyDescent="0.2">
      <c r="B433" s="11" t="s">
        <v>523</v>
      </c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99"/>
      <c r="BX433" s="99"/>
      <c r="BY433" s="99"/>
      <c r="BZ433" s="99"/>
      <c r="CA433" s="99"/>
      <c r="CB433" s="99"/>
      <c r="CD433" s="24">
        <f t="shared" si="20"/>
        <v>0</v>
      </c>
      <c r="CE433" s="24">
        <f t="shared" si="21"/>
        <v>0</v>
      </c>
      <c r="CF433" s="24">
        <f t="shared" si="22"/>
        <v>0</v>
      </c>
    </row>
    <row r="434" spans="2:84" x14ac:dyDescent="0.2">
      <c r="B434" s="11" t="s">
        <v>524</v>
      </c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99"/>
      <c r="BX434" s="99"/>
      <c r="BY434" s="99"/>
      <c r="BZ434" s="99"/>
      <c r="CA434" s="99"/>
      <c r="CB434" s="99"/>
      <c r="CD434" s="24">
        <f t="shared" si="20"/>
        <v>0</v>
      </c>
      <c r="CE434" s="24">
        <f t="shared" si="21"/>
        <v>0</v>
      </c>
      <c r="CF434" s="24">
        <f t="shared" si="22"/>
        <v>0</v>
      </c>
    </row>
    <row r="435" spans="2:84" x14ac:dyDescent="0.2">
      <c r="B435" s="11" t="s">
        <v>529</v>
      </c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99"/>
      <c r="BX435" s="99"/>
      <c r="BY435" s="99"/>
      <c r="BZ435" s="99"/>
      <c r="CA435" s="99"/>
      <c r="CB435" s="99"/>
      <c r="CD435" s="24">
        <f t="shared" si="20"/>
        <v>0</v>
      </c>
      <c r="CE435" s="24">
        <f t="shared" si="21"/>
        <v>0</v>
      </c>
      <c r="CF435" s="24">
        <f t="shared" si="22"/>
        <v>0</v>
      </c>
    </row>
    <row r="436" spans="2:84" x14ac:dyDescent="0.2">
      <c r="B436" s="11" t="s">
        <v>536</v>
      </c>
      <c r="C436" s="12">
        <v>21247</v>
      </c>
      <c r="D436" s="12">
        <v>14029</v>
      </c>
      <c r="E436" s="13">
        <v>8170</v>
      </c>
      <c r="F436" s="13">
        <v>6446</v>
      </c>
      <c r="G436" s="13">
        <v>6319</v>
      </c>
      <c r="H436" s="13">
        <v>6918</v>
      </c>
      <c r="I436" s="13">
        <v>5472</v>
      </c>
      <c r="J436" s="13">
        <v>2076</v>
      </c>
      <c r="K436" s="13">
        <v>2259</v>
      </c>
      <c r="L436" s="13">
        <v>1631</v>
      </c>
      <c r="M436" s="15">
        <v>929</v>
      </c>
      <c r="N436" s="13">
        <v>2011</v>
      </c>
      <c r="O436" s="15">
        <v>418</v>
      </c>
      <c r="P436" s="15">
        <v>500</v>
      </c>
      <c r="Q436" s="13">
        <v>1435</v>
      </c>
      <c r="R436" s="15">
        <v>567</v>
      </c>
      <c r="S436" s="15">
        <v>523</v>
      </c>
      <c r="T436" s="12">
        <v>17560</v>
      </c>
      <c r="U436" s="15">
        <v>301</v>
      </c>
      <c r="V436" s="15">
        <v>541</v>
      </c>
      <c r="W436" s="15">
        <v>556</v>
      </c>
      <c r="X436" s="13">
        <v>4999</v>
      </c>
      <c r="Y436" s="15">
        <v>457</v>
      </c>
      <c r="Z436" s="15">
        <v>975</v>
      </c>
      <c r="AA436" s="15">
        <v>459</v>
      </c>
      <c r="AB436" s="15">
        <v>570</v>
      </c>
      <c r="AC436" s="15">
        <v>638</v>
      </c>
      <c r="AD436" s="15">
        <v>281</v>
      </c>
      <c r="AE436" s="15">
        <v>321</v>
      </c>
      <c r="AF436" s="15">
        <v>409</v>
      </c>
      <c r="AG436" s="15">
        <v>287</v>
      </c>
      <c r="AH436" s="20">
        <v>19</v>
      </c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99"/>
      <c r="BX436" s="99"/>
      <c r="BY436" s="99"/>
      <c r="BZ436" s="99"/>
      <c r="CA436" s="99"/>
      <c r="CB436" s="99"/>
      <c r="CD436" s="24">
        <f t="shared" si="20"/>
        <v>0</v>
      </c>
      <c r="CE436" s="24">
        <f t="shared" si="21"/>
        <v>0</v>
      </c>
      <c r="CF436" s="24">
        <f t="shared" si="22"/>
        <v>0</v>
      </c>
    </row>
    <row r="437" spans="2:84" x14ac:dyDescent="0.2">
      <c r="B437" s="11" t="s">
        <v>541</v>
      </c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99"/>
      <c r="BX437" s="99"/>
      <c r="BY437" s="99"/>
      <c r="BZ437" s="99"/>
      <c r="CA437" s="99"/>
      <c r="CB437" s="99"/>
      <c r="CD437" s="24">
        <f t="shared" si="20"/>
        <v>0</v>
      </c>
      <c r="CE437" s="24">
        <f t="shared" si="21"/>
        <v>0</v>
      </c>
      <c r="CF437" s="24">
        <f t="shared" si="22"/>
        <v>0</v>
      </c>
    </row>
    <row r="438" spans="2:84" x14ac:dyDescent="0.2">
      <c r="B438" s="11" t="s">
        <v>546</v>
      </c>
      <c r="C438" s="16">
        <v>2310751</v>
      </c>
      <c r="D438" s="16">
        <v>2131804</v>
      </c>
      <c r="E438" s="16">
        <v>3054393</v>
      </c>
      <c r="F438" s="16">
        <v>2331108</v>
      </c>
      <c r="G438" s="16">
        <v>2207698</v>
      </c>
      <c r="H438" s="16">
        <v>3047172</v>
      </c>
      <c r="I438" s="16">
        <v>2553411</v>
      </c>
      <c r="J438" s="16">
        <v>2994870</v>
      </c>
      <c r="K438" s="16">
        <v>3927858</v>
      </c>
      <c r="L438" s="16">
        <v>3127072</v>
      </c>
      <c r="M438" s="16">
        <v>3738934</v>
      </c>
      <c r="N438" s="16">
        <v>3743297</v>
      </c>
      <c r="O438" s="16">
        <v>2671017</v>
      </c>
      <c r="P438" s="16">
        <v>2400116</v>
      </c>
      <c r="Q438" s="16">
        <v>3086403</v>
      </c>
      <c r="R438" s="16">
        <v>2181504</v>
      </c>
      <c r="S438" s="16">
        <v>1675217</v>
      </c>
      <c r="T438" s="16">
        <v>2426929</v>
      </c>
      <c r="U438" s="16">
        <v>1526100</v>
      </c>
      <c r="V438" s="16">
        <v>1336663</v>
      </c>
      <c r="W438" s="16">
        <v>1162584</v>
      </c>
      <c r="X438" s="12">
        <v>99266</v>
      </c>
      <c r="Y438" s="12">
        <v>39927</v>
      </c>
      <c r="Z438" s="12">
        <v>19118</v>
      </c>
      <c r="AA438" s="13">
        <v>2202</v>
      </c>
      <c r="AB438" s="13">
        <v>2715</v>
      </c>
      <c r="AC438" s="13">
        <v>2777</v>
      </c>
      <c r="AD438" s="15">
        <v>704</v>
      </c>
      <c r="AE438" s="15">
        <v>809</v>
      </c>
      <c r="AF438" s="15">
        <v>329</v>
      </c>
      <c r="AG438" s="13">
        <v>1277</v>
      </c>
      <c r="AH438" s="13">
        <v>2553</v>
      </c>
      <c r="AI438" s="13">
        <v>3192</v>
      </c>
      <c r="AJ438" s="13">
        <v>2553</v>
      </c>
      <c r="AK438" s="13">
        <v>2553</v>
      </c>
      <c r="AL438" s="13">
        <v>3473</v>
      </c>
      <c r="AM438" s="13">
        <v>3396</v>
      </c>
      <c r="AN438" s="13">
        <v>2553</v>
      </c>
      <c r="AO438" s="13">
        <v>3192</v>
      </c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99"/>
      <c r="BX438" s="99"/>
      <c r="BY438" s="99"/>
      <c r="BZ438" s="99"/>
      <c r="CA438" s="99"/>
      <c r="CB438" s="99"/>
      <c r="CD438" s="24">
        <f t="shared" si="20"/>
        <v>0</v>
      </c>
      <c r="CE438" s="24">
        <f t="shared" si="21"/>
        <v>0</v>
      </c>
      <c r="CF438" s="24">
        <f t="shared" si="22"/>
        <v>0</v>
      </c>
    </row>
    <row r="439" spans="2:84" x14ac:dyDescent="0.2">
      <c r="B439" s="11" t="s">
        <v>547</v>
      </c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99"/>
      <c r="BX439" s="99"/>
      <c r="BY439" s="99"/>
      <c r="BZ439" s="99"/>
      <c r="CA439" s="99"/>
      <c r="CB439" s="99"/>
      <c r="CD439" s="24">
        <f t="shared" si="20"/>
        <v>0</v>
      </c>
      <c r="CE439" s="24">
        <f t="shared" si="21"/>
        <v>0</v>
      </c>
      <c r="CF439" s="24">
        <f t="shared" si="22"/>
        <v>0</v>
      </c>
    </row>
    <row r="440" spans="2:84" x14ac:dyDescent="0.2">
      <c r="B440" s="11" t="s">
        <v>553</v>
      </c>
      <c r="C440" s="14"/>
      <c r="D440" s="20">
        <v>49</v>
      </c>
      <c r="E440" s="15">
        <v>343</v>
      </c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99"/>
      <c r="BX440" s="99"/>
      <c r="BY440" s="99"/>
      <c r="BZ440" s="99"/>
      <c r="CA440" s="99"/>
      <c r="CB440" s="99"/>
      <c r="CD440" s="24">
        <f t="shared" si="20"/>
        <v>0</v>
      </c>
      <c r="CE440" s="24">
        <f t="shared" si="21"/>
        <v>0</v>
      </c>
      <c r="CF440" s="24">
        <f t="shared" si="22"/>
        <v>0</v>
      </c>
    </row>
    <row r="441" spans="2:84" x14ac:dyDescent="0.2">
      <c r="B441" s="11" t="s">
        <v>559</v>
      </c>
      <c r="C441" s="18">
        <v>145811</v>
      </c>
      <c r="D441" s="18">
        <v>122167</v>
      </c>
      <c r="E441" s="18">
        <v>130832</v>
      </c>
      <c r="F441" s="12">
        <v>97787</v>
      </c>
      <c r="G441" s="12">
        <v>93778</v>
      </c>
      <c r="H441" s="18">
        <v>113940</v>
      </c>
      <c r="I441" s="12">
        <v>86009</v>
      </c>
      <c r="J441" s="12">
        <v>75788</v>
      </c>
      <c r="K441" s="18">
        <v>100414</v>
      </c>
      <c r="L441" s="12">
        <v>84489</v>
      </c>
      <c r="M441" s="12">
        <v>83410</v>
      </c>
      <c r="N441" s="18">
        <v>105475</v>
      </c>
      <c r="O441" s="12">
        <v>83992</v>
      </c>
      <c r="P441" s="12">
        <v>64787</v>
      </c>
      <c r="Q441" s="12">
        <v>65880</v>
      </c>
      <c r="R441" s="12">
        <v>55077</v>
      </c>
      <c r="S441" s="12">
        <v>55159</v>
      </c>
      <c r="T441" s="12">
        <v>66630</v>
      </c>
      <c r="U441" s="12">
        <v>48001</v>
      </c>
      <c r="V441" s="12">
        <v>39572</v>
      </c>
      <c r="W441" s="12">
        <v>35653</v>
      </c>
      <c r="X441" s="13">
        <v>7690</v>
      </c>
      <c r="Y441" s="13">
        <v>4037</v>
      </c>
      <c r="Z441" s="15">
        <v>839</v>
      </c>
      <c r="AA441" s="15">
        <v>538</v>
      </c>
      <c r="AB441" s="15">
        <v>538</v>
      </c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99"/>
      <c r="BX441" s="99"/>
      <c r="BY441" s="99"/>
      <c r="BZ441" s="99"/>
      <c r="CA441" s="99"/>
      <c r="CB441" s="99"/>
      <c r="CD441" s="24">
        <f t="shared" si="20"/>
        <v>0</v>
      </c>
      <c r="CE441" s="24">
        <f t="shared" si="21"/>
        <v>0</v>
      </c>
      <c r="CF441" s="24">
        <f t="shared" si="22"/>
        <v>0</v>
      </c>
    </row>
    <row r="442" spans="2:84" x14ac:dyDescent="0.2">
      <c r="B442" s="11" t="s">
        <v>562</v>
      </c>
      <c r="C442" s="18">
        <v>160160</v>
      </c>
      <c r="D442" s="12">
        <v>92160</v>
      </c>
      <c r="E442" s="12">
        <v>36036</v>
      </c>
      <c r="F442" s="12">
        <v>16480</v>
      </c>
      <c r="G442" s="12">
        <v>39113</v>
      </c>
      <c r="H442" s="12">
        <v>98880</v>
      </c>
      <c r="I442" s="12">
        <v>88895</v>
      </c>
      <c r="J442" s="18">
        <v>102308</v>
      </c>
      <c r="K442" s="18">
        <v>232243</v>
      </c>
      <c r="L442" s="12">
        <v>16480</v>
      </c>
      <c r="M442" s="18">
        <v>147040</v>
      </c>
      <c r="N442" s="14"/>
      <c r="O442" s="12">
        <v>64480</v>
      </c>
      <c r="P442" s="14"/>
      <c r="Q442" s="14"/>
      <c r="R442" s="13">
        <v>9485</v>
      </c>
      <c r="S442" s="18">
        <v>110240</v>
      </c>
      <c r="T442" s="18">
        <v>163422</v>
      </c>
      <c r="U442" s="12">
        <v>18388</v>
      </c>
      <c r="V442" s="13">
        <v>3803</v>
      </c>
      <c r="W442" s="16">
        <v>1026868</v>
      </c>
      <c r="X442" s="18">
        <v>971776</v>
      </c>
      <c r="Y442" s="12">
        <v>49440</v>
      </c>
      <c r="Z442" s="12">
        <v>51054</v>
      </c>
      <c r="AA442" s="18">
        <v>169359</v>
      </c>
      <c r="AB442" s="12">
        <v>55558</v>
      </c>
      <c r="AC442" s="12">
        <v>60160</v>
      </c>
      <c r="AD442" s="14"/>
      <c r="AE442" s="12">
        <v>16480</v>
      </c>
      <c r="AF442" s="13">
        <v>2098</v>
      </c>
      <c r="AG442" s="18">
        <v>130720</v>
      </c>
      <c r="AH442" s="12">
        <v>16480</v>
      </c>
      <c r="AI442" s="12">
        <v>65426</v>
      </c>
      <c r="AJ442" s="12">
        <v>32466</v>
      </c>
      <c r="AK442" s="12">
        <v>36660</v>
      </c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99"/>
      <c r="BX442" s="99"/>
      <c r="BY442" s="99"/>
      <c r="BZ442" s="99"/>
      <c r="CA442" s="99"/>
      <c r="CB442" s="99"/>
      <c r="CD442" s="24">
        <f t="shared" si="20"/>
        <v>0</v>
      </c>
      <c r="CE442" s="24">
        <f t="shared" si="21"/>
        <v>0</v>
      </c>
      <c r="CF442" s="24">
        <f t="shared" si="22"/>
        <v>0</v>
      </c>
    </row>
    <row r="443" spans="2:84" x14ac:dyDescent="0.2">
      <c r="B443" s="11" t="s">
        <v>563</v>
      </c>
      <c r="C443" s="14"/>
      <c r="D443" s="14"/>
      <c r="E443" s="14"/>
      <c r="F443" s="14"/>
      <c r="G443" s="14"/>
      <c r="H443" s="15">
        <v>272</v>
      </c>
      <c r="I443" s="15">
        <v>695</v>
      </c>
      <c r="J443" s="15">
        <v>725</v>
      </c>
      <c r="K443" s="13">
        <v>1868</v>
      </c>
      <c r="L443" s="13">
        <v>1034</v>
      </c>
      <c r="M443" s="13">
        <v>1212</v>
      </c>
      <c r="N443" s="15">
        <v>516</v>
      </c>
      <c r="O443" s="15">
        <v>875</v>
      </c>
      <c r="P443" s="13">
        <v>1066</v>
      </c>
      <c r="Q443" s="15">
        <v>606</v>
      </c>
      <c r="R443" s="15">
        <v>514</v>
      </c>
      <c r="S443" s="13">
        <v>1277</v>
      </c>
      <c r="T443" s="15">
        <v>606</v>
      </c>
      <c r="U443" s="15">
        <v>422</v>
      </c>
      <c r="V443" s="15">
        <v>392</v>
      </c>
      <c r="W443" s="15">
        <v>121</v>
      </c>
      <c r="X443" s="20">
        <v>61</v>
      </c>
      <c r="Y443" s="14"/>
      <c r="Z443" s="14"/>
      <c r="AA443" s="14"/>
      <c r="AB443" s="14"/>
      <c r="AC443" s="20">
        <v>30</v>
      </c>
      <c r="AD443" s="20">
        <v>60</v>
      </c>
      <c r="AE443" s="14"/>
      <c r="AF443" s="14"/>
      <c r="AG443" s="14"/>
      <c r="AH443" s="14"/>
      <c r="AI443" s="20">
        <v>30</v>
      </c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99"/>
      <c r="BX443" s="99"/>
      <c r="BY443" s="99"/>
      <c r="BZ443" s="99"/>
      <c r="CA443" s="99"/>
      <c r="CB443" s="99"/>
      <c r="CD443" s="24">
        <f t="shared" si="20"/>
        <v>0</v>
      </c>
      <c r="CE443" s="24">
        <f t="shared" si="21"/>
        <v>0</v>
      </c>
      <c r="CF443" s="24">
        <f t="shared" si="22"/>
        <v>0</v>
      </c>
    </row>
    <row r="444" spans="2:84" x14ac:dyDescent="0.2">
      <c r="B444" s="11" t="s">
        <v>564</v>
      </c>
      <c r="C444" s="12">
        <v>27385</v>
      </c>
      <c r="D444" s="12">
        <v>23536</v>
      </c>
      <c r="E444" s="12">
        <v>19577</v>
      </c>
      <c r="F444" s="12">
        <v>16062</v>
      </c>
      <c r="G444" s="12">
        <v>16775</v>
      </c>
      <c r="H444" s="12">
        <v>75555</v>
      </c>
      <c r="I444" s="12">
        <v>78716</v>
      </c>
      <c r="J444" s="12">
        <v>16165</v>
      </c>
      <c r="K444" s="12">
        <v>16179</v>
      </c>
      <c r="L444" s="12">
        <v>11033</v>
      </c>
      <c r="M444" s="12">
        <v>16858</v>
      </c>
      <c r="N444" s="12">
        <v>18660</v>
      </c>
      <c r="O444" s="12">
        <v>10643</v>
      </c>
      <c r="P444" s="13">
        <v>9827</v>
      </c>
      <c r="Q444" s="12">
        <v>14088</v>
      </c>
      <c r="R444" s="13">
        <v>6592</v>
      </c>
      <c r="S444" s="13">
        <v>9533</v>
      </c>
      <c r="T444" s="12">
        <v>21049</v>
      </c>
      <c r="U444" s="12">
        <v>18018</v>
      </c>
      <c r="V444" s="13">
        <v>9518</v>
      </c>
      <c r="W444" s="12">
        <v>15377</v>
      </c>
      <c r="X444" s="13">
        <v>5600</v>
      </c>
      <c r="Y444" s="13">
        <v>3419</v>
      </c>
      <c r="Z444" s="13">
        <v>6449</v>
      </c>
      <c r="AA444" s="13">
        <v>9956</v>
      </c>
      <c r="AB444" s="13">
        <v>8069</v>
      </c>
      <c r="AC444" s="12">
        <v>17199</v>
      </c>
      <c r="AD444" s="13">
        <v>4004</v>
      </c>
      <c r="AE444" s="13">
        <v>6161</v>
      </c>
      <c r="AF444" s="12">
        <v>10898</v>
      </c>
      <c r="AG444" s="13">
        <v>8967</v>
      </c>
      <c r="AH444" s="13">
        <v>9334</v>
      </c>
      <c r="AI444" s="12">
        <v>12779</v>
      </c>
      <c r="AJ444" s="13">
        <v>9844</v>
      </c>
      <c r="AK444" s="13">
        <v>7757</v>
      </c>
      <c r="AL444" s="13">
        <v>7027</v>
      </c>
      <c r="AM444" s="13">
        <v>6891</v>
      </c>
      <c r="AN444" s="12">
        <v>10589</v>
      </c>
      <c r="AO444" s="13">
        <v>8823</v>
      </c>
      <c r="AP444" s="13">
        <v>7412</v>
      </c>
      <c r="AQ444" s="13">
        <v>7751</v>
      </c>
      <c r="AR444" s="13">
        <v>7274</v>
      </c>
      <c r="AS444" s="13">
        <v>7280</v>
      </c>
      <c r="AT444" s="12">
        <v>10162</v>
      </c>
      <c r="AU444" s="13">
        <v>9733</v>
      </c>
      <c r="AV444" s="13">
        <v>8810</v>
      </c>
      <c r="AW444" s="13">
        <v>6403</v>
      </c>
      <c r="AX444" s="13">
        <v>8801</v>
      </c>
      <c r="AY444" s="13">
        <v>1890</v>
      </c>
      <c r="AZ444" s="13">
        <v>4484</v>
      </c>
      <c r="BA444" s="13">
        <v>5503</v>
      </c>
      <c r="BB444" s="13">
        <v>5739</v>
      </c>
      <c r="BC444" s="13">
        <v>6189</v>
      </c>
      <c r="BD444" s="13">
        <v>5955</v>
      </c>
      <c r="BE444" s="13">
        <v>8537</v>
      </c>
      <c r="BF444" s="13">
        <v>5068</v>
      </c>
      <c r="BG444" s="13">
        <v>6395</v>
      </c>
      <c r="BH444" s="13">
        <v>3826</v>
      </c>
      <c r="BI444" s="13">
        <v>1885</v>
      </c>
      <c r="BJ444" s="13">
        <v>2253</v>
      </c>
      <c r="BK444" s="14"/>
      <c r="BL444" s="14"/>
      <c r="BM444" s="15">
        <v>170</v>
      </c>
      <c r="BN444" s="14"/>
      <c r="BO444" s="14"/>
      <c r="BP444" s="14"/>
      <c r="BQ444" s="14"/>
      <c r="BR444" s="14"/>
      <c r="BS444" s="14"/>
      <c r="BT444" s="14"/>
      <c r="BU444" s="14"/>
      <c r="BV444" s="14"/>
      <c r="BW444" s="99"/>
      <c r="BX444" s="99"/>
      <c r="BY444" s="99"/>
      <c r="BZ444" s="99"/>
      <c r="CA444" s="99"/>
      <c r="CB444" s="99"/>
      <c r="CD444" s="24">
        <f t="shared" si="20"/>
        <v>0</v>
      </c>
      <c r="CE444" s="24">
        <f t="shared" si="21"/>
        <v>0</v>
      </c>
      <c r="CF444" s="24">
        <f t="shared" si="22"/>
        <v>0</v>
      </c>
    </row>
    <row r="445" spans="2:84" x14ac:dyDescent="0.2">
      <c r="B445" s="11" t="s">
        <v>571</v>
      </c>
      <c r="C445" s="14"/>
      <c r="D445" s="14"/>
      <c r="E445" s="20">
        <v>12</v>
      </c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99"/>
      <c r="BX445" s="99"/>
      <c r="BY445" s="99"/>
      <c r="BZ445" s="99"/>
      <c r="CA445" s="99"/>
      <c r="CB445" s="99"/>
      <c r="CD445" s="24">
        <f t="shared" si="20"/>
        <v>0</v>
      </c>
      <c r="CE445" s="24">
        <f t="shared" si="21"/>
        <v>0</v>
      </c>
      <c r="CF445" s="24">
        <f t="shared" si="22"/>
        <v>0</v>
      </c>
    </row>
    <row r="446" spans="2:84" x14ac:dyDescent="0.2">
      <c r="B446" s="11" t="s">
        <v>574</v>
      </c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2">
        <v>28703</v>
      </c>
      <c r="T446" s="12">
        <v>19005</v>
      </c>
      <c r="U446" s="13">
        <v>6031</v>
      </c>
      <c r="V446" s="12">
        <v>10534</v>
      </c>
      <c r="W446" s="12">
        <v>20400</v>
      </c>
      <c r="X446" s="12">
        <v>23542</v>
      </c>
      <c r="Y446" s="12">
        <v>31283</v>
      </c>
      <c r="Z446" s="12">
        <v>39050</v>
      </c>
      <c r="AA446" s="12">
        <v>16879</v>
      </c>
      <c r="AB446" s="12">
        <v>36112</v>
      </c>
      <c r="AC446" s="12">
        <v>36416</v>
      </c>
      <c r="AD446" s="12">
        <v>31547</v>
      </c>
      <c r="AE446" s="12">
        <v>36152</v>
      </c>
      <c r="AF446" s="12">
        <v>42789</v>
      </c>
      <c r="AG446" s="12">
        <v>37801</v>
      </c>
      <c r="AH446" s="12">
        <v>31418</v>
      </c>
      <c r="AI446" s="12">
        <v>34110</v>
      </c>
      <c r="AJ446" s="12">
        <v>29495</v>
      </c>
      <c r="AK446" s="12">
        <v>25968</v>
      </c>
      <c r="AL446" s="12">
        <v>33261</v>
      </c>
      <c r="AM446" s="12">
        <v>28286</v>
      </c>
      <c r="AN446" s="12">
        <v>27048</v>
      </c>
      <c r="AO446" s="12">
        <v>34174</v>
      </c>
      <c r="AP446" s="12">
        <v>26540</v>
      </c>
      <c r="AQ446" s="12">
        <v>30296</v>
      </c>
      <c r="AR446" s="12">
        <v>31102</v>
      </c>
      <c r="AS446" s="12">
        <v>24086</v>
      </c>
      <c r="AT446" s="12">
        <v>26122</v>
      </c>
      <c r="AU446" s="12">
        <v>32867</v>
      </c>
      <c r="AV446" s="12">
        <v>25117</v>
      </c>
      <c r="AW446" s="12">
        <v>24128</v>
      </c>
      <c r="AX446" s="12">
        <v>39456</v>
      </c>
      <c r="AY446" s="12">
        <v>29722</v>
      </c>
      <c r="AZ446" s="12">
        <v>26549</v>
      </c>
      <c r="BA446" s="12">
        <v>32790</v>
      </c>
      <c r="BB446" s="12">
        <v>25777</v>
      </c>
      <c r="BC446" s="12">
        <v>22932</v>
      </c>
      <c r="BD446" s="12">
        <v>32153</v>
      </c>
      <c r="BE446" s="12">
        <v>25401</v>
      </c>
      <c r="BF446" s="12">
        <v>26371</v>
      </c>
      <c r="BG446" s="12">
        <v>29346</v>
      </c>
      <c r="BH446" s="12">
        <v>38322</v>
      </c>
      <c r="BI446" s="12">
        <v>50115</v>
      </c>
      <c r="BJ446" s="12">
        <v>35885</v>
      </c>
      <c r="BK446" s="13">
        <v>8192</v>
      </c>
      <c r="BL446" s="13">
        <v>3869</v>
      </c>
      <c r="BM446" s="15">
        <v>737</v>
      </c>
      <c r="BN446" s="15">
        <v>894</v>
      </c>
      <c r="BO446" s="15">
        <v>448</v>
      </c>
      <c r="BP446" s="14"/>
      <c r="BQ446" s="14"/>
      <c r="BR446" s="14"/>
      <c r="BS446" s="15">
        <v>174</v>
      </c>
      <c r="BT446" s="14"/>
      <c r="BU446" s="14"/>
      <c r="BV446" s="14"/>
      <c r="BW446" s="99"/>
      <c r="BX446" s="99"/>
      <c r="BY446" s="99"/>
      <c r="BZ446" s="99"/>
      <c r="CA446" s="99"/>
      <c r="CB446" s="99"/>
      <c r="CD446" s="24">
        <f t="shared" si="20"/>
        <v>0</v>
      </c>
      <c r="CE446" s="24">
        <f t="shared" si="21"/>
        <v>174</v>
      </c>
      <c r="CF446" s="24">
        <f t="shared" si="22"/>
        <v>1342</v>
      </c>
    </row>
    <row r="447" spans="2:84" x14ac:dyDescent="0.2">
      <c r="B447" s="22" t="s">
        <v>579</v>
      </c>
      <c r="C447" s="23">
        <v>308635164</v>
      </c>
      <c r="D447" s="23">
        <v>306238026</v>
      </c>
      <c r="E447" s="23">
        <v>385438212</v>
      </c>
      <c r="F447" s="23">
        <v>318116196</v>
      </c>
      <c r="G447" s="23">
        <v>316021970</v>
      </c>
      <c r="H447" s="23">
        <v>391081053</v>
      </c>
      <c r="I447" s="23">
        <v>310323971</v>
      </c>
      <c r="J447" s="23">
        <v>321727587</v>
      </c>
      <c r="K447" s="23">
        <v>400445345</v>
      </c>
      <c r="L447" s="23">
        <v>306131559</v>
      </c>
      <c r="M447" s="23">
        <v>316903441</v>
      </c>
      <c r="N447" s="23">
        <v>378611582</v>
      </c>
      <c r="O447" s="23">
        <v>307102014</v>
      </c>
      <c r="P447" s="23">
        <v>301731843</v>
      </c>
      <c r="Q447" s="23">
        <v>390553775</v>
      </c>
      <c r="R447" s="23">
        <v>321507825</v>
      </c>
      <c r="S447" s="23">
        <v>319922576</v>
      </c>
      <c r="T447" s="23">
        <v>428156714</v>
      </c>
      <c r="U447" s="23">
        <v>330001299</v>
      </c>
      <c r="V447" s="23">
        <v>339931484</v>
      </c>
      <c r="W447" s="23">
        <v>418574958</v>
      </c>
      <c r="X447" s="23">
        <v>347354201</v>
      </c>
      <c r="Y447" s="23">
        <v>361175891</v>
      </c>
      <c r="Z447" s="23">
        <v>436742976</v>
      </c>
      <c r="AA447" s="23">
        <v>356165612</v>
      </c>
      <c r="AB447" s="23">
        <v>353632112</v>
      </c>
      <c r="AC447" s="23">
        <v>460745079</v>
      </c>
      <c r="AD447" s="23">
        <v>359632264</v>
      </c>
      <c r="AE447" s="23">
        <v>367603046</v>
      </c>
      <c r="AF447" s="23">
        <v>460497292</v>
      </c>
      <c r="AG447" s="23">
        <v>351705922</v>
      </c>
      <c r="AH447" s="23">
        <v>344764195</v>
      </c>
      <c r="AI447" s="23">
        <v>420470197</v>
      </c>
      <c r="AJ447" s="23">
        <v>331483706</v>
      </c>
      <c r="AK447" s="23">
        <v>339520168</v>
      </c>
      <c r="AL447" s="23">
        <v>430486967</v>
      </c>
      <c r="AM447" s="23">
        <v>364753702</v>
      </c>
      <c r="AN447" s="23">
        <v>354371732</v>
      </c>
      <c r="AO447" s="23">
        <v>457285646</v>
      </c>
      <c r="AP447" s="23">
        <v>380356527</v>
      </c>
      <c r="AQ447" s="23">
        <v>373748335</v>
      </c>
      <c r="AR447" s="23">
        <v>489033554</v>
      </c>
      <c r="AS447" s="23">
        <v>390497283</v>
      </c>
      <c r="AT447" s="23">
        <v>387405193</v>
      </c>
      <c r="AU447" s="23">
        <v>466705850</v>
      </c>
      <c r="AV447" s="23">
        <v>370661223</v>
      </c>
      <c r="AW447" s="23">
        <v>395787380</v>
      </c>
      <c r="AX447" s="23">
        <v>502698820</v>
      </c>
      <c r="AY447" s="23">
        <v>401887410</v>
      </c>
      <c r="AZ447" s="23">
        <v>397787592</v>
      </c>
      <c r="BA447" s="23">
        <v>498573203</v>
      </c>
      <c r="BB447" s="23">
        <v>400927455</v>
      </c>
      <c r="BC447" s="23">
        <v>379234237</v>
      </c>
      <c r="BD447" s="23">
        <v>500071302</v>
      </c>
      <c r="BE447" s="23">
        <v>385690336</v>
      </c>
      <c r="BF447" s="23">
        <v>389734180</v>
      </c>
      <c r="BG447" s="23">
        <v>501703124</v>
      </c>
      <c r="BH447" s="23">
        <v>424167984</v>
      </c>
      <c r="BI447" s="23">
        <v>432476115</v>
      </c>
      <c r="BJ447" s="23">
        <v>546848629</v>
      </c>
      <c r="BK447" s="23">
        <v>457647100</v>
      </c>
      <c r="BL447" s="23">
        <v>446513150</v>
      </c>
      <c r="BM447" s="23">
        <v>575455393</v>
      </c>
      <c r="BN447" s="23">
        <v>473778172</v>
      </c>
      <c r="BO447" s="23">
        <v>490076156</v>
      </c>
      <c r="BP447" s="23">
        <v>642019704</v>
      </c>
      <c r="BQ447" s="23">
        <v>510365590</v>
      </c>
      <c r="BR447" s="23">
        <v>515840739</v>
      </c>
      <c r="BS447" s="23">
        <v>690009702</v>
      </c>
      <c r="BT447" s="23">
        <v>590660136</v>
      </c>
      <c r="BU447" s="23">
        <v>654269492</v>
      </c>
      <c r="BV447" s="23">
        <v>814173096</v>
      </c>
      <c r="BW447" s="100"/>
      <c r="BX447" s="100"/>
      <c r="BY447" s="100"/>
      <c r="BZ447" s="100"/>
      <c r="CA447" s="100"/>
      <c r="CB447" s="100"/>
      <c r="CD447" s="24">
        <f t="shared" si="20"/>
        <v>2059102724</v>
      </c>
      <c r="CE447" s="24">
        <f t="shared" si="21"/>
        <v>1716216031</v>
      </c>
      <c r="CF447" s="24">
        <f t="shared" si="22"/>
        <v>1605874032</v>
      </c>
    </row>
    <row r="448" spans="2:84" x14ac:dyDescent="0.2">
      <c r="G448" s="72">
        <f>G467-G447</f>
        <v>2976531</v>
      </c>
      <c r="H448" s="72">
        <f t="shared" ref="H448:BS448" si="23">H467-H447</f>
        <v>4048639</v>
      </c>
      <c r="I448" s="72">
        <f t="shared" si="23"/>
        <v>3167315</v>
      </c>
      <c r="J448" s="72">
        <f t="shared" si="23"/>
        <v>3312461</v>
      </c>
      <c r="K448" s="72">
        <f t="shared" si="23"/>
        <v>3580663</v>
      </c>
      <c r="L448" s="72">
        <f t="shared" si="23"/>
        <v>2575214</v>
      </c>
      <c r="M448" s="72">
        <f t="shared" si="23"/>
        <v>2725364</v>
      </c>
      <c r="N448" s="72">
        <f t="shared" si="23"/>
        <v>3297217</v>
      </c>
      <c r="O448" s="72">
        <f t="shared" si="23"/>
        <v>2585606</v>
      </c>
      <c r="P448" s="72">
        <f t="shared" si="23"/>
        <v>2223234</v>
      </c>
      <c r="Q448" s="72">
        <f t="shared" si="23"/>
        <v>3118965</v>
      </c>
      <c r="R448" s="72">
        <f t="shared" si="23"/>
        <v>2522494</v>
      </c>
      <c r="S448" s="72">
        <f t="shared" si="23"/>
        <v>2285905</v>
      </c>
      <c r="T448" s="72">
        <f t="shared" si="23"/>
        <v>2882400</v>
      </c>
      <c r="U448" s="72">
        <f t="shared" si="23"/>
        <v>2229139</v>
      </c>
      <c r="V448" s="72">
        <f t="shared" si="23"/>
        <v>2321129</v>
      </c>
      <c r="W448" s="72">
        <f t="shared" si="23"/>
        <v>2540367</v>
      </c>
      <c r="X448" s="72">
        <f t="shared" si="23"/>
        <v>2476392</v>
      </c>
      <c r="Y448" s="72">
        <f t="shared" si="23"/>
        <v>2057486</v>
      </c>
      <c r="Z448" s="72">
        <f t="shared" si="23"/>
        <v>2826690</v>
      </c>
      <c r="AA448" s="72">
        <f t="shared" si="23"/>
        <v>2451232</v>
      </c>
      <c r="AB448" s="72">
        <f t="shared" si="23"/>
        <v>1983471</v>
      </c>
      <c r="AC448" s="72">
        <f t="shared" si="23"/>
        <v>2791494</v>
      </c>
      <c r="AD448" s="72">
        <f t="shared" si="23"/>
        <v>2574390</v>
      </c>
      <c r="AE448" s="72">
        <f t="shared" si="23"/>
        <v>2291589</v>
      </c>
      <c r="AF448" s="72">
        <f t="shared" si="23"/>
        <v>3235364</v>
      </c>
      <c r="AG448" s="72">
        <f t="shared" si="23"/>
        <v>2682246</v>
      </c>
      <c r="AH448" s="72">
        <f t="shared" si="23"/>
        <v>2408241</v>
      </c>
      <c r="AI448" s="72">
        <f t="shared" si="23"/>
        <v>3024453</v>
      </c>
      <c r="AJ448" s="72">
        <f t="shared" si="23"/>
        <v>1916065</v>
      </c>
      <c r="AK448" s="72">
        <f t="shared" si="23"/>
        <v>2381819</v>
      </c>
      <c r="AL448" s="72">
        <f t="shared" si="23"/>
        <v>3441895</v>
      </c>
      <c r="AM448" s="72">
        <f t="shared" si="23"/>
        <v>2731945</v>
      </c>
      <c r="AN448" s="72">
        <f t="shared" si="23"/>
        <v>2420167</v>
      </c>
      <c r="AO448" s="72">
        <f t="shared" si="23"/>
        <v>3288645</v>
      </c>
      <c r="AP448" s="72">
        <f t="shared" si="23"/>
        <v>2657991</v>
      </c>
      <c r="AQ448" s="72">
        <f t="shared" si="23"/>
        <v>2650576</v>
      </c>
      <c r="AR448" s="72">
        <f t="shared" si="23"/>
        <v>3265645</v>
      </c>
      <c r="AS448" s="72">
        <f t="shared" si="23"/>
        <v>3746955</v>
      </c>
      <c r="AT448" s="72">
        <f t="shared" si="23"/>
        <v>2304140</v>
      </c>
      <c r="AU448" s="72">
        <f t="shared" si="23"/>
        <v>3730566</v>
      </c>
      <c r="AV448" s="72">
        <f t="shared" si="23"/>
        <v>4611859</v>
      </c>
      <c r="AW448" s="72">
        <f t="shared" si="23"/>
        <v>4658898</v>
      </c>
      <c r="AX448" s="72">
        <f t="shared" si="23"/>
        <v>10550591</v>
      </c>
      <c r="AY448" s="72">
        <f t="shared" si="23"/>
        <v>11003567</v>
      </c>
      <c r="AZ448" s="72">
        <f t="shared" si="23"/>
        <v>12500026</v>
      </c>
      <c r="BA448" s="72">
        <f t="shared" si="23"/>
        <v>16105872</v>
      </c>
      <c r="BB448" s="72">
        <f t="shared" si="23"/>
        <v>10429660</v>
      </c>
      <c r="BC448" s="72">
        <f t="shared" si="23"/>
        <v>8960749</v>
      </c>
      <c r="BD448" s="72">
        <f t="shared" si="23"/>
        <v>11849962</v>
      </c>
      <c r="BE448" s="72">
        <f t="shared" si="23"/>
        <v>11081552</v>
      </c>
      <c r="BF448" s="72">
        <f t="shared" si="23"/>
        <v>10219560</v>
      </c>
      <c r="BG448" s="72">
        <f t="shared" si="23"/>
        <v>12653896</v>
      </c>
      <c r="BH448" s="72">
        <f t="shared" si="23"/>
        <v>8960643</v>
      </c>
      <c r="BI448" s="72">
        <f t="shared" si="23"/>
        <v>13306158</v>
      </c>
      <c r="BJ448" s="72">
        <f t="shared" si="23"/>
        <v>13556603</v>
      </c>
      <c r="BK448" s="72">
        <f t="shared" si="23"/>
        <v>13159853</v>
      </c>
      <c r="BL448" s="72">
        <f t="shared" si="23"/>
        <v>12599716</v>
      </c>
      <c r="BM448" s="72">
        <f t="shared" si="23"/>
        <v>17449320</v>
      </c>
      <c r="BN448" s="72">
        <f t="shared" si="23"/>
        <v>12581805</v>
      </c>
      <c r="BO448" s="72">
        <f t="shared" si="23"/>
        <v>10978385</v>
      </c>
      <c r="BP448" s="72">
        <f t="shared" si="23"/>
        <v>16704385</v>
      </c>
      <c r="BQ448" s="72">
        <f t="shared" si="23"/>
        <v>15322707</v>
      </c>
      <c r="BR448" s="72">
        <f t="shared" si="23"/>
        <v>13857966</v>
      </c>
      <c r="BS448" s="72">
        <f t="shared" si="23"/>
        <v>22026399</v>
      </c>
      <c r="BT448" s="72">
        <f t="shared" ref="BT448:BV448" si="24">BT467-BT447</f>
        <v>21286833</v>
      </c>
      <c r="BU448" s="72">
        <f t="shared" si="24"/>
        <v>21738733</v>
      </c>
      <c r="BV448" s="72">
        <f t="shared" si="24"/>
        <v>43912549</v>
      </c>
      <c r="BW448" s="72"/>
      <c r="BX448" s="72"/>
      <c r="BY448" s="72"/>
      <c r="BZ448" s="72"/>
      <c r="CA448" s="72"/>
      <c r="CB448" s="72"/>
      <c r="CD448" s="24">
        <f t="shared" si="20"/>
        <v>86938115</v>
      </c>
      <c r="CE448" s="24">
        <f t="shared" si="21"/>
        <v>51207072</v>
      </c>
      <c r="CF448" s="24">
        <f t="shared" si="22"/>
        <v>40264575</v>
      </c>
    </row>
    <row r="449" spans="82:84" x14ac:dyDescent="0.2">
      <c r="CD449" s="24"/>
      <c r="CE449" s="24"/>
      <c r="CF449" s="24"/>
    </row>
    <row r="450" spans="82:84" x14ac:dyDescent="0.2">
      <c r="CD450" s="24"/>
      <c r="CE450" s="24"/>
      <c r="CF450" s="24"/>
    </row>
    <row r="451" spans="82:84" x14ac:dyDescent="0.2">
      <c r="CD451" s="24"/>
      <c r="CE451" s="24"/>
      <c r="CF451" s="24"/>
    </row>
    <row r="452" spans="82:84" x14ac:dyDescent="0.2">
      <c r="CD452" s="24"/>
      <c r="CE452" s="24"/>
      <c r="CF452" s="24"/>
    </row>
    <row r="453" spans="82:84" x14ac:dyDescent="0.2">
      <c r="CD453" s="24"/>
      <c r="CE453" s="24"/>
      <c r="CF453" s="24"/>
    </row>
    <row r="454" spans="82:84" x14ac:dyDescent="0.2">
      <c r="CD454" s="24"/>
      <c r="CE454" s="24"/>
      <c r="CF454" s="24"/>
    </row>
    <row r="455" spans="82:84" x14ac:dyDescent="0.2">
      <c r="CD455" s="24"/>
      <c r="CE455" s="24"/>
      <c r="CF455" s="24"/>
    </row>
    <row r="456" spans="82:84" x14ac:dyDescent="0.2">
      <c r="CD456" s="24"/>
      <c r="CE456" s="24"/>
      <c r="CF456" s="24"/>
    </row>
    <row r="457" spans="82:84" x14ac:dyDescent="0.2">
      <c r="CD457" s="24"/>
      <c r="CE457" s="24"/>
      <c r="CF457" s="24"/>
    </row>
    <row r="458" spans="82:84" x14ac:dyDescent="0.2">
      <c r="CD458" s="24"/>
      <c r="CE458" s="24"/>
      <c r="CF458" s="24"/>
    </row>
    <row r="459" spans="82:84" x14ac:dyDescent="0.2">
      <c r="CD459" s="24"/>
      <c r="CE459" s="24"/>
      <c r="CF459" s="24"/>
    </row>
    <row r="460" spans="82:84" x14ac:dyDescent="0.2">
      <c r="CD460" s="24"/>
      <c r="CE460" s="24"/>
      <c r="CF460" s="24"/>
    </row>
    <row r="461" spans="82:84" x14ac:dyDescent="0.2">
      <c r="CD461" s="24"/>
      <c r="CE461" s="24"/>
      <c r="CF461" s="24"/>
    </row>
    <row r="462" spans="82:84" x14ac:dyDescent="0.2">
      <c r="CD462" s="24"/>
      <c r="CE462" s="24"/>
      <c r="CF462" s="24"/>
    </row>
    <row r="463" spans="82:84" x14ac:dyDescent="0.2">
      <c r="CD463" s="24"/>
      <c r="CE463" s="24"/>
      <c r="CF463" s="24"/>
    </row>
    <row r="464" spans="82:84" x14ac:dyDescent="0.2">
      <c r="CD464" s="24"/>
      <c r="CE464" s="24"/>
      <c r="CF464" s="24"/>
    </row>
    <row r="465" spans="2:90" x14ac:dyDescent="0.2">
      <c r="CD465" s="24"/>
      <c r="CE465" s="24"/>
      <c r="CF465" s="24"/>
    </row>
    <row r="466" spans="2:90" ht="25.5" x14ac:dyDescent="0.2">
      <c r="B466" s="71" t="s">
        <v>62</v>
      </c>
      <c r="G466" s="71" t="s">
        <v>67</v>
      </c>
      <c r="H466" s="71" t="s">
        <v>68</v>
      </c>
      <c r="I466" s="71" t="s">
        <v>69</v>
      </c>
      <c r="J466" s="71" t="s">
        <v>70</v>
      </c>
      <c r="K466" s="71" t="s">
        <v>71</v>
      </c>
      <c r="L466" s="71" t="s">
        <v>72</v>
      </c>
      <c r="M466" s="71" t="s">
        <v>73</v>
      </c>
      <c r="N466" s="71" t="s">
        <v>74</v>
      </c>
      <c r="O466" s="71" t="s">
        <v>75</v>
      </c>
      <c r="P466" s="71" t="s">
        <v>76</v>
      </c>
      <c r="Q466" s="71" t="s">
        <v>77</v>
      </c>
      <c r="R466" s="71" t="s">
        <v>78</v>
      </c>
      <c r="S466" s="71" t="s">
        <v>79</v>
      </c>
      <c r="T466" s="71" t="s">
        <v>80</v>
      </c>
      <c r="U466" s="71" t="s">
        <v>81</v>
      </c>
      <c r="V466" s="71" t="s">
        <v>82</v>
      </c>
      <c r="W466" s="71" t="s">
        <v>83</v>
      </c>
      <c r="X466" s="71" t="s">
        <v>84</v>
      </c>
      <c r="Y466" s="71" t="s">
        <v>85</v>
      </c>
      <c r="Z466" s="71" t="s">
        <v>86</v>
      </c>
      <c r="AA466" s="71" t="s">
        <v>87</v>
      </c>
      <c r="AB466" s="71" t="s">
        <v>88</v>
      </c>
      <c r="AC466" s="71" t="s">
        <v>89</v>
      </c>
      <c r="AD466" s="71" t="s">
        <v>90</v>
      </c>
      <c r="AE466" s="71" t="s">
        <v>91</v>
      </c>
      <c r="AF466" s="71" t="s">
        <v>92</v>
      </c>
      <c r="AG466" s="71" t="s">
        <v>93</v>
      </c>
      <c r="AH466" s="71" t="s">
        <v>94</v>
      </c>
      <c r="AI466" s="71" t="s">
        <v>95</v>
      </c>
      <c r="AJ466" s="71" t="s">
        <v>96</v>
      </c>
      <c r="AK466" s="71" t="s">
        <v>97</v>
      </c>
      <c r="AL466" s="71" t="s">
        <v>98</v>
      </c>
      <c r="AM466" s="71" t="s">
        <v>99</v>
      </c>
      <c r="AN466" s="71" t="s">
        <v>100</v>
      </c>
      <c r="AO466" s="71" t="s">
        <v>101</v>
      </c>
      <c r="AP466" s="71" t="s">
        <v>102</v>
      </c>
      <c r="AQ466" s="71" t="s">
        <v>103</v>
      </c>
      <c r="AR466" s="71" t="s">
        <v>104</v>
      </c>
      <c r="AS466" s="71" t="s">
        <v>105</v>
      </c>
      <c r="AT466" s="71" t="s">
        <v>106</v>
      </c>
      <c r="AU466" s="71" t="s">
        <v>107</v>
      </c>
      <c r="AV466" s="71" t="s">
        <v>108</v>
      </c>
      <c r="AW466" s="71" t="s">
        <v>109</v>
      </c>
      <c r="AX466" s="71" t="s">
        <v>110</v>
      </c>
      <c r="AY466" s="71" t="s">
        <v>111</v>
      </c>
      <c r="AZ466" s="71" t="s">
        <v>112</v>
      </c>
      <c r="BA466" s="71" t="s">
        <v>113</v>
      </c>
      <c r="BB466" s="71" t="s">
        <v>114</v>
      </c>
      <c r="BC466" s="71" t="s">
        <v>115</v>
      </c>
      <c r="BD466" s="71" t="s">
        <v>116</v>
      </c>
      <c r="BE466" s="71" t="s">
        <v>117</v>
      </c>
      <c r="BF466" s="71" t="s">
        <v>118</v>
      </c>
      <c r="BG466" s="71" t="s">
        <v>119</v>
      </c>
      <c r="BH466" s="71" t="s">
        <v>120</v>
      </c>
      <c r="BI466" s="71" t="s">
        <v>121</v>
      </c>
      <c r="BJ466" s="71" t="s">
        <v>122</v>
      </c>
      <c r="BK466" s="71" t="s">
        <v>123</v>
      </c>
      <c r="BL466" s="71" t="s">
        <v>124</v>
      </c>
      <c r="BM466" s="71" t="s">
        <v>125</v>
      </c>
      <c r="BN466" s="71" t="s">
        <v>126</v>
      </c>
      <c r="BO466" s="71" t="s">
        <v>127</v>
      </c>
      <c r="BP466" s="71" t="s">
        <v>128</v>
      </c>
      <c r="BQ466" s="71" t="s">
        <v>129</v>
      </c>
      <c r="BR466" s="71" t="s">
        <v>130</v>
      </c>
      <c r="BS466" s="71" t="s">
        <v>131</v>
      </c>
      <c r="BT466" s="71" t="s">
        <v>132</v>
      </c>
      <c r="BU466" s="71" t="s">
        <v>133</v>
      </c>
      <c r="BV466" s="71" t="s">
        <v>134</v>
      </c>
      <c r="BW466" s="71"/>
      <c r="BX466" s="71"/>
      <c r="BY466" s="71"/>
      <c r="BZ466" s="71"/>
      <c r="CA466" s="71"/>
      <c r="CB466" s="71"/>
      <c r="CC466" s="71" t="s">
        <v>813</v>
      </c>
      <c r="CD466" s="71" t="s">
        <v>812</v>
      </c>
      <c r="CE466" s="71" t="s">
        <v>811</v>
      </c>
      <c r="CF466" s="71" t="s">
        <v>810</v>
      </c>
      <c r="CI466" s="9" t="s">
        <v>14</v>
      </c>
      <c r="CJ466" s="9" t="s">
        <v>6</v>
      </c>
      <c r="CK466" s="9" t="s">
        <v>15</v>
      </c>
      <c r="CL466" s="9" t="s">
        <v>641</v>
      </c>
    </row>
    <row r="467" spans="2:90" x14ac:dyDescent="0.2">
      <c r="B467" s="70" t="s">
        <v>579</v>
      </c>
      <c r="G467" s="69">
        <v>318998501</v>
      </c>
      <c r="H467" s="69">
        <v>395129692</v>
      </c>
      <c r="I467" s="69">
        <v>313491286</v>
      </c>
      <c r="J467" s="69">
        <v>325040048</v>
      </c>
      <c r="K467" s="69">
        <v>404026008</v>
      </c>
      <c r="L467" s="69">
        <v>308706773</v>
      </c>
      <c r="M467" s="69">
        <v>319628805</v>
      </c>
      <c r="N467" s="69">
        <v>381908799</v>
      </c>
      <c r="O467" s="69">
        <v>309687620</v>
      </c>
      <c r="P467" s="69">
        <v>303955077</v>
      </c>
      <c r="Q467" s="69">
        <v>393672740</v>
      </c>
      <c r="R467" s="69">
        <v>324030319</v>
      </c>
      <c r="S467" s="69">
        <v>322208481</v>
      </c>
      <c r="T467" s="69">
        <v>431039114</v>
      </c>
      <c r="U467" s="69">
        <v>332230438</v>
      </c>
      <c r="V467" s="69">
        <v>342252613</v>
      </c>
      <c r="W467" s="69">
        <v>421115325</v>
      </c>
      <c r="X467" s="69">
        <v>349830593</v>
      </c>
      <c r="Y467" s="69">
        <v>363233377</v>
      </c>
      <c r="Z467" s="69">
        <v>439569666</v>
      </c>
      <c r="AA467" s="69">
        <v>358616844</v>
      </c>
      <c r="AB467" s="69">
        <v>355615583</v>
      </c>
      <c r="AC467" s="69">
        <v>463536573</v>
      </c>
      <c r="AD467" s="69">
        <v>362206654</v>
      </c>
      <c r="AE467" s="69">
        <v>369894635</v>
      </c>
      <c r="AF467" s="69">
        <v>463732656</v>
      </c>
      <c r="AG467" s="69">
        <v>354388168</v>
      </c>
      <c r="AH467" s="69">
        <v>347172436</v>
      </c>
      <c r="AI467" s="69">
        <v>423494650</v>
      </c>
      <c r="AJ467" s="69">
        <v>333399771</v>
      </c>
      <c r="AK467" s="69">
        <v>341901987</v>
      </c>
      <c r="AL467" s="69">
        <v>433928862</v>
      </c>
      <c r="AM467" s="69">
        <v>367485647</v>
      </c>
      <c r="AN467" s="69">
        <v>356791899</v>
      </c>
      <c r="AO467" s="69">
        <v>460574291</v>
      </c>
      <c r="AP467" s="69">
        <v>383014518</v>
      </c>
      <c r="AQ467" s="69">
        <v>376398911</v>
      </c>
      <c r="AR467" s="69">
        <v>492299199</v>
      </c>
      <c r="AS467" s="69">
        <v>394244238</v>
      </c>
      <c r="AT467" s="69">
        <v>389709333</v>
      </c>
      <c r="AU467" s="69">
        <v>470436416</v>
      </c>
      <c r="AV467" s="69">
        <v>375273082</v>
      </c>
      <c r="AW467" s="69">
        <v>400446278</v>
      </c>
      <c r="AX467" s="69">
        <v>513249411</v>
      </c>
      <c r="AY467" s="69">
        <v>412890977</v>
      </c>
      <c r="AZ467" s="69">
        <v>410287618</v>
      </c>
      <c r="BA467" s="69">
        <v>514679075</v>
      </c>
      <c r="BB467" s="69">
        <v>411357115</v>
      </c>
      <c r="BC467" s="69">
        <v>388194986</v>
      </c>
      <c r="BD467" s="69">
        <v>511921264</v>
      </c>
      <c r="BE467" s="69">
        <v>396771888</v>
      </c>
      <c r="BF467" s="69">
        <v>399953740</v>
      </c>
      <c r="BG467" s="69">
        <v>514357020</v>
      </c>
      <c r="BH467" s="69">
        <v>433128627</v>
      </c>
      <c r="BI467" s="69">
        <v>445782273</v>
      </c>
      <c r="BJ467" s="69">
        <v>560405232</v>
      </c>
      <c r="BK467" s="69">
        <v>470806953</v>
      </c>
      <c r="BL467" s="69">
        <v>459112866</v>
      </c>
      <c r="BM467" s="69">
        <v>592904713</v>
      </c>
      <c r="BN467" s="69">
        <v>486359977</v>
      </c>
      <c r="BO467" s="69">
        <v>501054541</v>
      </c>
      <c r="BP467" s="69">
        <v>658724089</v>
      </c>
      <c r="BQ467" s="69">
        <v>525688297</v>
      </c>
      <c r="BR467" s="69">
        <v>529698705</v>
      </c>
      <c r="BS467" s="69">
        <v>712036101</v>
      </c>
      <c r="BT467" s="69">
        <v>611946969</v>
      </c>
      <c r="BU467" s="69">
        <v>676008225</v>
      </c>
      <c r="BV467" s="69">
        <v>858085645</v>
      </c>
      <c r="BW467" s="69"/>
      <c r="BX467" s="69"/>
      <c r="BY467" s="69"/>
      <c r="BZ467" s="69"/>
      <c r="CA467" s="69"/>
      <c r="CB467" s="69"/>
      <c r="CC467" s="69">
        <v>693857531</v>
      </c>
      <c r="CD467" s="69">
        <v>686107626</v>
      </c>
      <c r="CE467" s="69">
        <v>868979856</v>
      </c>
      <c r="CF467" s="69">
        <v>812966028</v>
      </c>
      <c r="CH467" s="75">
        <f>CF467/CC467-1</f>
        <v>0.17166131616145841</v>
      </c>
      <c r="CJ467" s="24">
        <f>SUM(BT467:BV467)</f>
        <v>2146040839</v>
      </c>
      <c r="CK467" s="24">
        <f>SUM(CC467:CE467)</f>
        <v>2248945013</v>
      </c>
    </row>
    <row r="468" spans="2:90" x14ac:dyDescent="0.2">
      <c r="B468" s="62" t="s">
        <v>568</v>
      </c>
      <c r="G468" s="65">
        <v>9934829</v>
      </c>
      <c r="H468" s="67">
        <v>12946984</v>
      </c>
      <c r="I468" s="67">
        <v>11945382</v>
      </c>
      <c r="J468" s="67">
        <v>19157605</v>
      </c>
      <c r="K468" s="67">
        <v>30671426</v>
      </c>
      <c r="L468" s="67">
        <v>22419141</v>
      </c>
      <c r="M468" s="67">
        <v>23622093</v>
      </c>
      <c r="N468" s="67">
        <v>29555948</v>
      </c>
      <c r="O468" s="67">
        <v>24548304</v>
      </c>
      <c r="P468" s="67">
        <v>24542370</v>
      </c>
      <c r="Q468" s="67">
        <v>30965074</v>
      </c>
      <c r="R468" s="67">
        <v>26933759</v>
      </c>
      <c r="S468" s="67">
        <v>27715476</v>
      </c>
      <c r="T468" s="67">
        <v>36539703</v>
      </c>
      <c r="U468" s="67">
        <v>29935237</v>
      </c>
      <c r="V468" s="67">
        <v>30229987</v>
      </c>
      <c r="W468" s="67">
        <v>38027290</v>
      </c>
      <c r="X468" s="67">
        <v>31028495</v>
      </c>
      <c r="Y468" s="67">
        <v>31079476</v>
      </c>
      <c r="Z468" s="67">
        <v>39241545</v>
      </c>
      <c r="AA468" s="67">
        <v>32560931</v>
      </c>
      <c r="AB468" s="67">
        <v>31407140</v>
      </c>
      <c r="AC468" s="67">
        <v>42055084</v>
      </c>
      <c r="AD468" s="67">
        <v>31902790</v>
      </c>
      <c r="AE468" s="67">
        <v>34467642</v>
      </c>
      <c r="AF468" s="67">
        <v>42966150</v>
      </c>
      <c r="AG468" s="67">
        <v>33623330</v>
      </c>
      <c r="AH468" s="67">
        <v>34661758</v>
      </c>
      <c r="AI468" s="67">
        <v>45079299</v>
      </c>
      <c r="AJ468" s="67">
        <v>36761492</v>
      </c>
      <c r="AK468" s="67">
        <v>36941985</v>
      </c>
      <c r="AL468" s="67">
        <v>48493007</v>
      </c>
      <c r="AM468" s="67">
        <v>41200203</v>
      </c>
      <c r="AN468" s="67">
        <v>40026603</v>
      </c>
      <c r="AO468" s="67">
        <v>50698018</v>
      </c>
      <c r="AP468" s="67">
        <v>42276340</v>
      </c>
      <c r="AQ468" s="67">
        <v>40194057</v>
      </c>
      <c r="AR468" s="67">
        <v>51431362</v>
      </c>
      <c r="AS468" s="67">
        <v>41350218</v>
      </c>
      <c r="AT468" s="67">
        <v>43413979</v>
      </c>
      <c r="AU468" s="67">
        <v>54394408</v>
      </c>
      <c r="AV468" s="67">
        <v>43375296</v>
      </c>
      <c r="AW468" s="67">
        <v>45187871</v>
      </c>
      <c r="AX468" s="67">
        <v>59703123</v>
      </c>
      <c r="AY468" s="67">
        <v>49540364</v>
      </c>
      <c r="AZ468" s="67">
        <v>49821814</v>
      </c>
      <c r="BA468" s="67">
        <v>63342480</v>
      </c>
      <c r="BB468" s="67">
        <v>48964451</v>
      </c>
      <c r="BC468" s="67">
        <v>48768129</v>
      </c>
      <c r="BD468" s="67">
        <v>63816697</v>
      </c>
      <c r="BE468" s="67">
        <v>49337768</v>
      </c>
      <c r="BF468" s="67">
        <v>51497185</v>
      </c>
      <c r="BG468" s="67">
        <v>68598859</v>
      </c>
      <c r="BH468" s="67">
        <v>58871008</v>
      </c>
      <c r="BI468" s="67">
        <v>57884796</v>
      </c>
      <c r="BJ468" s="67">
        <v>76492033</v>
      </c>
      <c r="BK468" s="67">
        <v>58967416</v>
      </c>
      <c r="BL468" s="67">
        <v>61122889</v>
      </c>
      <c r="BM468" s="67">
        <v>78294664</v>
      </c>
      <c r="BN468" s="67">
        <v>61158192</v>
      </c>
      <c r="BO468" s="67">
        <v>64589143</v>
      </c>
      <c r="BP468" s="67">
        <v>83892441</v>
      </c>
      <c r="BQ468" s="67">
        <v>70661513</v>
      </c>
      <c r="BR468" s="67">
        <v>72905590</v>
      </c>
      <c r="BS468" s="67">
        <v>96100088</v>
      </c>
      <c r="BT468" s="67">
        <v>81129989</v>
      </c>
      <c r="BU468" s="67">
        <v>83957422</v>
      </c>
      <c r="BV468" s="68">
        <v>104852977</v>
      </c>
      <c r="BW468" s="68"/>
      <c r="BX468" s="68"/>
      <c r="BY468" s="68"/>
      <c r="BZ468" s="68"/>
      <c r="CA468" s="68"/>
      <c r="CB468" s="68"/>
      <c r="CC468" s="67">
        <v>89515002</v>
      </c>
      <c r="CD468" s="67">
        <v>90413337</v>
      </c>
      <c r="CE468" s="68">
        <v>110932774</v>
      </c>
      <c r="CF468" s="67">
        <v>88685510</v>
      </c>
      <c r="CJ468" s="24">
        <f>SUM(BT468:BV468)</f>
        <v>269940388</v>
      </c>
      <c r="CK468" s="24">
        <f>SUM(CC468:CE468)</f>
        <v>290861113</v>
      </c>
      <c r="CL468" s="75"/>
    </row>
    <row r="469" spans="2:90" x14ac:dyDescent="0.2">
      <c r="B469" s="62" t="s">
        <v>304</v>
      </c>
      <c r="G469" s="65">
        <v>4217287</v>
      </c>
      <c r="H469" s="65">
        <v>5768393</v>
      </c>
      <c r="I469" s="65">
        <v>4518512</v>
      </c>
      <c r="J469" s="65">
        <v>4530611</v>
      </c>
      <c r="K469" s="65">
        <v>4859094</v>
      </c>
      <c r="L469" s="65">
        <v>2831813</v>
      </c>
      <c r="M469" s="65">
        <v>3295379</v>
      </c>
      <c r="N469" s="65">
        <v>4601989</v>
      </c>
      <c r="O469" s="65">
        <v>4107708</v>
      </c>
      <c r="P469" s="65">
        <v>4151578</v>
      </c>
      <c r="Q469" s="65">
        <v>5271507</v>
      </c>
      <c r="R469" s="65">
        <v>5001662</v>
      </c>
      <c r="S469" s="65">
        <v>4558805</v>
      </c>
      <c r="T469" s="65">
        <v>6588224</v>
      </c>
      <c r="U469" s="65">
        <v>5162567</v>
      </c>
      <c r="V469" s="65">
        <v>5127024</v>
      </c>
      <c r="W469" s="65">
        <v>6466140</v>
      </c>
      <c r="X469" s="65">
        <v>5334861</v>
      </c>
      <c r="Y469" s="65">
        <v>5612505</v>
      </c>
      <c r="Z469" s="65">
        <v>9857051</v>
      </c>
      <c r="AA469" s="65">
        <v>8449128</v>
      </c>
      <c r="AB469" s="65">
        <v>8966794</v>
      </c>
      <c r="AC469" s="67">
        <v>11818504</v>
      </c>
      <c r="AD469" s="65">
        <v>9758042</v>
      </c>
      <c r="AE469" s="67">
        <v>10117299</v>
      </c>
      <c r="AF469" s="67">
        <v>12734876</v>
      </c>
      <c r="AG469" s="65">
        <v>9963173</v>
      </c>
      <c r="AH469" s="67">
        <v>10140344</v>
      </c>
      <c r="AI469" s="67">
        <v>13611728</v>
      </c>
      <c r="AJ469" s="67">
        <v>11283252</v>
      </c>
      <c r="AK469" s="67">
        <v>11772375</v>
      </c>
      <c r="AL469" s="67">
        <v>16141936</v>
      </c>
      <c r="AM469" s="67">
        <v>12850307</v>
      </c>
      <c r="AN469" s="67">
        <v>12021352</v>
      </c>
      <c r="AO469" s="67">
        <v>15922046</v>
      </c>
      <c r="AP469" s="67">
        <v>13073563</v>
      </c>
      <c r="AQ469" s="67">
        <v>13855216</v>
      </c>
      <c r="AR469" s="67">
        <v>17293746</v>
      </c>
      <c r="AS469" s="67">
        <v>13044105</v>
      </c>
      <c r="AT469" s="67">
        <v>13408552</v>
      </c>
      <c r="AU469" s="67">
        <v>17792305</v>
      </c>
      <c r="AV469" s="67">
        <v>14520380</v>
      </c>
      <c r="AW469" s="67">
        <v>15196911</v>
      </c>
      <c r="AX469" s="67">
        <v>21158535</v>
      </c>
      <c r="AY469" s="67">
        <v>15691948</v>
      </c>
      <c r="AZ469" s="67">
        <v>16443842</v>
      </c>
      <c r="BA469" s="67">
        <v>20699676</v>
      </c>
      <c r="BB469" s="67">
        <v>15303184</v>
      </c>
      <c r="BC469" s="67">
        <v>14598838</v>
      </c>
      <c r="BD469" s="67">
        <v>19602096</v>
      </c>
      <c r="BE469" s="67">
        <v>15944925</v>
      </c>
      <c r="BF469" s="67">
        <v>15522962</v>
      </c>
      <c r="BG469" s="67">
        <v>22410266</v>
      </c>
      <c r="BH469" s="67">
        <v>18972931</v>
      </c>
      <c r="BI469" s="67">
        <v>18564232</v>
      </c>
      <c r="BJ469" s="67">
        <v>23588712</v>
      </c>
      <c r="BK469" s="67">
        <v>18435172</v>
      </c>
      <c r="BL469" s="67">
        <v>18200862</v>
      </c>
      <c r="BM469" s="67">
        <v>23516535</v>
      </c>
      <c r="BN469" s="67">
        <v>17545995</v>
      </c>
      <c r="BO469" s="67">
        <v>16729788</v>
      </c>
      <c r="BP469" s="67">
        <v>20622827</v>
      </c>
      <c r="BQ469" s="67">
        <v>16327018</v>
      </c>
      <c r="BR469" s="67">
        <v>16897683</v>
      </c>
      <c r="BS469" s="67">
        <v>50449863</v>
      </c>
      <c r="BT469" s="67">
        <v>71613037</v>
      </c>
      <c r="BU469" s="67">
        <v>99635185</v>
      </c>
      <c r="BV469" s="68">
        <v>137527941</v>
      </c>
      <c r="BW469" s="68"/>
      <c r="BX469" s="68"/>
      <c r="BY469" s="68"/>
      <c r="BZ469" s="68"/>
      <c r="CA469" s="68"/>
      <c r="CB469" s="68"/>
      <c r="CC469" s="68">
        <v>114199751</v>
      </c>
      <c r="CD469" s="67">
        <v>92568270</v>
      </c>
      <c r="CE469" s="68">
        <v>108307197</v>
      </c>
      <c r="CF469" s="67">
        <v>74781390</v>
      </c>
      <c r="CJ469" s="75">
        <f>CK468/CJ468-1</f>
        <v>7.7501277800637869E-2</v>
      </c>
    </row>
    <row r="470" spans="2:90" x14ac:dyDescent="0.2">
      <c r="B470" s="62" t="s">
        <v>513</v>
      </c>
      <c r="G470" s="67">
        <v>49095505</v>
      </c>
      <c r="H470" s="67">
        <v>65912001</v>
      </c>
      <c r="I470" s="67">
        <v>52936893</v>
      </c>
      <c r="J470" s="67">
        <v>54133191</v>
      </c>
      <c r="K470" s="67">
        <v>66900754</v>
      </c>
      <c r="L470" s="67">
        <v>53580516</v>
      </c>
      <c r="M470" s="67">
        <v>53100241</v>
      </c>
      <c r="N470" s="67">
        <v>64118132</v>
      </c>
      <c r="O470" s="67">
        <v>51920788</v>
      </c>
      <c r="P470" s="67">
        <v>50790386</v>
      </c>
      <c r="Q470" s="67">
        <v>67405849</v>
      </c>
      <c r="R470" s="67">
        <v>54892881</v>
      </c>
      <c r="S470" s="67">
        <v>53494651</v>
      </c>
      <c r="T470" s="67">
        <v>75718910</v>
      </c>
      <c r="U470" s="67">
        <v>56423623</v>
      </c>
      <c r="V470" s="67">
        <v>59087345</v>
      </c>
      <c r="W470" s="67">
        <v>72086047</v>
      </c>
      <c r="X470" s="67">
        <v>71131249</v>
      </c>
      <c r="Y470" s="67">
        <v>70084459</v>
      </c>
      <c r="Z470" s="67">
        <v>80163157</v>
      </c>
      <c r="AA470" s="67">
        <v>63260524</v>
      </c>
      <c r="AB470" s="67">
        <v>59843290</v>
      </c>
      <c r="AC470" s="67">
        <v>81817546</v>
      </c>
      <c r="AD470" s="67">
        <v>64838452</v>
      </c>
      <c r="AE470" s="67">
        <v>65098706</v>
      </c>
      <c r="AF470" s="67">
        <v>80458296</v>
      </c>
      <c r="AG470" s="67">
        <v>55155453</v>
      </c>
      <c r="AH470" s="67">
        <v>47407187</v>
      </c>
      <c r="AI470" s="67">
        <v>52423445</v>
      </c>
      <c r="AJ470" s="67">
        <v>37709226</v>
      </c>
      <c r="AK470" s="67">
        <v>39610840</v>
      </c>
      <c r="AL470" s="67">
        <v>47103337</v>
      </c>
      <c r="AM470" s="67">
        <v>38103679</v>
      </c>
      <c r="AN470" s="67">
        <v>35741850</v>
      </c>
      <c r="AO470" s="67">
        <v>45330582</v>
      </c>
      <c r="AP470" s="67">
        <v>37290365</v>
      </c>
      <c r="AQ470" s="67">
        <v>33884941</v>
      </c>
      <c r="AR470" s="67">
        <v>46435258</v>
      </c>
      <c r="AS470" s="67">
        <v>34244032</v>
      </c>
      <c r="AT470" s="67">
        <v>35136987</v>
      </c>
      <c r="AU470" s="67">
        <v>43752726</v>
      </c>
      <c r="AV470" s="67">
        <v>32731623</v>
      </c>
      <c r="AW470" s="67">
        <v>35799749</v>
      </c>
      <c r="AX470" s="67">
        <v>42351480</v>
      </c>
      <c r="AY470" s="67">
        <v>34332295</v>
      </c>
      <c r="AZ470" s="67">
        <v>31817782</v>
      </c>
      <c r="BA470" s="67">
        <v>38251112</v>
      </c>
      <c r="BB470" s="67">
        <v>30364004</v>
      </c>
      <c r="BC470" s="67">
        <v>25746956</v>
      </c>
      <c r="BD470" s="67">
        <v>31895976</v>
      </c>
      <c r="BE470" s="67">
        <v>26260406</v>
      </c>
      <c r="BF470" s="67">
        <v>25959322</v>
      </c>
      <c r="BG470" s="67">
        <v>29927630</v>
      </c>
      <c r="BH470" s="67">
        <v>24700343</v>
      </c>
      <c r="BI470" s="67">
        <v>22767440</v>
      </c>
      <c r="BJ470" s="67">
        <v>27534994</v>
      </c>
      <c r="BK470" s="67">
        <v>20760743</v>
      </c>
      <c r="BL470" s="67">
        <v>19416042</v>
      </c>
      <c r="BM470" s="67">
        <v>24475321</v>
      </c>
      <c r="BN470" s="67">
        <v>20187202</v>
      </c>
      <c r="BO470" s="67">
        <v>17192046</v>
      </c>
      <c r="BP470" s="67">
        <v>22119025</v>
      </c>
      <c r="BQ470" s="67">
        <v>15608763</v>
      </c>
      <c r="BR470" s="67">
        <v>16547221</v>
      </c>
      <c r="BS470" s="67">
        <v>20017894</v>
      </c>
      <c r="BT470" s="67">
        <v>13252650</v>
      </c>
      <c r="BU470" s="67">
        <v>15733050</v>
      </c>
      <c r="BV470" s="67">
        <v>18411825</v>
      </c>
      <c r="BW470" s="67"/>
      <c r="BX470" s="67"/>
      <c r="BY470" s="67"/>
      <c r="BZ470" s="67"/>
      <c r="CA470" s="67"/>
      <c r="CB470" s="67"/>
      <c r="CC470" s="67">
        <v>13477974</v>
      </c>
      <c r="CD470" s="67">
        <v>17591838</v>
      </c>
      <c r="CE470" s="67">
        <v>23239745</v>
      </c>
      <c r="CF470" s="67">
        <v>46711389</v>
      </c>
    </row>
    <row r="471" spans="2:90" x14ac:dyDescent="0.2">
      <c r="B471" s="62" t="s">
        <v>333</v>
      </c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  <c r="AD471" s="58"/>
      <c r="AE471" s="58"/>
      <c r="AF471" s="58"/>
      <c r="AG471" s="58"/>
      <c r="AH471" s="58"/>
      <c r="AI471" s="58"/>
      <c r="AJ471" s="58"/>
      <c r="AK471" s="58"/>
      <c r="AL471" s="58"/>
      <c r="AM471" s="58"/>
      <c r="AN471" s="58"/>
      <c r="AO471" s="58"/>
      <c r="AP471" s="58"/>
      <c r="AQ471" s="58"/>
      <c r="AR471" s="58"/>
      <c r="AS471" s="58"/>
      <c r="AT471" s="58"/>
      <c r="AU471" s="58"/>
      <c r="AV471" s="58"/>
      <c r="AW471" s="58"/>
      <c r="AX471" s="58"/>
      <c r="AY471" s="58"/>
      <c r="AZ471" s="58"/>
      <c r="BA471" s="58"/>
      <c r="BB471" s="58"/>
      <c r="BC471" s="58"/>
      <c r="BD471" s="58"/>
      <c r="BE471" s="58"/>
      <c r="BF471" s="58"/>
      <c r="BG471" s="64">
        <v>935017</v>
      </c>
      <c r="BH471" s="65">
        <v>1781392</v>
      </c>
      <c r="BI471" s="65">
        <v>3673876</v>
      </c>
      <c r="BJ471" s="65">
        <v>6110993</v>
      </c>
      <c r="BK471" s="65">
        <v>6696803</v>
      </c>
      <c r="BL471" s="65">
        <v>9936673</v>
      </c>
      <c r="BM471" s="67">
        <v>17704414</v>
      </c>
      <c r="BN471" s="67">
        <v>15674661</v>
      </c>
      <c r="BO471" s="67">
        <v>19729541</v>
      </c>
      <c r="BP471" s="67">
        <v>27456210</v>
      </c>
      <c r="BQ471" s="67">
        <v>25310688</v>
      </c>
      <c r="BR471" s="67">
        <v>26960667</v>
      </c>
      <c r="BS471" s="67">
        <v>34961609</v>
      </c>
      <c r="BT471" s="67">
        <v>27788903</v>
      </c>
      <c r="BU471" s="67">
        <v>27780964</v>
      </c>
      <c r="BV471" s="67">
        <v>35734388</v>
      </c>
      <c r="BW471" s="67"/>
      <c r="BX471" s="67"/>
      <c r="BY471" s="67"/>
      <c r="BZ471" s="67"/>
      <c r="CA471" s="67"/>
      <c r="CB471" s="67"/>
      <c r="CC471" s="67">
        <v>30913176</v>
      </c>
      <c r="CD471" s="67">
        <v>32943349</v>
      </c>
      <c r="CE471" s="67">
        <v>41717562</v>
      </c>
      <c r="CF471" s="67">
        <v>45226316</v>
      </c>
    </row>
    <row r="472" spans="2:90" x14ac:dyDescent="0.2">
      <c r="B472" s="62" t="s">
        <v>164</v>
      </c>
      <c r="G472" s="64">
        <v>251662</v>
      </c>
      <c r="H472" s="64">
        <v>298603</v>
      </c>
      <c r="I472" s="64">
        <v>263131</v>
      </c>
      <c r="J472" s="64">
        <v>257793</v>
      </c>
      <c r="K472" s="64">
        <v>350424</v>
      </c>
      <c r="L472" s="64">
        <v>246523</v>
      </c>
      <c r="M472" s="64">
        <v>186529</v>
      </c>
      <c r="N472" s="64">
        <v>240182</v>
      </c>
      <c r="O472" s="64">
        <v>189161</v>
      </c>
      <c r="P472" s="64">
        <v>184483</v>
      </c>
      <c r="Q472" s="64">
        <v>251378</v>
      </c>
      <c r="R472" s="64">
        <v>168901</v>
      </c>
      <c r="S472" s="64">
        <v>160612</v>
      </c>
      <c r="T472" s="64">
        <v>229319</v>
      </c>
      <c r="U472" s="64">
        <v>186943</v>
      </c>
      <c r="V472" s="64">
        <v>205531</v>
      </c>
      <c r="W472" s="64">
        <v>263542</v>
      </c>
      <c r="X472" s="64">
        <v>151672</v>
      </c>
      <c r="Y472" s="64">
        <v>138116</v>
      </c>
      <c r="Z472" s="64">
        <v>176153</v>
      </c>
      <c r="AA472" s="64">
        <v>146629</v>
      </c>
      <c r="AB472" s="64">
        <v>174461</v>
      </c>
      <c r="AC472" s="64">
        <v>241896</v>
      </c>
      <c r="AD472" s="64">
        <v>132744</v>
      </c>
      <c r="AE472" s="64">
        <v>146622</v>
      </c>
      <c r="AF472" s="64">
        <v>163435</v>
      </c>
      <c r="AG472" s="64">
        <v>142330</v>
      </c>
      <c r="AH472" s="64">
        <v>145779</v>
      </c>
      <c r="AI472" s="64">
        <v>183352</v>
      </c>
      <c r="AJ472" s="64">
        <v>140915</v>
      </c>
      <c r="AK472" s="64">
        <v>167860</v>
      </c>
      <c r="AL472" s="64">
        <v>188163</v>
      </c>
      <c r="AM472" s="64">
        <v>139164</v>
      </c>
      <c r="AN472" s="64">
        <v>126877</v>
      </c>
      <c r="AO472" s="64">
        <v>161725</v>
      </c>
      <c r="AP472" s="64">
        <v>118184</v>
      </c>
      <c r="AQ472" s="64">
        <v>126631</v>
      </c>
      <c r="AR472" s="64">
        <v>154981</v>
      </c>
      <c r="AS472" s="64">
        <v>137282</v>
      </c>
      <c r="AT472" s="64">
        <v>123840</v>
      </c>
      <c r="AU472" s="64">
        <v>350980</v>
      </c>
      <c r="AV472" s="64">
        <v>254450</v>
      </c>
      <c r="AW472" s="64">
        <v>209841</v>
      </c>
      <c r="AX472" s="64">
        <v>546912</v>
      </c>
      <c r="AY472" s="64">
        <v>522420</v>
      </c>
      <c r="AZ472" s="64">
        <v>328884</v>
      </c>
      <c r="BA472" s="64">
        <v>303134</v>
      </c>
      <c r="BB472" s="64">
        <v>230879</v>
      </c>
      <c r="BC472" s="64">
        <v>268240</v>
      </c>
      <c r="BD472" s="64">
        <v>681917</v>
      </c>
      <c r="BE472" s="64">
        <v>622663</v>
      </c>
      <c r="BF472" s="64">
        <v>635181</v>
      </c>
      <c r="BG472" s="64">
        <v>900345</v>
      </c>
      <c r="BH472" s="64">
        <v>498178</v>
      </c>
      <c r="BI472" s="64">
        <v>746463</v>
      </c>
      <c r="BJ472" s="64">
        <v>823872</v>
      </c>
      <c r="BK472" s="64">
        <v>546596</v>
      </c>
      <c r="BL472" s="64">
        <v>478248</v>
      </c>
      <c r="BM472" s="64">
        <v>498649</v>
      </c>
      <c r="BN472" s="64">
        <v>404085</v>
      </c>
      <c r="BO472" s="64">
        <v>416908</v>
      </c>
      <c r="BP472" s="64">
        <v>539471</v>
      </c>
      <c r="BQ472" s="64">
        <v>623154</v>
      </c>
      <c r="BR472" s="64">
        <v>514890</v>
      </c>
      <c r="BS472" s="64">
        <v>743050</v>
      </c>
      <c r="BT472" s="64">
        <v>478515</v>
      </c>
      <c r="BU472" s="64">
        <v>837473</v>
      </c>
      <c r="BV472" s="65">
        <v>1138944</v>
      </c>
      <c r="BW472" s="65"/>
      <c r="BX472" s="65"/>
      <c r="BY472" s="65"/>
      <c r="BZ472" s="65"/>
      <c r="CA472" s="65"/>
      <c r="CB472" s="65"/>
      <c r="CC472" s="64">
        <v>992443</v>
      </c>
      <c r="CD472" s="64">
        <v>847164</v>
      </c>
      <c r="CE472" s="64">
        <v>945540</v>
      </c>
      <c r="CF472" s="67">
        <v>35644159</v>
      </c>
    </row>
    <row r="473" spans="2:90" x14ac:dyDescent="0.2">
      <c r="B473" s="62" t="s">
        <v>565</v>
      </c>
      <c r="G473" s="67">
        <v>18549933</v>
      </c>
      <c r="H473" s="67">
        <v>22573333</v>
      </c>
      <c r="I473" s="67">
        <v>17781623</v>
      </c>
      <c r="J473" s="67">
        <v>17324137</v>
      </c>
      <c r="K473" s="67">
        <v>24993384</v>
      </c>
      <c r="L473" s="67">
        <v>19038211</v>
      </c>
      <c r="M473" s="67">
        <v>17099849</v>
      </c>
      <c r="N473" s="67">
        <v>19004174</v>
      </c>
      <c r="O473" s="67">
        <v>16814050</v>
      </c>
      <c r="P473" s="67">
        <v>17832784</v>
      </c>
      <c r="Q473" s="67">
        <v>21895715</v>
      </c>
      <c r="R473" s="67">
        <v>19507626</v>
      </c>
      <c r="S473" s="67">
        <v>18304268</v>
      </c>
      <c r="T473" s="67">
        <v>22167850</v>
      </c>
      <c r="U473" s="67">
        <v>17267067</v>
      </c>
      <c r="V473" s="67">
        <v>17342531</v>
      </c>
      <c r="W473" s="67">
        <v>21174921</v>
      </c>
      <c r="X473" s="67">
        <v>15617221</v>
      </c>
      <c r="Y473" s="67">
        <v>15147392</v>
      </c>
      <c r="Z473" s="67">
        <v>18701090</v>
      </c>
      <c r="AA473" s="67">
        <v>14762908</v>
      </c>
      <c r="AB473" s="67">
        <v>14314556</v>
      </c>
      <c r="AC473" s="67">
        <v>18145574</v>
      </c>
      <c r="AD473" s="67">
        <v>13743311</v>
      </c>
      <c r="AE473" s="67">
        <v>14072873</v>
      </c>
      <c r="AF473" s="67">
        <v>17969264</v>
      </c>
      <c r="AG473" s="67">
        <v>13377594</v>
      </c>
      <c r="AH473" s="67">
        <v>13324934</v>
      </c>
      <c r="AI473" s="67">
        <v>16639951</v>
      </c>
      <c r="AJ473" s="67">
        <v>12889198</v>
      </c>
      <c r="AK473" s="67">
        <v>12321343</v>
      </c>
      <c r="AL473" s="67">
        <v>16143134</v>
      </c>
      <c r="AM473" s="67">
        <v>14265818</v>
      </c>
      <c r="AN473" s="67">
        <v>13870105</v>
      </c>
      <c r="AO473" s="67">
        <v>18158723</v>
      </c>
      <c r="AP473" s="67">
        <v>13931882</v>
      </c>
      <c r="AQ473" s="67">
        <v>14405650</v>
      </c>
      <c r="AR473" s="67">
        <v>18481174</v>
      </c>
      <c r="AS473" s="67">
        <v>14596131</v>
      </c>
      <c r="AT473" s="67">
        <v>14714494</v>
      </c>
      <c r="AU473" s="67">
        <v>17504619</v>
      </c>
      <c r="AV473" s="67">
        <v>14156632</v>
      </c>
      <c r="AW473" s="67">
        <v>13872287</v>
      </c>
      <c r="AX473" s="67">
        <v>19399783</v>
      </c>
      <c r="AY473" s="67">
        <v>16893813</v>
      </c>
      <c r="AZ473" s="67">
        <v>16325431</v>
      </c>
      <c r="BA473" s="67">
        <v>20090215</v>
      </c>
      <c r="BB473" s="67">
        <v>16381659</v>
      </c>
      <c r="BC473" s="67">
        <v>15758568</v>
      </c>
      <c r="BD473" s="67">
        <v>21422886</v>
      </c>
      <c r="BE473" s="67">
        <v>17720878</v>
      </c>
      <c r="BF473" s="67">
        <v>18399683</v>
      </c>
      <c r="BG473" s="67">
        <v>24539971</v>
      </c>
      <c r="BH473" s="67">
        <v>20735404</v>
      </c>
      <c r="BI473" s="67">
        <v>21991352</v>
      </c>
      <c r="BJ473" s="67">
        <v>32451317</v>
      </c>
      <c r="BK473" s="67">
        <v>27360332</v>
      </c>
      <c r="BL473" s="67">
        <v>25359840</v>
      </c>
      <c r="BM473" s="67">
        <v>35309355</v>
      </c>
      <c r="BN473" s="67">
        <v>26942022</v>
      </c>
      <c r="BO473" s="67">
        <v>27460311</v>
      </c>
      <c r="BP473" s="67">
        <v>36182807</v>
      </c>
      <c r="BQ473" s="67">
        <v>29414065</v>
      </c>
      <c r="BR473" s="67">
        <v>29724088</v>
      </c>
      <c r="BS473" s="67">
        <v>44336106</v>
      </c>
      <c r="BT473" s="67">
        <v>34025274</v>
      </c>
      <c r="BU473" s="67">
        <v>37436242</v>
      </c>
      <c r="BV473" s="67">
        <v>47897019</v>
      </c>
      <c r="BW473" s="67"/>
      <c r="BX473" s="67"/>
      <c r="BY473" s="67"/>
      <c r="BZ473" s="67"/>
      <c r="CA473" s="67"/>
      <c r="CB473" s="67"/>
      <c r="CC473" s="67">
        <v>36613370</v>
      </c>
      <c r="CD473" s="67">
        <v>36206504</v>
      </c>
      <c r="CE473" s="67">
        <v>45847711</v>
      </c>
      <c r="CF473" s="67">
        <v>33749558</v>
      </c>
    </row>
    <row r="474" spans="2:90" x14ac:dyDescent="0.2">
      <c r="B474" s="62" t="s">
        <v>266</v>
      </c>
      <c r="G474" s="65">
        <v>6701065</v>
      </c>
      <c r="H474" s="65">
        <v>8326575</v>
      </c>
      <c r="I474" s="65">
        <v>6762239</v>
      </c>
      <c r="J474" s="65">
        <v>6469613</v>
      </c>
      <c r="K474" s="65">
        <v>7738043</v>
      </c>
      <c r="L474" s="65">
        <v>5942197</v>
      </c>
      <c r="M474" s="65">
        <v>5994517</v>
      </c>
      <c r="N474" s="65">
        <v>7202511</v>
      </c>
      <c r="O474" s="65">
        <v>5899828</v>
      </c>
      <c r="P474" s="65">
        <v>5768537</v>
      </c>
      <c r="Q474" s="65">
        <v>7471642</v>
      </c>
      <c r="R474" s="65">
        <v>6319986</v>
      </c>
      <c r="S474" s="65">
        <v>5939955</v>
      </c>
      <c r="T474" s="65">
        <v>8002962</v>
      </c>
      <c r="U474" s="65">
        <v>6003466</v>
      </c>
      <c r="V474" s="65">
        <v>6835215</v>
      </c>
      <c r="W474" s="65">
        <v>8545758</v>
      </c>
      <c r="X474" s="65">
        <v>8429835</v>
      </c>
      <c r="Y474" s="65">
        <v>7448942</v>
      </c>
      <c r="Z474" s="65">
        <v>8601614</v>
      </c>
      <c r="AA474" s="65">
        <v>6918109</v>
      </c>
      <c r="AB474" s="65">
        <v>5101114</v>
      </c>
      <c r="AC474" s="65">
        <v>9804830</v>
      </c>
      <c r="AD474" s="65">
        <v>8068797</v>
      </c>
      <c r="AE474" s="65">
        <v>7874578</v>
      </c>
      <c r="AF474" s="67">
        <v>10137667</v>
      </c>
      <c r="AG474" s="65">
        <v>8175153</v>
      </c>
      <c r="AH474" s="65">
        <v>8129810</v>
      </c>
      <c r="AI474" s="67">
        <v>10846198</v>
      </c>
      <c r="AJ474" s="65">
        <v>8723537</v>
      </c>
      <c r="AK474" s="65">
        <v>9067352</v>
      </c>
      <c r="AL474" s="67">
        <v>10887408</v>
      </c>
      <c r="AM474" s="65">
        <v>9690924</v>
      </c>
      <c r="AN474" s="65">
        <v>8968099</v>
      </c>
      <c r="AO474" s="67">
        <v>11648517</v>
      </c>
      <c r="AP474" s="65">
        <v>9604930</v>
      </c>
      <c r="AQ474" s="65">
        <v>9286476</v>
      </c>
      <c r="AR474" s="67">
        <v>12664417</v>
      </c>
      <c r="AS474" s="65">
        <v>9555846</v>
      </c>
      <c r="AT474" s="65">
        <v>9891197</v>
      </c>
      <c r="AU474" s="67">
        <v>11998498</v>
      </c>
      <c r="AV474" s="65">
        <v>9217742</v>
      </c>
      <c r="AW474" s="65">
        <v>9947901</v>
      </c>
      <c r="AX474" s="67">
        <v>12800463</v>
      </c>
      <c r="AY474" s="67">
        <v>10215301</v>
      </c>
      <c r="AZ474" s="67">
        <v>11179594</v>
      </c>
      <c r="BA474" s="67">
        <v>12755745</v>
      </c>
      <c r="BB474" s="65">
        <v>9915990</v>
      </c>
      <c r="BC474" s="65">
        <v>9364020</v>
      </c>
      <c r="BD474" s="67">
        <v>12900217</v>
      </c>
      <c r="BE474" s="67">
        <v>10330932</v>
      </c>
      <c r="BF474" s="67">
        <v>10359592</v>
      </c>
      <c r="BG474" s="67">
        <v>13001865</v>
      </c>
      <c r="BH474" s="67">
        <v>10194231</v>
      </c>
      <c r="BI474" s="67">
        <v>11461072</v>
      </c>
      <c r="BJ474" s="67">
        <v>12991194</v>
      </c>
      <c r="BK474" s="67">
        <v>12251735</v>
      </c>
      <c r="BL474" s="67">
        <v>12566462</v>
      </c>
      <c r="BM474" s="67">
        <v>14926694</v>
      </c>
      <c r="BN474" s="67">
        <v>12311466</v>
      </c>
      <c r="BO474" s="67">
        <v>11733973</v>
      </c>
      <c r="BP474" s="67">
        <v>15036811</v>
      </c>
      <c r="BQ474" s="67">
        <v>12148333</v>
      </c>
      <c r="BR474" s="67">
        <v>11695339</v>
      </c>
      <c r="BS474" s="67">
        <v>15081868</v>
      </c>
      <c r="BT474" s="67">
        <v>12163807</v>
      </c>
      <c r="BU474" s="67">
        <v>12353352</v>
      </c>
      <c r="BV474" s="67">
        <v>14914945</v>
      </c>
      <c r="BW474" s="67"/>
      <c r="BX474" s="67"/>
      <c r="BY474" s="67"/>
      <c r="BZ474" s="67"/>
      <c r="CA474" s="67"/>
      <c r="CB474" s="67"/>
      <c r="CC474" s="67">
        <v>12583694</v>
      </c>
      <c r="CD474" s="67">
        <v>12338692</v>
      </c>
      <c r="CE474" s="67">
        <v>15769512</v>
      </c>
      <c r="CF474" s="67">
        <v>24191942</v>
      </c>
    </row>
    <row r="475" spans="2:90" x14ac:dyDescent="0.2">
      <c r="B475" s="62" t="s">
        <v>809</v>
      </c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  <c r="AD475" s="58"/>
      <c r="AE475" s="58"/>
      <c r="AF475" s="58"/>
      <c r="AG475" s="58"/>
      <c r="AH475" s="58"/>
      <c r="AI475" s="58"/>
      <c r="AJ475" s="58"/>
      <c r="AK475" s="58"/>
      <c r="AL475" s="58"/>
      <c r="AM475" s="58"/>
      <c r="AN475" s="58"/>
      <c r="AO475" s="58"/>
      <c r="AP475" s="58"/>
      <c r="AQ475" s="58"/>
      <c r="AR475" s="58"/>
      <c r="AS475" s="58"/>
      <c r="AT475" s="58"/>
      <c r="AU475" s="58"/>
      <c r="AV475" s="58"/>
      <c r="AW475" s="58"/>
      <c r="AX475" s="58"/>
      <c r="AY475" s="58"/>
      <c r="AZ475" s="58"/>
      <c r="BA475" s="58"/>
      <c r="BB475" s="58"/>
      <c r="BC475" s="58"/>
      <c r="BD475" s="58"/>
      <c r="BE475" s="58"/>
      <c r="BF475" s="58"/>
      <c r="BG475" s="58"/>
      <c r="BH475" s="58"/>
      <c r="BI475" s="58"/>
      <c r="BJ475" s="58"/>
      <c r="BK475" s="58"/>
      <c r="BL475" s="58"/>
      <c r="BM475" s="58"/>
      <c r="BN475" s="58"/>
      <c r="BO475" s="58"/>
      <c r="BP475" s="58"/>
      <c r="BQ475" s="58"/>
      <c r="BR475" s="58"/>
      <c r="BS475" s="58"/>
      <c r="BT475" s="58"/>
      <c r="BU475" s="58"/>
      <c r="BV475" s="58"/>
      <c r="BW475" s="58"/>
      <c r="BX475" s="58"/>
      <c r="BY475" s="58"/>
      <c r="BZ475" s="58"/>
      <c r="CA475" s="58"/>
      <c r="CB475" s="58"/>
      <c r="CC475" s="65">
        <v>2498891</v>
      </c>
      <c r="CD475" s="67">
        <v>18125490</v>
      </c>
      <c r="CE475" s="67">
        <v>27391383</v>
      </c>
      <c r="CF475" s="67">
        <v>23097687</v>
      </c>
    </row>
    <row r="476" spans="2:90" x14ac:dyDescent="0.2">
      <c r="B476" s="62" t="s">
        <v>332</v>
      </c>
      <c r="G476" s="64">
        <v>285281</v>
      </c>
      <c r="H476" s="64">
        <v>323338</v>
      </c>
      <c r="I476" s="64">
        <v>201389</v>
      </c>
      <c r="J476" s="64">
        <v>222490</v>
      </c>
      <c r="K476" s="64">
        <v>304429</v>
      </c>
      <c r="L476" s="64">
        <v>304676</v>
      </c>
      <c r="M476" s="64">
        <v>353430</v>
      </c>
      <c r="N476" s="64">
        <v>345667</v>
      </c>
      <c r="O476" s="64">
        <v>357751</v>
      </c>
      <c r="P476" s="64">
        <v>355047</v>
      </c>
      <c r="Q476" s="64">
        <v>487839</v>
      </c>
      <c r="R476" s="64">
        <v>470363</v>
      </c>
      <c r="S476" s="64">
        <v>503452</v>
      </c>
      <c r="T476" s="64">
        <v>455794</v>
      </c>
      <c r="U476" s="64">
        <v>399917</v>
      </c>
      <c r="V476" s="64">
        <v>389142</v>
      </c>
      <c r="W476" s="64">
        <v>513721</v>
      </c>
      <c r="X476" s="64">
        <v>425822</v>
      </c>
      <c r="Y476" s="64">
        <v>445532</v>
      </c>
      <c r="Z476" s="64">
        <v>522733</v>
      </c>
      <c r="AA476" s="64">
        <v>489202</v>
      </c>
      <c r="AB476" s="64">
        <v>475941</v>
      </c>
      <c r="AC476" s="64">
        <v>535692</v>
      </c>
      <c r="AD476" s="64">
        <v>390350</v>
      </c>
      <c r="AE476" s="64">
        <v>402136</v>
      </c>
      <c r="AF476" s="64">
        <v>519660</v>
      </c>
      <c r="AG476" s="64">
        <v>382207</v>
      </c>
      <c r="AH476" s="64">
        <v>373112</v>
      </c>
      <c r="AI476" s="64">
        <v>558891</v>
      </c>
      <c r="AJ476" s="64">
        <v>839800</v>
      </c>
      <c r="AK476" s="65">
        <v>1019814</v>
      </c>
      <c r="AL476" s="65">
        <v>1199450</v>
      </c>
      <c r="AM476" s="64">
        <v>928492</v>
      </c>
      <c r="AN476" s="64">
        <v>949714</v>
      </c>
      <c r="AO476" s="65">
        <v>1263558</v>
      </c>
      <c r="AP476" s="64">
        <v>923016</v>
      </c>
      <c r="AQ476" s="65">
        <v>1049996</v>
      </c>
      <c r="AR476" s="65">
        <v>1474853</v>
      </c>
      <c r="AS476" s="65">
        <v>1126241</v>
      </c>
      <c r="AT476" s="65">
        <v>1068508</v>
      </c>
      <c r="AU476" s="65">
        <v>1406902</v>
      </c>
      <c r="AV476" s="65">
        <v>1074835</v>
      </c>
      <c r="AW476" s="65">
        <v>1037031</v>
      </c>
      <c r="AX476" s="65">
        <v>1396990</v>
      </c>
      <c r="AY476" s="65">
        <v>1306879</v>
      </c>
      <c r="AZ476" s="65">
        <v>1503165</v>
      </c>
      <c r="BA476" s="65">
        <v>4999806</v>
      </c>
      <c r="BB476" s="65">
        <v>5095870</v>
      </c>
      <c r="BC476" s="65">
        <v>5029901</v>
      </c>
      <c r="BD476" s="65">
        <v>6104073</v>
      </c>
      <c r="BE476" s="65">
        <v>4880490</v>
      </c>
      <c r="BF476" s="65">
        <v>4766722</v>
      </c>
      <c r="BG476" s="65">
        <v>6752130</v>
      </c>
      <c r="BH476" s="65">
        <v>4974472</v>
      </c>
      <c r="BI476" s="65">
        <v>4279881</v>
      </c>
      <c r="BJ476" s="65">
        <v>5068152</v>
      </c>
      <c r="BK476" s="65">
        <v>3574653</v>
      </c>
      <c r="BL476" s="65">
        <v>3180909</v>
      </c>
      <c r="BM476" s="65">
        <v>4819787</v>
      </c>
      <c r="BN476" s="65">
        <v>4827066</v>
      </c>
      <c r="BO476" s="67">
        <v>16455556</v>
      </c>
      <c r="BP476" s="67">
        <v>22684722</v>
      </c>
      <c r="BQ476" s="67">
        <v>15844932</v>
      </c>
      <c r="BR476" s="67">
        <v>17465567</v>
      </c>
      <c r="BS476" s="67">
        <v>21268838</v>
      </c>
      <c r="BT476" s="67">
        <v>17904433</v>
      </c>
      <c r="BU476" s="67">
        <v>20460118</v>
      </c>
      <c r="BV476" s="67">
        <v>23258197</v>
      </c>
      <c r="BW476" s="67"/>
      <c r="BX476" s="67"/>
      <c r="BY476" s="67"/>
      <c r="BZ476" s="67"/>
      <c r="CA476" s="67"/>
      <c r="CB476" s="67"/>
      <c r="CC476" s="67">
        <v>19675799</v>
      </c>
      <c r="CD476" s="67">
        <v>18035387</v>
      </c>
      <c r="CE476" s="67">
        <v>21987698</v>
      </c>
      <c r="CF476" s="67">
        <v>18472354</v>
      </c>
    </row>
    <row r="477" spans="2:90" x14ac:dyDescent="0.2">
      <c r="B477" s="62" t="s">
        <v>572</v>
      </c>
      <c r="G477" s="65">
        <v>6666848</v>
      </c>
      <c r="H477" s="65">
        <v>9265184</v>
      </c>
      <c r="I477" s="65">
        <v>7576121</v>
      </c>
      <c r="J477" s="65">
        <v>8071788</v>
      </c>
      <c r="K477" s="67">
        <v>10432110</v>
      </c>
      <c r="L477" s="65">
        <v>8240785</v>
      </c>
      <c r="M477" s="67">
        <v>10097080</v>
      </c>
      <c r="N477" s="67">
        <v>10729953</v>
      </c>
      <c r="O477" s="65">
        <v>8971540</v>
      </c>
      <c r="P477" s="65">
        <v>8518013</v>
      </c>
      <c r="Q477" s="67">
        <v>11112000</v>
      </c>
      <c r="R477" s="65">
        <v>9957399</v>
      </c>
      <c r="S477" s="65">
        <v>9021261</v>
      </c>
      <c r="T477" s="67">
        <v>11631217</v>
      </c>
      <c r="U477" s="65">
        <v>9234998</v>
      </c>
      <c r="V477" s="65">
        <v>9747644</v>
      </c>
      <c r="W477" s="67">
        <v>11429254</v>
      </c>
      <c r="X477" s="65">
        <v>9151594</v>
      </c>
      <c r="Y477" s="67">
        <v>13541228</v>
      </c>
      <c r="Z477" s="67">
        <v>13397118</v>
      </c>
      <c r="AA477" s="67">
        <v>11398868</v>
      </c>
      <c r="AB477" s="67">
        <v>10978258</v>
      </c>
      <c r="AC477" s="67">
        <v>15058280</v>
      </c>
      <c r="AD477" s="67">
        <v>12092499</v>
      </c>
      <c r="AE477" s="67">
        <v>11076376</v>
      </c>
      <c r="AF477" s="67">
        <v>13135015</v>
      </c>
      <c r="AG477" s="65">
        <v>8274835</v>
      </c>
      <c r="AH477" s="65">
        <v>7707440</v>
      </c>
      <c r="AI477" s="65">
        <v>9225258</v>
      </c>
      <c r="AJ477" s="65">
        <v>7741258</v>
      </c>
      <c r="AK477" s="65">
        <v>9498629</v>
      </c>
      <c r="AL477" s="67">
        <v>10006436</v>
      </c>
      <c r="AM477" s="65">
        <v>8411190</v>
      </c>
      <c r="AN477" s="65">
        <v>7637260</v>
      </c>
      <c r="AO477" s="67">
        <v>10292907</v>
      </c>
      <c r="AP477" s="65">
        <v>8959975</v>
      </c>
      <c r="AQ477" s="65">
        <v>7730417</v>
      </c>
      <c r="AR477" s="65">
        <v>9608992</v>
      </c>
      <c r="AS477" s="65">
        <v>8156507</v>
      </c>
      <c r="AT477" s="65">
        <v>8467801</v>
      </c>
      <c r="AU477" s="67">
        <v>10738602</v>
      </c>
      <c r="AV477" s="65">
        <v>8386709</v>
      </c>
      <c r="AW477" s="67">
        <v>10081706</v>
      </c>
      <c r="AX477" s="67">
        <v>10831616</v>
      </c>
      <c r="AY477" s="65">
        <v>8472390</v>
      </c>
      <c r="AZ477" s="65">
        <v>8343346</v>
      </c>
      <c r="BA477" s="65">
        <v>9992947</v>
      </c>
      <c r="BB477" s="65">
        <v>8059277</v>
      </c>
      <c r="BC477" s="65">
        <v>6374496</v>
      </c>
      <c r="BD477" s="65">
        <v>8627867</v>
      </c>
      <c r="BE477" s="65">
        <v>6266282</v>
      </c>
      <c r="BF477" s="65">
        <v>6079477</v>
      </c>
      <c r="BG477" s="65">
        <v>8138327</v>
      </c>
      <c r="BH477" s="65">
        <v>6724621</v>
      </c>
      <c r="BI477" s="65">
        <v>7551985</v>
      </c>
      <c r="BJ477" s="65">
        <v>7860415</v>
      </c>
      <c r="BK477" s="65">
        <v>6908506</v>
      </c>
      <c r="BL477" s="65">
        <v>6372860</v>
      </c>
      <c r="BM477" s="65">
        <v>8378047</v>
      </c>
      <c r="BN477" s="65">
        <v>6848170</v>
      </c>
      <c r="BO477" s="65">
        <v>6268888</v>
      </c>
      <c r="BP477" s="65">
        <v>8222171</v>
      </c>
      <c r="BQ477" s="65">
        <v>5436716</v>
      </c>
      <c r="BR477" s="65">
        <v>5332459</v>
      </c>
      <c r="BS477" s="65">
        <v>7049030</v>
      </c>
      <c r="BT477" s="65">
        <v>4963237</v>
      </c>
      <c r="BU477" s="65">
        <v>6050284</v>
      </c>
      <c r="BV477" s="65">
        <v>6289971</v>
      </c>
      <c r="BW477" s="65"/>
      <c r="BX477" s="65"/>
      <c r="BY477" s="65"/>
      <c r="BZ477" s="65"/>
      <c r="CA477" s="65"/>
      <c r="CB477" s="65"/>
      <c r="CC477" s="65">
        <v>4750781</v>
      </c>
      <c r="CD477" s="65">
        <v>6095729</v>
      </c>
      <c r="CE477" s="65">
        <v>8582140</v>
      </c>
      <c r="CF477" s="67">
        <v>17133008</v>
      </c>
    </row>
    <row r="478" spans="2:90" x14ac:dyDescent="0.2">
      <c r="B478" s="62" t="s">
        <v>367</v>
      </c>
      <c r="G478" s="65">
        <v>5022098</v>
      </c>
      <c r="H478" s="65">
        <v>6558997</v>
      </c>
      <c r="I478" s="65">
        <v>5533504</v>
      </c>
      <c r="J478" s="65">
        <v>5757999</v>
      </c>
      <c r="K478" s="65">
        <v>6964473</v>
      </c>
      <c r="L478" s="65">
        <v>5977809</v>
      </c>
      <c r="M478" s="65">
        <v>6592727</v>
      </c>
      <c r="N478" s="65">
        <v>7629794</v>
      </c>
      <c r="O478" s="65">
        <v>6204031</v>
      </c>
      <c r="P478" s="65">
        <v>6278913</v>
      </c>
      <c r="Q478" s="65">
        <v>7613923</v>
      </c>
      <c r="R478" s="65">
        <v>5980560</v>
      </c>
      <c r="S478" s="65">
        <v>7558446</v>
      </c>
      <c r="T478" s="67">
        <v>10355035</v>
      </c>
      <c r="U478" s="65">
        <v>8441543</v>
      </c>
      <c r="V478" s="65">
        <v>8631903</v>
      </c>
      <c r="W478" s="67">
        <v>10217821</v>
      </c>
      <c r="X478" s="65">
        <v>8974324</v>
      </c>
      <c r="Y478" s="65">
        <v>9992563</v>
      </c>
      <c r="Z478" s="67">
        <v>12596044</v>
      </c>
      <c r="AA478" s="67">
        <v>10218573</v>
      </c>
      <c r="AB478" s="67">
        <v>10091442</v>
      </c>
      <c r="AC478" s="67">
        <v>12418470</v>
      </c>
      <c r="AD478" s="67">
        <v>10083989</v>
      </c>
      <c r="AE478" s="67">
        <v>11184545</v>
      </c>
      <c r="AF478" s="67">
        <v>14188385</v>
      </c>
      <c r="AG478" s="67">
        <v>11313822</v>
      </c>
      <c r="AH478" s="67">
        <v>11381131</v>
      </c>
      <c r="AI478" s="67">
        <v>13741921</v>
      </c>
      <c r="AJ478" s="67">
        <v>10944053</v>
      </c>
      <c r="AK478" s="67">
        <v>12076812</v>
      </c>
      <c r="AL478" s="67">
        <v>14765143</v>
      </c>
      <c r="AM478" s="67">
        <v>11926267</v>
      </c>
      <c r="AN478" s="67">
        <v>11343451</v>
      </c>
      <c r="AO478" s="67">
        <v>15164464</v>
      </c>
      <c r="AP478" s="67">
        <v>12831000</v>
      </c>
      <c r="AQ478" s="67">
        <v>12484772</v>
      </c>
      <c r="AR478" s="67">
        <v>16327648</v>
      </c>
      <c r="AS478" s="67">
        <v>13231401</v>
      </c>
      <c r="AT478" s="67">
        <v>14025410</v>
      </c>
      <c r="AU478" s="67">
        <v>17245144</v>
      </c>
      <c r="AV478" s="67">
        <v>13602828</v>
      </c>
      <c r="AW478" s="67">
        <v>13555737</v>
      </c>
      <c r="AX478" s="67">
        <v>17805432</v>
      </c>
      <c r="AY478" s="67">
        <v>14468094</v>
      </c>
      <c r="AZ478" s="67">
        <v>14942131</v>
      </c>
      <c r="BA478" s="67">
        <v>18254201</v>
      </c>
      <c r="BB478" s="67">
        <v>15039232</v>
      </c>
      <c r="BC478" s="67">
        <v>14276780</v>
      </c>
      <c r="BD478" s="67">
        <v>13841206</v>
      </c>
      <c r="BE478" s="67">
        <v>13141040</v>
      </c>
      <c r="BF478" s="67">
        <v>16197906</v>
      </c>
      <c r="BG478" s="67">
        <v>21450581</v>
      </c>
      <c r="BH478" s="67">
        <v>16289950</v>
      </c>
      <c r="BI478" s="67">
        <v>15875616</v>
      </c>
      <c r="BJ478" s="67">
        <v>19640761</v>
      </c>
      <c r="BK478" s="67">
        <v>16050396</v>
      </c>
      <c r="BL478" s="67">
        <v>16180500</v>
      </c>
      <c r="BM478" s="67">
        <v>18442599</v>
      </c>
      <c r="BN478" s="67">
        <v>16533231</v>
      </c>
      <c r="BO478" s="67">
        <v>16155695</v>
      </c>
      <c r="BP478" s="67">
        <v>20580816</v>
      </c>
      <c r="BQ478" s="67">
        <v>16669222</v>
      </c>
      <c r="BR478" s="67">
        <v>17086269</v>
      </c>
      <c r="BS478" s="67">
        <v>21558668</v>
      </c>
      <c r="BT478" s="67">
        <v>17317076</v>
      </c>
      <c r="BU478" s="67">
        <v>17191115</v>
      </c>
      <c r="BV478" s="67">
        <v>21348433</v>
      </c>
      <c r="BW478" s="67"/>
      <c r="BX478" s="67"/>
      <c r="BY478" s="67"/>
      <c r="BZ478" s="67"/>
      <c r="CA478" s="67"/>
      <c r="CB478" s="67"/>
      <c r="CC478" s="67">
        <v>17153954</v>
      </c>
      <c r="CD478" s="67">
        <v>17249133</v>
      </c>
      <c r="CE478" s="67">
        <v>20270767</v>
      </c>
      <c r="CF478" s="67">
        <v>16162914</v>
      </c>
    </row>
    <row r="479" spans="2:90" x14ac:dyDescent="0.2">
      <c r="B479" s="62" t="s">
        <v>575</v>
      </c>
      <c r="G479" s="65">
        <v>5387182</v>
      </c>
      <c r="H479" s="65">
        <v>6509342</v>
      </c>
      <c r="I479" s="65">
        <v>4846405</v>
      </c>
      <c r="J479" s="65">
        <v>4758667</v>
      </c>
      <c r="K479" s="65">
        <v>5646248</v>
      </c>
      <c r="L479" s="65">
        <v>4473904</v>
      </c>
      <c r="M479" s="65">
        <v>4617886</v>
      </c>
      <c r="N479" s="65">
        <v>5586127</v>
      </c>
      <c r="O479" s="65">
        <v>4879101</v>
      </c>
      <c r="P479" s="65">
        <v>5792004</v>
      </c>
      <c r="Q479" s="65">
        <v>7582272</v>
      </c>
      <c r="R479" s="65">
        <v>5896507</v>
      </c>
      <c r="S479" s="65">
        <v>5589016</v>
      </c>
      <c r="T479" s="65">
        <v>6582742</v>
      </c>
      <c r="U479" s="65">
        <v>5077650</v>
      </c>
      <c r="V479" s="65">
        <v>5295796</v>
      </c>
      <c r="W479" s="65">
        <v>6503440</v>
      </c>
      <c r="X479" s="65">
        <v>5570485</v>
      </c>
      <c r="Y479" s="65">
        <v>5650831</v>
      </c>
      <c r="Z479" s="65">
        <v>7156119</v>
      </c>
      <c r="AA479" s="65">
        <v>6698512</v>
      </c>
      <c r="AB479" s="65">
        <v>8009664</v>
      </c>
      <c r="AC479" s="67">
        <v>10011252</v>
      </c>
      <c r="AD479" s="65">
        <v>7981758</v>
      </c>
      <c r="AE479" s="65">
        <v>7583632</v>
      </c>
      <c r="AF479" s="65">
        <v>8620494</v>
      </c>
      <c r="AG479" s="65">
        <v>6169099</v>
      </c>
      <c r="AH479" s="65">
        <v>6526243</v>
      </c>
      <c r="AI479" s="65">
        <v>8180582</v>
      </c>
      <c r="AJ479" s="65">
        <v>6314576</v>
      </c>
      <c r="AK479" s="65">
        <v>2068250</v>
      </c>
      <c r="AL479" s="65">
        <v>3801963</v>
      </c>
      <c r="AM479" s="65">
        <v>9735705</v>
      </c>
      <c r="AN479" s="67">
        <v>10282924</v>
      </c>
      <c r="AO479" s="67">
        <v>13425938</v>
      </c>
      <c r="AP479" s="67">
        <v>11294104</v>
      </c>
      <c r="AQ479" s="67">
        <v>11467814</v>
      </c>
      <c r="AR479" s="67">
        <v>13396877</v>
      </c>
      <c r="AS479" s="67">
        <v>11628555</v>
      </c>
      <c r="AT479" s="67">
        <v>10232601</v>
      </c>
      <c r="AU479" s="67">
        <v>13680130</v>
      </c>
      <c r="AV479" s="67">
        <v>10804825</v>
      </c>
      <c r="AW479" s="67">
        <v>11128690</v>
      </c>
      <c r="AX479" s="67">
        <v>14502094</v>
      </c>
      <c r="AY479" s="67">
        <v>12105683</v>
      </c>
      <c r="AZ479" s="67">
        <v>13656264</v>
      </c>
      <c r="BA479" s="67">
        <v>17103031</v>
      </c>
      <c r="BB479" s="67">
        <v>13020079</v>
      </c>
      <c r="BC479" s="67">
        <v>11706629</v>
      </c>
      <c r="BD479" s="67">
        <v>15484868</v>
      </c>
      <c r="BE479" s="67">
        <v>12200360</v>
      </c>
      <c r="BF479" s="67">
        <v>13899648</v>
      </c>
      <c r="BG479" s="67">
        <v>14048704</v>
      </c>
      <c r="BH479" s="65">
        <v>9905850</v>
      </c>
      <c r="BI479" s="67">
        <v>11282517</v>
      </c>
      <c r="BJ479" s="67">
        <v>14764180</v>
      </c>
      <c r="BK479" s="67">
        <v>12786596</v>
      </c>
      <c r="BL479" s="67">
        <v>13636993</v>
      </c>
      <c r="BM479" s="67">
        <v>16700338</v>
      </c>
      <c r="BN479" s="67">
        <v>12880308</v>
      </c>
      <c r="BO479" s="67">
        <v>11713186</v>
      </c>
      <c r="BP479" s="67">
        <v>13790456</v>
      </c>
      <c r="BQ479" s="65">
        <v>9790514</v>
      </c>
      <c r="BR479" s="65">
        <v>9464352</v>
      </c>
      <c r="BS479" s="67">
        <v>11965788</v>
      </c>
      <c r="BT479" s="65">
        <v>9344533</v>
      </c>
      <c r="BU479" s="65">
        <v>9832167</v>
      </c>
      <c r="BV479" s="67">
        <v>12584696</v>
      </c>
      <c r="BW479" s="67"/>
      <c r="BX479" s="67"/>
      <c r="BY479" s="67"/>
      <c r="BZ479" s="67"/>
      <c r="CA479" s="67"/>
      <c r="CB479" s="67"/>
      <c r="CC479" s="67">
        <v>10864258</v>
      </c>
      <c r="CD479" s="67">
        <v>10099659</v>
      </c>
      <c r="CE479" s="67">
        <v>13350170</v>
      </c>
      <c r="CF479" s="67">
        <v>15901567</v>
      </c>
    </row>
    <row r="480" spans="2:90" x14ac:dyDescent="0.2">
      <c r="B480" s="62" t="s">
        <v>166</v>
      </c>
      <c r="G480" s="65">
        <v>2211388</v>
      </c>
      <c r="H480" s="65">
        <v>3014405</v>
      </c>
      <c r="I480" s="65">
        <v>2769809</v>
      </c>
      <c r="J480" s="65">
        <v>3223086</v>
      </c>
      <c r="K480" s="65">
        <v>4091623</v>
      </c>
      <c r="L480" s="65">
        <v>3266904</v>
      </c>
      <c r="M480" s="65">
        <v>3420283</v>
      </c>
      <c r="N480" s="65">
        <v>4254026</v>
      </c>
      <c r="O480" s="65">
        <v>3726405</v>
      </c>
      <c r="P480" s="65">
        <v>3715144</v>
      </c>
      <c r="Q480" s="65">
        <v>4686458</v>
      </c>
      <c r="R480" s="65">
        <v>4131937</v>
      </c>
      <c r="S480" s="65">
        <v>4226846</v>
      </c>
      <c r="T480" s="65">
        <v>5327533</v>
      </c>
      <c r="U480" s="65">
        <v>4365154</v>
      </c>
      <c r="V480" s="65">
        <v>4534348</v>
      </c>
      <c r="W480" s="65">
        <v>5803447</v>
      </c>
      <c r="X480" s="65">
        <v>4577339</v>
      </c>
      <c r="Y480" s="65">
        <v>4637416</v>
      </c>
      <c r="Z480" s="65">
        <v>6465077</v>
      </c>
      <c r="AA480" s="65">
        <v>5164528</v>
      </c>
      <c r="AB480" s="65">
        <v>5583139</v>
      </c>
      <c r="AC480" s="65">
        <v>7045526</v>
      </c>
      <c r="AD480" s="65">
        <v>5590847</v>
      </c>
      <c r="AE480" s="65">
        <v>5679347</v>
      </c>
      <c r="AF480" s="65">
        <v>6789177</v>
      </c>
      <c r="AG480" s="65">
        <v>5195481</v>
      </c>
      <c r="AH480" s="65">
        <v>5253819</v>
      </c>
      <c r="AI480" s="65">
        <v>6362237</v>
      </c>
      <c r="AJ480" s="65">
        <v>5484925</v>
      </c>
      <c r="AK480" s="65">
        <v>5054002</v>
      </c>
      <c r="AL480" s="65">
        <v>7322473</v>
      </c>
      <c r="AM480" s="65">
        <v>6185938</v>
      </c>
      <c r="AN480" s="65">
        <v>6378422</v>
      </c>
      <c r="AO480" s="65">
        <v>8016296</v>
      </c>
      <c r="AP480" s="65">
        <v>6997253</v>
      </c>
      <c r="AQ480" s="65">
        <v>6525677</v>
      </c>
      <c r="AR480" s="65">
        <v>8990158</v>
      </c>
      <c r="AS480" s="65">
        <v>8040229</v>
      </c>
      <c r="AT480" s="65">
        <v>9624194</v>
      </c>
      <c r="AU480" s="67">
        <v>12604759</v>
      </c>
      <c r="AV480" s="67">
        <v>10463784</v>
      </c>
      <c r="AW480" s="67">
        <v>10625310</v>
      </c>
      <c r="AX480" s="67">
        <v>13790684</v>
      </c>
      <c r="AY480" s="67">
        <v>11505293</v>
      </c>
      <c r="AZ480" s="67">
        <v>11460377</v>
      </c>
      <c r="BA480" s="67">
        <v>14558688</v>
      </c>
      <c r="BB480" s="67">
        <v>11770734</v>
      </c>
      <c r="BC480" s="67">
        <v>11510009</v>
      </c>
      <c r="BD480" s="67">
        <v>15045415</v>
      </c>
      <c r="BE480" s="67">
        <v>11634312</v>
      </c>
      <c r="BF480" s="67">
        <v>11999102</v>
      </c>
      <c r="BG480" s="67">
        <v>16630112</v>
      </c>
      <c r="BH480" s="67">
        <v>14445365</v>
      </c>
      <c r="BI480" s="67">
        <v>13832051</v>
      </c>
      <c r="BJ480" s="67">
        <v>16743062</v>
      </c>
      <c r="BK480" s="67">
        <v>13550518</v>
      </c>
      <c r="BL480" s="67">
        <v>13490541</v>
      </c>
      <c r="BM480" s="67">
        <v>17422625</v>
      </c>
      <c r="BN480" s="67">
        <v>14017950</v>
      </c>
      <c r="BO480" s="67">
        <v>13462531</v>
      </c>
      <c r="BP480" s="67">
        <v>18382432</v>
      </c>
      <c r="BQ480" s="67">
        <v>20449647</v>
      </c>
      <c r="BR480" s="67">
        <v>19499313</v>
      </c>
      <c r="BS480" s="67">
        <v>25463926</v>
      </c>
      <c r="BT480" s="67">
        <v>16091846</v>
      </c>
      <c r="BU480" s="67">
        <v>15570693</v>
      </c>
      <c r="BV480" s="67">
        <v>20023141</v>
      </c>
      <c r="BW480" s="67"/>
      <c r="BX480" s="67"/>
      <c r="BY480" s="67"/>
      <c r="BZ480" s="67"/>
      <c r="CA480" s="67"/>
      <c r="CB480" s="67"/>
      <c r="CC480" s="67">
        <v>15254195</v>
      </c>
      <c r="CD480" s="67">
        <v>15237492</v>
      </c>
      <c r="CE480" s="67">
        <v>19031053</v>
      </c>
      <c r="CF480" s="67">
        <v>15858050</v>
      </c>
    </row>
    <row r="481" spans="2:84" x14ac:dyDescent="0.2">
      <c r="B481" s="62" t="s">
        <v>551</v>
      </c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  <c r="AD481" s="58"/>
      <c r="AE481" s="58"/>
      <c r="AF481" s="58"/>
      <c r="AG481" s="58"/>
      <c r="AH481" s="58"/>
      <c r="AI481" s="58"/>
      <c r="AJ481" s="58"/>
      <c r="AK481" s="58"/>
      <c r="AL481" s="58"/>
      <c r="AM481" s="58"/>
      <c r="AN481" s="58"/>
      <c r="AO481" s="58"/>
      <c r="AP481" s="58"/>
      <c r="AQ481" s="64">
        <v>599798</v>
      </c>
      <c r="AR481" s="65">
        <v>4083580</v>
      </c>
      <c r="AS481" s="65">
        <v>4566494</v>
      </c>
      <c r="AT481" s="65">
        <v>5515005</v>
      </c>
      <c r="AU481" s="65">
        <v>7382290</v>
      </c>
      <c r="AV481" s="65">
        <v>6151049</v>
      </c>
      <c r="AW481" s="65">
        <v>6509583</v>
      </c>
      <c r="AX481" s="65">
        <v>9895220</v>
      </c>
      <c r="AY481" s="65">
        <v>7899078</v>
      </c>
      <c r="AZ481" s="65">
        <v>8000889</v>
      </c>
      <c r="BA481" s="67">
        <v>10329788</v>
      </c>
      <c r="BB481" s="65">
        <v>8029597</v>
      </c>
      <c r="BC481" s="65">
        <v>7656747</v>
      </c>
      <c r="BD481" s="67">
        <v>11068033</v>
      </c>
      <c r="BE481" s="65">
        <v>9824434</v>
      </c>
      <c r="BF481" s="67">
        <v>10102819</v>
      </c>
      <c r="BG481" s="67">
        <v>12726127</v>
      </c>
      <c r="BH481" s="67">
        <v>11258343</v>
      </c>
      <c r="BI481" s="67">
        <v>10934017</v>
      </c>
      <c r="BJ481" s="67">
        <v>14814561</v>
      </c>
      <c r="BK481" s="67">
        <v>11860395</v>
      </c>
      <c r="BL481" s="67">
        <v>11867492</v>
      </c>
      <c r="BM481" s="67">
        <v>15053150</v>
      </c>
      <c r="BN481" s="67">
        <v>12160279</v>
      </c>
      <c r="BO481" s="67">
        <v>11622596</v>
      </c>
      <c r="BP481" s="67">
        <v>16254266</v>
      </c>
      <c r="BQ481" s="67">
        <v>13291257</v>
      </c>
      <c r="BR481" s="67">
        <v>13983117</v>
      </c>
      <c r="BS481" s="67">
        <v>17863198</v>
      </c>
      <c r="BT481" s="67">
        <v>14451238</v>
      </c>
      <c r="BU481" s="67">
        <v>14140892</v>
      </c>
      <c r="BV481" s="67">
        <v>19160831</v>
      </c>
      <c r="BW481" s="67"/>
      <c r="BX481" s="67"/>
      <c r="BY481" s="67"/>
      <c r="BZ481" s="67"/>
      <c r="CA481" s="67"/>
      <c r="CB481" s="67"/>
      <c r="CC481" s="67">
        <v>15364451</v>
      </c>
      <c r="CD481" s="67">
        <v>15173745</v>
      </c>
      <c r="CE481" s="67">
        <v>18623735</v>
      </c>
      <c r="CF481" s="67">
        <v>15167901</v>
      </c>
    </row>
    <row r="482" spans="2:84" x14ac:dyDescent="0.2">
      <c r="B482" s="62" t="s">
        <v>404</v>
      </c>
      <c r="G482" s="64">
        <v>655687</v>
      </c>
      <c r="H482" s="64">
        <v>778496</v>
      </c>
      <c r="I482" s="64">
        <v>595848</v>
      </c>
      <c r="J482" s="64">
        <v>635131</v>
      </c>
      <c r="K482" s="64">
        <v>743290</v>
      </c>
      <c r="L482" s="64">
        <v>611786</v>
      </c>
      <c r="M482" s="64">
        <v>636994</v>
      </c>
      <c r="N482" s="64">
        <v>898722</v>
      </c>
      <c r="O482" s="64">
        <v>881052</v>
      </c>
      <c r="P482" s="64">
        <v>798662</v>
      </c>
      <c r="Q482" s="64">
        <v>893469</v>
      </c>
      <c r="R482" s="64">
        <v>787503</v>
      </c>
      <c r="S482" s="64">
        <v>808513</v>
      </c>
      <c r="T482" s="64">
        <v>949691</v>
      </c>
      <c r="U482" s="64">
        <v>745192</v>
      </c>
      <c r="V482" s="64">
        <v>755036</v>
      </c>
      <c r="W482" s="65">
        <v>1000734</v>
      </c>
      <c r="X482" s="64">
        <v>765215</v>
      </c>
      <c r="Y482" s="64">
        <v>716044</v>
      </c>
      <c r="Z482" s="65">
        <v>1268221</v>
      </c>
      <c r="AA482" s="64">
        <v>772695</v>
      </c>
      <c r="AB482" s="64">
        <v>638757</v>
      </c>
      <c r="AC482" s="64">
        <v>913789</v>
      </c>
      <c r="AD482" s="64">
        <v>769553</v>
      </c>
      <c r="AE482" s="64">
        <v>758124</v>
      </c>
      <c r="AF482" s="65">
        <v>1224129</v>
      </c>
      <c r="AG482" s="64">
        <v>955249</v>
      </c>
      <c r="AH482" s="64">
        <v>851838</v>
      </c>
      <c r="AI482" s="65">
        <v>1106135</v>
      </c>
      <c r="AJ482" s="65">
        <v>1518605</v>
      </c>
      <c r="AK482" s="65">
        <v>1675082</v>
      </c>
      <c r="AL482" s="65">
        <v>1919066</v>
      </c>
      <c r="AM482" s="65">
        <v>2046339</v>
      </c>
      <c r="AN482" s="65">
        <v>2317854</v>
      </c>
      <c r="AO482" s="65">
        <v>2083881</v>
      </c>
      <c r="AP482" s="65">
        <v>1814076</v>
      </c>
      <c r="AQ482" s="65">
        <v>1940187</v>
      </c>
      <c r="AR482" s="65">
        <v>2470114</v>
      </c>
      <c r="AS482" s="65">
        <v>2390247</v>
      </c>
      <c r="AT482" s="65">
        <v>2671741</v>
      </c>
      <c r="AU482" s="65">
        <v>2405036</v>
      </c>
      <c r="AV482" s="65">
        <v>1951975</v>
      </c>
      <c r="AW482" s="65">
        <v>1991694</v>
      </c>
      <c r="AX482" s="65">
        <v>3041515</v>
      </c>
      <c r="AY482" s="65">
        <v>2650825</v>
      </c>
      <c r="AZ482" s="65">
        <v>2294731</v>
      </c>
      <c r="BA482" s="65">
        <v>5642023</v>
      </c>
      <c r="BB482" s="65">
        <v>8779210</v>
      </c>
      <c r="BC482" s="65">
        <v>8424594</v>
      </c>
      <c r="BD482" s="65">
        <v>9643253</v>
      </c>
      <c r="BE482" s="65">
        <v>8281281</v>
      </c>
      <c r="BF482" s="65">
        <v>8412535</v>
      </c>
      <c r="BG482" s="67">
        <v>12094351</v>
      </c>
      <c r="BH482" s="65">
        <v>7793491</v>
      </c>
      <c r="BI482" s="65">
        <v>7437962</v>
      </c>
      <c r="BJ482" s="65">
        <v>9150817</v>
      </c>
      <c r="BK482" s="65">
        <v>7410534</v>
      </c>
      <c r="BL482" s="65">
        <v>7433316</v>
      </c>
      <c r="BM482" s="65">
        <v>8081882</v>
      </c>
      <c r="BN482" s="65">
        <v>6522581</v>
      </c>
      <c r="BO482" s="67">
        <v>14276361</v>
      </c>
      <c r="BP482" s="67">
        <v>35110161</v>
      </c>
      <c r="BQ482" s="67">
        <v>20214063</v>
      </c>
      <c r="BR482" s="67">
        <v>15602521</v>
      </c>
      <c r="BS482" s="67">
        <v>18791681</v>
      </c>
      <c r="BT482" s="67">
        <v>18205512</v>
      </c>
      <c r="BU482" s="67">
        <v>20073276</v>
      </c>
      <c r="BV482" s="67">
        <v>21184528</v>
      </c>
      <c r="BW482" s="67"/>
      <c r="BX482" s="67"/>
      <c r="BY482" s="67"/>
      <c r="BZ482" s="67"/>
      <c r="CA482" s="67"/>
      <c r="CB482" s="67"/>
      <c r="CC482" s="67">
        <v>15273613</v>
      </c>
      <c r="CD482" s="67">
        <v>15557732</v>
      </c>
      <c r="CE482" s="67">
        <v>17266315</v>
      </c>
      <c r="CF482" s="67">
        <v>14712247</v>
      </c>
    </row>
    <row r="483" spans="2:84" x14ac:dyDescent="0.2">
      <c r="B483" s="62" t="s">
        <v>203</v>
      </c>
      <c r="G483" s="65">
        <v>3451895</v>
      </c>
      <c r="H483" s="65">
        <v>3753069</v>
      </c>
      <c r="I483" s="65">
        <v>2789704</v>
      </c>
      <c r="J483" s="65">
        <v>2651566</v>
      </c>
      <c r="K483" s="65">
        <v>2724824</v>
      </c>
      <c r="L483" s="65">
        <v>1893337</v>
      </c>
      <c r="M483" s="65">
        <v>2172590</v>
      </c>
      <c r="N483" s="65">
        <v>3294076</v>
      </c>
      <c r="O483" s="65">
        <v>3962665</v>
      </c>
      <c r="P483" s="65">
        <v>4031181</v>
      </c>
      <c r="Q483" s="65">
        <v>4382772</v>
      </c>
      <c r="R483" s="65">
        <v>4253249</v>
      </c>
      <c r="S483" s="65">
        <v>3721217</v>
      </c>
      <c r="T483" s="65">
        <v>4111800</v>
      </c>
      <c r="U483" s="65">
        <v>3125273</v>
      </c>
      <c r="V483" s="65">
        <v>2852461</v>
      </c>
      <c r="W483" s="65">
        <v>3115830</v>
      </c>
      <c r="X483" s="65">
        <v>2098584</v>
      </c>
      <c r="Y483" s="65">
        <v>2140021</v>
      </c>
      <c r="Z483" s="65">
        <v>3734890</v>
      </c>
      <c r="AA483" s="65">
        <v>4215164</v>
      </c>
      <c r="AB483" s="65">
        <v>4207804</v>
      </c>
      <c r="AC483" s="65">
        <v>4975296</v>
      </c>
      <c r="AD483" s="65">
        <v>5550365</v>
      </c>
      <c r="AE483" s="65">
        <v>4942979</v>
      </c>
      <c r="AF483" s="65">
        <v>5323253</v>
      </c>
      <c r="AG483" s="65">
        <v>3295639</v>
      </c>
      <c r="AH483" s="65">
        <v>3312156</v>
      </c>
      <c r="AI483" s="65">
        <v>3682964</v>
      </c>
      <c r="AJ483" s="65">
        <v>2663280</v>
      </c>
      <c r="AK483" s="65">
        <v>2754754</v>
      </c>
      <c r="AL483" s="65">
        <v>4806937</v>
      </c>
      <c r="AM483" s="65">
        <v>5675558</v>
      </c>
      <c r="AN483" s="65">
        <v>5671373</v>
      </c>
      <c r="AO483" s="65">
        <v>6936536</v>
      </c>
      <c r="AP483" s="65">
        <v>6433039</v>
      </c>
      <c r="AQ483" s="65">
        <v>5886012</v>
      </c>
      <c r="AR483" s="65">
        <v>5822997</v>
      </c>
      <c r="AS483" s="65">
        <v>4585569</v>
      </c>
      <c r="AT483" s="65">
        <v>4184844</v>
      </c>
      <c r="AU483" s="65">
        <v>4547344</v>
      </c>
      <c r="AV483" s="65">
        <v>3217620</v>
      </c>
      <c r="AW483" s="65">
        <v>3590200</v>
      </c>
      <c r="AX483" s="65">
        <v>6241481</v>
      </c>
      <c r="AY483" s="65">
        <v>6540172</v>
      </c>
      <c r="AZ483" s="65">
        <v>7108926</v>
      </c>
      <c r="BA483" s="65">
        <v>7889209</v>
      </c>
      <c r="BB483" s="65">
        <v>6342875</v>
      </c>
      <c r="BC483" s="65">
        <v>5881153</v>
      </c>
      <c r="BD483" s="65">
        <v>8481299</v>
      </c>
      <c r="BE483" s="65">
        <v>6787677</v>
      </c>
      <c r="BF483" s="65">
        <v>5912268</v>
      </c>
      <c r="BG483" s="65">
        <v>5920253</v>
      </c>
      <c r="BH483" s="65">
        <v>4871454</v>
      </c>
      <c r="BI483" s="65">
        <v>8936154</v>
      </c>
      <c r="BJ483" s="67">
        <v>14648190</v>
      </c>
      <c r="BK483" s="67">
        <v>15102271</v>
      </c>
      <c r="BL483" s="65">
        <v>9387637</v>
      </c>
      <c r="BM483" s="65">
        <v>9370902</v>
      </c>
      <c r="BN483" s="65">
        <v>7908560</v>
      </c>
      <c r="BO483" s="65">
        <v>5944317</v>
      </c>
      <c r="BP483" s="65">
        <v>6592140</v>
      </c>
      <c r="BQ483" s="65">
        <v>4400218</v>
      </c>
      <c r="BR483" s="65">
        <v>4769737</v>
      </c>
      <c r="BS483" s="65">
        <v>5224250</v>
      </c>
      <c r="BT483" s="65">
        <v>2717216</v>
      </c>
      <c r="BU483" s="65">
        <v>2951865</v>
      </c>
      <c r="BV483" s="65">
        <v>4712307</v>
      </c>
      <c r="BW483" s="65"/>
      <c r="BX483" s="65"/>
      <c r="BY483" s="65"/>
      <c r="BZ483" s="65"/>
      <c r="CA483" s="65"/>
      <c r="CB483" s="65"/>
      <c r="CC483" s="65">
        <v>4640071</v>
      </c>
      <c r="CD483" s="65">
        <v>3374071</v>
      </c>
      <c r="CE483" s="65">
        <v>3981604</v>
      </c>
      <c r="CF483" s="67">
        <v>13925791</v>
      </c>
    </row>
    <row r="484" spans="2:84" x14ac:dyDescent="0.2">
      <c r="B484" s="62" t="s">
        <v>492</v>
      </c>
      <c r="G484" s="65">
        <v>8287716</v>
      </c>
      <c r="H484" s="67">
        <v>10817561</v>
      </c>
      <c r="I484" s="65">
        <v>8307090</v>
      </c>
      <c r="J484" s="65">
        <v>8737194</v>
      </c>
      <c r="K484" s="67">
        <v>11422692</v>
      </c>
      <c r="L484" s="65">
        <v>8981636</v>
      </c>
      <c r="M484" s="67">
        <v>10638685</v>
      </c>
      <c r="N484" s="67">
        <v>11780089</v>
      </c>
      <c r="O484" s="65">
        <v>9283385</v>
      </c>
      <c r="P484" s="65">
        <v>8796126</v>
      </c>
      <c r="Q484" s="67">
        <v>11485128</v>
      </c>
      <c r="R484" s="65">
        <v>9665457</v>
      </c>
      <c r="S484" s="65">
        <v>8394089</v>
      </c>
      <c r="T484" s="67">
        <v>12258701</v>
      </c>
      <c r="U484" s="65">
        <v>8946920</v>
      </c>
      <c r="V484" s="65">
        <v>9131128</v>
      </c>
      <c r="W484" s="67">
        <v>11201485</v>
      </c>
      <c r="X484" s="65">
        <v>9771706</v>
      </c>
      <c r="Y484" s="67">
        <v>11044755</v>
      </c>
      <c r="Z484" s="67">
        <v>12400679</v>
      </c>
      <c r="AA484" s="67">
        <v>10053041</v>
      </c>
      <c r="AB484" s="65">
        <v>9617953</v>
      </c>
      <c r="AC484" s="67">
        <v>12530403</v>
      </c>
      <c r="AD484" s="67">
        <v>10580963</v>
      </c>
      <c r="AE484" s="65">
        <v>9036211</v>
      </c>
      <c r="AF484" s="67">
        <v>10978257</v>
      </c>
      <c r="AG484" s="65">
        <v>8226354</v>
      </c>
      <c r="AH484" s="65">
        <v>8422767</v>
      </c>
      <c r="AI484" s="67">
        <v>11720248</v>
      </c>
      <c r="AJ484" s="65">
        <v>9414919</v>
      </c>
      <c r="AK484" s="67">
        <v>10194695</v>
      </c>
      <c r="AL484" s="67">
        <v>13252095</v>
      </c>
      <c r="AM484" s="67">
        <v>12726750</v>
      </c>
      <c r="AN484" s="67">
        <v>12683398</v>
      </c>
      <c r="AO484" s="67">
        <v>16921394</v>
      </c>
      <c r="AP484" s="67">
        <v>14889717</v>
      </c>
      <c r="AQ484" s="67">
        <v>11660736</v>
      </c>
      <c r="AR484" s="67">
        <v>16597687</v>
      </c>
      <c r="AS484" s="65">
        <v>7044981</v>
      </c>
      <c r="AT484" s="65">
        <v>5015429</v>
      </c>
      <c r="AU484" s="65">
        <v>4439881</v>
      </c>
      <c r="AV484" s="65">
        <v>4259197</v>
      </c>
      <c r="AW484" s="65">
        <v>4938706</v>
      </c>
      <c r="AX484" s="65">
        <v>5631902</v>
      </c>
      <c r="AY484" s="65">
        <v>4303746</v>
      </c>
      <c r="AZ484" s="65">
        <v>3338532</v>
      </c>
      <c r="BA484" s="65">
        <v>3516622</v>
      </c>
      <c r="BB484" s="65">
        <v>2584473</v>
      </c>
      <c r="BC484" s="65">
        <v>2450227</v>
      </c>
      <c r="BD484" s="65">
        <v>5018574</v>
      </c>
      <c r="BE484" s="65">
        <v>2571404</v>
      </c>
      <c r="BF484" s="65">
        <v>2281764</v>
      </c>
      <c r="BG484" s="65">
        <v>2939978</v>
      </c>
      <c r="BH484" s="65">
        <v>2277232</v>
      </c>
      <c r="BI484" s="65">
        <v>2590438</v>
      </c>
      <c r="BJ484" s="65">
        <v>4099601</v>
      </c>
      <c r="BK484" s="65">
        <v>2324452</v>
      </c>
      <c r="BL484" s="65">
        <v>2119952</v>
      </c>
      <c r="BM484" s="65">
        <v>4319593</v>
      </c>
      <c r="BN484" s="65">
        <v>2741719</v>
      </c>
      <c r="BO484" s="65">
        <v>2500474</v>
      </c>
      <c r="BP484" s="65">
        <v>3221791</v>
      </c>
      <c r="BQ484" s="65">
        <v>2527890</v>
      </c>
      <c r="BR484" s="65">
        <v>2429678</v>
      </c>
      <c r="BS484" s="65">
        <v>3175961</v>
      </c>
      <c r="BT484" s="65">
        <v>2715280</v>
      </c>
      <c r="BU484" s="65">
        <v>3276967</v>
      </c>
      <c r="BV484" s="65">
        <v>3773216</v>
      </c>
      <c r="BW484" s="65"/>
      <c r="BX484" s="65"/>
      <c r="BY484" s="65"/>
      <c r="BZ484" s="65"/>
      <c r="CA484" s="65"/>
      <c r="CB484" s="65"/>
      <c r="CC484" s="65">
        <v>3001926</v>
      </c>
      <c r="CD484" s="65">
        <v>4108409</v>
      </c>
      <c r="CE484" s="65">
        <v>5456542</v>
      </c>
      <c r="CF484" s="67">
        <v>13664261</v>
      </c>
    </row>
    <row r="485" spans="2:84" x14ac:dyDescent="0.2">
      <c r="B485" s="62" t="s">
        <v>228</v>
      </c>
      <c r="G485" s="64">
        <v>499358</v>
      </c>
      <c r="H485" s="64">
        <v>665840</v>
      </c>
      <c r="I485" s="64">
        <v>522250</v>
      </c>
      <c r="J485" s="64">
        <v>527159</v>
      </c>
      <c r="K485" s="64">
        <v>707891</v>
      </c>
      <c r="L485" s="64">
        <v>564330</v>
      </c>
      <c r="M485" s="64">
        <v>627873</v>
      </c>
      <c r="N485" s="64">
        <v>727751</v>
      </c>
      <c r="O485" s="64">
        <v>652395</v>
      </c>
      <c r="P485" s="64">
        <v>258552</v>
      </c>
      <c r="Q485" s="64">
        <v>844940</v>
      </c>
      <c r="R485" s="64">
        <v>557838</v>
      </c>
      <c r="S485" s="64">
        <v>562313</v>
      </c>
      <c r="T485" s="64">
        <v>754220</v>
      </c>
      <c r="U485" s="64">
        <v>636132</v>
      </c>
      <c r="V485" s="64">
        <v>497277</v>
      </c>
      <c r="W485" s="64">
        <v>828444</v>
      </c>
      <c r="X485" s="64">
        <v>579421</v>
      </c>
      <c r="Y485" s="64">
        <v>611130</v>
      </c>
      <c r="Z485" s="64">
        <v>685080</v>
      </c>
      <c r="AA485" s="64">
        <v>580716</v>
      </c>
      <c r="AB485" s="64">
        <v>616092</v>
      </c>
      <c r="AC485" s="64">
        <v>797956</v>
      </c>
      <c r="AD485" s="64">
        <v>571750</v>
      </c>
      <c r="AE485" s="64">
        <v>610568</v>
      </c>
      <c r="AF485" s="64">
        <v>739359</v>
      </c>
      <c r="AG485" s="64">
        <v>606561</v>
      </c>
      <c r="AH485" s="64">
        <v>613674</v>
      </c>
      <c r="AI485" s="64">
        <v>737551</v>
      </c>
      <c r="AJ485" s="64">
        <v>565079</v>
      </c>
      <c r="AK485" s="64">
        <v>625010</v>
      </c>
      <c r="AL485" s="64">
        <v>763745</v>
      </c>
      <c r="AM485" s="64">
        <v>572760</v>
      </c>
      <c r="AN485" s="64">
        <v>658748</v>
      </c>
      <c r="AO485" s="64">
        <v>752177</v>
      </c>
      <c r="AP485" s="64">
        <v>741479</v>
      </c>
      <c r="AQ485" s="65">
        <v>1040053</v>
      </c>
      <c r="AR485" s="65">
        <v>1102457</v>
      </c>
      <c r="AS485" s="64">
        <v>925628</v>
      </c>
      <c r="AT485" s="65">
        <v>1223967</v>
      </c>
      <c r="AU485" s="65">
        <v>1233034</v>
      </c>
      <c r="AV485" s="64">
        <v>996113</v>
      </c>
      <c r="AW485" s="65">
        <v>1518049</v>
      </c>
      <c r="AX485" s="65">
        <v>2403728</v>
      </c>
      <c r="AY485" s="65">
        <v>1714867</v>
      </c>
      <c r="AZ485" s="65">
        <v>2062346</v>
      </c>
      <c r="BA485" s="65">
        <v>2518328</v>
      </c>
      <c r="BB485" s="65">
        <v>1901373</v>
      </c>
      <c r="BC485" s="65">
        <v>1954794</v>
      </c>
      <c r="BD485" s="65">
        <v>3062501</v>
      </c>
      <c r="BE485" s="65">
        <v>2374875</v>
      </c>
      <c r="BF485" s="65">
        <v>2484427</v>
      </c>
      <c r="BG485" s="65">
        <v>3583816</v>
      </c>
      <c r="BH485" s="65">
        <v>3680098</v>
      </c>
      <c r="BI485" s="65">
        <v>4061937</v>
      </c>
      <c r="BJ485" s="65">
        <v>5760601</v>
      </c>
      <c r="BK485" s="65">
        <v>4467849</v>
      </c>
      <c r="BL485" s="65">
        <v>4038248</v>
      </c>
      <c r="BM485" s="65">
        <v>5873826</v>
      </c>
      <c r="BN485" s="65">
        <v>3795786</v>
      </c>
      <c r="BO485" s="65">
        <v>4059121</v>
      </c>
      <c r="BP485" s="65">
        <v>5519549</v>
      </c>
      <c r="BQ485" s="65">
        <v>3905135</v>
      </c>
      <c r="BR485" s="65">
        <v>3820440</v>
      </c>
      <c r="BS485" s="65">
        <v>5238976</v>
      </c>
      <c r="BT485" s="65">
        <v>4708053</v>
      </c>
      <c r="BU485" s="67">
        <v>13022655</v>
      </c>
      <c r="BV485" s="67">
        <v>19148584</v>
      </c>
      <c r="BW485" s="67"/>
      <c r="BX485" s="67"/>
      <c r="BY485" s="67"/>
      <c r="BZ485" s="67"/>
      <c r="CA485" s="67"/>
      <c r="CB485" s="67"/>
      <c r="CC485" s="67">
        <v>14384136</v>
      </c>
      <c r="CD485" s="67">
        <v>14592660</v>
      </c>
      <c r="CE485" s="67">
        <v>19831112</v>
      </c>
      <c r="CF485" s="67">
        <v>12237721</v>
      </c>
    </row>
    <row r="486" spans="2:84" x14ac:dyDescent="0.2">
      <c r="B486" s="62" t="s">
        <v>372</v>
      </c>
      <c r="G486" s="65">
        <v>1752122</v>
      </c>
      <c r="H486" s="65">
        <v>2345662</v>
      </c>
      <c r="I486" s="65">
        <v>2369035</v>
      </c>
      <c r="J486" s="65">
        <v>2377465</v>
      </c>
      <c r="K486" s="65">
        <v>3158313</v>
      </c>
      <c r="L486" s="65">
        <v>2749147</v>
      </c>
      <c r="M486" s="65">
        <v>3271278</v>
      </c>
      <c r="N486" s="65">
        <v>4070028</v>
      </c>
      <c r="O486" s="65">
        <v>2989968</v>
      </c>
      <c r="P486" s="65">
        <v>2681637</v>
      </c>
      <c r="Q486" s="65">
        <v>3097215</v>
      </c>
      <c r="R486" s="65">
        <v>2646094</v>
      </c>
      <c r="S486" s="65">
        <v>2704097</v>
      </c>
      <c r="T486" s="65">
        <v>3170576</v>
      </c>
      <c r="U486" s="65">
        <v>2563394</v>
      </c>
      <c r="V486" s="65">
        <v>2530412</v>
      </c>
      <c r="W486" s="65">
        <v>3051290</v>
      </c>
      <c r="X486" s="65">
        <v>2473652</v>
      </c>
      <c r="Y486" s="65">
        <v>2217669</v>
      </c>
      <c r="Z486" s="65">
        <v>2923149</v>
      </c>
      <c r="AA486" s="65">
        <v>2281063</v>
      </c>
      <c r="AB486" s="65">
        <v>2526216</v>
      </c>
      <c r="AC486" s="65">
        <v>3052838</v>
      </c>
      <c r="AD486" s="65">
        <v>2413628</v>
      </c>
      <c r="AE486" s="65">
        <v>2734171</v>
      </c>
      <c r="AF486" s="65">
        <v>3251208</v>
      </c>
      <c r="AG486" s="65">
        <v>2597490</v>
      </c>
      <c r="AH486" s="65">
        <v>2576821</v>
      </c>
      <c r="AI486" s="65">
        <v>3281983</v>
      </c>
      <c r="AJ486" s="65">
        <v>2833199</v>
      </c>
      <c r="AK486" s="65">
        <v>2768159</v>
      </c>
      <c r="AL486" s="65">
        <v>3421770</v>
      </c>
      <c r="AM486" s="65">
        <v>2932276</v>
      </c>
      <c r="AN486" s="65">
        <v>2750103</v>
      </c>
      <c r="AO486" s="65">
        <v>3666217</v>
      </c>
      <c r="AP486" s="65">
        <v>3261218</v>
      </c>
      <c r="AQ486" s="65">
        <v>3092350</v>
      </c>
      <c r="AR486" s="65">
        <v>4062275</v>
      </c>
      <c r="AS486" s="65">
        <v>3311666</v>
      </c>
      <c r="AT486" s="65">
        <v>3312615</v>
      </c>
      <c r="AU486" s="65">
        <v>4090935</v>
      </c>
      <c r="AV486" s="65">
        <v>2770250</v>
      </c>
      <c r="AW486" s="65">
        <v>4030955</v>
      </c>
      <c r="AX486" s="65">
        <v>5354623</v>
      </c>
      <c r="AY486" s="65">
        <v>4297948</v>
      </c>
      <c r="AZ486" s="65">
        <v>3966014</v>
      </c>
      <c r="BA486" s="65">
        <v>6261596</v>
      </c>
      <c r="BB486" s="65">
        <v>5734807</v>
      </c>
      <c r="BC486" s="65">
        <v>4803631</v>
      </c>
      <c r="BD486" s="65">
        <v>8120739</v>
      </c>
      <c r="BE486" s="65">
        <v>5904333</v>
      </c>
      <c r="BF486" s="65">
        <v>5485711</v>
      </c>
      <c r="BG486" s="65">
        <v>6302100</v>
      </c>
      <c r="BH486" s="65">
        <v>5401847</v>
      </c>
      <c r="BI486" s="65">
        <v>5604304</v>
      </c>
      <c r="BJ486" s="65">
        <v>6981736</v>
      </c>
      <c r="BK486" s="65">
        <v>6716635</v>
      </c>
      <c r="BL486" s="65">
        <v>6669219</v>
      </c>
      <c r="BM486" s="65">
        <v>8680600</v>
      </c>
      <c r="BN486" s="65">
        <v>7935651</v>
      </c>
      <c r="BO486" s="65">
        <v>8375849</v>
      </c>
      <c r="BP486" s="67">
        <v>10786587</v>
      </c>
      <c r="BQ486" s="65">
        <v>8195441</v>
      </c>
      <c r="BR486" s="65">
        <v>7993473</v>
      </c>
      <c r="BS486" s="67">
        <v>12333317</v>
      </c>
      <c r="BT486" s="67">
        <v>12183643</v>
      </c>
      <c r="BU486" s="67">
        <v>12589151</v>
      </c>
      <c r="BV486" s="67">
        <v>17018487</v>
      </c>
      <c r="BW486" s="67"/>
      <c r="BX486" s="67"/>
      <c r="BY486" s="67"/>
      <c r="BZ486" s="67"/>
      <c r="CA486" s="67"/>
      <c r="CB486" s="67"/>
      <c r="CC486" s="67">
        <v>12668802</v>
      </c>
      <c r="CD486" s="67">
        <v>10926573</v>
      </c>
      <c r="CE486" s="67">
        <v>13169718</v>
      </c>
      <c r="CF486" s="67">
        <v>11335431</v>
      </c>
    </row>
    <row r="487" spans="2:84" x14ac:dyDescent="0.2">
      <c r="B487" s="62" t="s">
        <v>558</v>
      </c>
      <c r="G487" s="65">
        <v>3327116</v>
      </c>
      <c r="H487" s="65">
        <v>4058833</v>
      </c>
      <c r="I487" s="65">
        <v>1215958</v>
      </c>
      <c r="J487" s="64">
        <v>649670</v>
      </c>
      <c r="K487" s="64">
        <v>794719</v>
      </c>
      <c r="L487" s="64">
        <v>448556</v>
      </c>
      <c r="M487" s="64">
        <v>401599</v>
      </c>
      <c r="N487" s="64">
        <v>672573</v>
      </c>
      <c r="O487" s="64">
        <v>442454</v>
      </c>
      <c r="P487" s="64">
        <v>449092</v>
      </c>
      <c r="Q487" s="65">
        <v>1455461</v>
      </c>
      <c r="R487" s="65">
        <v>2226157</v>
      </c>
      <c r="S487" s="65">
        <v>2648405</v>
      </c>
      <c r="T487" s="65">
        <v>4514063</v>
      </c>
      <c r="U487" s="65">
        <v>2386914</v>
      </c>
      <c r="V487" s="65">
        <v>1089530</v>
      </c>
      <c r="W487" s="64">
        <v>769691</v>
      </c>
      <c r="X487" s="64">
        <v>607614</v>
      </c>
      <c r="Y487" s="64">
        <v>314482</v>
      </c>
      <c r="Z487" s="64">
        <v>392980</v>
      </c>
      <c r="AA487" s="64">
        <v>317716</v>
      </c>
      <c r="AB487" s="64">
        <v>579006</v>
      </c>
      <c r="AC487" s="65">
        <v>1625517</v>
      </c>
      <c r="AD487" s="65">
        <v>2073806</v>
      </c>
      <c r="AE487" s="65">
        <v>3241224</v>
      </c>
      <c r="AF487" s="65">
        <v>4145053</v>
      </c>
      <c r="AG487" s="65">
        <v>2075490</v>
      </c>
      <c r="AH487" s="65">
        <v>1299156</v>
      </c>
      <c r="AI487" s="64">
        <v>787971</v>
      </c>
      <c r="AJ487" s="64">
        <v>507163</v>
      </c>
      <c r="AK487" s="64">
        <v>795575</v>
      </c>
      <c r="AL487" s="64">
        <v>961607</v>
      </c>
      <c r="AM487" s="64">
        <v>668977</v>
      </c>
      <c r="AN487" s="65">
        <v>1427820</v>
      </c>
      <c r="AO487" s="65">
        <v>2602742</v>
      </c>
      <c r="AP487" s="65">
        <v>5056701</v>
      </c>
      <c r="AQ487" s="65">
        <v>3962711</v>
      </c>
      <c r="AR487" s="65">
        <v>4478810</v>
      </c>
      <c r="AS487" s="65">
        <v>2740455</v>
      </c>
      <c r="AT487" s="65">
        <v>1055840</v>
      </c>
      <c r="AU487" s="65">
        <v>1159057</v>
      </c>
      <c r="AV487" s="64">
        <v>437694</v>
      </c>
      <c r="AW487" s="64">
        <v>551415</v>
      </c>
      <c r="AX487" s="64">
        <v>495645</v>
      </c>
      <c r="AY487" s="64">
        <v>608510</v>
      </c>
      <c r="AZ487" s="65">
        <v>1192939</v>
      </c>
      <c r="BA487" s="65">
        <v>4598467</v>
      </c>
      <c r="BB487" s="65">
        <v>5468145</v>
      </c>
      <c r="BC487" s="65">
        <v>5034419</v>
      </c>
      <c r="BD487" s="65">
        <v>5759507</v>
      </c>
      <c r="BE487" s="65">
        <v>2611937</v>
      </c>
      <c r="BF487" s="65">
        <v>1506337</v>
      </c>
      <c r="BG487" s="65">
        <v>1696731</v>
      </c>
      <c r="BH487" s="65">
        <v>1135189</v>
      </c>
      <c r="BI487" s="64">
        <v>411593</v>
      </c>
      <c r="BJ487" s="65">
        <v>1386626</v>
      </c>
      <c r="BK487" s="65">
        <v>1400099</v>
      </c>
      <c r="BL487" s="65">
        <v>2363906</v>
      </c>
      <c r="BM487" s="65">
        <v>5552150</v>
      </c>
      <c r="BN487" s="67">
        <v>11473419</v>
      </c>
      <c r="BO487" s="65">
        <v>9922482</v>
      </c>
      <c r="BP487" s="67">
        <v>13241404</v>
      </c>
      <c r="BQ487" s="65">
        <v>3805604</v>
      </c>
      <c r="BR487" s="65">
        <v>2447658</v>
      </c>
      <c r="BS487" s="65">
        <v>1297349</v>
      </c>
      <c r="BT487" s="65">
        <v>1160627</v>
      </c>
      <c r="BU487" s="64">
        <v>847831</v>
      </c>
      <c r="BV487" s="64">
        <v>797959</v>
      </c>
      <c r="BW487" s="64"/>
      <c r="BX487" s="64"/>
      <c r="BY487" s="64"/>
      <c r="BZ487" s="64"/>
      <c r="CA487" s="64"/>
      <c r="CB487" s="64"/>
      <c r="CC487" s="65">
        <v>1749597</v>
      </c>
      <c r="CD487" s="65">
        <v>2858303</v>
      </c>
      <c r="CE487" s="65">
        <v>9405443</v>
      </c>
      <c r="CF487" s="67">
        <v>10380748</v>
      </c>
    </row>
    <row r="488" spans="2:84" x14ac:dyDescent="0.2">
      <c r="B488" s="62" t="s">
        <v>525</v>
      </c>
      <c r="G488" s="64">
        <v>327246</v>
      </c>
      <c r="H488" s="64">
        <v>465330</v>
      </c>
      <c r="I488" s="64">
        <v>330090</v>
      </c>
      <c r="J488" s="64">
        <v>333181</v>
      </c>
      <c r="K488" s="64">
        <v>497850</v>
      </c>
      <c r="L488" s="64">
        <v>410544</v>
      </c>
      <c r="M488" s="64">
        <v>391291</v>
      </c>
      <c r="N488" s="64">
        <v>546702</v>
      </c>
      <c r="O488" s="64">
        <v>427974</v>
      </c>
      <c r="P488" s="64">
        <v>452459</v>
      </c>
      <c r="Q488" s="64">
        <v>568701</v>
      </c>
      <c r="R488" s="64">
        <v>467267</v>
      </c>
      <c r="S488" s="64">
        <v>427699</v>
      </c>
      <c r="T488" s="64">
        <v>598013</v>
      </c>
      <c r="U488" s="64">
        <v>507862</v>
      </c>
      <c r="V488" s="64">
        <v>487491</v>
      </c>
      <c r="W488" s="64">
        <v>675451</v>
      </c>
      <c r="X488" s="64">
        <v>470675</v>
      </c>
      <c r="Y488" s="64">
        <v>578715</v>
      </c>
      <c r="Z488" s="64">
        <v>609888</v>
      </c>
      <c r="AA488" s="64">
        <v>544510</v>
      </c>
      <c r="AB488" s="64">
        <v>535559</v>
      </c>
      <c r="AC488" s="64">
        <v>641223</v>
      </c>
      <c r="AD488" s="64">
        <v>543146</v>
      </c>
      <c r="AE488" s="64">
        <v>633108</v>
      </c>
      <c r="AF488" s="64">
        <v>722958</v>
      </c>
      <c r="AG488" s="64">
        <v>509668</v>
      </c>
      <c r="AH488" s="64">
        <v>596703</v>
      </c>
      <c r="AI488" s="64">
        <v>746765</v>
      </c>
      <c r="AJ488" s="64">
        <v>673398</v>
      </c>
      <c r="AK488" s="64">
        <v>611706</v>
      </c>
      <c r="AL488" s="64">
        <v>743670</v>
      </c>
      <c r="AM488" s="64">
        <v>672037</v>
      </c>
      <c r="AN488" s="64">
        <v>638044</v>
      </c>
      <c r="AO488" s="64">
        <v>876501</v>
      </c>
      <c r="AP488" s="64">
        <v>757244</v>
      </c>
      <c r="AQ488" s="65">
        <v>1163209</v>
      </c>
      <c r="AR488" s="65">
        <v>1187374</v>
      </c>
      <c r="AS488" s="64">
        <v>945921</v>
      </c>
      <c r="AT488" s="65">
        <v>1079761</v>
      </c>
      <c r="AU488" s="65">
        <v>1127209</v>
      </c>
      <c r="AV488" s="65">
        <v>1312211</v>
      </c>
      <c r="AW488" s="65">
        <v>2590956</v>
      </c>
      <c r="AX488" s="65">
        <v>6603714</v>
      </c>
      <c r="AY488" s="65">
        <v>4178315</v>
      </c>
      <c r="AZ488" s="65">
        <v>5971737</v>
      </c>
      <c r="BA488" s="65">
        <v>6445630</v>
      </c>
      <c r="BB488" s="65">
        <v>5688571</v>
      </c>
      <c r="BC488" s="65">
        <v>5433075</v>
      </c>
      <c r="BD488" s="65">
        <v>8485866</v>
      </c>
      <c r="BE488" s="65">
        <v>6303504</v>
      </c>
      <c r="BF488" s="65">
        <v>7085968</v>
      </c>
      <c r="BG488" s="65">
        <v>9036934</v>
      </c>
      <c r="BH488" s="65">
        <v>8567268</v>
      </c>
      <c r="BI488" s="65">
        <v>9561171</v>
      </c>
      <c r="BJ488" s="67">
        <v>11675789</v>
      </c>
      <c r="BK488" s="67">
        <v>10826690</v>
      </c>
      <c r="BL488" s="67">
        <v>10049157</v>
      </c>
      <c r="BM488" s="67">
        <v>11320592</v>
      </c>
      <c r="BN488" s="65">
        <v>9019748</v>
      </c>
      <c r="BO488" s="67">
        <v>10206628</v>
      </c>
      <c r="BP488" s="67">
        <v>12073833</v>
      </c>
      <c r="BQ488" s="65">
        <v>8683421</v>
      </c>
      <c r="BR488" s="65">
        <v>9284463</v>
      </c>
      <c r="BS488" s="67">
        <v>11127206</v>
      </c>
      <c r="BT488" s="67">
        <v>11047611</v>
      </c>
      <c r="BU488" s="65">
        <v>9715387</v>
      </c>
      <c r="BV488" s="67">
        <v>13363352</v>
      </c>
      <c r="BW488" s="67"/>
      <c r="BX488" s="67"/>
      <c r="BY488" s="67"/>
      <c r="BZ488" s="67"/>
      <c r="CA488" s="67"/>
      <c r="CB488" s="67"/>
      <c r="CC488" s="65">
        <v>9763644</v>
      </c>
      <c r="CD488" s="65">
        <v>9169516</v>
      </c>
      <c r="CE488" s="67">
        <v>13670778</v>
      </c>
      <c r="CF488" s="67">
        <v>10063768</v>
      </c>
    </row>
    <row r="489" spans="2:84" x14ac:dyDescent="0.2">
      <c r="B489" s="62" t="s">
        <v>808</v>
      </c>
      <c r="G489" s="65">
        <v>1445088</v>
      </c>
      <c r="H489" s="65">
        <v>1782321</v>
      </c>
      <c r="I489" s="65">
        <v>1370538</v>
      </c>
      <c r="J489" s="65">
        <v>1319763</v>
      </c>
      <c r="K489" s="65">
        <v>1760752</v>
      </c>
      <c r="L489" s="65">
        <v>1558706</v>
      </c>
      <c r="M489" s="65">
        <v>1676878</v>
      </c>
      <c r="N489" s="65">
        <v>1836461</v>
      </c>
      <c r="O489" s="65">
        <v>1286534</v>
      </c>
      <c r="P489" s="65">
        <v>1209512</v>
      </c>
      <c r="Q489" s="65">
        <v>1501035</v>
      </c>
      <c r="R489" s="65">
        <v>1352592</v>
      </c>
      <c r="S489" s="65">
        <v>1252089</v>
      </c>
      <c r="T489" s="65">
        <v>1370845</v>
      </c>
      <c r="U489" s="64">
        <v>911304</v>
      </c>
      <c r="V489" s="65">
        <v>1817615</v>
      </c>
      <c r="W489" s="65">
        <v>1758507</v>
      </c>
      <c r="X489" s="65">
        <v>1405126</v>
      </c>
      <c r="Y489" s="65">
        <v>1351502</v>
      </c>
      <c r="Z489" s="65">
        <v>1426944</v>
      </c>
      <c r="AA489" s="65">
        <v>1103451</v>
      </c>
      <c r="AB489" s="65">
        <v>1041412</v>
      </c>
      <c r="AC489" s="65">
        <v>1221505</v>
      </c>
      <c r="AD489" s="65">
        <v>1165175</v>
      </c>
      <c r="AE489" s="65">
        <v>1110807</v>
      </c>
      <c r="AF489" s="65">
        <v>1370393</v>
      </c>
      <c r="AG489" s="65">
        <v>1020543</v>
      </c>
      <c r="AH489" s="65">
        <v>1105059</v>
      </c>
      <c r="AI489" s="65">
        <v>1261626</v>
      </c>
      <c r="AJ489" s="65">
        <v>1214508</v>
      </c>
      <c r="AK489" s="65">
        <v>1294091</v>
      </c>
      <c r="AL489" s="65">
        <v>1471390</v>
      </c>
      <c r="AM489" s="65">
        <v>1135084</v>
      </c>
      <c r="AN489" s="64">
        <v>934096</v>
      </c>
      <c r="AO489" s="65">
        <v>1260020</v>
      </c>
      <c r="AP489" s="65">
        <v>1150275</v>
      </c>
      <c r="AQ489" s="64">
        <v>906879</v>
      </c>
      <c r="AR489" s="65">
        <v>1135831</v>
      </c>
      <c r="AS489" s="64">
        <v>932819</v>
      </c>
      <c r="AT489" s="65">
        <v>1005152</v>
      </c>
      <c r="AU489" s="65">
        <v>1262047</v>
      </c>
      <c r="AV489" s="65">
        <v>1124790</v>
      </c>
      <c r="AW489" s="65">
        <v>1255467</v>
      </c>
      <c r="AX489" s="65">
        <v>1538719</v>
      </c>
      <c r="AY489" s="65">
        <v>1221047</v>
      </c>
      <c r="AZ489" s="65">
        <v>1125520</v>
      </c>
      <c r="BA489" s="65">
        <v>1446035</v>
      </c>
      <c r="BB489" s="65">
        <v>1136117</v>
      </c>
      <c r="BC489" s="65">
        <v>1268850</v>
      </c>
      <c r="BD489" s="65">
        <v>1629591</v>
      </c>
      <c r="BE489" s="65">
        <v>1378497</v>
      </c>
      <c r="BF489" s="65">
        <v>1550597</v>
      </c>
      <c r="BG489" s="65">
        <v>1995486</v>
      </c>
      <c r="BH489" s="65">
        <v>1976117</v>
      </c>
      <c r="BI489" s="65">
        <v>2185867</v>
      </c>
      <c r="BJ489" s="65">
        <v>2570947</v>
      </c>
      <c r="BK489" s="65">
        <v>2223311</v>
      </c>
      <c r="BL489" s="65">
        <v>2116414</v>
      </c>
      <c r="BM489" s="65">
        <v>2398934</v>
      </c>
      <c r="BN489" s="65">
        <v>1831583</v>
      </c>
      <c r="BO489" s="65">
        <v>2158459</v>
      </c>
      <c r="BP489" s="65">
        <v>3107681</v>
      </c>
      <c r="BQ489" s="65">
        <v>2633606</v>
      </c>
      <c r="BR489" s="65">
        <v>2491288</v>
      </c>
      <c r="BS489" s="65">
        <v>3098033</v>
      </c>
      <c r="BT489" s="65">
        <v>3033121</v>
      </c>
      <c r="BU489" s="65">
        <v>3244079</v>
      </c>
      <c r="BV489" s="65">
        <v>3683053</v>
      </c>
      <c r="BW489" s="65"/>
      <c r="BX489" s="65"/>
      <c r="BY489" s="65"/>
      <c r="BZ489" s="65"/>
      <c r="CA489" s="65"/>
      <c r="CB489" s="65"/>
      <c r="CC489" s="65">
        <v>4051031</v>
      </c>
      <c r="CD489" s="65">
        <v>3501765</v>
      </c>
      <c r="CE489" s="65">
        <v>4347779</v>
      </c>
      <c r="CF489" s="65">
        <v>9552625</v>
      </c>
    </row>
    <row r="490" spans="2:84" x14ac:dyDescent="0.2">
      <c r="B490" s="62" t="s">
        <v>476</v>
      </c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8"/>
      <c r="AG490" s="58"/>
      <c r="AH490" s="58"/>
      <c r="AI490" s="58"/>
      <c r="AJ490" s="58"/>
      <c r="AK490" s="58"/>
      <c r="AL490" s="58"/>
      <c r="AM490" s="58"/>
      <c r="AN490" s="58"/>
      <c r="AO490" s="58"/>
      <c r="AP490" s="58"/>
      <c r="AQ490" s="58"/>
      <c r="AR490" s="58"/>
      <c r="AS490" s="65">
        <v>1404573</v>
      </c>
      <c r="AT490" s="64">
        <v>575783</v>
      </c>
      <c r="AU490" s="65">
        <v>3369820</v>
      </c>
      <c r="AV490" s="65">
        <v>4254069</v>
      </c>
      <c r="AW490" s="65">
        <v>5653700</v>
      </c>
      <c r="AX490" s="65">
        <v>8618289</v>
      </c>
      <c r="AY490" s="65">
        <v>8013433</v>
      </c>
      <c r="AZ490" s="65">
        <v>8177563</v>
      </c>
      <c r="BA490" s="65">
        <v>9833743</v>
      </c>
      <c r="BB490" s="65">
        <v>8598279</v>
      </c>
      <c r="BC490" s="65">
        <v>8742880</v>
      </c>
      <c r="BD490" s="67">
        <v>11610591</v>
      </c>
      <c r="BE490" s="65">
        <v>9474305</v>
      </c>
      <c r="BF490" s="65">
        <v>9502444</v>
      </c>
      <c r="BG490" s="67">
        <v>11728319</v>
      </c>
      <c r="BH490" s="65">
        <v>9468898</v>
      </c>
      <c r="BI490" s="65">
        <v>9460234</v>
      </c>
      <c r="BJ490" s="67">
        <v>12020624</v>
      </c>
      <c r="BK490" s="67">
        <v>10065964</v>
      </c>
      <c r="BL490" s="67">
        <v>10233050</v>
      </c>
      <c r="BM490" s="67">
        <v>10486688</v>
      </c>
      <c r="BN490" s="65">
        <v>9876714</v>
      </c>
      <c r="BO490" s="65">
        <v>9826062</v>
      </c>
      <c r="BP490" s="67">
        <v>12200053</v>
      </c>
      <c r="BQ490" s="65">
        <v>9846774</v>
      </c>
      <c r="BR490" s="67">
        <v>10212336</v>
      </c>
      <c r="BS490" s="67">
        <v>12541581</v>
      </c>
      <c r="BT490" s="67">
        <v>10253507</v>
      </c>
      <c r="BU490" s="67">
        <v>10201179</v>
      </c>
      <c r="BV490" s="67">
        <v>12816527</v>
      </c>
      <c r="BW490" s="67"/>
      <c r="BX490" s="67"/>
      <c r="BY490" s="67"/>
      <c r="BZ490" s="67"/>
      <c r="CA490" s="67"/>
      <c r="CB490" s="67"/>
      <c r="CC490" s="67">
        <v>10904630</v>
      </c>
      <c r="CD490" s="67">
        <v>10886583</v>
      </c>
      <c r="CE490" s="67">
        <v>11119277</v>
      </c>
      <c r="CF490" s="65">
        <v>9324410</v>
      </c>
    </row>
    <row r="491" spans="2:84" x14ac:dyDescent="0.2">
      <c r="B491" s="62" t="s">
        <v>577</v>
      </c>
      <c r="G491" s="58"/>
      <c r="H491" s="58"/>
      <c r="I491" s="64">
        <v>846288</v>
      </c>
      <c r="J491" s="65">
        <v>3233144</v>
      </c>
      <c r="K491" s="65">
        <v>4329805</v>
      </c>
      <c r="L491" s="65">
        <v>3247435</v>
      </c>
      <c r="M491" s="65">
        <v>3465068</v>
      </c>
      <c r="N491" s="65">
        <v>5044574</v>
      </c>
      <c r="O491" s="65">
        <v>4898413</v>
      </c>
      <c r="P491" s="65">
        <v>4959212</v>
      </c>
      <c r="Q491" s="65">
        <v>5559006</v>
      </c>
      <c r="R491" s="65">
        <v>4451451</v>
      </c>
      <c r="S491" s="65">
        <v>4405946</v>
      </c>
      <c r="T491" s="65">
        <v>5907945</v>
      </c>
      <c r="U491" s="65">
        <v>5242848</v>
      </c>
      <c r="V491" s="65">
        <v>5070531</v>
      </c>
      <c r="W491" s="65">
        <v>6028828</v>
      </c>
      <c r="X491" s="65">
        <v>4854927</v>
      </c>
      <c r="Y491" s="65">
        <v>5861538</v>
      </c>
      <c r="Z491" s="65">
        <v>7505893</v>
      </c>
      <c r="AA491" s="65">
        <v>6123351</v>
      </c>
      <c r="AB491" s="65">
        <v>5218214</v>
      </c>
      <c r="AC491" s="65">
        <v>4172533</v>
      </c>
      <c r="AD491" s="65">
        <v>3435421</v>
      </c>
      <c r="AE491" s="65">
        <v>3794480</v>
      </c>
      <c r="AF491" s="65">
        <v>6599306</v>
      </c>
      <c r="AG491" s="65">
        <v>6502906</v>
      </c>
      <c r="AH491" s="65">
        <v>6370715</v>
      </c>
      <c r="AI491" s="65">
        <v>7996789</v>
      </c>
      <c r="AJ491" s="65">
        <v>5116758</v>
      </c>
      <c r="AK491" s="65">
        <v>5436750</v>
      </c>
      <c r="AL491" s="65">
        <v>7837739</v>
      </c>
      <c r="AM491" s="65">
        <v>7452478</v>
      </c>
      <c r="AN491" s="65">
        <v>6216134</v>
      </c>
      <c r="AO491" s="65">
        <v>6965462</v>
      </c>
      <c r="AP491" s="65">
        <v>4786765</v>
      </c>
      <c r="AQ491" s="65">
        <v>3972029</v>
      </c>
      <c r="AR491" s="65">
        <v>4911470</v>
      </c>
      <c r="AS491" s="65">
        <v>3709145</v>
      </c>
      <c r="AT491" s="65">
        <v>3421586</v>
      </c>
      <c r="AU491" s="65">
        <v>4070297</v>
      </c>
      <c r="AV491" s="65">
        <v>3150883</v>
      </c>
      <c r="AW491" s="65">
        <v>4457989</v>
      </c>
      <c r="AX491" s="65">
        <v>5294672</v>
      </c>
      <c r="AY491" s="65">
        <v>4705051</v>
      </c>
      <c r="AZ491" s="65">
        <v>3721351</v>
      </c>
      <c r="BA491" s="65">
        <v>3801270</v>
      </c>
      <c r="BB491" s="65">
        <v>3153684</v>
      </c>
      <c r="BC491" s="65">
        <v>3020367</v>
      </c>
      <c r="BD491" s="65">
        <v>4001962</v>
      </c>
      <c r="BE491" s="65">
        <v>3186033</v>
      </c>
      <c r="BF491" s="65">
        <v>2458752</v>
      </c>
      <c r="BG491" s="65">
        <v>3635988</v>
      </c>
      <c r="BH491" s="65">
        <v>2557205</v>
      </c>
      <c r="BI491" s="65">
        <v>2510178</v>
      </c>
      <c r="BJ491" s="65">
        <v>3459745</v>
      </c>
      <c r="BK491" s="65">
        <v>3833982</v>
      </c>
      <c r="BL491" s="65">
        <v>3591641</v>
      </c>
      <c r="BM491" s="65">
        <v>4204653</v>
      </c>
      <c r="BN491" s="65">
        <v>3481998</v>
      </c>
      <c r="BO491" s="65">
        <v>3107693</v>
      </c>
      <c r="BP491" s="65">
        <v>4011140</v>
      </c>
      <c r="BQ491" s="65">
        <v>3280116</v>
      </c>
      <c r="BR491" s="65">
        <v>2671404</v>
      </c>
      <c r="BS491" s="65">
        <v>3176942</v>
      </c>
      <c r="BT491" s="65">
        <v>2005332</v>
      </c>
      <c r="BU491" s="65">
        <v>2460178</v>
      </c>
      <c r="BV491" s="65">
        <v>3234858</v>
      </c>
      <c r="BW491" s="65"/>
      <c r="BX491" s="65"/>
      <c r="BY491" s="65"/>
      <c r="BZ491" s="65"/>
      <c r="CA491" s="65"/>
      <c r="CB491" s="65"/>
      <c r="CC491" s="65">
        <v>2884640</v>
      </c>
      <c r="CD491" s="65">
        <v>3700066</v>
      </c>
      <c r="CE491" s="65">
        <v>4521180</v>
      </c>
      <c r="CF491" s="65">
        <v>8596047</v>
      </c>
    </row>
    <row r="492" spans="2:84" x14ac:dyDescent="0.2">
      <c r="B492" s="62" t="s">
        <v>251</v>
      </c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8"/>
      <c r="AG492" s="58"/>
      <c r="AH492" s="58"/>
      <c r="AI492" s="58"/>
      <c r="AJ492" s="58"/>
      <c r="AK492" s="58"/>
      <c r="AL492" s="58"/>
      <c r="AM492" s="58"/>
      <c r="AN492" s="58"/>
      <c r="AO492" s="58"/>
      <c r="AP492" s="58"/>
      <c r="AQ492" s="58"/>
      <c r="AR492" s="58"/>
      <c r="AS492" s="64">
        <v>483410</v>
      </c>
      <c r="AT492" s="65">
        <v>1490742</v>
      </c>
      <c r="AU492" s="65">
        <v>2881173</v>
      </c>
      <c r="AV492" s="65">
        <v>1933215</v>
      </c>
      <c r="AW492" s="65">
        <v>1774608</v>
      </c>
      <c r="AX492" s="65">
        <v>3056134</v>
      </c>
      <c r="AY492" s="65">
        <v>2794193</v>
      </c>
      <c r="AZ492" s="65">
        <v>2531480</v>
      </c>
      <c r="BA492" s="65">
        <v>3581951</v>
      </c>
      <c r="BB492" s="65">
        <v>2107660</v>
      </c>
      <c r="BC492" s="64">
        <v>991771</v>
      </c>
      <c r="BD492" s="65">
        <v>1702415</v>
      </c>
      <c r="BE492" s="64">
        <v>689480</v>
      </c>
      <c r="BF492" s="64">
        <v>816959</v>
      </c>
      <c r="BG492" s="65">
        <v>1109560</v>
      </c>
      <c r="BH492" s="65">
        <v>1277728</v>
      </c>
      <c r="BI492" s="65">
        <v>2378050</v>
      </c>
      <c r="BJ492" s="65">
        <v>4213125</v>
      </c>
      <c r="BK492" s="65">
        <v>3438564</v>
      </c>
      <c r="BL492" s="65">
        <v>4947862</v>
      </c>
      <c r="BM492" s="67">
        <v>10565815</v>
      </c>
      <c r="BN492" s="65">
        <v>5989355</v>
      </c>
      <c r="BO492" s="65">
        <v>5724854</v>
      </c>
      <c r="BP492" s="65">
        <v>8103835</v>
      </c>
      <c r="BQ492" s="65">
        <v>7129765</v>
      </c>
      <c r="BR492" s="65">
        <v>6795780</v>
      </c>
      <c r="BS492" s="65">
        <v>7514300</v>
      </c>
      <c r="BT492" s="65">
        <v>8295932</v>
      </c>
      <c r="BU492" s="65">
        <v>8926112</v>
      </c>
      <c r="BV492" s="67">
        <v>10902636</v>
      </c>
      <c r="BW492" s="67"/>
      <c r="BX492" s="67"/>
      <c r="BY492" s="67"/>
      <c r="BZ492" s="67"/>
      <c r="CA492" s="67"/>
      <c r="CB492" s="67"/>
      <c r="CC492" s="65">
        <v>9472083</v>
      </c>
      <c r="CD492" s="65">
        <v>7739051</v>
      </c>
      <c r="CE492" s="67">
        <v>11994729</v>
      </c>
      <c r="CF492" s="65">
        <v>8475997</v>
      </c>
    </row>
    <row r="493" spans="2:84" x14ac:dyDescent="0.2">
      <c r="B493" s="62" t="s">
        <v>527</v>
      </c>
      <c r="G493" s="65">
        <v>2823755</v>
      </c>
      <c r="H493" s="65">
        <v>3917614</v>
      </c>
      <c r="I493" s="65">
        <v>2947574</v>
      </c>
      <c r="J493" s="65">
        <v>3270451</v>
      </c>
      <c r="K493" s="65">
        <v>3569180</v>
      </c>
      <c r="L493" s="65">
        <v>2686784</v>
      </c>
      <c r="M493" s="65">
        <v>2616907</v>
      </c>
      <c r="N493" s="65">
        <v>3639690</v>
      </c>
      <c r="O493" s="65">
        <v>3107944</v>
      </c>
      <c r="P493" s="65">
        <v>2785485</v>
      </c>
      <c r="Q493" s="65">
        <v>3776618</v>
      </c>
      <c r="R493" s="65">
        <v>3476522</v>
      </c>
      <c r="S493" s="65">
        <v>3469440</v>
      </c>
      <c r="T493" s="65">
        <v>4363304</v>
      </c>
      <c r="U493" s="65">
        <v>3200535</v>
      </c>
      <c r="V493" s="65">
        <v>3122638</v>
      </c>
      <c r="W493" s="65">
        <v>3809517</v>
      </c>
      <c r="X493" s="65">
        <v>3364258</v>
      </c>
      <c r="Y493" s="65">
        <v>3315089</v>
      </c>
      <c r="Z493" s="65">
        <v>4165021</v>
      </c>
      <c r="AA493" s="65">
        <v>3827465</v>
      </c>
      <c r="AB493" s="65">
        <v>3584380</v>
      </c>
      <c r="AC493" s="65">
        <v>4689565</v>
      </c>
      <c r="AD493" s="65">
        <v>3675362</v>
      </c>
      <c r="AE493" s="65">
        <v>3906178</v>
      </c>
      <c r="AF493" s="65">
        <v>4607507</v>
      </c>
      <c r="AG493" s="65">
        <v>3901275</v>
      </c>
      <c r="AH493" s="65">
        <v>3771908</v>
      </c>
      <c r="AI493" s="65">
        <v>4794709</v>
      </c>
      <c r="AJ493" s="65">
        <v>3511815</v>
      </c>
      <c r="AK493" s="65">
        <v>3724204</v>
      </c>
      <c r="AL493" s="65">
        <v>4895615</v>
      </c>
      <c r="AM493" s="65">
        <v>4167238</v>
      </c>
      <c r="AN493" s="65">
        <v>3564320</v>
      </c>
      <c r="AO493" s="65">
        <v>5223250</v>
      </c>
      <c r="AP493" s="65">
        <v>3374728</v>
      </c>
      <c r="AQ493" s="65">
        <v>3779527</v>
      </c>
      <c r="AR493" s="65">
        <v>6684563</v>
      </c>
      <c r="AS493" s="65">
        <v>4645640</v>
      </c>
      <c r="AT493" s="65">
        <v>4633607</v>
      </c>
      <c r="AU493" s="65">
        <v>6555846</v>
      </c>
      <c r="AV493" s="65">
        <v>4907966</v>
      </c>
      <c r="AW493" s="65">
        <v>5327577</v>
      </c>
      <c r="AX493" s="65">
        <v>6584208</v>
      </c>
      <c r="AY493" s="65">
        <v>6539287</v>
      </c>
      <c r="AZ493" s="65">
        <v>4374145</v>
      </c>
      <c r="BA493" s="65">
        <v>8069276</v>
      </c>
      <c r="BB493" s="65">
        <v>6513433</v>
      </c>
      <c r="BC493" s="65">
        <v>7202380</v>
      </c>
      <c r="BD493" s="67">
        <v>10436439</v>
      </c>
      <c r="BE493" s="65">
        <v>8953726</v>
      </c>
      <c r="BF493" s="65">
        <v>8379777</v>
      </c>
      <c r="BG493" s="67">
        <v>11844988</v>
      </c>
      <c r="BH493" s="67">
        <v>10657180</v>
      </c>
      <c r="BI493" s="67">
        <v>12156226</v>
      </c>
      <c r="BJ493" s="67">
        <v>15215475</v>
      </c>
      <c r="BK493" s="67">
        <v>15266235</v>
      </c>
      <c r="BL493" s="67">
        <v>15963736</v>
      </c>
      <c r="BM493" s="67">
        <v>20458779</v>
      </c>
      <c r="BN493" s="67">
        <v>13267419</v>
      </c>
      <c r="BO493" s="67">
        <v>14211574</v>
      </c>
      <c r="BP493" s="67">
        <v>18682837</v>
      </c>
      <c r="BQ493" s="67">
        <v>15778223</v>
      </c>
      <c r="BR493" s="67">
        <v>14955449</v>
      </c>
      <c r="BS493" s="67">
        <v>18396835</v>
      </c>
      <c r="BT493" s="67">
        <v>13015092</v>
      </c>
      <c r="BU493" s="65">
        <v>9730407</v>
      </c>
      <c r="BV493" s="65">
        <v>8563993</v>
      </c>
      <c r="BW493" s="65"/>
      <c r="BX493" s="65"/>
      <c r="BY493" s="65"/>
      <c r="BZ493" s="65"/>
      <c r="CA493" s="65"/>
      <c r="CB493" s="65"/>
      <c r="CC493" s="65">
        <v>8480024</v>
      </c>
      <c r="CD493" s="65">
        <v>7226648</v>
      </c>
      <c r="CE493" s="65">
        <v>9776440</v>
      </c>
      <c r="CF493" s="65">
        <v>8439172</v>
      </c>
    </row>
    <row r="494" spans="2:84" x14ac:dyDescent="0.2">
      <c r="B494" s="62" t="s">
        <v>399</v>
      </c>
      <c r="G494" s="64">
        <v>972515</v>
      </c>
      <c r="H494" s="65">
        <v>1177066</v>
      </c>
      <c r="I494" s="65">
        <v>1504600</v>
      </c>
      <c r="J494" s="65">
        <v>1791165</v>
      </c>
      <c r="K494" s="65">
        <v>3300725</v>
      </c>
      <c r="L494" s="65">
        <v>3487718</v>
      </c>
      <c r="M494" s="65">
        <v>2919145</v>
      </c>
      <c r="N494" s="65">
        <v>2486395</v>
      </c>
      <c r="O494" s="65">
        <v>1738528</v>
      </c>
      <c r="P494" s="65">
        <v>1684893</v>
      </c>
      <c r="Q494" s="65">
        <v>1943378</v>
      </c>
      <c r="R494" s="65">
        <v>1594345</v>
      </c>
      <c r="S494" s="65">
        <v>1779166</v>
      </c>
      <c r="T494" s="65">
        <v>2121241</v>
      </c>
      <c r="U494" s="65">
        <v>1627382</v>
      </c>
      <c r="V494" s="65">
        <v>1514314</v>
      </c>
      <c r="W494" s="65">
        <v>2551884</v>
      </c>
      <c r="X494" s="65">
        <v>2902691</v>
      </c>
      <c r="Y494" s="65">
        <v>2832021</v>
      </c>
      <c r="Z494" s="65">
        <v>2004891</v>
      </c>
      <c r="AA494" s="65">
        <v>1433810</v>
      </c>
      <c r="AB494" s="65">
        <v>1375335</v>
      </c>
      <c r="AC494" s="65">
        <v>1779363</v>
      </c>
      <c r="AD494" s="65">
        <v>1398920</v>
      </c>
      <c r="AE494" s="65">
        <v>1634974</v>
      </c>
      <c r="AF494" s="65">
        <v>1932332</v>
      </c>
      <c r="AG494" s="65">
        <v>1510330</v>
      </c>
      <c r="AH494" s="65">
        <v>1693650</v>
      </c>
      <c r="AI494" s="65">
        <v>2773546</v>
      </c>
      <c r="AJ494" s="65">
        <v>3460864</v>
      </c>
      <c r="AK494" s="65">
        <v>2917394</v>
      </c>
      <c r="AL494" s="65">
        <v>2490155</v>
      </c>
      <c r="AM494" s="65">
        <v>1751403</v>
      </c>
      <c r="AN494" s="65">
        <v>1868393</v>
      </c>
      <c r="AO494" s="65">
        <v>2613149</v>
      </c>
      <c r="AP494" s="65">
        <v>2216418</v>
      </c>
      <c r="AQ494" s="65">
        <v>2439637</v>
      </c>
      <c r="AR494" s="65">
        <v>2838522</v>
      </c>
      <c r="AS494" s="65">
        <v>2226968</v>
      </c>
      <c r="AT494" s="65">
        <v>2343802</v>
      </c>
      <c r="AU494" s="65">
        <v>3917985</v>
      </c>
      <c r="AV494" s="65">
        <v>4653692</v>
      </c>
      <c r="AW494" s="65">
        <v>3871374</v>
      </c>
      <c r="AX494" s="65">
        <v>3481183</v>
      </c>
      <c r="AY494" s="65">
        <v>2297748</v>
      </c>
      <c r="AZ494" s="65">
        <v>2202449</v>
      </c>
      <c r="BA494" s="65">
        <v>2488527</v>
      </c>
      <c r="BB494" s="65">
        <v>2137728</v>
      </c>
      <c r="BC494" s="65">
        <v>2120287</v>
      </c>
      <c r="BD494" s="65">
        <v>2670534</v>
      </c>
      <c r="BE494" s="65">
        <v>2110712</v>
      </c>
      <c r="BF494" s="65">
        <v>2974366</v>
      </c>
      <c r="BG494" s="65">
        <v>3544659</v>
      </c>
      <c r="BH494" s="65">
        <v>3247416</v>
      </c>
      <c r="BI494" s="65">
        <v>2798456</v>
      </c>
      <c r="BJ494" s="65">
        <v>2998008</v>
      </c>
      <c r="BK494" s="65">
        <v>2019330</v>
      </c>
      <c r="BL494" s="65">
        <v>1969187</v>
      </c>
      <c r="BM494" s="65">
        <v>2272361</v>
      </c>
      <c r="BN494" s="65">
        <v>1994942</v>
      </c>
      <c r="BO494" s="65">
        <v>2190685</v>
      </c>
      <c r="BP494" s="65">
        <v>2334940</v>
      </c>
      <c r="BQ494" s="65">
        <v>2079257</v>
      </c>
      <c r="BR494" s="65">
        <v>2308653</v>
      </c>
      <c r="BS494" s="65">
        <v>3411651</v>
      </c>
      <c r="BT494" s="65">
        <v>3427135</v>
      </c>
      <c r="BU494" s="67">
        <v>11748921</v>
      </c>
      <c r="BV494" s="65">
        <v>8534978</v>
      </c>
      <c r="BW494" s="65"/>
      <c r="BX494" s="65"/>
      <c r="BY494" s="65"/>
      <c r="BZ494" s="65"/>
      <c r="CA494" s="65"/>
      <c r="CB494" s="65"/>
      <c r="CC494" s="65">
        <v>6476777</v>
      </c>
      <c r="CD494" s="65">
        <v>6535683</v>
      </c>
      <c r="CE494" s="65">
        <v>8898015</v>
      </c>
      <c r="CF494" s="65">
        <v>8217998</v>
      </c>
    </row>
    <row r="495" spans="2:84" x14ac:dyDescent="0.2">
      <c r="B495" s="62" t="s">
        <v>569</v>
      </c>
      <c r="G495" s="67">
        <v>16301145</v>
      </c>
      <c r="H495" s="67">
        <v>20751964</v>
      </c>
      <c r="I495" s="67">
        <v>16059536</v>
      </c>
      <c r="J495" s="67">
        <v>16551511</v>
      </c>
      <c r="K495" s="67">
        <v>20077219</v>
      </c>
      <c r="L495" s="65">
        <v>7221310</v>
      </c>
      <c r="M495" s="65">
        <v>4314612</v>
      </c>
      <c r="N495" s="65">
        <v>4879969</v>
      </c>
      <c r="O495" s="65">
        <v>3883206</v>
      </c>
      <c r="P495" s="65">
        <v>3074471</v>
      </c>
      <c r="Q495" s="65">
        <v>3749264</v>
      </c>
      <c r="R495" s="65">
        <v>4017627</v>
      </c>
      <c r="S495" s="65">
        <v>3716856</v>
      </c>
      <c r="T495" s="65">
        <v>4169808</v>
      </c>
      <c r="U495" s="65">
        <v>3057716</v>
      </c>
      <c r="V495" s="65">
        <v>2811894</v>
      </c>
      <c r="W495" s="65">
        <v>3239824</v>
      </c>
      <c r="X495" s="65">
        <v>2751308</v>
      </c>
      <c r="Y495" s="65">
        <v>2804329</v>
      </c>
      <c r="Z495" s="65">
        <v>3217830</v>
      </c>
      <c r="AA495" s="65">
        <v>2259941</v>
      </c>
      <c r="AB495" s="65">
        <v>2294786</v>
      </c>
      <c r="AC495" s="65">
        <v>3122675</v>
      </c>
      <c r="AD495" s="65">
        <v>2374794</v>
      </c>
      <c r="AE495" s="65">
        <v>2301322</v>
      </c>
      <c r="AF495" s="65">
        <v>2755323</v>
      </c>
      <c r="AG495" s="65">
        <v>2308419</v>
      </c>
      <c r="AH495" s="65">
        <v>2218137</v>
      </c>
      <c r="AI495" s="65">
        <v>2939232</v>
      </c>
      <c r="AJ495" s="65">
        <v>2420552</v>
      </c>
      <c r="AK495" s="65">
        <v>2359196</v>
      </c>
      <c r="AL495" s="65">
        <v>2935321</v>
      </c>
      <c r="AM495" s="65">
        <v>2358897</v>
      </c>
      <c r="AN495" s="65">
        <v>2265937</v>
      </c>
      <c r="AO495" s="65">
        <v>2893817</v>
      </c>
      <c r="AP495" s="65">
        <v>2066921</v>
      </c>
      <c r="AQ495" s="65">
        <v>1763870</v>
      </c>
      <c r="AR495" s="65">
        <v>2351649</v>
      </c>
      <c r="AS495" s="65">
        <v>1696062</v>
      </c>
      <c r="AT495" s="65">
        <v>1663105</v>
      </c>
      <c r="AU495" s="65">
        <v>2282541</v>
      </c>
      <c r="AV495" s="65">
        <v>1884707</v>
      </c>
      <c r="AW495" s="65">
        <v>1893503</v>
      </c>
      <c r="AX495" s="65">
        <v>2467176</v>
      </c>
      <c r="AY495" s="65">
        <v>2011731</v>
      </c>
      <c r="AZ495" s="65">
        <v>1945757</v>
      </c>
      <c r="BA495" s="65">
        <v>2420677</v>
      </c>
      <c r="BB495" s="65">
        <v>1715813</v>
      </c>
      <c r="BC495" s="65">
        <v>1668230</v>
      </c>
      <c r="BD495" s="65">
        <v>2140577</v>
      </c>
      <c r="BE495" s="65">
        <v>1714828</v>
      </c>
      <c r="BF495" s="65">
        <v>1621168</v>
      </c>
      <c r="BG495" s="65">
        <v>2141516</v>
      </c>
      <c r="BH495" s="65">
        <v>1743234</v>
      </c>
      <c r="BI495" s="65">
        <v>1693120</v>
      </c>
      <c r="BJ495" s="65">
        <v>2172641</v>
      </c>
      <c r="BK495" s="65">
        <v>1691890</v>
      </c>
      <c r="BL495" s="65">
        <v>1708496</v>
      </c>
      <c r="BM495" s="65">
        <v>2170244</v>
      </c>
      <c r="BN495" s="65">
        <v>1543130</v>
      </c>
      <c r="BO495" s="65">
        <v>1422848</v>
      </c>
      <c r="BP495" s="65">
        <v>1918926</v>
      </c>
      <c r="BQ495" s="65">
        <v>1367505</v>
      </c>
      <c r="BR495" s="65">
        <v>1446453</v>
      </c>
      <c r="BS495" s="65">
        <v>1853116</v>
      </c>
      <c r="BT495" s="65">
        <v>1556093</v>
      </c>
      <c r="BU495" s="65">
        <v>1803780</v>
      </c>
      <c r="BV495" s="65">
        <v>8981949</v>
      </c>
      <c r="BW495" s="65"/>
      <c r="BX495" s="65"/>
      <c r="BY495" s="65"/>
      <c r="BZ495" s="65"/>
      <c r="CA495" s="65"/>
      <c r="CB495" s="65"/>
      <c r="CC495" s="65">
        <v>8988408</v>
      </c>
      <c r="CD495" s="65">
        <v>8071845</v>
      </c>
      <c r="CE495" s="67">
        <v>10962736</v>
      </c>
      <c r="CF495" s="65">
        <v>7568818</v>
      </c>
    </row>
    <row r="496" spans="2:84" x14ac:dyDescent="0.2">
      <c r="B496" s="62" t="s">
        <v>167</v>
      </c>
      <c r="G496" s="65">
        <v>2421983</v>
      </c>
      <c r="H496" s="65">
        <v>3108635</v>
      </c>
      <c r="I496" s="65">
        <v>2440302</v>
      </c>
      <c r="J496" s="65">
        <v>2432857</v>
      </c>
      <c r="K496" s="65">
        <v>3011705</v>
      </c>
      <c r="L496" s="65">
        <v>2342762</v>
      </c>
      <c r="M496" s="65">
        <v>2401522</v>
      </c>
      <c r="N496" s="65">
        <v>2976389</v>
      </c>
      <c r="O496" s="65">
        <v>2441234</v>
      </c>
      <c r="P496" s="65">
        <v>2333161</v>
      </c>
      <c r="Q496" s="65">
        <v>2989617</v>
      </c>
      <c r="R496" s="65">
        <v>2384438</v>
      </c>
      <c r="S496" s="65">
        <v>2424093</v>
      </c>
      <c r="T496" s="65">
        <v>3016775</v>
      </c>
      <c r="U496" s="65">
        <v>2359315</v>
      </c>
      <c r="V496" s="65">
        <v>2494330</v>
      </c>
      <c r="W496" s="65">
        <v>2854962</v>
      </c>
      <c r="X496" s="65">
        <v>2240539</v>
      </c>
      <c r="Y496" s="65">
        <v>2532540</v>
      </c>
      <c r="Z496" s="65">
        <v>3283978</v>
      </c>
      <c r="AA496" s="65">
        <v>2602491</v>
      </c>
      <c r="AB496" s="65">
        <v>2512605</v>
      </c>
      <c r="AC496" s="65">
        <v>3328299</v>
      </c>
      <c r="AD496" s="65">
        <v>2357212</v>
      </c>
      <c r="AE496" s="65">
        <v>2402574</v>
      </c>
      <c r="AF496" s="65">
        <v>3035807</v>
      </c>
      <c r="AG496" s="65">
        <v>2526724</v>
      </c>
      <c r="AH496" s="65">
        <v>2526133</v>
      </c>
      <c r="AI496" s="65">
        <v>3261585</v>
      </c>
      <c r="AJ496" s="65">
        <v>2595812</v>
      </c>
      <c r="AK496" s="65">
        <v>2495445</v>
      </c>
      <c r="AL496" s="65">
        <v>3287344</v>
      </c>
      <c r="AM496" s="65">
        <v>2740636</v>
      </c>
      <c r="AN496" s="65">
        <v>2765547</v>
      </c>
      <c r="AO496" s="65">
        <v>3526712</v>
      </c>
      <c r="AP496" s="65">
        <v>2764592</v>
      </c>
      <c r="AQ496" s="65">
        <v>3028113</v>
      </c>
      <c r="AR496" s="65">
        <v>3695423</v>
      </c>
      <c r="AS496" s="65">
        <v>2985683</v>
      </c>
      <c r="AT496" s="65">
        <v>3130690</v>
      </c>
      <c r="AU496" s="65">
        <v>3896821</v>
      </c>
      <c r="AV496" s="65">
        <v>3244642</v>
      </c>
      <c r="AW496" s="65">
        <v>2914668</v>
      </c>
      <c r="AX496" s="65">
        <v>4205762</v>
      </c>
      <c r="AY496" s="65">
        <v>3496167</v>
      </c>
      <c r="AZ496" s="65">
        <v>3306070</v>
      </c>
      <c r="BA496" s="65">
        <v>4457983</v>
      </c>
      <c r="BB496" s="65">
        <v>2880617</v>
      </c>
      <c r="BC496" s="65">
        <v>4093226</v>
      </c>
      <c r="BD496" s="65">
        <v>4863971</v>
      </c>
      <c r="BE496" s="65">
        <v>3723011</v>
      </c>
      <c r="BF496" s="65">
        <v>3959610</v>
      </c>
      <c r="BG496" s="65">
        <v>5170962</v>
      </c>
      <c r="BH496" s="65">
        <v>4084270</v>
      </c>
      <c r="BI496" s="65">
        <v>4359867</v>
      </c>
      <c r="BJ496" s="65">
        <v>5511588</v>
      </c>
      <c r="BK496" s="65">
        <v>5375449</v>
      </c>
      <c r="BL496" s="65">
        <v>5322495</v>
      </c>
      <c r="BM496" s="65">
        <v>7222337</v>
      </c>
      <c r="BN496" s="65">
        <v>5804639</v>
      </c>
      <c r="BO496" s="65">
        <v>6146175</v>
      </c>
      <c r="BP496" s="65">
        <v>7746140</v>
      </c>
      <c r="BQ496" s="65">
        <v>6322494</v>
      </c>
      <c r="BR496" s="65">
        <v>6137005</v>
      </c>
      <c r="BS496" s="65">
        <v>8769757</v>
      </c>
      <c r="BT496" s="65">
        <v>6987096</v>
      </c>
      <c r="BU496" s="65">
        <v>7800393</v>
      </c>
      <c r="BV496" s="65">
        <v>9341692</v>
      </c>
      <c r="BW496" s="65"/>
      <c r="BX496" s="65"/>
      <c r="BY496" s="65"/>
      <c r="BZ496" s="65"/>
      <c r="CA496" s="65"/>
      <c r="CB496" s="65"/>
      <c r="CC496" s="65">
        <v>7798817</v>
      </c>
      <c r="CD496" s="65">
        <v>6950021</v>
      </c>
      <c r="CE496" s="65">
        <v>9708122</v>
      </c>
      <c r="CF496" s="65">
        <v>7339588</v>
      </c>
    </row>
    <row r="497" spans="2:84" x14ac:dyDescent="0.2">
      <c r="B497" s="62" t="s">
        <v>409</v>
      </c>
      <c r="G497" s="64">
        <v>900197</v>
      </c>
      <c r="H497" s="65">
        <v>1130823</v>
      </c>
      <c r="I497" s="64">
        <v>876776</v>
      </c>
      <c r="J497" s="64">
        <v>888590</v>
      </c>
      <c r="K497" s="64">
        <v>990771</v>
      </c>
      <c r="L497" s="64">
        <v>713752</v>
      </c>
      <c r="M497" s="64">
        <v>728412</v>
      </c>
      <c r="N497" s="64">
        <v>812368</v>
      </c>
      <c r="O497" s="64">
        <v>734012</v>
      </c>
      <c r="P497" s="64">
        <v>753883</v>
      </c>
      <c r="Q497" s="64">
        <v>877751</v>
      </c>
      <c r="R497" s="64">
        <v>703779</v>
      </c>
      <c r="S497" s="64">
        <v>697523</v>
      </c>
      <c r="T497" s="64">
        <v>967751</v>
      </c>
      <c r="U497" s="64">
        <v>779648</v>
      </c>
      <c r="V497" s="64">
        <v>749993</v>
      </c>
      <c r="W497" s="64">
        <v>858009</v>
      </c>
      <c r="X497" s="64">
        <v>618511</v>
      </c>
      <c r="Y497" s="64">
        <v>551480</v>
      </c>
      <c r="Z497" s="64">
        <v>833891</v>
      </c>
      <c r="AA497" s="64">
        <v>681893</v>
      </c>
      <c r="AB497" s="64">
        <v>745501</v>
      </c>
      <c r="AC497" s="64">
        <v>911860</v>
      </c>
      <c r="AD497" s="64">
        <v>886193</v>
      </c>
      <c r="AE497" s="64">
        <v>892948</v>
      </c>
      <c r="AF497" s="64">
        <v>992036</v>
      </c>
      <c r="AG497" s="64">
        <v>611434</v>
      </c>
      <c r="AH497" s="64">
        <v>711640</v>
      </c>
      <c r="AI497" s="64">
        <v>847416</v>
      </c>
      <c r="AJ497" s="64">
        <v>569132</v>
      </c>
      <c r="AK497" s="64">
        <v>468608</v>
      </c>
      <c r="AL497" s="64">
        <v>820590</v>
      </c>
      <c r="AM497" s="64">
        <v>712545</v>
      </c>
      <c r="AN497" s="64">
        <v>754324</v>
      </c>
      <c r="AO497" s="65">
        <v>1035855</v>
      </c>
      <c r="AP497" s="64">
        <v>754227</v>
      </c>
      <c r="AQ497" s="64">
        <v>713453</v>
      </c>
      <c r="AR497" s="64">
        <v>950892</v>
      </c>
      <c r="AS497" s="65">
        <v>1048065</v>
      </c>
      <c r="AT497" s="64">
        <v>928095</v>
      </c>
      <c r="AU497" s="65">
        <v>1142491</v>
      </c>
      <c r="AV497" s="64">
        <v>907196</v>
      </c>
      <c r="AW497" s="64">
        <v>909916</v>
      </c>
      <c r="AX497" s="65">
        <v>1263392</v>
      </c>
      <c r="AY497" s="64">
        <v>984693</v>
      </c>
      <c r="AZ497" s="65">
        <v>1096275</v>
      </c>
      <c r="BA497" s="65">
        <v>1856604</v>
      </c>
      <c r="BB497" s="65">
        <v>1265979</v>
      </c>
      <c r="BC497" s="65">
        <v>1398066</v>
      </c>
      <c r="BD497" s="65">
        <v>1939116</v>
      </c>
      <c r="BE497" s="65">
        <v>2110615</v>
      </c>
      <c r="BF497" s="65">
        <v>1916363</v>
      </c>
      <c r="BG497" s="65">
        <v>2231457</v>
      </c>
      <c r="BH497" s="65">
        <v>1686638</v>
      </c>
      <c r="BI497" s="65">
        <v>1911123</v>
      </c>
      <c r="BJ497" s="65">
        <v>2440701</v>
      </c>
      <c r="BK497" s="65">
        <v>2185511</v>
      </c>
      <c r="BL497" s="65">
        <v>2209542</v>
      </c>
      <c r="BM497" s="65">
        <v>2564798</v>
      </c>
      <c r="BN497" s="65">
        <v>2318482</v>
      </c>
      <c r="BO497" s="65">
        <v>1960902</v>
      </c>
      <c r="BP497" s="65">
        <v>2679062</v>
      </c>
      <c r="BQ497" s="65">
        <v>2140298</v>
      </c>
      <c r="BR497" s="65">
        <v>2179914</v>
      </c>
      <c r="BS497" s="65">
        <v>2506075</v>
      </c>
      <c r="BT497" s="65">
        <v>2109825</v>
      </c>
      <c r="BU497" s="65">
        <v>2188779</v>
      </c>
      <c r="BV497" s="65">
        <v>3135208</v>
      </c>
      <c r="BW497" s="65"/>
      <c r="BX497" s="65"/>
      <c r="BY497" s="65"/>
      <c r="BZ497" s="65"/>
      <c r="CA497" s="65"/>
      <c r="CB497" s="65"/>
      <c r="CC497" s="65">
        <v>3247640</v>
      </c>
      <c r="CD497" s="65">
        <v>3257354</v>
      </c>
      <c r="CE497" s="65">
        <v>3616340</v>
      </c>
      <c r="CF497" s="65">
        <v>7326566</v>
      </c>
    </row>
    <row r="498" spans="2:84" x14ac:dyDescent="0.2">
      <c r="B498" s="62" t="s">
        <v>181</v>
      </c>
      <c r="G498" s="65">
        <v>7599523</v>
      </c>
      <c r="H498" s="65">
        <v>9732068</v>
      </c>
      <c r="I498" s="65">
        <v>7474240</v>
      </c>
      <c r="J498" s="65">
        <v>7687800</v>
      </c>
      <c r="K498" s="67">
        <v>10122664</v>
      </c>
      <c r="L498" s="65">
        <v>7479326</v>
      </c>
      <c r="M498" s="65">
        <v>9241804</v>
      </c>
      <c r="N498" s="67">
        <v>10385537</v>
      </c>
      <c r="O498" s="65">
        <v>8495358</v>
      </c>
      <c r="P498" s="67">
        <v>10288794</v>
      </c>
      <c r="Q498" s="67">
        <v>12531190</v>
      </c>
      <c r="R498" s="65">
        <v>7612552</v>
      </c>
      <c r="S498" s="65">
        <v>7524961</v>
      </c>
      <c r="T498" s="65">
        <v>9846031</v>
      </c>
      <c r="U498" s="65">
        <v>7050402</v>
      </c>
      <c r="V498" s="65">
        <v>7592918</v>
      </c>
      <c r="W498" s="65">
        <v>9217477</v>
      </c>
      <c r="X498" s="65">
        <v>7233035</v>
      </c>
      <c r="Y498" s="65">
        <v>8603506</v>
      </c>
      <c r="Z498" s="65">
        <v>9531027</v>
      </c>
      <c r="AA498" s="65">
        <v>6709916</v>
      </c>
      <c r="AB498" s="65">
        <v>6205833</v>
      </c>
      <c r="AC498" s="65">
        <v>8029159</v>
      </c>
      <c r="AD498" s="65">
        <v>8186543</v>
      </c>
      <c r="AE498" s="65">
        <v>7186735</v>
      </c>
      <c r="AF498" s="65">
        <v>8036537</v>
      </c>
      <c r="AG498" s="65">
        <v>6333551</v>
      </c>
      <c r="AH498" s="65">
        <v>7853291</v>
      </c>
      <c r="AI498" s="67">
        <v>12851450</v>
      </c>
      <c r="AJ498" s="65">
        <v>9057681</v>
      </c>
      <c r="AK498" s="65">
        <v>8675387</v>
      </c>
      <c r="AL498" s="65">
        <v>9377000</v>
      </c>
      <c r="AM498" s="65">
        <v>6361966</v>
      </c>
      <c r="AN498" s="65">
        <v>5260956</v>
      </c>
      <c r="AO498" s="65">
        <v>6797472</v>
      </c>
      <c r="AP498" s="65">
        <v>5867297</v>
      </c>
      <c r="AQ498" s="65">
        <v>5470911</v>
      </c>
      <c r="AR498" s="65">
        <v>6358902</v>
      </c>
      <c r="AS498" s="65">
        <v>5035084</v>
      </c>
      <c r="AT498" s="65">
        <v>4511142</v>
      </c>
      <c r="AU498" s="65">
        <v>4485602</v>
      </c>
      <c r="AV498" s="65">
        <v>5532655</v>
      </c>
      <c r="AW498" s="65">
        <v>6962610</v>
      </c>
      <c r="AX498" s="65">
        <v>7641692</v>
      </c>
      <c r="AY498" s="65">
        <v>2240965</v>
      </c>
      <c r="AZ498" s="65">
        <v>6441488</v>
      </c>
      <c r="BA498" s="65">
        <v>6913819</v>
      </c>
      <c r="BB498" s="65">
        <v>5357744</v>
      </c>
      <c r="BC498" s="65">
        <v>5133115</v>
      </c>
      <c r="BD498" s="65">
        <v>7113049</v>
      </c>
      <c r="BE498" s="65">
        <v>3717925</v>
      </c>
      <c r="BF498" s="65">
        <v>2411591</v>
      </c>
      <c r="BG498" s="65">
        <v>2422017</v>
      </c>
      <c r="BH498" s="65">
        <v>6472120</v>
      </c>
      <c r="BI498" s="65">
        <v>6061435</v>
      </c>
      <c r="BJ498" s="65">
        <v>4985408</v>
      </c>
      <c r="BK498" s="65">
        <v>5801647</v>
      </c>
      <c r="BL498" s="65">
        <v>6062779</v>
      </c>
      <c r="BM498" s="65">
        <v>6016403</v>
      </c>
      <c r="BN498" s="65">
        <v>8423599</v>
      </c>
      <c r="BO498" s="65">
        <v>5700610</v>
      </c>
      <c r="BP498" s="65">
        <v>7592747</v>
      </c>
      <c r="BQ498" s="65">
        <v>6283116</v>
      </c>
      <c r="BR498" s="65">
        <v>6024882</v>
      </c>
      <c r="BS498" s="65">
        <v>7911470</v>
      </c>
      <c r="BT498" s="65">
        <v>6886070</v>
      </c>
      <c r="BU498" s="65">
        <v>9033322</v>
      </c>
      <c r="BV498" s="65">
        <v>9411602</v>
      </c>
      <c r="BW498" s="65"/>
      <c r="BX498" s="65"/>
      <c r="BY498" s="65"/>
      <c r="BZ498" s="65"/>
      <c r="CA498" s="65"/>
      <c r="CB498" s="65"/>
      <c r="CC498" s="65">
        <v>6971780</v>
      </c>
      <c r="CD498" s="65">
        <v>6635580</v>
      </c>
      <c r="CE498" s="65">
        <v>7911960</v>
      </c>
      <c r="CF498" s="65">
        <v>6947162</v>
      </c>
    </row>
    <row r="499" spans="2:84" x14ac:dyDescent="0.2">
      <c r="B499" s="62" t="s">
        <v>486</v>
      </c>
      <c r="G499" s="64">
        <v>695621</v>
      </c>
      <c r="H499" s="64">
        <v>885438</v>
      </c>
      <c r="I499" s="64">
        <v>752024</v>
      </c>
      <c r="J499" s="64">
        <v>754659</v>
      </c>
      <c r="K499" s="65">
        <v>1021703</v>
      </c>
      <c r="L499" s="64">
        <v>797932</v>
      </c>
      <c r="M499" s="64">
        <v>772959</v>
      </c>
      <c r="N499" s="64">
        <v>999613</v>
      </c>
      <c r="O499" s="64">
        <v>818494</v>
      </c>
      <c r="P499" s="64">
        <v>759996</v>
      </c>
      <c r="Q499" s="65">
        <v>1050104</v>
      </c>
      <c r="R499" s="64">
        <v>759989</v>
      </c>
      <c r="S499" s="64">
        <v>766062</v>
      </c>
      <c r="T499" s="64">
        <v>888119</v>
      </c>
      <c r="U499" s="65">
        <v>1051456</v>
      </c>
      <c r="V499" s="65">
        <v>1058840</v>
      </c>
      <c r="W499" s="65">
        <v>1350492</v>
      </c>
      <c r="X499" s="65">
        <v>1204138</v>
      </c>
      <c r="Y499" s="65">
        <v>1086285</v>
      </c>
      <c r="Z499" s="65">
        <v>1365011</v>
      </c>
      <c r="AA499" s="65">
        <v>1512036</v>
      </c>
      <c r="AB499" s="65">
        <v>1433321</v>
      </c>
      <c r="AC499" s="65">
        <v>1911216</v>
      </c>
      <c r="AD499" s="65">
        <v>1441172</v>
      </c>
      <c r="AE499" s="65">
        <v>1526698</v>
      </c>
      <c r="AF499" s="65">
        <v>2346438</v>
      </c>
      <c r="AG499" s="65">
        <v>2335177</v>
      </c>
      <c r="AH499" s="65">
        <v>1755000</v>
      </c>
      <c r="AI499" s="65">
        <v>2142918</v>
      </c>
      <c r="AJ499" s="65">
        <v>1780286</v>
      </c>
      <c r="AK499" s="65">
        <v>1883501</v>
      </c>
      <c r="AL499" s="65">
        <v>2323680</v>
      </c>
      <c r="AM499" s="65">
        <v>2057003</v>
      </c>
      <c r="AN499" s="65">
        <v>2132004</v>
      </c>
      <c r="AO499" s="65">
        <v>2754167</v>
      </c>
      <c r="AP499" s="65">
        <v>2209654</v>
      </c>
      <c r="AQ499" s="65">
        <v>2120036</v>
      </c>
      <c r="AR499" s="65">
        <v>3033428</v>
      </c>
      <c r="AS499" s="65">
        <v>2335720</v>
      </c>
      <c r="AT499" s="65">
        <v>2395693</v>
      </c>
      <c r="AU499" s="65">
        <v>3070210</v>
      </c>
      <c r="AV499" s="65">
        <v>2693250</v>
      </c>
      <c r="AW499" s="65">
        <v>2636037</v>
      </c>
      <c r="AX499" s="65">
        <v>3661180</v>
      </c>
      <c r="AY499" s="65">
        <v>2944956</v>
      </c>
      <c r="AZ499" s="65">
        <v>2826428</v>
      </c>
      <c r="BA499" s="65">
        <v>3371424</v>
      </c>
      <c r="BB499" s="65">
        <v>2519452</v>
      </c>
      <c r="BC499" s="65">
        <v>2601495</v>
      </c>
      <c r="BD499" s="65">
        <v>3316014</v>
      </c>
      <c r="BE499" s="65">
        <v>2768075</v>
      </c>
      <c r="BF499" s="65">
        <v>2887105</v>
      </c>
      <c r="BG499" s="65">
        <v>4095636</v>
      </c>
      <c r="BH499" s="65">
        <v>3376725</v>
      </c>
      <c r="BI499" s="65">
        <v>3542047</v>
      </c>
      <c r="BJ499" s="65">
        <v>4335312</v>
      </c>
      <c r="BK499" s="65">
        <v>3742476</v>
      </c>
      <c r="BL499" s="65">
        <v>3818253</v>
      </c>
      <c r="BM499" s="65">
        <v>5014821</v>
      </c>
      <c r="BN499" s="65">
        <v>3603135</v>
      </c>
      <c r="BO499" s="65">
        <v>4182159</v>
      </c>
      <c r="BP499" s="65">
        <v>5457793</v>
      </c>
      <c r="BQ499" s="65">
        <v>4246849</v>
      </c>
      <c r="BR499" s="65">
        <v>4096151</v>
      </c>
      <c r="BS499" s="65">
        <v>5480333</v>
      </c>
      <c r="BT499" s="65">
        <v>4045737</v>
      </c>
      <c r="BU499" s="65">
        <v>4747148</v>
      </c>
      <c r="BV499" s="65">
        <v>6387890</v>
      </c>
      <c r="BW499" s="65"/>
      <c r="BX499" s="65"/>
      <c r="BY499" s="65"/>
      <c r="BZ499" s="65"/>
      <c r="CA499" s="65"/>
      <c r="CB499" s="65"/>
      <c r="CC499" s="65">
        <v>7489710</v>
      </c>
      <c r="CD499" s="65">
        <v>7472627</v>
      </c>
      <c r="CE499" s="65">
        <v>9198430</v>
      </c>
      <c r="CF499" s="65">
        <v>6695494</v>
      </c>
    </row>
    <row r="500" spans="2:84" x14ac:dyDescent="0.2">
      <c r="B500" s="62" t="s">
        <v>807</v>
      </c>
      <c r="G500" s="64">
        <v>831730</v>
      </c>
      <c r="H500" s="65">
        <v>1061817</v>
      </c>
      <c r="I500" s="65">
        <v>1125094</v>
      </c>
      <c r="J500" s="64">
        <v>831682</v>
      </c>
      <c r="K500" s="65">
        <v>1077101</v>
      </c>
      <c r="L500" s="64">
        <v>803689</v>
      </c>
      <c r="M500" s="64">
        <v>876149</v>
      </c>
      <c r="N500" s="65">
        <v>1092039</v>
      </c>
      <c r="O500" s="64">
        <v>884573</v>
      </c>
      <c r="P500" s="64">
        <v>934572</v>
      </c>
      <c r="Q500" s="65">
        <v>1155369</v>
      </c>
      <c r="R500" s="64">
        <v>978972</v>
      </c>
      <c r="S500" s="64">
        <v>897299</v>
      </c>
      <c r="T500" s="65">
        <v>1072743</v>
      </c>
      <c r="U500" s="64">
        <v>827018</v>
      </c>
      <c r="V500" s="64">
        <v>766857</v>
      </c>
      <c r="W500" s="64">
        <v>574535</v>
      </c>
      <c r="X500" s="65">
        <v>1145715</v>
      </c>
      <c r="Y500" s="64">
        <v>901991</v>
      </c>
      <c r="Z500" s="64">
        <v>903586</v>
      </c>
      <c r="AA500" s="64">
        <v>731872</v>
      </c>
      <c r="AB500" s="64">
        <v>694021</v>
      </c>
      <c r="AC500" s="64">
        <v>998653</v>
      </c>
      <c r="AD500" s="64">
        <v>882778</v>
      </c>
      <c r="AE500" s="64">
        <v>889069</v>
      </c>
      <c r="AF500" s="65">
        <v>1098932</v>
      </c>
      <c r="AG500" s="64">
        <v>876827</v>
      </c>
      <c r="AH500" s="64">
        <v>749780</v>
      </c>
      <c r="AI500" s="64">
        <v>866655</v>
      </c>
      <c r="AJ500" s="64">
        <v>798588</v>
      </c>
      <c r="AK500" s="64">
        <v>835161</v>
      </c>
      <c r="AL500" s="65">
        <v>1093052</v>
      </c>
      <c r="AM500" s="64">
        <v>995446</v>
      </c>
      <c r="AN500" s="65">
        <v>1094423</v>
      </c>
      <c r="AO500" s="65">
        <v>1575088</v>
      </c>
      <c r="AP500" s="65">
        <v>1259714</v>
      </c>
      <c r="AQ500" s="65">
        <v>1291915</v>
      </c>
      <c r="AR500" s="65">
        <v>1790832</v>
      </c>
      <c r="AS500" s="65">
        <v>1574359</v>
      </c>
      <c r="AT500" s="65">
        <v>1775232</v>
      </c>
      <c r="AU500" s="65">
        <v>2190605</v>
      </c>
      <c r="AV500" s="65">
        <v>1733151</v>
      </c>
      <c r="AW500" s="65">
        <v>1965518</v>
      </c>
      <c r="AX500" s="65">
        <v>2488924</v>
      </c>
      <c r="AY500" s="65">
        <v>2263494</v>
      </c>
      <c r="AZ500" s="65">
        <v>2340553</v>
      </c>
      <c r="BA500" s="65">
        <v>3035391</v>
      </c>
      <c r="BB500" s="65">
        <v>2384353</v>
      </c>
      <c r="BC500" s="65">
        <v>2186589</v>
      </c>
      <c r="BD500" s="65">
        <v>3117127</v>
      </c>
      <c r="BE500" s="65">
        <v>2110118</v>
      </c>
      <c r="BF500" s="65">
        <v>2109951</v>
      </c>
      <c r="BG500" s="65">
        <v>2423102</v>
      </c>
      <c r="BH500" s="65">
        <v>2054832</v>
      </c>
      <c r="BI500" s="65">
        <v>2146284</v>
      </c>
      <c r="BJ500" s="65">
        <v>2507221</v>
      </c>
      <c r="BK500" s="65">
        <v>2182103</v>
      </c>
      <c r="BL500" s="65">
        <v>2463227</v>
      </c>
      <c r="BM500" s="65">
        <v>2859437</v>
      </c>
      <c r="BN500" s="65">
        <v>2233375</v>
      </c>
      <c r="BO500" s="65">
        <v>2486790</v>
      </c>
      <c r="BP500" s="65">
        <v>3413248</v>
      </c>
      <c r="BQ500" s="65">
        <v>2541074</v>
      </c>
      <c r="BR500" s="65">
        <v>2612028</v>
      </c>
      <c r="BS500" s="65">
        <v>2851590</v>
      </c>
      <c r="BT500" s="65">
        <v>2115819</v>
      </c>
      <c r="BU500" s="65">
        <v>2094838</v>
      </c>
      <c r="BV500" s="65">
        <v>2367751</v>
      </c>
      <c r="BW500" s="65"/>
      <c r="BX500" s="65"/>
      <c r="BY500" s="65"/>
      <c r="BZ500" s="65"/>
      <c r="CA500" s="65"/>
      <c r="CB500" s="65"/>
      <c r="CC500" s="65">
        <v>1988911</v>
      </c>
      <c r="CD500" s="65">
        <v>1889386</v>
      </c>
      <c r="CE500" s="65">
        <v>2245352</v>
      </c>
      <c r="CF500" s="65">
        <v>6022138</v>
      </c>
    </row>
    <row r="501" spans="2:84" x14ac:dyDescent="0.2">
      <c r="B501" s="62" t="s">
        <v>217</v>
      </c>
      <c r="G501" s="61">
        <v>37227</v>
      </c>
      <c r="H501" s="61">
        <v>88597</v>
      </c>
      <c r="I501" s="61">
        <v>59996</v>
      </c>
      <c r="J501" s="61">
        <v>41118</v>
      </c>
      <c r="K501" s="61">
        <v>61823</v>
      </c>
      <c r="L501" s="61">
        <v>43773</v>
      </c>
      <c r="M501" s="61">
        <v>41743</v>
      </c>
      <c r="N501" s="61">
        <v>49332</v>
      </c>
      <c r="O501" s="61">
        <v>69118</v>
      </c>
      <c r="P501" s="64">
        <v>101397</v>
      </c>
      <c r="Q501" s="64">
        <v>155952</v>
      </c>
      <c r="R501" s="64">
        <v>681348</v>
      </c>
      <c r="S501" s="64">
        <v>997529</v>
      </c>
      <c r="T501" s="64">
        <v>943927</v>
      </c>
      <c r="U501" s="64">
        <v>791472</v>
      </c>
      <c r="V501" s="64">
        <v>939412</v>
      </c>
      <c r="W501" s="65">
        <v>1099065</v>
      </c>
      <c r="X501" s="64">
        <v>873096</v>
      </c>
      <c r="Y501" s="64">
        <v>956463</v>
      </c>
      <c r="Z501" s="65">
        <v>1200844</v>
      </c>
      <c r="AA501" s="65">
        <v>1251072</v>
      </c>
      <c r="AB501" s="65">
        <v>1192798</v>
      </c>
      <c r="AC501" s="65">
        <v>1537526</v>
      </c>
      <c r="AD501" s="65">
        <v>1256698</v>
      </c>
      <c r="AE501" s="65">
        <v>1270062</v>
      </c>
      <c r="AF501" s="65">
        <v>1510480</v>
      </c>
      <c r="AG501" s="65">
        <v>1293876</v>
      </c>
      <c r="AH501" s="65">
        <v>1326209</v>
      </c>
      <c r="AI501" s="65">
        <v>1591504</v>
      </c>
      <c r="AJ501" s="65">
        <v>1191716</v>
      </c>
      <c r="AK501" s="65">
        <v>1233475</v>
      </c>
      <c r="AL501" s="65">
        <v>1497355</v>
      </c>
      <c r="AM501" s="65">
        <v>1103677</v>
      </c>
      <c r="AN501" s="64">
        <v>919286</v>
      </c>
      <c r="AO501" s="65">
        <v>1187392</v>
      </c>
      <c r="AP501" s="64">
        <v>937521</v>
      </c>
      <c r="AQ501" s="64">
        <v>912268</v>
      </c>
      <c r="AR501" s="65">
        <v>1107451</v>
      </c>
      <c r="AS501" s="64">
        <v>816796</v>
      </c>
      <c r="AT501" s="64">
        <v>933769</v>
      </c>
      <c r="AU501" s="65">
        <v>1258010</v>
      </c>
      <c r="AV501" s="64">
        <v>946627</v>
      </c>
      <c r="AW501" s="64">
        <v>960822</v>
      </c>
      <c r="AX501" s="65">
        <v>1262406</v>
      </c>
      <c r="AY501" s="64">
        <v>913449</v>
      </c>
      <c r="AZ501" s="64">
        <v>873016</v>
      </c>
      <c r="BA501" s="65">
        <v>1096618</v>
      </c>
      <c r="BB501" s="64">
        <v>786955</v>
      </c>
      <c r="BC501" s="64">
        <v>896778</v>
      </c>
      <c r="BD501" s="65">
        <v>1024095</v>
      </c>
      <c r="BE501" s="64">
        <v>769426</v>
      </c>
      <c r="BF501" s="64">
        <v>710124</v>
      </c>
      <c r="BG501" s="64">
        <v>963478</v>
      </c>
      <c r="BH501" s="64">
        <v>694226</v>
      </c>
      <c r="BI501" s="64">
        <v>752826</v>
      </c>
      <c r="BJ501" s="64">
        <v>892904</v>
      </c>
      <c r="BK501" s="64">
        <v>655841</v>
      </c>
      <c r="BL501" s="64">
        <v>650997</v>
      </c>
      <c r="BM501" s="64">
        <v>829118</v>
      </c>
      <c r="BN501" s="64">
        <v>628325</v>
      </c>
      <c r="BO501" s="64">
        <v>760490</v>
      </c>
      <c r="BP501" s="64">
        <v>785768</v>
      </c>
      <c r="BQ501" s="64">
        <v>601289</v>
      </c>
      <c r="BR501" s="64">
        <v>667584</v>
      </c>
      <c r="BS501" s="65">
        <v>1054960</v>
      </c>
      <c r="BT501" s="64">
        <v>867024</v>
      </c>
      <c r="BU501" s="65">
        <v>4695697</v>
      </c>
      <c r="BV501" s="65">
        <v>7278306</v>
      </c>
      <c r="BW501" s="65"/>
      <c r="BX501" s="65"/>
      <c r="BY501" s="65"/>
      <c r="BZ501" s="65"/>
      <c r="CA501" s="65"/>
      <c r="CB501" s="65"/>
      <c r="CC501" s="65">
        <v>5775937</v>
      </c>
      <c r="CD501" s="65">
        <v>6841919</v>
      </c>
      <c r="CE501" s="65">
        <v>7423728</v>
      </c>
      <c r="CF501" s="65">
        <v>5859541</v>
      </c>
    </row>
    <row r="502" spans="2:84" x14ac:dyDescent="0.2">
      <c r="B502" s="62" t="s">
        <v>260</v>
      </c>
      <c r="G502" s="65">
        <v>1549480</v>
      </c>
      <c r="H502" s="65">
        <v>2091701</v>
      </c>
      <c r="I502" s="65">
        <v>1630687</v>
      </c>
      <c r="J502" s="65">
        <v>1553444</v>
      </c>
      <c r="K502" s="65">
        <v>2255202</v>
      </c>
      <c r="L502" s="65">
        <v>1720983</v>
      </c>
      <c r="M502" s="65">
        <v>1791262</v>
      </c>
      <c r="N502" s="65">
        <v>2568738</v>
      </c>
      <c r="O502" s="65">
        <v>1794089</v>
      </c>
      <c r="P502" s="65">
        <v>1700645</v>
      </c>
      <c r="Q502" s="65">
        <v>2137289</v>
      </c>
      <c r="R502" s="65">
        <v>2028837</v>
      </c>
      <c r="S502" s="65">
        <v>2034405</v>
      </c>
      <c r="T502" s="65">
        <v>2570651</v>
      </c>
      <c r="U502" s="65">
        <v>2027650</v>
      </c>
      <c r="V502" s="65">
        <v>2390531</v>
      </c>
      <c r="W502" s="65">
        <v>2642498</v>
      </c>
      <c r="X502" s="65">
        <v>1974301</v>
      </c>
      <c r="Y502" s="65">
        <v>2169702</v>
      </c>
      <c r="Z502" s="65">
        <v>2595465</v>
      </c>
      <c r="AA502" s="65">
        <v>2023440</v>
      </c>
      <c r="AB502" s="65">
        <v>1990509</v>
      </c>
      <c r="AC502" s="65">
        <v>2666490</v>
      </c>
      <c r="AD502" s="65">
        <v>1786164</v>
      </c>
      <c r="AE502" s="65">
        <v>2129996</v>
      </c>
      <c r="AF502" s="65">
        <v>2780332</v>
      </c>
      <c r="AG502" s="65">
        <v>2070065</v>
      </c>
      <c r="AH502" s="65">
        <v>2279348</v>
      </c>
      <c r="AI502" s="65">
        <v>2537000</v>
      </c>
      <c r="AJ502" s="65">
        <v>2059991</v>
      </c>
      <c r="AK502" s="65">
        <v>2369625</v>
      </c>
      <c r="AL502" s="65">
        <v>2969294</v>
      </c>
      <c r="AM502" s="65">
        <v>2295012</v>
      </c>
      <c r="AN502" s="65">
        <v>2690166</v>
      </c>
      <c r="AO502" s="65">
        <v>3223420</v>
      </c>
      <c r="AP502" s="65">
        <v>2978932</v>
      </c>
      <c r="AQ502" s="65">
        <v>3022404</v>
      </c>
      <c r="AR502" s="65">
        <v>3657681</v>
      </c>
      <c r="AS502" s="65">
        <v>3011122</v>
      </c>
      <c r="AT502" s="65">
        <v>3172600</v>
      </c>
      <c r="AU502" s="65">
        <v>3457558</v>
      </c>
      <c r="AV502" s="65">
        <v>2713059</v>
      </c>
      <c r="AW502" s="65">
        <v>2819449</v>
      </c>
      <c r="AX502" s="65">
        <v>4312506</v>
      </c>
      <c r="AY502" s="65">
        <v>3452142</v>
      </c>
      <c r="AZ502" s="65">
        <v>3451089</v>
      </c>
      <c r="BA502" s="65">
        <v>4920688</v>
      </c>
      <c r="BB502" s="65">
        <v>4254587</v>
      </c>
      <c r="BC502" s="65">
        <v>4279353</v>
      </c>
      <c r="BD502" s="65">
        <v>5519158</v>
      </c>
      <c r="BE502" s="65">
        <v>4008376</v>
      </c>
      <c r="BF502" s="65">
        <v>4323273</v>
      </c>
      <c r="BG502" s="65">
        <v>5865347</v>
      </c>
      <c r="BH502" s="65">
        <v>4673734</v>
      </c>
      <c r="BI502" s="65">
        <v>5930527</v>
      </c>
      <c r="BJ502" s="65">
        <v>6429070</v>
      </c>
      <c r="BK502" s="65">
        <v>6174898</v>
      </c>
      <c r="BL502" s="65">
        <v>5712430</v>
      </c>
      <c r="BM502" s="65">
        <v>9516251</v>
      </c>
      <c r="BN502" s="65">
        <v>7834451</v>
      </c>
      <c r="BO502" s="65">
        <v>8006084</v>
      </c>
      <c r="BP502" s="65">
        <v>9022366</v>
      </c>
      <c r="BQ502" s="65">
        <v>7521680</v>
      </c>
      <c r="BR502" s="65">
        <v>7403595</v>
      </c>
      <c r="BS502" s="65">
        <v>9982682</v>
      </c>
      <c r="BT502" s="65">
        <v>8564036</v>
      </c>
      <c r="BU502" s="65">
        <v>7781570</v>
      </c>
      <c r="BV502" s="65">
        <v>8235200</v>
      </c>
      <c r="BW502" s="65"/>
      <c r="BX502" s="65"/>
      <c r="BY502" s="65"/>
      <c r="BZ502" s="65"/>
      <c r="CA502" s="65"/>
      <c r="CB502" s="65"/>
      <c r="CC502" s="65">
        <v>6140694</v>
      </c>
      <c r="CD502" s="65">
        <v>5817406</v>
      </c>
      <c r="CE502" s="65">
        <v>7459587</v>
      </c>
      <c r="CF502" s="65">
        <v>5366298</v>
      </c>
    </row>
    <row r="503" spans="2:84" x14ac:dyDescent="0.2">
      <c r="B503" s="62" t="s">
        <v>543</v>
      </c>
      <c r="G503" s="65">
        <v>2986642</v>
      </c>
      <c r="H503" s="65">
        <v>3913267</v>
      </c>
      <c r="I503" s="65">
        <v>3159105</v>
      </c>
      <c r="J503" s="65">
        <v>3391318</v>
      </c>
      <c r="K503" s="65">
        <v>4105107</v>
      </c>
      <c r="L503" s="65">
        <v>3296767</v>
      </c>
      <c r="M503" s="65">
        <v>3406558</v>
      </c>
      <c r="N503" s="65">
        <v>3987238</v>
      </c>
      <c r="O503" s="65">
        <v>3061779</v>
      </c>
      <c r="P503" s="65">
        <v>3029437</v>
      </c>
      <c r="Q503" s="65">
        <v>3658126</v>
      </c>
      <c r="R503" s="65">
        <v>2721150</v>
      </c>
      <c r="S503" s="65">
        <v>2896279</v>
      </c>
      <c r="T503" s="65">
        <v>3898750</v>
      </c>
      <c r="U503" s="65">
        <v>3120836</v>
      </c>
      <c r="V503" s="65">
        <v>3562824</v>
      </c>
      <c r="W503" s="65">
        <v>4129609</v>
      </c>
      <c r="X503" s="65">
        <v>3178335</v>
      </c>
      <c r="Y503" s="65">
        <v>3264874</v>
      </c>
      <c r="Z503" s="65">
        <v>3745286</v>
      </c>
      <c r="AA503" s="65">
        <v>3008647</v>
      </c>
      <c r="AB503" s="65">
        <v>2916846</v>
      </c>
      <c r="AC503" s="65">
        <v>3675007</v>
      </c>
      <c r="AD503" s="65">
        <v>3076368</v>
      </c>
      <c r="AE503" s="65">
        <v>3370148</v>
      </c>
      <c r="AF503" s="65">
        <v>3868110</v>
      </c>
      <c r="AG503" s="65">
        <v>3188947</v>
      </c>
      <c r="AH503" s="65">
        <v>3423117</v>
      </c>
      <c r="AI503" s="65">
        <v>4223734</v>
      </c>
      <c r="AJ503" s="65">
        <v>3417911</v>
      </c>
      <c r="AK503" s="65">
        <v>3602895</v>
      </c>
      <c r="AL503" s="65">
        <v>4102491</v>
      </c>
      <c r="AM503" s="65">
        <v>3395391</v>
      </c>
      <c r="AN503" s="65">
        <v>5717180</v>
      </c>
      <c r="AO503" s="65">
        <v>7028206</v>
      </c>
      <c r="AP503" s="65">
        <v>5668546</v>
      </c>
      <c r="AQ503" s="65">
        <v>6010175</v>
      </c>
      <c r="AR503" s="65">
        <v>7485638</v>
      </c>
      <c r="AS503" s="65">
        <v>5713243</v>
      </c>
      <c r="AT503" s="65">
        <v>6315958</v>
      </c>
      <c r="AU503" s="65">
        <v>7610441</v>
      </c>
      <c r="AV503" s="65">
        <v>5960117</v>
      </c>
      <c r="AW503" s="65">
        <v>5832493</v>
      </c>
      <c r="AX503" s="65">
        <v>7016667</v>
      </c>
      <c r="AY503" s="65">
        <v>4960504</v>
      </c>
      <c r="AZ503" s="65">
        <v>4947597</v>
      </c>
      <c r="BA503" s="65">
        <v>5724637</v>
      </c>
      <c r="BB503" s="65">
        <v>5013085</v>
      </c>
      <c r="BC503" s="65">
        <v>5453048</v>
      </c>
      <c r="BD503" s="65">
        <v>8782141</v>
      </c>
      <c r="BE503" s="65">
        <v>5940947</v>
      </c>
      <c r="BF503" s="65">
        <v>5827323</v>
      </c>
      <c r="BG503" s="65">
        <v>7884690</v>
      </c>
      <c r="BH503" s="65">
        <v>6811198</v>
      </c>
      <c r="BI503" s="65">
        <v>6055467</v>
      </c>
      <c r="BJ503" s="65">
        <v>7956235</v>
      </c>
      <c r="BK503" s="65">
        <v>5544753</v>
      </c>
      <c r="BL503" s="65">
        <v>5349868</v>
      </c>
      <c r="BM503" s="65">
        <v>5619557</v>
      </c>
      <c r="BN503" s="65">
        <v>4442330</v>
      </c>
      <c r="BO503" s="65">
        <v>4420017</v>
      </c>
      <c r="BP503" s="65">
        <v>6059726</v>
      </c>
      <c r="BQ503" s="65">
        <v>5315450</v>
      </c>
      <c r="BR503" s="65">
        <v>5206346</v>
      </c>
      <c r="BS503" s="65">
        <v>9307218</v>
      </c>
      <c r="BT503" s="65">
        <v>5496830</v>
      </c>
      <c r="BU503" s="65">
        <v>7310859</v>
      </c>
      <c r="BV503" s="65">
        <v>6758518</v>
      </c>
      <c r="BW503" s="65"/>
      <c r="BX503" s="65"/>
      <c r="BY503" s="65"/>
      <c r="BZ503" s="65"/>
      <c r="CA503" s="65"/>
      <c r="CB503" s="65"/>
      <c r="CC503" s="65">
        <v>4578380</v>
      </c>
      <c r="CD503" s="65">
        <v>4552590</v>
      </c>
      <c r="CE503" s="65">
        <v>5375222</v>
      </c>
      <c r="CF503" s="65">
        <v>5005247</v>
      </c>
    </row>
    <row r="504" spans="2:84" x14ac:dyDescent="0.2">
      <c r="B504" s="62" t="s">
        <v>165</v>
      </c>
      <c r="G504" s="65">
        <v>2689365</v>
      </c>
      <c r="H504" s="65">
        <v>3628387</v>
      </c>
      <c r="I504" s="65">
        <v>2925128</v>
      </c>
      <c r="J504" s="65">
        <v>2999902</v>
      </c>
      <c r="K504" s="65">
        <v>3758824</v>
      </c>
      <c r="L504" s="65">
        <v>2995769</v>
      </c>
      <c r="M504" s="65">
        <v>2992304</v>
      </c>
      <c r="N504" s="65">
        <v>3758857</v>
      </c>
      <c r="O504" s="65">
        <v>3083859</v>
      </c>
      <c r="P504" s="65">
        <v>3118002</v>
      </c>
      <c r="Q504" s="65">
        <v>4155633</v>
      </c>
      <c r="R504" s="65">
        <v>2997769</v>
      </c>
      <c r="S504" s="65">
        <v>2916651</v>
      </c>
      <c r="T504" s="65">
        <v>3764239</v>
      </c>
      <c r="U504" s="65">
        <v>2673771</v>
      </c>
      <c r="V504" s="65">
        <v>3135710</v>
      </c>
      <c r="W504" s="65">
        <v>3495250</v>
      </c>
      <c r="X504" s="65">
        <v>2431722</v>
      </c>
      <c r="Y504" s="65">
        <v>2364086</v>
      </c>
      <c r="Z504" s="65">
        <v>2909905</v>
      </c>
      <c r="AA504" s="65">
        <v>2147685</v>
      </c>
      <c r="AB504" s="65">
        <v>2030776</v>
      </c>
      <c r="AC504" s="65">
        <v>2621921</v>
      </c>
      <c r="AD504" s="65">
        <v>2063782</v>
      </c>
      <c r="AE504" s="65">
        <v>1987790</v>
      </c>
      <c r="AF504" s="65">
        <v>2826639</v>
      </c>
      <c r="AG504" s="65">
        <v>2384772</v>
      </c>
      <c r="AH504" s="65">
        <v>2398752</v>
      </c>
      <c r="AI504" s="65">
        <v>2795978</v>
      </c>
      <c r="AJ504" s="65">
        <v>2260764</v>
      </c>
      <c r="AK504" s="65">
        <v>2074890</v>
      </c>
      <c r="AL504" s="65">
        <v>2810229</v>
      </c>
      <c r="AM504" s="65">
        <v>2383815</v>
      </c>
      <c r="AN504" s="65">
        <v>2335018</v>
      </c>
      <c r="AO504" s="65">
        <v>2837728</v>
      </c>
      <c r="AP504" s="65">
        <v>2397435</v>
      </c>
      <c r="AQ504" s="65">
        <v>2383727</v>
      </c>
      <c r="AR504" s="65">
        <v>2725563</v>
      </c>
      <c r="AS504" s="65">
        <v>2559886</v>
      </c>
      <c r="AT504" s="65">
        <v>3222717</v>
      </c>
      <c r="AU504" s="65">
        <v>3804858</v>
      </c>
      <c r="AV504" s="65">
        <v>3190950</v>
      </c>
      <c r="AW504" s="65">
        <v>3148079</v>
      </c>
      <c r="AX504" s="65">
        <v>3938628</v>
      </c>
      <c r="AY504" s="65">
        <v>3163962</v>
      </c>
      <c r="AZ504" s="65">
        <v>3290410</v>
      </c>
      <c r="BA504" s="65">
        <v>4075036</v>
      </c>
      <c r="BB504" s="65">
        <v>3058646</v>
      </c>
      <c r="BC504" s="65">
        <v>3169710</v>
      </c>
      <c r="BD504" s="65">
        <v>3547934</v>
      </c>
      <c r="BE504" s="65">
        <v>2798902</v>
      </c>
      <c r="BF504" s="64">
        <v>791498</v>
      </c>
      <c r="BG504" s="65">
        <v>1925948</v>
      </c>
      <c r="BH504" s="65">
        <v>3280680</v>
      </c>
      <c r="BI504" s="65">
        <v>2731879</v>
      </c>
      <c r="BJ504" s="65">
        <v>2978327</v>
      </c>
      <c r="BK504" s="65">
        <v>3061543</v>
      </c>
      <c r="BL504" s="65">
        <v>3035204</v>
      </c>
      <c r="BM504" s="65">
        <v>5065412</v>
      </c>
      <c r="BN504" s="65">
        <v>3530840</v>
      </c>
      <c r="BO504" s="65">
        <v>3752029</v>
      </c>
      <c r="BP504" s="65">
        <v>4213222</v>
      </c>
      <c r="BQ504" s="65">
        <v>3654093</v>
      </c>
      <c r="BR504" s="65">
        <v>3949309</v>
      </c>
      <c r="BS504" s="65">
        <v>5498816</v>
      </c>
      <c r="BT504" s="65">
        <v>4103255</v>
      </c>
      <c r="BU504" s="65">
        <v>5419083</v>
      </c>
      <c r="BV504" s="65">
        <v>6411915</v>
      </c>
      <c r="BW504" s="65"/>
      <c r="BX504" s="65"/>
      <c r="BY504" s="65"/>
      <c r="BZ504" s="65"/>
      <c r="CA504" s="65"/>
      <c r="CB504" s="65"/>
      <c r="CC504" s="65">
        <v>5381466</v>
      </c>
      <c r="CD504" s="65">
        <v>4645464</v>
      </c>
      <c r="CE504" s="65">
        <v>6437887</v>
      </c>
      <c r="CF504" s="65">
        <v>4844329</v>
      </c>
    </row>
    <row r="505" spans="2:84" x14ac:dyDescent="0.2">
      <c r="B505" s="62" t="s">
        <v>169</v>
      </c>
      <c r="G505" s="65">
        <v>1311887</v>
      </c>
      <c r="H505" s="65">
        <v>1934585</v>
      </c>
      <c r="I505" s="65">
        <v>1614417</v>
      </c>
      <c r="J505" s="65">
        <v>1727988</v>
      </c>
      <c r="K505" s="65">
        <v>2118087</v>
      </c>
      <c r="L505" s="65">
        <v>1924364</v>
      </c>
      <c r="M505" s="65">
        <v>2459138</v>
      </c>
      <c r="N505" s="65">
        <v>3000382</v>
      </c>
      <c r="O505" s="65">
        <v>2476255</v>
      </c>
      <c r="P505" s="65">
        <v>2193088</v>
      </c>
      <c r="Q505" s="65">
        <v>2740755</v>
      </c>
      <c r="R505" s="65">
        <v>2717984</v>
      </c>
      <c r="S505" s="65">
        <v>2233542</v>
      </c>
      <c r="T505" s="65">
        <v>2940462</v>
      </c>
      <c r="U505" s="65">
        <v>2386214</v>
      </c>
      <c r="V505" s="65">
        <v>2460923</v>
      </c>
      <c r="W505" s="65">
        <v>3159246</v>
      </c>
      <c r="X505" s="65">
        <v>2622965</v>
      </c>
      <c r="Y505" s="65">
        <v>3865708</v>
      </c>
      <c r="Z505" s="65">
        <v>4215518</v>
      </c>
      <c r="AA505" s="65">
        <v>3511755</v>
      </c>
      <c r="AB505" s="65">
        <v>3245877</v>
      </c>
      <c r="AC505" s="65">
        <v>4444455</v>
      </c>
      <c r="AD505" s="65">
        <v>3745092</v>
      </c>
      <c r="AE505" s="65">
        <v>3341888</v>
      </c>
      <c r="AF505" s="65">
        <v>5031291</v>
      </c>
      <c r="AG505" s="65">
        <v>4030199</v>
      </c>
      <c r="AH505" s="65">
        <v>4264458</v>
      </c>
      <c r="AI505" s="65">
        <v>5459106</v>
      </c>
      <c r="AJ505" s="65">
        <v>3840010</v>
      </c>
      <c r="AK505" s="65">
        <v>4474686</v>
      </c>
      <c r="AL505" s="65">
        <v>5236517</v>
      </c>
      <c r="AM505" s="65">
        <v>4271936</v>
      </c>
      <c r="AN505" s="65">
        <v>3861600</v>
      </c>
      <c r="AO505" s="65">
        <v>4963025</v>
      </c>
      <c r="AP505" s="65">
        <v>4473961</v>
      </c>
      <c r="AQ505" s="65">
        <v>3863131</v>
      </c>
      <c r="AR505" s="65">
        <v>5156762</v>
      </c>
      <c r="AS505" s="65">
        <v>4316350</v>
      </c>
      <c r="AT505" s="65">
        <v>3931899</v>
      </c>
      <c r="AU505" s="65">
        <v>4954529</v>
      </c>
      <c r="AV505" s="65">
        <v>3748895</v>
      </c>
      <c r="AW505" s="65">
        <v>4585934</v>
      </c>
      <c r="AX505" s="65">
        <v>4885255</v>
      </c>
      <c r="AY505" s="65">
        <v>3960908</v>
      </c>
      <c r="AZ505" s="65">
        <v>4205118</v>
      </c>
      <c r="BA505" s="65">
        <v>5121161</v>
      </c>
      <c r="BB505" s="65">
        <v>4206323</v>
      </c>
      <c r="BC505" s="65">
        <v>3349435</v>
      </c>
      <c r="BD505" s="65">
        <v>4333761</v>
      </c>
      <c r="BE505" s="65">
        <v>3157942</v>
      </c>
      <c r="BF505" s="65">
        <v>3135410</v>
      </c>
      <c r="BG505" s="65">
        <v>4149275</v>
      </c>
      <c r="BH505" s="65">
        <v>3283561</v>
      </c>
      <c r="BI505" s="65">
        <v>3581717</v>
      </c>
      <c r="BJ505" s="65">
        <v>4110848</v>
      </c>
      <c r="BK505" s="65">
        <v>3241973</v>
      </c>
      <c r="BL505" s="65">
        <v>3080437</v>
      </c>
      <c r="BM505" s="65">
        <v>4153079</v>
      </c>
      <c r="BN505" s="65">
        <v>3346161</v>
      </c>
      <c r="BO505" s="65">
        <v>2753462</v>
      </c>
      <c r="BP505" s="65">
        <v>3682785</v>
      </c>
      <c r="BQ505" s="65">
        <v>2542245</v>
      </c>
      <c r="BR505" s="65">
        <v>2770365</v>
      </c>
      <c r="BS505" s="65">
        <v>3456480</v>
      </c>
      <c r="BT505" s="65">
        <v>2793504</v>
      </c>
      <c r="BU505" s="65">
        <v>3043434</v>
      </c>
      <c r="BV505" s="65">
        <v>2760685</v>
      </c>
      <c r="BW505" s="65"/>
      <c r="BX505" s="65"/>
      <c r="BY505" s="65"/>
      <c r="BZ505" s="65"/>
      <c r="CA505" s="65"/>
      <c r="CB505" s="65"/>
      <c r="CC505" s="65">
        <v>1884487</v>
      </c>
      <c r="CD505" s="65">
        <v>1767117</v>
      </c>
      <c r="CE505" s="65">
        <v>1752287</v>
      </c>
      <c r="CF505" s="65">
        <v>4680190</v>
      </c>
    </row>
    <row r="506" spans="2:84" x14ac:dyDescent="0.2">
      <c r="B506" s="62" t="s">
        <v>192</v>
      </c>
      <c r="G506" s="64">
        <v>420926</v>
      </c>
      <c r="H506" s="64">
        <v>586324</v>
      </c>
      <c r="I506" s="64">
        <v>464726</v>
      </c>
      <c r="J506" s="64">
        <v>497083</v>
      </c>
      <c r="K506" s="64">
        <v>637192</v>
      </c>
      <c r="L506" s="64">
        <v>545405</v>
      </c>
      <c r="M506" s="64">
        <v>634454</v>
      </c>
      <c r="N506" s="64">
        <v>834523</v>
      </c>
      <c r="O506" s="64">
        <v>714757</v>
      </c>
      <c r="P506" s="64">
        <v>753078</v>
      </c>
      <c r="Q506" s="65">
        <v>1013658</v>
      </c>
      <c r="R506" s="64">
        <v>867146</v>
      </c>
      <c r="S506" s="65">
        <v>1148955</v>
      </c>
      <c r="T506" s="65">
        <v>1855859</v>
      </c>
      <c r="U506" s="65">
        <v>1525471</v>
      </c>
      <c r="V506" s="65">
        <v>1554130</v>
      </c>
      <c r="W506" s="65">
        <v>1952547</v>
      </c>
      <c r="X506" s="65">
        <v>1976722</v>
      </c>
      <c r="Y506" s="65">
        <v>2158276</v>
      </c>
      <c r="Z506" s="65">
        <v>2799758</v>
      </c>
      <c r="AA506" s="65">
        <v>2523012</v>
      </c>
      <c r="AB506" s="65">
        <v>2586414</v>
      </c>
      <c r="AC506" s="65">
        <v>3050461</v>
      </c>
      <c r="AD506" s="65">
        <v>2637086</v>
      </c>
      <c r="AE506" s="65">
        <v>3000607</v>
      </c>
      <c r="AF506" s="65">
        <v>3931716</v>
      </c>
      <c r="AG506" s="65">
        <v>3076105</v>
      </c>
      <c r="AH506" s="65">
        <v>3184078</v>
      </c>
      <c r="AI506" s="65">
        <v>3812474</v>
      </c>
      <c r="AJ506" s="65">
        <v>3088785</v>
      </c>
      <c r="AK506" s="65">
        <v>3368984</v>
      </c>
      <c r="AL506" s="65">
        <v>4404949</v>
      </c>
      <c r="AM506" s="65">
        <v>3946081</v>
      </c>
      <c r="AN506" s="65">
        <v>3803853</v>
      </c>
      <c r="AO506" s="65">
        <v>4775048</v>
      </c>
      <c r="AP506" s="65">
        <v>3836988</v>
      </c>
      <c r="AQ506" s="65">
        <v>4394678</v>
      </c>
      <c r="AR506" s="65">
        <v>5808676</v>
      </c>
      <c r="AS506" s="65">
        <v>4567230</v>
      </c>
      <c r="AT506" s="65">
        <v>4728408</v>
      </c>
      <c r="AU506" s="65">
        <v>6119782</v>
      </c>
      <c r="AV506" s="65">
        <v>4705430</v>
      </c>
      <c r="AW506" s="65">
        <v>4874673</v>
      </c>
      <c r="AX506" s="65">
        <v>6514368</v>
      </c>
      <c r="AY506" s="65">
        <v>5696322</v>
      </c>
      <c r="AZ506" s="65">
        <v>5813976</v>
      </c>
      <c r="BA506" s="65">
        <v>6301158</v>
      </c>
      <c r="BB506" s="65">
        <v>5176410</v>
      </c>
      <c r="BC506" s="65">
        <v>5155065</v>
      </c>
      <c r="BD506" s="65">
        <v>7558436</v>
      </c>
      <c r="BE506" s="65">
        <v>5858625</v>
      </c>
      <c r="BF506" s="65">
        <v>5810781</v>
      </c>
      <c r="BG506" s="65">
        <v>7184733</v>
      </c>
      <c r="BH506" s="65">
        <v>5850633</v>
      </c>
      <c r="BI506" s="65">
        <v>5788637</v>
      </c>
      <c r="BJ506" s="65">
        <v>7131594</v>
      </c>
      <c r="BK506" s="65">
        <v>5956630</v>
      </c>
      <c r="BL506" s="65">
        <v>5926920</v>
      </c>
      <c r="BM506" s="65">
        <v>5670737</v>
      </c>
      <c r="BN506" s="65">
        <v>5654336</v>
      </c>
      <c r="BO506" s="65">
        <v>5745734</v>
      </c>
      <c r="BP506" s="65">
        <v>7020211</v>
      </c>
      <c r="BQ506" s="65">
        <v>5806729</v>
      </c>
      <c r="BR506" s="65">
        <v>6109011</v>
      </c>
      <c r="BS506" s="65">
        <v>7464492</v>
      </c>
      <c r="BT506" s="65">
        <v>5969257</v>
      </c>
      <c r="BU506" s="65">
        <v>5880018</v>
      </c>
      <c r="BV506" s="65">
        <v>7290769</v>
      </c>
      <c r="BW506" s="65"/>
      <c r="BX506" s="65"/>
      <c r="BY506" s="65"/>
      <c r="BZ506" s="65"/>
      <c r="CA506" s="65"/>
      <c r="CB506" s="65"/>
      <c r="CC506" s="65">
        <v>6190079</v>
      </c>
      <c r="CD506" s="65">
        <v>5978069</v>
      </c>
      <c r="CE506" s="65">
        <v>5971028</v>
      </c>
      <c r="CF506" s="65">
        <v>4588213</v>
      </c>
    </row>
    <row r="507" spans="2:84" x14ac:dyDescent="0.2">
      <c r="B507" s="62" t="s">
        <v>136</v>
      </c>
      <c r="G507" s="65">
        <v>1955819</v>
      </c>
      <c r="H507" s="65">
        <v>2871815</v>
      </c>
      <c r="I507" s="65">
        <v>2457333</v>
      </c>
      <c r="J507" s="65">
        <v>2693746</v>
      </c>
      <c r="K507" s="65">
        <v>3667067</v>
      </c>
      <c r="L507" s="65">
        <v>3031120</v>
      </c>
      <c r="M507" s="65">
        <v>3686269</v>
      </c>
      <c r="N507" s="65">
        <v>4397630</v>
      </c>
      <c r="O507" s="65">
        <v>3644709</v>
      </c>
      <c r="P507" s="65">
        <v>3497061</v>
      </c>
      <c r="Q507" s="65">
        <v>4702846</v>
      </c>
      <c r="R507" s="65">
        <v>4148050</v>
      </c>
      <c r="S507" s="65">
        <v>3698508</v>
      </c>
      <c r="T507" s="65">
        <v>5662568</v>
      </c>
      <c r="U507" s="65">
        <v>4470698</v>
      </c>
      <c r="V507" s="65">
        <v>4602962</v>
      </c>
      <c r="W507" s="65">
        <v>5106785</v>
      </c>
      <c r="X507" s="65">
        <v>5184453</v>
      </c>
      <c r="Y507" s="65">
        <v>5569914</v>
      </c>
      <c r="Z507" s="65">
        <v>6104329</v>
      </c>
      <c r="AA507" s="65">
        <v>4966464</v>
      </c>
      <c r="AB507" s="65">
        <v>4753288</v>
      </c>
      <c r="AC507" s="65">
        <v>6745038</v>
      </c>
      <c r="AD507" s="65">
        <v>5424654</v>
      </c>
      <c r="AE507" s="65">
        <v>4843893</v>
      </c>
      <c r="AF507" s="65">
        <v>7089436</v>
      </c>
      <c r="AG507" s="65">
        <v>6802236</v>
      </c>
      <c r="AH507" s="65">
        <v>6724142</v>
      </c>
      <c r="AI507" s="65">
        <v>8952399</v>
      </c>
      <c r="AJ507" s="65">
        <v>6740744</v>
      </c>
      <c r="AK507" s="65">
        <v>8015680</v>
      </c>
      <c r="AL507" s="65">
        <v>9410267</v>
      </c>
      <c r="AM507" s="65">
        <v>7734419</v>
      </c>
      <c r="AN507" s="65">
        <v>7267518</v>
      </c>
      <c r="AO507" s="65">
        <v>9666541</v>
      </c>
      <c r="AP507" s="65">
        <v>8440629</v>
      </c>
      <c r="AQ507" s="65">
        <v>7335840</v>
      </c>
      <c r="AR507" s="67">
        <v>10036995</v>
      </c>
      <c r="AS507" s="65">
        <v>8000309</v>
      </c>
      <c r="AT507" s="65">
        <v>8413690</v>
      </c>
      <c r="AU507" s="67">
        <v>11105928</v>
      </c>
      <c r="AV507" s="65">
        <v>9122199</v>
      </c>
      <c r="AW507" s="67">
        <v>11402734</v>
      </c>
      <c r="AX507" s="67">
        <v>11762581</v>
      </c>
      <c r="AY507" s="67">
        <v>10472916</v>
      </c>
      <c r="AZ507" s="67">
        <v>10073716</v>
      </c>
      <c r="BA507" s="67">
        <v>12946825</v>
      </c>
      <c r="BB507" s="67">
        <v>10125782</v>
      </c>
      <c r="BC507" s="65">
        <v>8142178</v>
      </c>
      <c r="BD507" s="67">
        <v>10699560</v>
      </c>
      <c r="BE507" s="65">
        <v>7651057</v>
      </c>
      <c r="BF507" s="65">
        <v>7609241</v>
      </c>
      <c r="BG507" s="67">
        <v>10214233</v>
      </c>
      <c r="BH507" s="65">
        <v>8304906</v>
      </c>
      <c r="BI507" s="65">
        <v>8967417</v>
      </c>
      <c r="BJ507" s="65">
        <v>9739317</v>
      </c>
      <c r="BK507" s="65">
        <v>7253598</v>
      </c>
      <c r="BL507" s="65">
        <v>7102758</v>
      </c>
      <c r="BM507" s="65">
        <v>9441403</v>
      </c>
      <c r="BN507" s="65">
        <v>7706167</v>
      </c>
      <c r="BO507" s="65">
        <v>5968870</v>
      </c>
      <c r="BP507" s="65">
        <v>6955464</v>
      </c>
      <c r="BQ507" s="65">
        <v>5092086</v>
      </c>
      <c r="BR507" s="65">
        <v>4980748</v>
      </c>
      <c r="BS507" s="65">
        <v>6878809</v>
      </c>
      <c r="BT507" s="65">
        <v>5708885</v>
      </c>
      <c r="BU507" s="65">
        <v>6039133</v>
      </c>
      <c r="BV507" s="65">
        <v>6239435</v>
      </c>
      <c r="BW507" s="65"/>
      <c r="BX507" s="65"/>
      <c r="BY507" s="65"/>
      <c r="BZ507" s="65"/>
      <c r="CA507" s="65"/>
      <c r="CB507" s="65"/>
      <c r="CC507" s="65">
        <v>4598524</v>
      </c>
      <c r="CD507" s="65">
        <v>5073592</v>
      </c>
      <c r="CE507" s="65">
        <v>6898493</v>
      </c>
      <c r="CF507" s="65">
        <v>4479014</v>
      </c>
    </row>
    <row r="508" spans="2:84" x14ac:dyDescent="0.2">
      <c r="B508" s="62" t="s">
        <v>387</v>
      </c>
      <c r="G508" s="65">
        <v>4637532</v>
      </c>
      <c r="H508" s="65">
        <v>6068870</v>
      </c>
      <c r="I508" s="65">
        <v>5049233</v>
      </c>
      <c r="J508" s="65">
        <v>5330323</v>
      </c>
      <c r="K508" s="65">
        <v>6076106</v>
      </c>
      <c r="L508" s="65">
        <v>4811711</v>
      </c>
      <c r="M508" s="65">
        <v>5695635</v>
      </c>
      <c r="N508" s="65">
        <v>7510419</v>
      </c>
      <c r="O508" s="65">
        <v>7198752</v>
      </c>
      <c r="P508" s="65">
        <v>6982827</v>
      </c>
      <c r="Q508" s="65">
        <v>8034423</v>
      </c>
      <c r="R508" s="65">
        <v>5941429</v>
      </c>
      <c r="S508" s="65">
        <v>6063119</v>
      </c>
      <c r="T508" s="65">
        <v>7815139</v>
      </c>
      <c r="U508" s="65">
        <v>6125189</v>
      </c>
      <c r="V508" s="65">
        <v>6164300</v>
      </c>
      <c r="W508" s="65">
        <v>7083553</v>
      </c>
      <c r="X508" s="65">
        <v>5457597</v>
      </c>
      <c r="Y508" s="65">
        <v>5829086</v>
      </c>
      <c r="Z508" s="65">
        <v>6893097</v>
      </c>
      <c r="AA508" s="65">
        <v>6086722</v>
      </c>
      <c r="AB508" s="65">
        <v>5943555</v>
      </c>
      <c r="AC508" s="65">
        <v>7086687</v>
      </c>
      <c r="AD508" s="65">
        <v>5417360</v>
      </c>
      <c r="AE508" s="65">
        <v>5868857</v>
      </c>
      <c r="AF508" s="65">
        <v>7482942</v>
      </c>
      <c r="AG508" s="65">
        <v>5738245</v>
      </c>
      <c r="AH508" s="65">
        <v>5635859</v>
      </c>
      <c r="AI508" s="65">
        <v>6454309</v>
      </c>
      <c r="AJ508" s="65">
        <v>5107851</v>
      </c>
      <c r="AK508" s="65">
        <v>5472335</v>
      </c>
      <c r="AL508" s="65">
        <v>7403220</v>
      </c>
      <c r="AM508" s="65">
        <v>6504460</v>
      </c>
      <c r="AN508" s="65">
        <v>6203795</v>
      </c>
      <c r="AO508" s="65">
        <v>7579344</v>
      </c>
      <c r="AP508" s="65">
        <v>5836896</v>
      </c>
      <c r="AQ508" s="65">
        <v>6714183</v>
      </c>
      <c r="AR508" s="65">
        <v>8744690</v>
      </c>
      <c r="AS508" s="65">
        <v>6749278</v>
      </c>
      <c r="AT508" s="65">
        <v>6753914</v>
      </c>
      <c r="AU508" s="65">
        <v>7660888</v>
      </c>
      <c r="AV508" s="65">
        <v>5918664</v>
      </c>
      <c r="AW508" s="65">
        <v>6303668</v>
      </c>
      <c r="AX508" s="65">
        <v>8167699</v>
      </c>
      <c r="AY508" s="65">
        <v>7209820</v>
      </c>
      <c r="AZ508" s="65">
        <v>7742062</v>
      </c>
      <c r="BA508" s="65">
        <v>7521115</v>
      </c>
      <c r="BB508" s="65">
        <v>6427406</v>
      </c>
      <c r="BC508" s="65">
        <v>6295031</v>
      </c>
      <c r="BD508" s="65">
        <v>8319292</v>
      </c>
      <c r="BE508" s="65">
        <v>6384099</v>
      </c>
      <c r="BF508" s="65">
        <v>6268155</v>
      </c>
      <c r="BG508" s="65">
        <v>8131754</v>
      </c>
      <c r="BH508" s="65">
        <v>6530451</v>
      </c>
      <c r="BI508" s="65">
        <v>6643061</v>
      </c>
      <c r="BJ508" s="65">
        <v>8372424</v>
      </c>
      <c r="BK508" s="65">
        <v>7223610</v>
      </c>
      <c r="BL508" s="65">
        <v>7134973</v>
      </c>
      <c r="BM508" s="65">
        <v>7424405</v>
      </c>
      <c r="BN508" s="65">
        <v>6417156</v>
      </c>
      <c r="BO508" s="65">
        <v>6737507</v>
      </c>
      <c r="BP508" s="65">
        <v>8582637</v>
      </c>
      <c r="BQ508" s="65">
        <v>7161796</v>
      </c>
      <c r="BR508" s="65">
        <v>6669091</v>
      </c>
      <c r="BS508" s="65">
        <v>8257408</v>
      </c>
      <c r="BT508" s="65">
        <v>6368165</v>
      </c>
      <c r="BU508" s="65">
        <v>6199266</v>
      </c>
      <c r="BV508" s="65">
        <v>7852217</v>
      </c>
      <c r="BW508" s="65"/>
      <c r="BX508" s="65"/>
      <c r="BY508" s="65"/>
      <c r="BZ508" s="65"/>
      <c r="CA508" s="65"/>
      <c r="CB508" s="65"/>
      <c r="CC508" s="65">
        <v>6392349</v>
      </c>
      <c r="CD508" s="65">
        <v>6360264</v>
      </c>
      <c r="CE508" s="65">
        <v>6030953</v>
      </c>
      <c r="CF508" s="65">
        <v>4477095</v>
      </c>
    </row>
    <row r="509" spans="2:84" x14ac:dyDescent="0.2">
      <c r="B509" s="62" t="s">
        <v>378</v>
      </c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  <c r="AD509" s="58"/>
      <c r="AE509" s="58"/>
      <c r="AF509" s="58"/>
      <c r="AG509" s="58"/>
      <c r="AH509" s="58"/>
      <c r="AI509" s="58"/>
      <c r="AJ509" s="58"/>
      <c r="AK509" s="58"/>
      <c r="AL509" s="58"/>
      <c r="AM509" s="58"/>
      <c r="AN509" s="58"/>
      <c r="AO509" s="58"/>
      <c r="AP509" s="58"/>
      <c r="AQ509" s="58"/>
      <c r="AR509" s="58"/>
      <c r="AS509" s="58"/>
      <c r="AT509" s="58"/>
      <c r="AU509" s="58"/>
      <c r="AV509" s="58"/>
      <c r="AW509" s="58"/>
      <c r="AX509" s="58"/>
      <c r="AY509" s="58"/>
      <c r="AZ509" s="58"/>
      <c r="BA509" s="58"/>
      <c r="BB509" s="58"/>
      <c r="BC509" s="58"/>
      <c r="BD509" s="58"/>
      <c r="BE509" s="58"/>
      <c r="BF509" s="58"/>
      <c r="BG509" s="58"/>
      <c r="BH509" s="58"/>
      <c r="BI509" s="58"/>
      <c r="BJ509" s="58"/>
      <c r="BK509" s="58"/>
      <c r="BL509" s="58"/>
      <c r="BM509" s="58"/>
      <c r="BN509" s="58"/>
      <c r="BO509" s="58"/>
      <c r="BP509" s="58"/>
      <c r="BQ509" s="61">
        <v>39860</v>
      </c>
      <c r="BR509" s="64">
        <v>840560</v>
      </c>
      <c r="BS509" s="65">
        <v>2079437</v>
      </c>
      <c r="BT509" s="65">
        <v>3110705</v>
      </c>
      <c r="BU509" s="65">
        <v>3065484</v>
      </c>
      <c r="BV509" s="65">
        <v>6073864</v>
      </c>
      <c r="BW509" s="65"/>
      <c r="BX509" s="65"/>
      <c r="BY509" s="65"/>
      <c r="BZ509" s="65"/>
      <c r="CA509" s="65"/>
      <c r="CB509" s="65"/>
      <c r="CC509" s="65">
        <v>5381450</v>
      </c>
      <c r="CD509" s="65">
        <v>5308400</v>
      </c>
      <c r="CE509" s="65">
        <v>5256449</v>
      </c>
      <c r="CF509" s="65">
        <v>4394116</v>
      </c>
    </row>
    <row r="510" spans="2:84" x14ac:dyDescent="0.2">
      <c r="B510" s="62" t="s">
        <v>152</v>
      </c>
      <c r="G510" s="64">
        <v>613984</v>
      </c>
      <c r="H510" s="64">
        <v>803320</v>
      </c>
      <c r="I510" s="64">
        <v>488678</v>
      </c>
      <c r="J510" s="64">
        <v>838563</v>
      </c>
      <c r="K510" s="64">
        <v>666290</v>
      </c>
      <c r="L510" s="64">
        <v>683306</v>
      </c>
      <c r="M510" s="64">
        <v>730111</v>
      </c>
      <c r="N510" s="64">
        <v>652235</v>
      </c>
      <c r="O510" s="64">
        <v>601308</v>
      </c>
      <c r="P510" s="64">
        <v>393167</v>
      </c>
      <c r="Q510" s="64">
        <v>861156</v>
      </c>
      <c r="R510" s="64">
        <v>527235</v>
      </c>
      <c r="S510" s="64">
        <v>693505</v>
      </c>
      <c r="T510" s="65">
        <v>1177815</v>
      </c>
      <c r="U510" s="64">
        <v>495731</v>
      </c>
      <c r="V510" s="64">
        <v>952864</v>
      </c>
      <c r="W510" s="65">
        <v>1038969</v>
      </c>
      <c r="X510" s="64">
        <v>971852</v>
      </c>
      <c r="Y510" s="64">
        <v>505690</v>
      </c>
      <c r="Z510" s="64">
        <v>910151</v>
      </c>
      <c r="AA510" s="64">
        <v>653544</v>
      </c>
      <c r="AB510" s="64">
        <v>789978</v>
      </c>
      <c r="AC510" s="64">
        <v>869365</v>
      </c>
      <c r="AD510" s="64">
        <v>766833</v>
      </c>
      <c r="AE510" s="64">
        <v>727433</v>
      </c>
      <c r="AF510" s="65">
        <v>1012978</v>
      </c>
      <c r="AG510" s="64">
        <v>672934</v>
      </c>
      <c r="AH510" s="64">
        <v>663197</v>
      </c>
      <c r="AI510" s="64">
        <v>638307</v>
      </c>
      <c r="AJ510" s="64">
        <v>368168</v>
      </c>
      <c r="AK510" s="64">
        <v>892524</v>
      </c>
      <c r="AL510" s="64">
        <v>443247</v>
      </c>
      <c r="AM510" s="64">
        <v>623020</v>
      </c>
      <c r="AN510" s="64">
        <v>732103</v>
      </c>
      <c r="AO510" s="64">
        <v>769394</v>
      </c>
      <c r="AP510" s="65">
        <v>1580454</v>
      </c>
      <c r="AQ510" s="65">
        <v>1888098</v>
      </c>
      <c r="AR510" s="65">
        <v>2173199</v>
      </c>
      <c r="AS510" s="65">
        <v>1469539</v>
      </c>
      <c r="AT510" s="65">
        <v>3203077</v>
      </c>
      <c r="AU510" s="65">
        <v>2259677</v>
      </c>
      <c r="AV510" s="65">
        <v>2269735</v>
      </c>
      <c r="AW510" s="65">
        <v>2632723</v>
      </c>
      <c r="AX510" s="65">
        <v>2784493</v>
      </c>
      <c r="AY510" s="65">
        <v>3009604</v>
      </c>
      <c r="AZ510" s="65">
        <v>1815468</v>
      </c>
      <c r="BA510" s="65">
        <v>5011535</v>
      </c>
      <c r="BB510" s="65">
        <v>4273383</v>
      </c>
      <c r="BC510" s="65">
        <v>2746147</v>
      </c>
      <c r="BD510" s="65">
        <v>3070849</v>
      </c>
      <c r="BE510" s="65">
        <v>2428839</v>
      </c>
      <c r="BF510" s="65">
        <v>2529655</v>
      </c>
      <c r="BG510" s="65">
        <v>3985981</v>
      </c>
      <c r="BH510" s="65">
        <v>4297889</v>
      </c>
      <c r="BI510" s="65">
        <v>2912770</v>
      </c>
      <c r="BJ510" s="65">
        <v>4544086</v>
      </c>
      <c r="BK510" s="65">
        <v>3767109</v>
      </c>
      <c r="BL510" s="65">
        <v>3258423</v>
      </c>
      <c r="BM510" s="65">
        <v>7318617</v>
      </c>
      <c r="BN510" s="65">
        <v>8359322</v>
      </c>
      <c r="BO510" s="65">
        <v>6169153</v>
      </c>
      <c r="BP510" s="65">
        <v>4219130</v>
      </c>
      <c r="BQ510" s="65">
        <v>4885334</v>
      </c>
      <c r="BR510" s="65">
        <v>4386823</v>
      </c>
      <c r="BS510" s="65">
        <v>3844207</v>
      </c>
      <c r="BT510" s="65">
        <v>3271673</v>
      </c>
      <c r="BU510" s="65">
        <v>5350524</v>
      </c>
      <c r="BV510" s="65">
        <v>6819406</v>
      </c>
      <c r="BW510" s="65"/>
      <c r="BX510" s="65"/>
      <c r="BY510" s="65"/>
      <c r="BZ510" s="65"/>
      <c r="CA510" s="65"/>
      <c r="CB510" s="65"/>
      <c r="CC510" s="65">
        <v>6330911</v>
      </c>
      <c r="CD510" s="65">
        <v>7289709</v>
      </c>
      <c r="CE510" s="65">
        <v>8796239</v>
      </c>
      <c r="CF510" s="65">
        <v>4006043</v>
      </c>
    </row>
    <row r="511" spans="2:84" x14ac:dyDescent="0.2">
      <c r="B511" s="62" t="s">
        <v>430</v>
      </c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  <c r="AH511" s="58"/>
      <c r="AI511" s="58"/>
      <c r="AJ511" s="58"/>
      <c r="AK511" s="58"/>
      <c r="AL511" s="58"/>
      <c r="AM511" s="58"/>
      <c r="AN511" s="58"/>
      <c r="AO511" s="58"/>
      <c r="AP511" s="58"/>
      <c r="AQ511" s="58"/>
      <c r="AR511" s="58"/>
      <c r="AS511" s="58"/>
      <c r="AT511" s="58"/>
      <c r="AU511" s="58"/>
      <c r="AV511" s="58"/>
      <c r="AW511" s="58"/>
      <c r="AX511" s="58"/>
      <c r="AY511" s="58"/>
      <c r="AZ511" s="58"/>
      <c r="BA511" s="58"/>
      <c r="BB511" s="58"/>
      <c r="BC511" s="58"/>
      <c r="BD511" s="58"/>
      <c r="BE511" s="58"/>
      <c r="BF511" s="58"/>
      <c r="BG511" s="58"/>
      <c r="BH511" s="58"/>
      <c r="BI511" s="58"/>
      <c r="BJ511" s="58"/>
      <c r="BK511" s="58"/>
      <c r="BL511" s="58"/>
      <c r="BM511" s="64">
        <v>151177</v>
      </c>
      <c r="BN511" s="64">
        <v>512739</v>
      </c>
      <c r="BO511" s="65">
        <v>1268567</v>
      </c>
      <c r="BP511" s="65">
        <v>3132677</v>
      </c>
      <c r="BQ511" s="65">
        <v>2204977</v>
      </c>
      <c r="BR511" s="65">
        <v>3000991</v>
      </c>
      <c r="BS511" s="65">
        <v>4413883</v>
      </c>
      <c r="BT511" s="65">
        <v>3791330</v>
      </c>
      <c r="BU511" s="65">
        <v>4257892</v>
      </c>
      <c r="BV511" s="65">
        <v>4342446</v>
      </c>
      <c r="BW511" s="65"/>
      <c r="BX511" s="65"/>
      <c r="BY511" s="65"/>
      <c r="BZ511" s="65"/>
      <c r="CA511" s="65"/>
      <c r="CB511" s="65"/>
      <c r="CC511" s="65">
        <v>3366734</v>
      </c>
      <c r="CD511" s="65">
        <v>4474736</v>
      </c>
      <c r="CE511" s="65">
        <v>6210613</v>
      </c>
      <c r="CF511" s="65">
        <v>3826729</v>
      </c>
    </row>
    <row r="512" spans="2:84" x14ac:dyDescent="0.2">
      <c r="B512" s="62" t="s">
        <v>537</v>
      </c>
      <c r="G512" s="64">
        <v>561482</v>
      </c>
      <c r="H512" s="64">
        <v>794505</v>
      </c>
      <c r="I512" s="64">
        <v>818705</v>
      </c>
      <c r="J512" s="64">
        <v>909345</v>
      </c>
      <c r="K512" s="65">
        <v>1111001</v>
      </c>
      <c r="L512" s="64">
        <v>887852</v>
      </c>
      <c r="M512" s="64">
        <v>911532</v>
      </c>
      <c r="N512" s="65">
        <v>1141692</v>
      </c>
      <c r="O512" s="64">
        <v>871228</v>
      </c>
      <c r="P512" s="64">
        <v>916240</v>
      </c>
      <c r="Q512" s="65">
        <v>1209787</v>
      </c>
      <c r="R512" s="64">
        <v>928571</v>
      </c>
      <c r="S512" s="64">
        <v>884672</v>
      </c>
      <c r="T512" s="65">
        <v>1160056</v>
      </c>
      <c r="U512" s="64">
        <v>916557</v>
      </c>
      <c r="V512" s="64">
        <v>927743</v>
      </c>
      <c r="W512" s="65">
        <v>1125927</v>
      </c>
      <c r="X512" s="64">
        <v>910167</v>
      </c>
      <c r="Y512" s="65">
        <v>1229579</v>
      </c>
      <c r="Z512" s="65">
        <v>1419013</v>
      </c>
      <c r="AA512" s="65">
        <v>1137441</v>
      </c>
      <c r="AB512" s="65">
        <v>1144768</v>
      </c>
      <c r="AC512" s="65">
        <v>1427787</v>
      </c>
      <c r="AD512" s="65">
        <v>1185187</v>
      </c>
      <c r="AE512" s="65">
        <v>1291202</v>
      </c>
      <c r="AF512" s="65">
        <v>1456982</v>
      </c>
      <c r="AG512" s="65">
        <v>1181198</v>
      </c>
      <c r="AH512" s="65">
        <v>1212959</v>
      </c>
      <c r="AI512" s="65">
        <v>1402999</v>
      </c>
      <c r="AJ512" s="65">
        <v>1153761</v>
      </c>
      <c r="AK512" s="65">
        <v>1103940</v>
      </c>
      <c r="AL512" s="65">
        <v>1372823</v>
      </c>
      <c r="AM512" s="65">
        <v>1078108</v>
      </c>
      <c r="AN512" s="65">
        <v>1034214</v>
      </c>
      <c r="AO512" s="65">
        <v>1305817</v>
      </c>
      <c r="AP512" s="65">
        <v>1071870</v>
      </c>
      <c r="AQ512" s="65">
        <v>1168277</v>
      </c>
      <c r="AR512" s="65">
        <v>1485834</v>
      </c>
      <c r="AS512" s="65">
        <v>1216683</v>
      </c>
      <c r="AT512" s="65">
        <v>1202996</v>
      </c>
      <c r="AU512" s="65">
        <v>1574928</v>
      </c>
      <c r="AV512" s="65">
        <v>1345396</v>
      </c>
      <c r="AW512" s="65">
        <v>1408459</v>
      </c>
      <c r="AX512" s="65">
        <v>1752791</v>
      </c>
      <c r="AY512" s="65">
        <v>1265998</v>
      </c>
      <c r="AZ512" s="65">
        <v>1376745</v>
      </c>
      <c r="BA512" s="65">
        <v>1702693</v>
      </c>
      <c r="BB512" s="65">
        <v>1378816</v>
      </c>
      <c r="BC512" s="65">
        <v>1754903</v>
      </c>
      <c r="BD512" s="65">
        <v>2505710</v>
      </c>
      <c r="BE512" s="65">
        <v>2758641</v>
      </c>
      <c r="BF512" s="65">
        <v>2935949</v>
      </c>
      <c r="BG512" s="65">
        <v>3992332</v>
      </c>
      <c r="BH512" s="65">
        <v>3343123</v>
      </c>
      <c r="BI512" s="65">
        <v>3162070</v>
      </c>
      <c r="BJ512" s="65">
        <v>4047263</v>
      </c>
      <c r="BK512" s="65">
        <v>3174161</v>
      </c>
      <c r="BL512" s="65">
        <v>3126989</v>
      </c>
      <c r="BM512" s="65">
        <v>3837610</v>
      </c>
      <c r="BN512" s="65">
        <v>3177646</v>
      </c>
      <c r="BO512" s="65">
        <v>3866765</v>
      </c>
      <c r="BP512" s="65">
        <v>4764448</v>
      </c>
      <c r="BQ512" s="65">
        <v>3833928</v>
      </c>
      <c r="BR512" s="65">
        <v>4104074</v>
      </c>
      <c r="BS512" s="65">
        <v>4858303</v>
      </c>
      <c r="BT512" s="65">
        <v>3691238</v>
      </c>
      <c r="BU512" s="65">
        <v>3293313</v>
      </c>
      <c r="BV512" s="65">
        <v>5907938</v>
      </c>
      <c r="BW512" s="65"/>
      <c r="BX512" s="65"/>
      <c r="BY512" s="65"/>
      <c r="BZ512" s="65"/>
      <c r="CA512" s="65"/>
      <c r="CB512" s="65"/>
      <c r="CC512" s="65">
        <v>3545634</v>
      </c>
      <c r="CD512" s="65">
        <v>3658354</v>
      </c>
      <c r="CE512" s="65">
        <v>4307230</v>
      </c>
      <c r="CF512" s="65">
        <v>3606424</v>
      </c>
    </row>
    <row r="513" spans="2:84" x14ac:dyDescent="0.2">
      <c r="B513" s="62" t="s">
        <v>806</v>
      </c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  <c r="AD513" s="58"/>
      <c r="AE513" s="58"/>
      <c r="AF513" s="58"/>
      <c r="AG513" s="58"/>
      <c r="AH513" s="58"/>
      <c r="AI513" s="58"/>
      <c r="AJ513" s="58"/>
      <c r="AK513" s="58"/>
      <c r="AL513" s="58"/>
      <c r="AM513" s="58"/>
      <c r="AN513" s="58"/>
      <c r="AO513" s="58"/>
      <c r="AP513" s="58"/>
      <c r="AQ513" s="58"/>
      <c r="AR513" s="58"/>
      <c r="AS513" s="58"/>
      <c r="AT513" s="58"/>
      <c r="AU513" s="58"/>
      <c r="AV513" s="58"/>
      <c r="AW513" s="58"/>
      <c r="AX513" s="58"/>
      <c r="AY513" s="58"/>
      <c r="AZ513" s="58"/>
      <c r="BA513" s="58"/>
      <c r="BB513" s="58"/>
      <c r="BC513" s="58"/>
      <c r="BD513" s="58"/>
      <c r="BE513" s="58"/>
      <c r="BF513" s="58"/>
      <c r="BG513" s="58"/>
      <c r="BH513" s="58"/>
      <c r="BI513" s="58"/>
      <c r="BJ513" s="58"/>
      <c r="BK513" s="58"/>
      <c r="BL513" s="58"/>
      <c r="BM513" s="58"/>
      <c r="BN513" s="58"/>
      <c r="BO513" s="58"/>
      <c r="BP513" s="58"/>
      <c r="BQ513" s="58"/>
      <c r="BR513" s="58"/>
      <c r="BS513" s="58"/>
      <c r="BT513" s="58"/>
      <c r="BU513" s="64">
        <v>528591</v>
      </c>
      <c r="BV513" s="65">
        <v>4638397</v>
      </c>
      <c r="BW513" s="65"/>
      <c r="BX513" s="65"/>
      <c r="BY513" s="65"/>
      <c r="BZ513" s="65"/>
      <c r="CA513" s="65"/>
      <c r="CB513" s="65"/>
      <c r="CC513" s="65">
        <v>2149711</v>
      </c>
      <c r="CD513" s="65">
        <v>2946005</v>
      </c>
      <c r="CE513" s="67">
        <v>12158558</v>
      </c>
      <c r="CF513" s="65">
        <v>3552461</v>
      </c>
    </row>
    <row r="514" spans="2:84" x14ac:dyDescent="0.2">
      <c r="B514" s="62" t="s">
        <v>369</v>
      </c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  <c r="AD514" s="58"/>
      <c r="AE514" s="58"/>
      <c r="AF514" s="58"/>
      <c r="AG514" s="58"/>
      <c r="AH514" s="58"/>
      <c r="AI514" s="58"/>
      <c r="AJ514" s="58"/>
      <c r="AK514" s="58"/>
      <c r="AL514" s="58"/>
      <c r="AM514" s="58"/>
      <c r="AN514" s="58"/>
      <c r="AO514" s="58"/>
      <c r="AP514" s="58"/>
      <c r="AQ514" s="58"/>
      <c r="AR514" s="58"/>
      <c r="AS514" s="58"/>
      <c r="AT514" s="58"/>
      <c r="AU514" s="58"/>
      <c r="AV514" s="58"/>
      <c r="AW514" s="58"/>
      <c r="AX514" s="58"/>
      <c r="AY514" s="58"/>
      <c r="AZ514" s="58"/>
      <c r="BA514" s="58"/>
      <c r="BB514" s="58"/>
      <c r="BC514" s="58"/>
      <c r="BD514" s="64">
        <v>111202</v>
      </c>
      <c r="BE514" s="64">
        <v>655466</v>
      </c>
      <c r="BF514" s="64">
        <v>811447</v>
      </c>
      <c r="BG514" s="65">
        <v>1656659</v>
      </c>
      <c r="BH514" s="65">
        <v>1312411</v>
      </c>
      <c r="BI514" s="65">
        <v>1305200</v>
      </c>
      <c r="BJ514" s="65">
        <v>1679432</v>
      </c>
      <c r="BK514" s="65">
        <v>1310371</v>
      </c>
      <c r="BL514" s="65">
        <v>1360256</v>
      </c>
      <c r="BM514" s="65">
        <v>1418963</v>
      </c>
      <c r="BN514" s="64">
        <v>911628</v>
      </c>
      <c r="BO514" s="64">
        <v>908055</v>
      </c>
      <c r="BP514" s="65">
        <v>1377190</v>
      </c>
      <c r="BQ514" s="65">
        <v>1218017</v>
      </c>
      <c r="BR514" s="65">
        <v>1181952</v>
      </c>
      <c r="BS514" s="65">
        <v>1729797</v>
      </c>
      <c r="BT514" s="65">
        <v>1368205</v>
      </c>
      <c r="BU514" s="65">
        <v>1329682</v>
      </c>
      <c r="BV514" s="65">
        <v>1639138</v>
      </c>
      <c r="BW514" s="65"/>
      <c r="BX514" s="65"/>
      <c r="BY514" s="65"/>
      <c r="BZ514" s="65"/>
      <c r="CA514" s="65"/>
      <c r="CB514" s="65"/>
      <c r="CC514" s="65">
        <v>1242855</v>
      </c>
      <c r="CD514" s="65">
        <v>1328060</v>
      </c>
      <c r="CE514" s="65">
        <v>1467332</v>
      </c>
      <c r="CF514" s="65">
        <v>3489352</v>
      </c>
    </row>
    <row r="515" spans="2:84" x14ac:dyDescent="0.2">
      <c r="B515" s="62" t="s">
        <v>252</v>
      </c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  <c r="AD515" s="58"/>
      <c r="AE515" s="58"/>
      <c r="AF515" s="58"/>
      <c r="AG515" s="58"/>
      <c r="AH515" s="58"/>
      <c r="AI515" s="58"/>
      <c r="AJ515" s="58"/>
      <c r="AK515" s="58"/>
      <c r="AL515" s="64">
        <v>523856</v>
      </c>
      <c r="AM515" s="65">
        <v>1688973</v>
      </c>
      <c r="AN515" s="65">
        <v>1626611</v>
      </c>
      <c r="AO515" s="65">
        <v>2791522</v>
      </c>
      <c r="AP515" s="65">
        <v>3115743</v>
      </c>
      <c r="AQ515" s="65">
        <v>3729952</v>
      </c>
      <c r="AR515" s="65">
        <v>3466195</v>
      </c>
      <c r="AS515" s="65">
        <v>3186970</v>
      </c>
      <c r="AT515" s="65">
        <v>2118521</v>
      </c>
      <c r="AU515" s="65">
        <v>3199122</v>
      </c>
      <c r="AV515" s="65">
        <v>2881138</v>
      </c>
      <c r="AW515" s="65">
        <v>3563890</v>
      </c>
      <c r="AX515" s="65">
        <v>4490442</v>
      </c>
      <c r="AY515" s="65">
        <v>3775622</v>
      </c>
      <c r="AZ515" s="65">
        <v>3227963</v>
      </c>
      <c r="BA515" s="65">
        <v>2298731</v>
      </c>
      <c r="BB515" s="65">
        <v>1764266</v>
      </c>
      <c r="BC515" s="65">
        <v>1546048</v>
      </c>
      <c r="BD515" s="65">
        <v>1751463</v>
      </c>
      <c r="BE515" s="65">
        <v>1921356</v>
      </c>
      <c r="BF515" s="65">
        <v>2653430</v>
      </c>
      <c r="BG515" s="65">
        <v>4450075</v>
      </c>
      <c r="BH515" s="65">
        <v>5308351</v>
      </c>
      <c r="BI515" s="65">
        <v>5069230</v>
      </c>
      <c r="BJ515" s="65">
        <v>5829319</v>
      </c>
      <c r="BK515" s="65">
        <v>6442423</v>
      </c>
      <c r="BL515" s="65">
        <v>4699760</v>
      </c>
      <c r="BM515" s="65">
        <v>6256662</v>
      </c>
      <c r="BN515" s="65">
        <v>3792993</v>
      </c>
      <c r="BO515" s="65">
        <v>3678560</v>
      </c>
      <c r="BP515" s="65">
        <v>4633607</v>
      </c>
      <c r="BQ515" s="65">
        <v>3054373</v>
      </c>
      <c r="BR515" s="65">
        <v>3990310</v>
      </c>
      <c r="BS515" s="65">
        <v>6757442</v>
      </c>
      <c r="BT515" s="65">
        <v>5400279</v>
      </c>
      <c r="BU515" s="65">
        <v>4887000</v>
      </c>
      <c r="BV515" s="67">
        <v>11403697</v>
      </c>
      <c r="BW515" s="67"/>
      <c r="BX515" s="67"/>
      <c r="BY515" s="67"/>
      <c r="BZ515" s="67"/>
      <c r="CA515" s="67"/>
      <c r="CB515" s="67"/>
      <c r="CC515" s="65">
        <v>4525480</v>
      </c>
      <c r="CD515" s="65">
        <v>3609408</v>
      </c>
      <c r="CE515" s="65">
        <v>4310237</v>
      </c>
      <c r="CF515" s="65">
        <v>3425561</v>
      </c>
    </row>
    <row r="516" spans="2:84" x14ac:dyDescent="0.2">
      <c r="B516" s="62" t="s">
        <v>275</v>
      </c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  <c r="AD516" s="58"/>
      <c r="AE516" s="58"/>
      <c r="AF516" s="58"/>
      <c r="AG516" s="58"/>
      <c r="AH516" s="58"/>
      <c r="AI516" s="58"/>
      <c r="AJ516" s="58"/>
      <c r="AK516" s="58"/>
      <c r="AL516" s="58"/>
      <c r="AM516" s="58"/>
      <c r="AN516" s="58"/>
      <c r="AO516" s="58"/>
      <c r="AP516" s="58"/>
      <c r="AQ516" s="58"/>
      <c r="AR516" s="58"/>
      <c r="AS516" s="58"/>
      <c r="AT516" s="58"/>
      <c r="AU516" s="58"/>
      <c r="AV516" s="58"/>
      <c r="AW516" s="58"/>
      <c r="AX516" s="58"/>
      <c r="AY516" s="58"/>
      <c r="AZ516" s="58"/>
      <c r="BA516" s="58"/>
      <c r="BB516" s="58"/>
      <c r="BC516" s="58"/>
      <c r="BD516" s="58"/>
      <c r="BE516" s="58"/>
      <c r="BF516" s="58"/>
      <c r="BG516" s="58"/>
      <c r="BH516" s="58"/>
      <c r="BI516" s="58"/>
      <c r="BJ516" s="58"/>
      <c r="BK516" s="58"/>
      <c r="BL516" s="58"/>
      <c r="BM516" s="58"/>
      <c r="BN516" s="58"/>
      <c r="BO516" s="58"/>
      <c r="BP516" s="58"/>
      <c r="BQ516" s="58"/>
      <c r="BR516" s="64">
        <v>727937</v>
      </c>
      <c r="BS516" s="65">
        <v>1612695</v>
      </c>
      <c r="BT516" s="65">
        <v>1531620</v>
      </c>
      <c r="BU516" s="65">
        <v>2004431</v>
      </c>
      <c r="BV516" s="65">
        <v>2875507</v>
      </c>
      <c r="BW516" s="65"/>
      <c r="BX516" s="65"/>
      <c r="BY516" s="65"/>
      <c r="BZ516" s="65"/>
      <c r="CA516" s="65"/>
      <c r="CB516" s="65"/>
      <c r="CC516" s="65">
        <v>2200101</v>
      </c>
      <c r="CD516" s="65">
        <v>2756268</v>
      </c>
      <c r="CE516" s="65">
        <v>2605880</v>
      </c>
      <c r="CF516" s="65">
        <v>3143336</v>
      </c>
    </row>
    <row r="517" spans="2:84" x14ac:dyDescent="0.2">
      <c r="B517" s="62" t="s">
        <v>149</v>
      </c>
      <c r="G517" s="65">
        <v>1949394</v>
      </c>
      <c r="H517" s="65">
        <v>2739191</v>
      </c>
      <c r="I517" s="65">
        <v>2635465</v>
      </c>
      <c r="J517" s="65">
        <v>2336089</v>
      </c>
      <c r="K517" s="65">
        <v>3371330</v>
      </c>
      <c r="L517" s="65">
        <v>2457535</v>
      </c>
      <c r="M517" s="65">
        <v>2601628</v>
      </c>
      <c r="N517" s="65">
        <v>3058721</v>
      </c>
      <c r="O517" s="65">
        <v>2417695</v>
      </c>
      <c r="P517" s="65">
        <v>2230617</v>
      </c>
      <c r="Q517" s="65">
        <v>2706325</v>
      </c>
      <c r="R517" s="65">
        <v>2063331</v>
      </c>
      <c r="S517" s="65">
        <v>2535389</v>
      </c>
      <c r="T517" s="65">
        <v>3757168</v>
      </c>
      <c r="U517" s="65">
        <v>3308557</v>
      </c>
      <c r="V517" s="65">
        <v>3886572</v>
      </c>
      <c r="W517" s="65">
        <v>4219077</v>
      </c>
      <c r="X517" s="65">
        <v>3149654</v>
      </c>
      <c r="Y517" s="65">
        <v>3137668</v>
      </c>
      <c r="Z517" s="65">
        <v>3911816</v>
      </c>
      <c r="AA517" s="65">
        <v>3020810</v>
      </c>
      <c r="AB517" s="65">
        <v>2960609</v>
      </c>
      <c r="AC517" s="65">
        <v>3365124</v>
      </c>
      <c r="AD517" s="65">
        <v>2843852</v>
      </c>
      <c r="AE517" s="65">
        <v>3037069</v>
      </c>
      <c r="AF517" s="65">
        <v>4356918</v>
      </c>
      <c r="AG517" s="65">
        <v>3960666</v>
      </c>
      <c r="AH517" s="65">
        <v>3797666</v>
      </c>
      <c r="AI517" s="65">
        <v>4433295</v>
      </c>
      <c r="AJ517" s="65">
        <v>3498347</v>
      </c>
      <c r="AK517" s="65">
        <v>3342831</v>
      </c>
      <c r="AL517" s="65">
        <v>4222046</v>
      </c>
      <c r="AM517" s="65">
        <v>3256970</v>
      </c>
      <c r="AN517" s="65">
        <v>2982908</v>
      </c>
      <c r="AO517" s="65">
        <v>4013418</v>
      </c>
      <c r="AP517" s="65">
        <v>2998746</v>
      </c>
      <c r="AQ517" s="65">
        <v>3004724</v>
      </c>
      <c r="AR517" s="65">
        <v>4010565</v>
      </c>
      <c r="AS517" s="65">
        <v>4144640</v>
      </c>
      <c r="AT517" s="65">
        <v>3970503</v>
      </c>
      <c r="AU517" s="65">
        <v>4572666</v>
      </c>
      <c r="AV517" s="65">
        <v>3117910</v>
      </c>
      <c r="AW517" s="65">
        <v>3193590</v>
      </c>
      <c r="AX517" s="65">
        <v>4432035</v>
      </c>
      <c r="AY517" s="65">
        <v>3306257</v>
      </c>
      <c r="AZ517" s="65">
        <v>3500392</v>
      </c>
      <c r="BA517" s="65">
        <v>4230728</v>
      </c>
      <c r="BB517" s="65">
        <v>3338066</v>
      </c>
      <c r="BC517" s="65">
        <v>3184922</v>
      </c>
      <c r="BD517" s="65">
        <v>4808707</v>
      </c>
      <c r="BE517" s="65">
        <v>4978706</v>
      </c>
      <c r="BF517" s="65">
        <v>5330197</v>
      </c>
      <c r="BG517" s="65">
        <v>5927954</v>
      </c>
      <c r="BH517" s="65">
        <v>4401290</v>
      </c>
      <c r="BI517" s="65">
        <v>4273911</v>
      </c>
      <c r="BJ517" s="65">
        <v>4648083</v>
      </c>
      <c r="BK517" s="65">
        <v>3994892</v>
      </c>
      <c r="BL517" s="65">
        <v>3892530</v>
      </c>
      <c r="BM517" s="65">
        <v>4444351</v>
      </c>
      <c r="BN517" s="65">
        <v>3469121</v>
      </c>
      <c r="BO517" s="65">
        <v>3452577</v>
      </c>
      <c r="BP517" s="65">
        <v>4831619</v>
      </c>
      <c r="BQ517" s="65">
        <v>4133292</v>
      </c>
      <c r="BR517" s="65">
        <v>4503369</v>
      </c>
      <c r="BS517" s="65">
        <v>4820077</v>
      </c>
      <c r="BT517" s="65">
        <v>3657449</v>
      </c>
      <c r="BU517" s="65">
        <v>3563454</v>
      </c>
      <c r="BV517" s="65">
        <v>4407632</v>
      </c>
      <c r="BW517" s="65"/>
      <c r="BX517" s="65"/>
      <c r="BY517" s="65"/>
      <c r="BZ517" s="65"/>
      <c r="CA517" s="65"/>
      <c r="CB517" s="65"/>
      <c r="CC517" s="65">
        <v>3434268</v>
      </c>
      <c r="CD517" s="65">
        <v>3170063</v>
      </c>
      <c r="CE517" s="65">
        <v>3810019</v>
      </c>
      <c r="CF517" s="65">
        <v>2818977</v>
      </c>
    </row>
    <row r="518" spans="2:84" x14ac:dyDescent="0.2">
      <c r="B518" s="62" t="s">
        <v>567</v>
      </c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64">
        <v>902942</v>
      </c>
      <c r="T518" s="61">
        <v>86391</v>
      </c>
      <c r="U518" s="64">
        <v>125200</v>
      </c>
      <c r="V518" s="64">
        <v>128285</v>
      </c>
      <c r="W518" s="64">
        <v>203986</v>
      </c>
      <c r="X518" s="64">
        <v>282649</v>
      </c>
      <c r="Y518" s="64">
        <v>355109</v>
      </c>
      <c r="Z518" s="64">
        <v>327701</v>
      </c>
      <c r="AA518" s="64">
        <v>345584</v>
      </c>
      <c r="AB518" s="64">
        <v>456475</v>
      </c>
      <c r="AC518" s="64">
        <v>656416</v>
      </c>
      <c r="AD518" s="64">
        <v>484199</v>
      </c>
      <c r="AE518" s="64">
        <v>390264</v>
      </c>
      <c r="AF518" s="64">
        <v>756111</v>
      </c>
      <c r="AG518" s="64">
        <v>678908</v>
      </c>
      <c r="AH518" s="64">
        <v>662586</v>
      </c>
      <c r="AI518" s="64">
        <v>814115</v>
      </c>
      <c r="AJ518" s="64">
        <v>657371</v>
      </c>
      <c r="AK518" s="64">
        <v>774862</v>
      </c>
      <c r="AL518" s="65">
        <v>1011729</v>
      </c>
      <c r="AM518" s="64">
        <v>853083</v>
      </c>
      <c r="AN518" s="64">
        <v>686148</v>
      </c>
      <c r="AO518" s="65">
        <v>1211177</v>
      </c>
      <c r="AP518" s="65">
        <v>1012760</v>
      </c>
      <c r="AQ518" s="65">
        <v>1207232</v>
      </c>
      <c r="AR518" s="65">
        <v>1452781</v>
      </c>
      <c r="AS518" s="65">
        <v>1097947</v>
      </c>
      <c r="AT518" s="65">
        <v>1035848</v>
      </c>
      <c r="AU518" s="65">
        <v>1122485</v>
      </c>
      <c r="AV518" s="64">
        <v>938048</v>
      </c>
      <c r="AW518" s="64">
        <v>887181</v>
      </c>
      <c r="AX518" s="65">
        <v>1249707</v>
      </c>
      <c r="AY518" s="64">
        <v>980506</v>
      </c>
      <c r="AZ518" s="64">
        <v>948337</v>
      </c>
      <c r="BA518" s="65">
        <v>1298543</v>
      </c>
      <c r="BB518" s="64">
        <v>938677</v>
      </c>
      <c r="BC518" s="64">
        <v>960850</v>
      </c>
      <c r="BD518" s="65">
        <v>1214060</v>
      </c>
      <c r="BE518" s="65">
        <v>1008485</v>
      </c>
      <c r="BF518" s="65">
        <v>1128920</v>
      </c>
      <c r="BG518" s="65">
        <v>1540378</v>
      </c>
      <c r="BH518" s="65">
        <v>1011016</v>
      </c>
      <c r="BI518" s="65">
        <v>1061012</v>
      </c>
      <c r="BJ518" s="65">
        <v>1533092</v>
      </c>
      <c r="BK518" s="65">
        <v>1150635</v>
      </c>
      <c r="BL518" s="65">
        <v>1187744</v>
      </c>
      <c r="BM518" s="65">
        <v>1660160</v>
      </c>
      <c r="BN518" s="65">
        <v>1126110</v>
      </c>
      <c r="BO518" s="65">
        <v>1185671</v>
      </c>
      <c r="BP518" s="65">
        <v>1751964</v>
      </c>
      <c r="BQ518" s="65">
        <v>1090203</v>
      </c>
      <c r="BR518" s="65">
        <v>1031652</v>
      </c>
      <c r="BS518" s="65">
        <v>1112192</v>
      </c>
      <c r="BT518" s="65">
        <v>1290531</v>
      </c>
      <c r="BU518" s="65">
        <v>1495065</v>
      </c>
      <c r="BV518" s="65">
        <v>1399180</v>
      </c>
      <c r="BW518" s="65"/>
      <c r="BX518" s="65"/>
      <c r="BY518" s="65"/>
      <c r="BZ518" s="65"/>
      <c r="CA518" s="65"/>
      <c r="CB518" s="65"/>
      <c r="CC518" s="65">
        <v>1579032</v>
      </c>
      <c r="CD518" s="65">
        <v>1198380</v>
      </c>
      <c r="CE518" s="65">
        <v>1517358</v>
      </c>
      <c r="CF518" s="65">
        <v>2657105</v>
      </c>
    </row>
    <row r="519" spans="2:84" x14ac:dyDescent="0.2">
      <c r="B519" s="62" t="s">
        <v>379</v>
      </c>
      <c r="G519" s="65">
        <v>2310248</v>
      </c>
      <c r="H519" s="65">
        <v>2985135</v>
      </c>
      <c r="I519" s="65">
        <v>2232471</v>
      </c>
      <c r="J519" s="65">
        <v>2386593</v>
      </c>
      <c r="K519" s="65">
        <v>2718925</v>
      </c>
      <c r="L519" s="65">
        <v>2189006</v>
      </c>
      <c r="M519" s="65">
        <v>2315336</v>
      </c>
      <c r="N519" s="65">
        <v>2870404</v>
      </c>
      <c r="O519" s="65">
        <v>2450507</v>
      </c>
      <c r="P519" s="65">
        <v>2311956</v>
      </c>
      <c r="Q519" s="65">
        <v>3116325</v>
      </c>
      <c r="R519" s="65">
        <v>2275924</v>
      </c>
      <c r="S519" s="65">
        <v>2411633</v>
      </c>
      <c r="T519" s="65">
        <v>3297523</v>
      </c>
      <c r="U519" s="65">
        <v>2298781</v>
      </c>
      <c r="V519" s="65">
        <v>2213177</v>
      </c>
      <c r="W519" s="65">
        <v>2874997</v>
      </c>
      <c r="X519" s="65">
        <v>2947357</v>
      </c>
      <c r="Y519" s="65">
        <v>2602619</v>
      </c>
      <c r="Z519" s="65">
        <v>3500741</v>
      </c>
      <c r="AA519" s="65">
        <v>2789659</v>
      </c>
      <c r="AB519" s="65">
        <v>2783563</v>
      </c>
      <c r="AC519" s="65">
        <v>3566261</v>
      </c>
      <c r="AD519" s="65">
        <v>2735719</v>
      </c>
      <c r="AE519" s="65">
        <v>2908507</v>
      </c>
      <c r="AF519" s="65">
        <v>3592461</v>
      </c>
      <c r="AG519" s="65">
        <v>2598049</v>
      </c>
      <c r="AH519" s="65">
        <v>2531613</v>
      </c>
      <c r="AI519" s="65">
        <v>3027153</v>
      </c>
      <c r="AJ519" s="65">
        <v>2713007</v>
      </c>
      <c r="AK519" s="65">
        <v>2919452</v>
      </c>
      <c r="AL519" s="65">
        <v>3739497</v>
      </c>
      <c r="AM519" s="65">
        <v>3240457</v>
      </c>
      <c r="AN519" s="65">
        <v>3099985</v>
      </c>
      <c r="AO519" s="65">
        <v>4322304</v>
      </c>
      <c r="AP519" s="65">
        <v>3201296</v>
      </c>
      <c r="AQ519" s="65">
        <v>3791707</v>
      </c>
      <c r="AR519" s="65">
        <v>4656777</v>
      </c>
      <c r="AS519" s="65">
        <v>4006475</v>
      </c>
      <c r="AT519" s="65">
        <v>2187688</v>
      </c>
      <c r="AU519" s="65">
        <v>2088279</v>
      </c>
      <c r="AV519" s="65">
        <v>1751179</v>
      </c>
      <c r="AW519" s="65">
        <v>2229554</v>
      </c>
      <c r="AX519" s="65">
        <v>3954042</v>
      </c>
      <c r="AY519" s="65">
        <v>2695597</v>
      </c>
      <c r="AZ519" s="65">
        <v>2702668</v>
      </c>
      <c r="BA519" s="65">
        <v>3746771</v>
      </c>
      <c r="BB519" s="65">
        <v>1623597</v>
      </c>
      <c r="BC519" s="65">
        <v>1269137</v>
      </c>
      <c r="BD519" s="65">
        <v>3747209</v>
      </c>
      <c r="BE519" s="65">
        <v>4325996</v>
      </c>
      <c r="BF519" s="65">
        <v>3927774</v>
      </c>
      <c r="BG519" s="65">
        <v>4553364</v>
      </c>
      <c r="BH519" s="65">
        <v>4018118</v>
      </c>
      <c r="BI519" s="65">
        <v>6743815</v>
      </c>
      <c r="BJ519" s="65">
        <v>6199187</v>
      </c>
      <c r="BK519" s="65">
        <v>5961510</v>
      </c>
      <c r="BL519" s="65">
        <v>1511875</v>
      </c>
      <c r="BM519" s="65">
        <v>2836857</v>
      </c>
      <c r="BN519" s="65">
        <v>1668266</v>
      </c>
      <c r="BO519" s="65">
        <v>2087246</v>
      </c>
      <c r="BP519" s="65">
        <v>3050323</v>
      </c>
      <c r="BQ519" s="65">
        <v>2594671</v>
      </c>
      <c r="BR519" s="65">
        <v>2899507</v>
      </c>
      <c r="BS519" s="65">
        <v>3375088</v>
      </c>
      <c r="BT519" s="65">
        <v>2615144</v>
      </c>
      <c r="BU519" s="65">
        <v>2682875</v>
      </c>
      <c r="BV519" s="65">
        <v>3449570</v>
      </c>
      <c r="BW519" s="65"/>
      <c r="BX519" s="65"/>
      <c r="BY519" s="65"/>
      <c r="BZ519" s="65"/>
      <c r="CA519" s="65"/>
      <c r="CB519" s="65"/>
      <c r="CC519" s="65">
        <v>2900590</v>
      </c>
      <c r="CD519" s="65">
        <v>2735439</v>
      </c>
      <c r="CE519" s="65">
        <v>3712963</v>
      </c>
      <c r="CF519" s="65">
        <v>2655430</v>
      </c>
    </row>
    <row r="520" spans="2:84" x14ac:dyDescent="0.2">
      <c r="B520" s="62" t="s">
        <v>342</v>
      </c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64">
        <v>312834</v>
      </c>
      <c r="U520" s="64">
        <v>307822</v>
      </c>
      <c r="V520" s="64">
        <v>279510</v>
      </c>
      <c r="W520" s="64">
        <v>446093</v>
      </c>
      <c r="X520" s="64">
        <v>406296</v>
      </c>
      <c r="Y520" s="64">
        <v>594178</v>
      </c>
      <c r="Z520" s="64">
        <v>569981</v>
      </c>
      <c r="AA520" s="64">
        <v>611461</v>
      </c>
      <c r="AB520" s="65">
        <v>1093826</v>
      </c>
      <c r="AC520" s="65">
        <v>1411208</v>
      </c>
      <c r="AD520" s="64">
        <v>927436</v>
      </c>
      <c r="AE520" s="64">
        <v>960791</v>
      </c>
      <c r="AF520" s="65">
        <v>1084989</v>
      </c>
      <c r="AG520" s="64">
        <v>965089</v>
      </c>
      <c r="AH520" s="65">
        <v>1928161</v>
      </c>
      <c r="AI520" s="65">
        <v>2799560</v>
      </c>
      <c r="AJ520" s="65">
        <v>2812290</v>
      </c>
      <c r="AK520" s="65">
        <v>2785855</v>
      </c>
      <c r="AL520" s="65">
        <v>3020506</v>
      </c>
      <c r="AM520" s="65">
        <v>2280213</v>
      </c>
      <c r="AN520" s="65">
        <v>1941534</v>
      </c>
      <c r="AO520" s="65">
        <v>2224025</v>
      </c>
      <c r="AP520" s="65">
        <v>1914845</v>
      </c>
      <c r="AQ520" s="65">
        <v>1778611</v>
      </c>
      <c r="AR520" s="65">
        <v>2379685</v>
      </c>
      <c r="AS520" s="65">
        <v>1846788</v>
      </c>
      <c r="AT520" s="65">
        <v>2199421</v>
      </c>
      <c r="AU520" s="65">
        <v>2604906</v>
      </c>
      <c r="AV520" s="65">
        <v>2801756</v>
      </c>
      <c r="AW520" s="65">
        <v>2908621</v>
      </c>
      <c r="AX520" s="65">
        <v>3634980</v>
      </c>
      <c r="AY520" s="65">
        <v>2822659</v>
      </c>
      <c r="AZ520" s="65">
        <v>2857570</v>
      </c>
      <c r="BA520" s="65">
        <v>3643849</v>
      </c>
      <c r="BB520" s="65">
        <v>2743922</v>
      </c>
      <c r="BC520" s="65">
        <v>2621632</v>
      </c>
      <c r="BD520" s="65">
        <v>3319198</v>
      </c>
      <c r="BE520" s="65">
        <v>2691087</v>
      </c>
      <c r="BF520" s="65">
        <v>2706808</v>
      </c>
      <c r="BG520" s="65">
        <v>3428748</v>
      </c>
      <c r="BH520" s="65">
        <v>2994837</v>
      </c>
      <c r="BI520" s="65">
        <v>2768855</v>
      </c>
      <c r="BJ520" s="65">
        <v>3725648</v>
      </c>
      <c r="BK520" s="65">
        <v>2900621</v>
      </c>
      <c r="BL520" s="65">
        <v>2922339</v>
      </c>
      <c r="BM520" s="65">
        <v>3446983</v>
      </c>
      <c r="BN520" s="65">
        <v>2842340</v>
      </c>
      <c r="BO520" s="65">
        <v>2561576</v>
      </c>
      <c r="BP520" s="65">
        <v>3230742</v>
      </c>
      <c r="BQ520" s="65">
        <v>2513662</v>
      </c>
      <c r="BR520" s="65">
        <v>2704521</v>
      </c>
      <c r="BS520" s="65">
        <v>3562141</v>
      </c>
      <c r="BT520" s="65">
        <v>3378364</v>
      </c>
      <c r="BU520" s="65">
        <v>2919146</v>
      </c>
      <c r="BV520" s="65">
        <v>3595297</v>
      </c>
      <c r="BW520" s="65"/>
      <c r="BX520" s="65"/>
      <c r="BY520" s="65"/>
      <c r="BZ520" s="65"/>
      <c r="CA520" s="65"/>
      <c r="CB520" s="65"/>
      <c r="CC520" s="65">
        <v>2652631</v>
      </c>
      <c r="CD520" s="65">
        <v>2652004</v>
      </c>
      <c r="CE520" s="65">
        <v>3326531</v>
      </c>
      <c r="CF520" s="65">
        <v>2506703</v>
      </c>
    </row>
    <row r="521" spans="2:84" x14ac:dyDescent="0.2">
      <c r="B521" s="62" t="s">
        <v>394</v>
      </c>
      <c r="G521" s="64">
        <v>676525</v>
      </c>
      <c r="H521" s="64">
        <v>902381</v>
      </c>
      <c r="I521" s="64">
        <v>758221</v>
      </c>
      <c r="J521" s="64">
        <v>745928</v>
      </c>
      <c r="K521" s="64">
        <v>931524</v>
      </c>
      <c r="L521" s="64">
        <v>722031</v>
      </c>
      <c r="M521" s="64">
        <v>745212</v>
      </c>
      <c r="N521" s="64">
        <v>891155</v>
      </c>
      <c r="O521" s="64">
        <v>699544</v>
      </c>
      <c r="P521" s="64">
        <v>673033</v>
      </c>
      <c r="Q521" s="64">
        <v>897283</v>
      </c>
      <c r="R521" s="64">
        <v>727463</v>
      </c>
      <c r="S521" s="64">
        <v>698900</v>
      </c>
      <c r="T521" s="64">
        <v>904334</v>
      </c>
      <c r="U521" s="64">
        <v>684566</v>
      </c>
      <c r="V521" s="64">
        <v>718376</v>
      </c>
      <c r="W521" s="64">
        <v>847346</v>
      </c>
      <c r="X521" s="64">
        <v>669991</v>
      </c>
      <c r="Y521" s="64">
        <v>629436</v>
      </c>
      <c r="Z521" s="64">
        <v>882220</v>
      </c>
      <c r="AA521" s="64">
        <v>729131</v>
      </c>
      <c r="AB521" s="64">
        <v>624638</v>
      </c>
      <c r="AC521" s="64">
        <v>883006</v>
      </c>
      <c r="AD521" s="64">
        <v>651649</v>
      </c>
      <c r="AE521" s="64">
        <v>603823</v>
      </c>
      <c r="AF521" s="64">
        <v>878832</v>
      </c>
      <c r="AG521" s="64">
        <v>683337</v>
      </c>
      <c r="AH521" s="64">
        <v>690498</v>
      </c>
      <c r="AI521" s="64">
        <v>909319</v>
      </c>
      <c r="AJ521" s="64">
        <v>732659</v>
      </c>
      <c r="AK521" s="64">
        <v>691840</v>
      </c>
      <c r="AL521" s="64">
        <v>918820</v>
      </c>
      <c r="AM521" s="64">
        <v>646826</v>
      </c>
      <c r="AN521" s="64">
        <v>703223</v>
      </c>
      <c r="AO521" s="64">
        <v>918401</v>
      </c>
      <c r="AP521" s="64">
        <v>761636</v>
      </c>
      <c r="AQ521" s="64">
        <v>810374</v>
      </c>
      <c r="AR521" s="65">
        <v>1069518</v>
      </c>
      <c r="AS521" s="64">
        <v>754038</v>
      </c>
      <c r="AT521" s="64">
        <v>776332</v>
      </c>
      <c r="AU521" s="64">
        <v>965907</v>
      </c>
      <c r="AV521" s="64">
        <v>819408</v>
      </c>
      <c r="AW521" s="64">
        <v>795255</v>
      </c>
      <c r="AX521" s="65">
        <v>1267263</v>
      </c>
      <c r="AY521" s="64">
        <v>923040</v>
      </c>
      <c r="AZ521" s="64">
        <v>947062</v>
      </c>
      <c r="BA521" s="65">
        <v>1378123</v>
      </c>
      <c r="BB521" s="64">
        <v>922586</v>
      </c>
      <c r="BC521" s="64">
        <v>849481</v>
      </c>
      <c r="BD521" s="65">
        <v>1424403</v>
      </c>
      <c r="BE521" s="65">
        <v>1047731</v>
      </c>
      <c r="BF521" s="65">
        <v>1210220</v>
      </c>
      <c r="BG521" s="65">
        <v>1463117</v>
      </c>
      <c r="BH521" s="65">
        <v>1575777</v>
      </c>
      <c r="BI521" s="65">
        <v>1832891</v>
      </c>
      <c r="BJ521" s="65">
        <v>2233548</v>
      </c>
      <c r="BK521" s="65">
        <v>1977802</v>
      </c>
      <c r="BL521" s="65">
        <v>2047785</v>
      </c>
      <c r="BM521" s="65">
        <v>3087296</v>
      </c>
      <c r="BN521" s="65">
        <v>2656489</v>
      </c>
      <c r="BO521" s="65">
        <v>2383113</v>
      </c>
      <c r="BP521" s="65">
        <v>3331425</v>
      </c>
      <c r="BQ521" s="65">
        <v>2449872</v>
      </c>
      <c r="BR521" s="65">
        <v>2297857</v>
      </c>
      <c r="BS521" s="65">
        <v>2750001</v>
      </c>
      <c r="BT521" s="65">
        <v>2896835</v>
      </c>
      <c r="BU521" s="65">
        <v>2377189</v>
      </c>
      <c r="BV521" s="65">
        <v>2983189</v>
      </c>
      <c r="BW521" s="65"/>
      <c r="BX521" s="65"/>
      <c r="BY521" s="65"/>
      <c r="BZ521" s="65"/>
      <c r="CA521" s="65"/>
      <c r="CB521" s="65"/>
      <c r="CC521" s="65">
        <v>2502843</v>
      </c>
      <c r="CD521" s="65">
        <v>2491963</v>
      </c>
      <c r="CE521" s="65">
        <v>2893999</v>
      </c>
      <c r="CF521" s="65">
        <v>2479454</v>
      </c>
    </row>
    <row r="522" spans="2:84" x14ac:dyDescent="0.2">
      <c r="B522" s="62" t="s">
        <v>373</v>
      </c>
      <c r="G522" s="65">
        <v>1059423</v>
      </c>
      <c r="H522" s="65">
        <v>1443543</v>
      </c>
      <c r="I522" s="65">
        <v>1283143</v>
      </c>
      <c r="J522" s="65">
        <v>1238352</v>
      </c>
      <c r="K522" s="65">
        <v>1503664</v>
      </c>
      <c r="L522" s="65">
        <v>1203241</v>
      </c>
      <c r="M522" s="65">
        <v>1274552</v>
      </c>
      <c r="N522" s="65">
        <v>1512754</v>
      </c>
      <c r="O522" s="65">
        <v>1227116</v>
      </c>
      <c r="P522" s="65">
        <v>1145499</v>
      </c>
      <c r="Q522" s="65">
        <v>1512074</v>
      </c>
      <c r="R522" s="65">
        <v>1253460</v>
      </c>
      <c r="S522" s="65">
        <v>1263074</v>
      </c>
      <c r="T522" s="65">
        <v>1651942</v>
      </c>
      <c r="U522" s="65">
        <v>1269879</v>
      </c>
      <c r="V522" s="65">
        <v>1262903</v>
      </c>
      <c r="W522" s="65">
        <v>1614195</v>
      </c>
      <c r="X522" s="65">
        <v>1289354</v>
      </c>
      <c r="Y522" s="65">
        <v>1275119</v>
      </c>
      <c r="Z522" s="65">
        <v>1648293</v>
      </c>
      <c r="AA522" s="65">
        <v>1387461</v>
      </c>
      <c r="AB522" s="65">
        <v>1269999</v>
      </c>
      <c r="AC522" s="65">
        <v>1754601</v>
      </c>
      <c r="AD522" s="65">
        <v>1281650</v>
      </c>
      <c r="AE522" s="65">
        <v>1267374</v>
      </c>
      <c r="AF522" s="65">
        <v>1820622</v>
      </c>
      <c r="AG522" s="65">
        <v>1422201</v>
      </c>
      <c r="AH522" s="65">
        <v>1502015</v>
      </c>
      <c r="AI522" s="65">
        <v>1823616</v>
      </c>
      <c r="AJ522" s="65">
        <v>1441256</v>
      </c>
      <c r="AK522" s="65">
        <v>1428268</v>
      </c>
      <c r="AL522" s="65">
        <v>1894833</v>
      </c>
      <c r="AM522" s="65">
        <v>1534214</v>
      </c>
      <c r="AN522" s="65">
        <v>1438393</v>
      </c>
      <c r="AO522" s="65">
        <v>1902666</v>
      </c>
      <c r="AP522" s="65">
        <v>1525288</v>
      </c>
      <c r="AQ522" s="65">
        <v>1493971</v>
      </c>
      <c r="AR522" s="65">
        <v>2051932</v>
      </c>
      <c r="AS522" s="65">
        <v>1673697</v>
      </c>
      <c r="AT522" s="65">
        <v>1656005</v>
      </c>
      <c r="AU522" s="65">
        <v>2176995</v>
      </c>
      <c r="AV522" s="65">
        <v>1730618</v>
      </c>
      <c r="AW522" s="65">
        <v>1660079</v>
      </c>
      <c r="AX522" s="65">
        <v>2360526</v>
      </c>
      <c r="AY522" s="65">
        <v>1960620</v>
      </c>
      <c r="AZ522" s="65">
        <v>1883375</v>
      </c>
      <c r="BA522" s="65">
        <v>2830910</v>
      </c>
      <c r="BB522" s="65">
        <v>2153100</v>
      </c>
      <c r="BC522" s="65">
        <v>2398217</v>
      </c>
      <c r="BD522" s="65">
        <v>3274171</v>
      </c>
      <c r="BE522" s="65">
        <v>2439469</v>
      </c>
      <c r="BF522" s="65">
        <v>2655470</v>
      </c>
      <c r="BG522" s="65">
        <v>3375312</v>
      </c>
      <c r="BH522" s="65">
        <v>2881787</v>
      </c>
      <c r="BI522" s="65">
        <v>3302543</v>
      </c>
      <c r="BJ522" s="65">
        <v>4302321</v>
      </c>
      <c r="BK522" s="65">
        <v>4153094</v>
      </c>
      <c r="BL522" s="65">
        <v>4170586</v>
      </c>
      <c r="BM522" s="65">
        <v>5966939</v>
      </c>
      <c r="BN522" s="65">
        <v>4967988</v>
      </c>
      <c r="BO522" s="65">
        <v>5333022</v>
      </c>
      <c r="BP522" s="65">
        <v>6684068</v>
      </c>
      <c r="BQ522" s="65">
        <v>5544314</v>
      </c>
      <c r="BR522" s="65">
        <v>5948590</v>
      </c>
      <c r="BS522" s="65">
        <v>8097080</v>
      </c>
      <c r="BT522" s="65">
        <v>4126324</v>
      </c>
      <c r="BU522" s="65">
        <v>3143283</v>
      </c>
      <c r="BV522" s="65">
        <v>4204576</v>
      </c>
      <c r="BW522" s="65"/>
      <c r="BX522" s="65"/>
      <c r="BY522" s="65"/>
      <c r="BZ522" s="65"/>
      <c r="CA522" s="65"/>
      <c r="CB522" s="65"/>
      <c r="CC522" s="65">
        <v>2774069</v>
      </c>
      <c r="CD522" s="65">
        <v>2585342</v>
      </c>
      <c r="CE522" s="65">
        <v>3387854</v>
      </c>
      <c r="CF522" s="65">
        <v>2355584</v>
      </c>
    </row>
    <row r="523" spans="2:84" x14ac:dyDescent="0.2">
      <c r="B523" s="62" t="s">
        <v>200</v>
      </c>
      <c r="G523" s="61">
        <v>76097</v>
      </c>
      <c r="H523" s="61">
        <v>93402</v>
      </c>
      <c r="I523" s="61">
        <v>70975</v>
      </c>
      <c r="J523" s="61">
        <v>75914</v>
      </c>
      <c r="K523" s="61">
        <v>89839</v>
      </c>
      <c r="L523" s="61">
        <v>73808</v>
      </c>
      <c r="M523" s="61">
        <v>87607</v>
      </c>
      <c r="N523" s="64">
        <v>115176</v>
      </c>
      <c r="O523" s="61">
        <v>96981</v>
      </c>
      <c r="P523" s="61">
        <v>89453</v>
      </c>
      <c r="Q523" s="64">
        <v>123346</v>
      </c>
      <c r="R523" s="64">
        <v>103824</v>
      </c>
      <c r="S523" s="64">
        <v>106188</v>
      </c>
      <c r="T523" s="64">
        <v>137088</v>
      </c>
      <c r="U523" s="64">
        <v>100395</v>
      </c>
      <c r="V523" s="64">
        <v>107957</v>
      </c>
      <c r="W523" s="64">
        <v>152164</v>
      </c>
      <c r="X523" s="64">
        <v>298373</v>
      </c>
      <c r="Y523" s="64">
        <v>275324</v>
      </c>
      <c r="Z523" s="64">
        <v>419418</v>
      </c>
      <c r="AA523" s="64">
        <v>427511</v>
      </c>
      <c r="AB523" s="64">
        <v>404806</v>
      </c>
      <c r="AC523" s="64">
        <v>510945</v>
      </c>
      <c r="AD523" s="64">
        <v>413222</v>
      </c>
      <c r="AE523" s="64">
        <v>511585</v>
      </c>
      <c r="AF523" s="64">
        <v>623026</v>
      </c>
      <c r="AG523" s="64">
        <v>511132</v>
      </c>
      <c r="AH523" s="64">
        <v>501833</v>
      </c>
      <c r="AI523" s="64">
        <v>611175</v>
      </c>
      <c r="AJ523" s="64">
        <v>481486</v>
      </c>
      <c r="AK523" s="64">
        <v>543980</v>
      </c>
      <c r="AL523" s="64">
        <v>631346</v>
      </c>
      <c r="AM523" s="64">
        <v>708496</v>
      </c>
      <c r="AN523" s="64">
        <v>660381</v>
      </c>
      <c r="AO523" s="64">
        <v>826927</v>
      </c>
      <c r="AP523" s="64">
        <v>666364</v>
      </c>
      <c r="AQ523" s="64">
        <v>910357</v>
      </c>
      <c r="AR523" s="65">
        <v>1284643</v>
      </c>
      <c r="AS523" s="64">
        <v>958987</v>
      </c>
      <c r="AT523" s="64">
        <v>951410</v>
      </c>
      <c r="AU523" s="65">
        <v>1188102</v>
      </c>
      <c r="AV523" s="64">
        <v>708137</v>
      </c>
      <c r="AW523" s="65">
        <v>1029263</v>
      </c>
      <c r="AX523" s="65">
        <v>1437832</v>
      </c>
      <c r="AY523" s="65">
        <v>1118500</v>
      </c>
      <c r="AZ523" s="64">
        <v>933889</v>
      </c>
      <c r="BA523" s="64">
        <v>991957</v>
      </c>
      <c r="BB523" s="64">
        <v>809837</v>
      </c>
      <c r="BC523" s="64">
        <v>882731</v>
      </c>
      <c r="BD523" s="65">
        <v>1185049</v>
      </c>
      <c r="BE523" s="64">
        <v>738671</v>
      </c>
      <c r="BF523" s="64">
        <v>757119</v>
      </c>
      <c r="BG523" s="64">
        <v>982444</v>
      </c>
      <c r="BH523" s="65">
        <v>1156091</v>
      </c>
      <c r="BI523" s="65">
        <v>1538311</v>
      </c>
      <c r="BJ523" s="65">
        <v>1937534</v>
      </c>
      <c r="BK523" s="65">
        <v>1574986</v>
      </c>
      <c r="BL523" s="65">
        <v>1640742</v>
      </c>
      <c r="BM523" s="65">
        <v>2212871</v>
      </c>
      <c r="BN523" s="65">
        <v>1977030</v>
      </c>
      <c r="BO523" s="65">
        <v>2242570</v>
      </c>
      <c r="BP523" s="65">
        <v>2794799</v>
      </c>
      <c r="BQ523" s="65">
        <v>2305968</v>
      </c>
      <c r="BR523" s="65">
        <v>2104060</v>
      </c>
      <c r="BS523" s="65">
        <v>2730223</v>
      </c>
      <c r="BT523" s="65">
        <v>2200917</v>
      </c>
      <c r="BU523" s="65">
        <v>2352201</v>
      </c>
      <c r="BV523" s="65">
        <v>3336375</v>
      </c>
      <c r="BW523" s="65"/>
      <c r="BX523" s="65"/>
      <c r="BY523" s="65"/>
      <c r="BZ523" s="65"/>
      <c r="CA523" s="65"/>
      <c r="CB523" s="65"/>
      <c r="CC523" s="65">
        <v>2700873</v>
      </c>
      <c r="CD523" s="65">
        <v>2321494</v>
      </c>
      <c r="CE523" s="65">
        <v>2901256</v>
      </c>
      <c r="CF523" s="65">
        <v>2191903</v>
      </c>
    </row>
    <row r="524" spans="2:84" x14ac:dyDescent="0.2">
      <c r="B524" s="62" t="s">
        <v>544</v>
      </c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  <c r="AD524" s="58"/>
      <c r="AE524" s="58"/>
      <c r="AF524" s="58"/>
      <c r="AG524" s="58"/>
      <c r="AH524" s="58"/>
      <c r="AI524" s="58"/>
      <c r="AJ524" s="58"/>
      <c r="AK524" s="58"/>
      <c r="AL524" s="58"/>
      <c r="AM524" s="58"/>
      <c r="AN524" s="58"/>
      <c r="AO524" s="58"/>
      <c r="AP524" s="58"/>
      <c r="AQ524" s="58"/>
      <c r="AR524" s="65">
        <v>2333422</v>
      </c>
      <c r="AS524" s="67">
        <v>14594490</v>
      </c>
      <c r="AT524" s="65">
        <v>9325186</v>
      </c>
      <c r="AU524" s="67">
        <v>11502842</v>
      </c>
      <c r="AV524" s="65">
        <v>8518949</v>
      </c>
      <c r="AW524" s="67">
        <v>11659012</v>
      </c>
      <c r="AX524" s="67">
        <v>12514590</v>
      </c>
      <c r="AY524" s="65">
        <v>8667616</v>
      </c>
      <c r="AZ524" s="65">
        <v>7138647</v>
      </c>
      <c r="BA524" s="65">
        <v>8836921</v>
      </c>
      <c r="BB524" s="65">
        <v>5313164</v>
      </c>
      <c r="BC524" s="65">
        <v>3624994</v>
      </c>
      <c r="BD524" s="65">
        <v>5061599</v>
      </c>
      <c r="BE524" s="65">
        <v>1192827</v>
      </c>
      <c r="BF524" s="65">
        <v>4437365</v>
      </c>
      <c r="BG524" s="65">
        <v>3820058</v>
      </c>
      <c r="BH524" s="65">
        <v>3920386</v>
      </c>
      <c r="BI524" s="65">
        <v>2807477</v>
      </c>
      <c r="BJ524" s="65">
        <v>4648046</v>
      </c>
      <c r="BK524" s="65">
        <v>4225567</v>
      </c>
      <c r="BL524" s="65">
        <v>3415917</v>
      </c>
      <c r="BM524" s="65">
        <v>5116882</v>
      </c>
      <c r="BN524" s="65">
        <v>4651330</v>
      </c>
      <c r="BO524" s="65">
        <v>4126588</v>
      </c>
      <c r="BP524" s="65">
        <v>3355406</v>
      </c>
      <c r="BQ524" s="65">
        <v>2984693</v>
      </c>
      <c r="BR524" s="65">
        <v>3467245</v>
      </c>
      <c r="BS524" s="65">
        <v>4311269</v>
      </c>
      <c r="BT524" s="65">
        <v>3299818</v>
      </c>
      <c r="BU524" s="65">
        <v>4042375</v>
      </c>
      <c r="BV524" s="65">
        <v>7103688</v>
      </c>
      <c r="BW524" s="65"/>
      <c r="BX524" s="65"/>
      <c r="BY524" s="65"/>
      <c r="BZ524" s="65"/>
      <c r="CA524" s="65"/>
      <c r="CB524" s="65"/>
      <c r="CC524" s="65">
        <v>3681671</v>
      </c>
      <c r="CD524" s="65">
        <v>3472548</v>
      </c>
      <c r="CE524" s="65">
        <v>4152576</v>
      </c>
      <c r="CF524" s="65">
        <v>2129515</v>
      </c>
    </row>
    <row r="525" spans="2:84" x14ac:dyDescent="0.2">
      <c r="B525" s="62" t="s">
        <v>249</v>
      </c>
      <c r="G525" s="65">
        <v>8250407</v>
      </c>
      <c r="H525" s="67">
        <v>10286677</v>
      </c>
      <c r="I525" s="65">
        <v>7971460</v>
      </c>
      <c r="J525" s="65">
        <v>8008699</v>
      </c>
      <c r="K525" s="65">
        <v>9919450</v>
      </c>
      <c r="L525" s="65">
        <v>8135470</v>
      </c>
      <c r="M525" s="65">
        <v>9733335</v>
      </c>
      <c r="N525" s="65">
        <v>9011858</v>
      </c>
      <c r="O525" s="65">
        <v>3852605</v>
      </c>
      <c r="P525" s="65">
        <v>3437663</v>
      </c>
      <c r="Q525" s="65">
        <v>4279471</v>
      </c>
      <c r="R525" s="65">
        <v>3472386</v>
      </c>
      <c r="S525" s="65">
        <v>3322947</v>
      </c>
      <c r="T525" s="65">
        <v>4371351</v>
      </c>
      <c r="U525" s="65">
        <v>3434679</v>
      </c>
      <c r="V525" s="65">
        <v>3327143</v>
      </c>
      <c r="W525" s="65">
        <v>4110327</v>
      </c>
      <c r="X525" s="65">
        <v>3110242</v>
      </c>
      <c r="Y525" s="65">
        <v>3596690</v>
      </c>
      <c r="Z525" s="65">
        <v>4482028</v>
      </c>
      <c r="AA525" s="65">
        <v>3044963</v>
      </c>
      <c r="AB525" s="65">
        <v>2577924</v>
      </c>
      <c r="AC525" s="65">
        <v>3392874</v>
      </c>
      <c r="AD525" s="65">
        <v>2554881</v>
      </c>
      <c r="AE525" s="65">
        <v>2688436</v>
      </c>
      <c r="AF525" s="65">
        <v>3355260</v>
      </c>
      <c r="AG525" s="65">
        <v>2549587</v>
      </c>
      <c r="AH525" s="65">
        <v>2508560</v>
      </c>
      <c r="AI525" s="65">
        <v>2929055</v>
      </c>
      <c r="AJ525" s="65">
        <v>2319214</v>
      </c>
      <c r="AK525" s="65">
        <v>2865358</v>
      </c>
      <c r="AL525" s="65">
        <v>3614353</v>
      </c>
      <c r="AM525" s="65">
        <v>2476859</v>
      </c>
      <c r="AN525" s="65">
        <v>2217329</v>
      </c>
      <c r="AO525" s="65">
        <v>2824318</v>
      </c>
      <c r="AP525" s="65">
        <v>2049486</v>
      </c>
      <c r="AQ525" s="65">
        <v>2116909</v>
      </c>
      <c r="AR525" s="65">
        <v>2515995</v>
      </c>
      <c r="AS525" s="65">
        <v>2236690</v>
      </c>
      <c r="AT525" s="65">
        <v>2138004</v>
      </c>
      <c r="AU525" s="65">
        <v>2329245</v>
      </c>
      <c r="AV525" s="65">
        <v>1872393</v>
      </c>
      <c r="AW525" s="65">
        <v>2373204</v>
      </c>
      <c r="AX525" s="65">
        <v>3164070</v>
      </c>
      <c r="AY525" s="65">
        <v>2103898</v>
      </c>
      <c r="AZ525" s="65">
        <v>1956668</v>
      </c>
      <c r="BA525" s="65">
        <v>2139742</v>
      </c>
      <c r="BB525" s="65">
        <v>1829854</v>
      </c>
      <c r="BC525" s="65">
        <v>1840616</v>
      </c>
      <c r="BD525" s="65">
        <v>2323813</v>
      </c>
      <c r="BE525" s="65">
        <v>1843560</v>
      </c>
      <c r="BF525" s="65">
        <v>1992190</v>
      </c>
      <c r="BG525" s="65">
        <v>2407472</v>
      </c>
      <c r="BH525" s="65">
        <v>2046284</v>
      </c>
      <c r="BI525" s="65">
        <v>2964451</v>
      </c>
      <c r="BJ525" s="65">
        <v>3272085</v>
      </c>
      <c r="BK525" s="65">
        <v>2222089</v>
      </c>
      <c r="BL525" s="65">
        <v>2080290</v>
      </c>
      <c r="BM525" s="65">
        <v>2464029</v>
      </c>
      <c r="BN525" s="65">
        <v>2206625</v>
      </c>
      <c r="BO525" s="65">
        <v>2091952</v>
      </c>
      <c r="BP525" s="65">
        <v>2731767</v>
      </c>
      <c r="BQ525" s="65">
        <v>2012819</v>
      </c>
      <c r="BR525" s="65">
        <v>2060866</v>
      </c>
      <c r="BS525" s="65">
        <v>2570979</v>
      </c>
      <c r="BT525" s="65">
        <v>2211900</v>
      </c>
      <c r="BU525" s="65">
        <v>2861053</v>
      </c>
      <c r="BV525" s="65">
        <v>3345905</v>
      </c>
      <c r="BW525" s="65"/>
      <c r="BX525" s="65"/>
      <c r="BY525" s="65"/>
      <c r="BZ525" s="65"/>
      <c r="CA525" s="65"/>
      <c r="CB525" s="65"/>
      <c r="CC525" s="65">
        <v>2201259</v>
      </c>
      <c r="CD525" s="65">
        <v>2041953</v>
      </c>
      <c r="CE525" s="65">
        <v>2225786</v>
      </c>
      <c r="CF525" s="65">
        <v>1998559</v>
      </c>
    </row>
    <row r="526" spans="2:84" x14ac:dyDescent="0.2">
      <c r="B526" s="62" t="s">
        <v>191</v>
      </c>
      <c r="G526" s="64">
        <v>432239</v>
      </c>
      <c r="H526" s="64">
        <v>960512</v>
      </c>
      <c r="I526" s="65">
        <v>1736226</v>
      </c>
      <c r="J526" s="65">
        <v>1653375</v>
      </c>
      <c r="K526" s="65">
        <v>2741261</v>
      </c>
      <c r="L526" s="65">
        <v>1815562</v>
      </c>
      <c r="M526" s="65">
        <v>2064973</v>
      </c>
      <c r="N526" s="65">
        <v>2530303</v>
      </c>
      <c r="O526" s="65">
        <v>2014162</v>
      </c>
      <c r="P526" s="65">
        <v>1598929</v>
      </c>
      <c r="Q526" s="65">
        <v>1774178</v>
      </c>
      <c r="R526" s="65">
        <v>1505577</v>
      </c>
      <c r="S526" s="65">
        <v>1582023</v>
      </c>
      <c r="T526" s="65">
        <v>2592385</v>
      </c>
      <c r="U526" s="65">
        <v>2352817</v>
      </c>
      <c r="V526" s="65">
        <v>3419947</v>
      </c>
      <c r="W526" s="65">
        <v>3702428</v>
      </c>
      <c r="X526" s="65">
        <v>2727880</v>
      </c>
      <c r="Y526" s="65">
        <v>2709324</v>
      </c>
      <c r="Z526" s="65">
        <v>3435380</v>
      </c>
      <c r="AA526" s="65">
        <v>2783974</v>
      </c>
      <c r="AB526" s="65">
        <v>2397262</v>
      </c>
      <c r="AC526" s="65">
        <v>2864849</v>
      </c>
      <c r="AD526" s="65">
        <v>2126364</v>
      </c>
      <c r="AE526" s="65">
        <v>2214950</v>
      </c>
      <c r="AF526" s="65">
        <v>4261897</v>
      </c>
      <c r="AG526" s="65">
        <v>5120712</v>
      </c>
      <c r="AH526" s="65">
        <v>4187670</v>
      </c>
      <c r="AI526" s="65">
        <v>4322881</v>
      </c>
      <c r="AJ526" s="65">
        <v>3108312</v>
      </c>
      <c r="AK526" s="65">
        <v>2762483</v>
      </c>
      <c r="AL526" s="65">
        <v>3510433</v>
      </c>
      <c r="AM526" s="65">
        <v>2597299</v>
      </c>
      <c r="AN526" s="65">
        <v>2178711</v>
      </c>
      <c r="AO526" s="65">
        <v>2802792</v>
      </c>
      <c r="AP526" s="65">
        <v>2086357</v>
      </c>
      <c r="AQ526" s="65">
        <v>2189145</v>
      </c>
      <c r="AR526" s="65">
        <v>3680906</v>
      </c>
      <c r="AS526" s="65">
        <v>3763372</v>
      </c>
      <c r="AT526" s="65">
        <v>3979931</v>
      </c>
      <c r="AU526" s="65">
        <v>3468043</v>
      </c>
      <c r="AV526" s="65">
        <v>2718987</v>
      </c>
      <c r="AW526" s="65">
        <v>2618470</v>
      </c>
      <c r="AX526" s="65">
        <v>3191624</v>
      </c>
      <c r="AY526" s="65">
        <v>2537218</v>
      </c>
      <c r="AZ526" s="65">
        <v>2302135</v>
      </c>
      <c r="BA526" s="65">
        <v>2742475</v>
      </c>
      <c r="BB526" s="65">
        <v>2035105</v>
      </c>
      <c r="BC526" s="65">
        <v>2051076</v>
      </c>
      <c r="BD526" s="65">
        <v>3687901</v>
      </c>
      <c r="BE526" s="65">
        <v>3880887</v>
      </c>
      <c r="BF526" s="65">
        <v>3886635</v>
      </c>
      <c r="BG526" s="65">
        <v>3998194</v>
      </c>
      <c r="BH526" s="65">
        <v>2773169</v>
      </c>
      <c r="BI526" s="65">
        <v>2742085</v>
      </c>
      <c r="BJ526" s="65">
        <v>3494102</v>
      </c>
      <c r="BK526" s="65">
        <v>2754309</v>
      </c>
      <c r="BL526" s="65">
        <v>2432785</v>
      </c>
      <c r="BM526" s="65">
        <v>3045445</v>
      </c>
      <c r="BN526" s="65">
        <v>2287749</v>
      </c>
      <c r="BO526" s="65">
        <v>2277289</v>
      </c>
      <c r="BP526" s="65">
        <v>3733450</v>
      </c>
      <c r="BQ526" s="65">
        <v>3804053</v>
      </c>
      <c r="BR526" s="65">
        <v>3751119</v>
      </c>
      <c r="BS526" s="65">
        <v>3707959</v>
      </c>
      <c r="BT526" s="65">
        <v>2584412</v>
      </c>
      <c r="BU526" s="65">
        <v>2581959</v>
      </c>
      <c r="BV526" s="65">
        <v>3377151</v>
      </c>
      <c r="BW526" s="65"/>
      <c r="BX526" s="65"/>
      <c r="BY526" s="65"/>
      <c r="BZ526" s="65"/>
      <c r="CA526" s="65"/>
      <c r="CB526" s="65"/>
      <c r="CC526" s="65">
        <v>2730071</v>
      </c>
      <c r="CD526" s="65">
        <v>2350727</v>
      </c>
      <c r="CE526" s="65">
        <v>2681817</v>
      </c>
      <c r="CF526" s="65">
        <v>1982717</v>
      </c>
    </row>
    <row r="527" spans="2:84" x14ac:dyDescent="0.2">
      <c r="B527" s="62" t="s">
        <v>206</v>
      </c>
      <c r="G527" s="65">
        <v>7808131</v>
      </c>
      <c r="H527" s="65">
        <v>9585916</v>
      </c>
      <c r="I527" s="65">
        <v>7518031</v>
      </c>
      <c r="J527" s="65">
        <v>7436380</v>
      </c>
      <c r="K527" s="65">
        <v>9389182</v>
      </c>
      <c r="L527" s="65">
        <v>7495856</v>
      </c>
      <c r="M527" s="65">
        <v>7684423</v>
      </c>
      <c r="N527" s="65">
        <v>8915602</v>
      </c>
      <c r="O527" s="65">
        <v>7148112</v>
      </c>
      <c r="P527" s="65">
        <v>7219305</v>
      </c>
      <c r="Q527" s="65">
        <v>9822988</v>
      </c>
      <c r="R527" s="65">
        <v>8052049</v>
      </c>
      <c r="S527" s="65">
        <v>7924287</v>
      </c>
      <c r="T527" s="65">
        <v>9605578</v>
      </c>
      <c r="U527" s="65">
        <v>7731753</v>
      </c>
      <c r="V527" s="65">
        <v>7631907</v>
      </c>
      <c r="W527" s="65">
        <v>9503876</v>
      </c>
      <c r="X527" s="65">
        <v>7430204</v>
      </c>
      <c r="Y527" s="65">
        <v>7172683</v>
      </c>
      <c r="Z527" s="65">
        <v>9154191</v>
      </c>
      <c r="AA527" s="65">
        <v>7247149</v>
      </c>
      <c r="AB527" s="65">
        <v>7358105</v>
      </c>
      <c r="AC527" s="65">
        <v>8115320</v>
      </c>
      <c r="AD527" s="65">
        <v>5107804</v>
      </c>
      <c r="AE527" s="65">
        <v>5375435</v>
      </c>
      <c r="AF527" s="65">
        <v>6198789</v>
      </c>
      <c r="AG527" s="65">
        <v>2389014</v>
      </c>
      <c r="AH527" s="65">
        <v>2133885</v>
      </c>
      <c r="AI527" s="65">
        <v>2928858</v>
      </c>
      <c r="AJ527" s="65">
        <v>2546454</v>
      </c>
      <c r="AK527" s="65">
        <v>2138771</v>
      </c>
      <c r="AL527" s="65">
        <v>1997237</v>
      </c>
      <c r="AM527" s="65">
        <v>1559334</v>
      </c>
      <c r="AN527" s="65">
        <v>1478298</v>
      </c>
      <c r="AO527" s="65">
        <v>2311905</v>
      </c>
      <c r="AP527" s="65">
        <v>2136481</v>
      </c>
      <c r="AQ527" s="65">
        <v>2292119</v>
      </c>
      <c r="AR527" s="65">
        <v>2778406</v>
      </c>
      <c r="AS527" s="65">
        <v>2209960</v>
      </c>
      <c r="AT527" s="65">
        <v>2052003</v>
      </c>
      <c r="AU527" s="65">
        <v>2646306</v>
      </c>
      <c r="AV527" s="65">
        <v>1996382</v>
      </c>
      <c r="AW527" s="65">
        <v>1914643</v>
      </c>
      <c r="AX527" s="65">
        <v>2750697</v>
      </c>
      <c r="AY527" s="65">
        <v>2135329</v>
      </c>
      <c r="AZ527" s="65">
        <v>2216382</v>
      </c>
      <c r="BA527" s="65">
        <v>2943216</v>
      </c>
      <c r="BB527" s="65">
        <v>2333157</v>
      </c>
      <c r="BC527" s="65">
        <v>2206119</v>
      </c>
      <c r="BD527" s="65">
        <v>2936910</v>
      </c>
      <c r="BE527" s="65">
        <v>2231913</v>
      </c>
      <c r="BF527" s="65">
        <v>2532792</v>
      </c>
      <c r="BG527" s="65">
        <v>2495308</v>
      </c>
      <c r="BH527" s="65">
        <v>2331436</v>
      </c>
      <c r="BI527" s="65">
        <v>2433311</v>
      </c>
      <c r="BJ527" s="65">
        <v>3083523</v>
      </c>
      <c r="BK527" s="65">
        <v>2911652</v>
      </c>
      <c r="BL527" s="65">
        <v>2876787</v>
      </c>
      <c r="BM527" s="65">
        <v>4027061</v>
      </c>
      <c r="BN527" s="65">
        <v>3355697</v>
      </c>
      <c r="BO527" s="65">
        <v>2828082</v>
      </c>
      <c r="BP527" s="65">
        <v>3907023</v>
      </c>
      <c r="BQ527" s="65">
        <v>3818413</v>
      </c>
      <c r="BR527" s="65">
        <v>3188630</v>
      </c>
      <c r="BS527" s="65">
        <v>4371040</v>
      </c>
      <c r="BT527" s="65">
        <v>2961101</v>
      </c>
      <c r="BU527" s="65">
        <v>3172836</v>
      </c>
      <c r="BV527" s="65">
        <v>4256898</v>
      </c>
      <c r="BW527" s="65"/>
      <c r="BX527" s="65"/>
      <c r="BY527" s="65"/>
      <c r="BZ527" s="65"/>
      <c r="CA527" s="65"/>
      <c r="CB527" s="65"/>
      <c r="CC527" s="65">
        <v>3442197</v>
      </c>
      <c r="CD527" s="65">
        <v>2893365</v>
      </c>
      <c r="CE527" s="65">
        <v>3029962</v>
      </c>
      <c r="CF527" s="65">
        <v>1853755</v>
      </c>
    </row>
    <row r="528" spans="2:84" x14ac:dyDescent="0.2">
      <c r="B528" s="62" t="s">
        <v>578</v>
      </c>
      <c r="G528" s="65">
        <v>2074066</v>
      </c>
      <c r="H528" s="65">
        <v>2573134</v>
      </c>
      <c r="I528" s="65">
        <v>2001229</v>
      </c>
      <c r="J528" s="65">
        <v>1254523</v>
      </c>
      <c r="K528" s="65">
        <v>2931213</v>
      </c>
      <c r="L528" s="65">
        <v>3147997</v>
      </c>
      <c r="M528" s="65">
        <v>2953546</v>
      </c>
      <c r="N528" s="65">
        <v>3108384</v>
      </c>
      <c r="O528" s="65">
        <v>2334821</v>
      </c>
      <c r="P528" s="65">
        <v>2181199</v>
      </c>
      <c r="Q528" s="65">
        <v>2472271</v>
      </c>
      <c r="R528" s="65">
        <v>1975285</v>
      </c>
      <c r="S528" s="65">
        <v>2067363</v>
      </c>
      <c r="T528" s="65">
        <v>2788778</v>
      </c>
      <c r="U528" s="65">
        <v>2262298</v>
      </c>
      <c r="V528" s="65">
        <v>2438250</v>
      </c>
      <c r="W528" s="65">
        <v>2996822</v>
      </c>
      <c r="X528" s="65">
        <v>2487656</v>
      </c>
      <c r="Y528" s="65">
        <v>2584871</v>
      </c>
      <c r="Z528" s="65">
        <v>2890356</v>
      </c>
      <c r="AA528" s="65">
        <v>2273251</v>
      </c>
      <c r="AB528" s="65">
        <v>2302991</v>
      </c>
      <c r="AC528" s="65">
        <v>2555176</v>
      </c>
      <c r="AD528" s="65">
        <v>2298251</v>
      </c>
      <c r="AE528" s="65">
        <v>2419424</v>
      </c>
      <c r="AF528" s="65">
        <v>3037685</v>
      </c>
      <c r="AG528" s="65">
        <v>2235554</v>
      </c>
      <c r="AH528" s="65">
        <v>2464905</v>
      </c>
      <c r="AI528" s="65">
        <v>3006544</v>
      </c>
      <c r="AJ528" s="65">
        <v>2314080</v>
      </c>
      <c r="AK528" s="65">
        <v>2113002</v>
      </c>
      <c r="AL528" s="65">
        <v>2355536</v>
      </c>
      <c r="AM528" s="65">
        <v>1823257</v>
      </c>
      <c r="AN528" s="65">
        <v>1665666</v>
      </c>
      <c r="AO528" s="65">
        <v>2229635</v>
      </c>
      <c r="AP528" s="65">
        <v>1664953</v>
      </c>
      <c r="AQ528" s="65">
        <v>1714581</v>
      </c>
      <c r="AR528" s="65">
        <v>2032100</v>
      </c>
      <c r="AS528" s="65">
        <v>1656804</v>
      </c>
      <c r="AT528" s="65">
        <v>1741895</v>
      </c>
      <c r="AU528" s="65">
        <v>2591810</v>
      </c>
      <c r="AV528" s="65">
        <v>1876269</v>
      </c>
      <c r="AW528" s="65">
        <v>1845210</v>
      </c>
      <c r="AX528" s="65">
        <v>2307183</v>
      </c>
      <c r="AY528" s="65">
        <v>1960314</v>
      </c>
      <c r="AZ528" s="65">
        <v>1773369</v>
      </c>
      <c r="BA528" s="65">
        <v>2199736</v>
      </c>
      <c r="BB528" s="65">
        <v>1725652</v>
      </c>
      <c r="BC528" s="65">
        <v>1723550</v>
      </c>
      <c r="BD528" s="65">
        <v>2166122</v>
      </c>
      <c r="BE528" s="65">
        <v>1825503</v>
      </c>
      <c r="BF528" s="65">
        <v>2040813</v>
      </c>
      <c r="BG528" s="65">
        <v>2380620</v>
      </c>
      <c r="BH528" s="65">
        <v>1866812</v>
      </c>
      <c r="BI528" s="65">
        <v>1854419</v>
      </c>
      <c r="BJ528" s="65">
        <v>2245764</v>
      </c>
      <c r="BK528" s="65">
        <v>1984906</v>
      </c>
      <c r="BL528" s="65">
        <v>2081463</v>
      </c>
      <c r="BM528" s="65">
        <v>2202662</v>
      </c>
      <c r="BN528" s="65">
        <v>1802529</v>
      </c>
      <c r="BO528" s="65">
        <v>1724632</v>
      </c>
      <c r="BP528" s="65">
        <v>2242655</v>
      </c>
      <c r="BQ528" s="65">
        <v>1953824</v>
      </c>
      <c r="BR528" s="65">
        <v>1985117</v>
      </c>
      <c r="BS528" s="65">
        <v>2760986</v>
      </c>
      <c r="BT528" s="65">
        <v>2183362</v>
      </c>
      <c r="BU528" s="65">
        <v>2106801</v>
      </c>
      <c r="BV528" s="65">
        <v>2433527</v>
      </c>
      <c r="BW528" s="65"/>
      <c r="BX528" s="65"/>
      <c r="BY528" s="65"/>
      <c r="BZ528" s="65"/>
      <c r="CA528" s="65"/>
      <c r="CB528" s="65"/>
      <c r="CC528" s="65">
        <v>1918574</v>
      </c>
      <c r="CD528" s="65">
        <v>1785292</v>
      </c>
      <c r="CE528" s="65">
        <v>2069028</v>
      </c>
      <c r="CF528" s="65">
        <v>1737533</v>
      </c>
    </row>
    <row r="529" spans="2:84" x14ac:dyDescent="0.2">
      <c r="B529" s="62" t="s">
        <v>212</v>
      </c>
      <c r="G529" s="65">
        <v>1128603</v>
      </c>
      <c r="H529" s="65">
        <v>1788189</v>
      </c>
      <c r="I529" s="64">
        <v>931695</v>
      </c>
      <c r="J529" s="65">
        <v>1372001</v>
      </c>
      <c r="K529" s="65">
        <v>1400271</v>
      </c>
      <c r="L529" s="65">
        <v>1284852</v>
      </c>
      <c r="M529" s="65">
        <v>1073374</v>
      </c>
      <c r="N529" s="65">
        <v>1508088</v>
      </c>
      <c r="O529" s="65">
        <v>1337056</v>
      </c>
      <c r="P529" s="65">
        <v>1505723</v>
      </c>
      <c r="Q529" s="65">
        <v>2226100</v>
      </c>
      <c r="R529" s="65">
        <v>1641475</v>
      </c>
      <c r="S529" s="65">
        <v>1652539</v>
      </c>
      <c r="T529" s="65">
        <v>2222431</v>
      </c>
      <c r="U529" s="65">
        <v>1302796</v>
      </c>
      <c r="V529" s="65">
        <v>1121325</v>
      </c>
      <c r="W529" s="65">
        <v>1678070</v>
      </c>
      <c r="X529" s="65">
        <v>1075623</v>
      </c>
      <c r="Y529" s="65">
        <v>1220953</v>
      </c>
      <c r="Z529" s="65">
        <v>1552986</v>
      </c>
      <c r="AA529" s="64">
        <v>855343</v>
      </c>
      <c r="AB529" s="65">
        <v>1324712</v>
      </c>
      <c r="AC529" s="65">
        <v>1556007</v>
      </c>
      <c r="AD529" s="64">
        <v>857479</v>
      </c>
      <c r="AE529" s="64">
        <v>979798</v>
      </c>
      <c r="AF529" s="65">
        <v>1180700</v>
      </c>
      <c r="AG529" s="64">
        <v>664423</v>
      </c>
      <c r="AH529" s="64">
        <v>804545</v>
      </c>
      <c r="AI529" s="65">
        <v>1028083</v>
      </c>
      <c r="AJ529" s="64">
        <v>848021</v>
      </c>
      <c r="AK529" s="64">
        <v>857123</v>
      </c>
      <c r="AL529" s="65">
        <v>1008578</v>
      </c>
      <c r="AM529" s="65">
        <v>1010805</v>
      </c>
      <c r="AN529" s="64">
        <v>942936</v>
      </c>
      <c r="AO529" s="65">
        <v>1133040</v>
      </c>
      <c r="AP529" s="65">
        <v>1120680</v>
      </c>
      <c r="AQ529" s="65">
        <v>1569142</v>
      </c>
      <c r="AR529" s="65">
        <v>2406973</v>
      </c>
      <c r="AS529" s="65">
        <v>1922476</v>
      </c>
      <c r="AT529" s="65">
        <v>1872657</v>
      </c>
      <c r="AU529" s="65">
        <v>1449236</v>
      </c>
      <c r="AV529" s="65">
        <v>1605383</v>
      </c>
      <c r="AW529" s="65">
        <v>1658781</v>
      </c>
      <c r="AX529" s="65">
        <v>1585701</v>
      </c>
      <c r="AY529" s="65">
        <v>1359989</v>
      </c>
      <c r="AZ529" s="65">
        <v>1659451</v>
      </c>
      <c r="BA529" s="65">
        <v>2194605</v>
      </c>
      <c r="BB529" s="65">
        <v>1582668</v>
      </c>
      <c r="BC529" s="65">
        <v>1952420</v>
      </c>
      <c r="BD529" s="65">
        <v>2172828</v>
      </c>
      <c r="BE529" s="65">
        <v>1740727</v>
      </c>
      <c r="BF529" s="65">
        <v>1335341</v>
      </c>
      <c r="BG529" s="65">
        <v>1656365</v>
      </c>
      <c r="BH529" s="65">
        <v>1312540</v>
      </c>
      <c r="BI529" s="65">
        <v>1585163</v>
      </c>
      <c r="BJ529" s="65">
        <v>1659790</v>
      </c>
      <c r="BK529" s="65">
        <v>1661822</v>
      </c>
      <c r="BL529" s="65">
        <v>1855918</v>
      </c>
      <c r="BM529" s="65">
        <v>2369437</v>
      </c>
      <c r="BN529" s="65">
        <v>1928021</v>
      </c>
      <c r="BO529" s="65">
        <v>2195522</v>
      </c>
      <c r="BP529" s="65">
        <v>2057722</v>
      </c>
      <c r="BQ529" s="65">
        <v>1325341</v>
      </c>
      <c r="BR529" s="65">
        <v>1779892</v>
      </c>
      <c r="BS529" s="65">
        <v>1594879</v>
      </c>
      <c r="BT529" s="65">
        <v>1272909</v>
      </c>
      <c r="BU529" s="65">
        <v>1856455</v>
      </c>
      <c r="BV529" s="65">
        <v>1649162</v>
      </c>
      <c r="BW529" s="65"/>
      <c r="BX529" s="65"/>
      <c r="BY529" s="65"/>
      <c r="BZ529" s="65"/>
      <c r="CA529" s="65"/>
      <c r="CB529" s="65"/>
      <c r="CC529" s="65">
        <v>1773215</v>
      </c>
      <c r="CD529" s="65">
        <v>1533726</v>
      </c>
      <c r="CE529" s="65">
        <v>2742407</v>
      </c>
      <c r="CF529" s="65">
        <v>1696653</v>
      </c>
    </row>
    <row r="530" spans="2:84" x14ac:dyDescent="0.2">
      <c r="B530" s="62" t="s">
        <v>488</v>
      </c>
      <c r="G530" s="65">
        <v>1650698</v>
      </c>
      <c r="H530" s="65">
        <v>2350457</v>
      </c>
      <c r="I530" s="65">
        <v>1508828</v>
      </c>
      <c r="J530" s="65">
        <v>1677167</v>
      </c>
      <c r="K530" s="65">
        <v>3276857</v>
      </c>
      <c r="L530" s="65">
        <v>1575269</v>
      </c>
      <c r="M530" s="65">
        <v>1385020</v>
      </c>
      <c r="N530" s="65">
        <v>2269383</v>
      </c>
      <c r="O530" s="65">
        <v>1500388</v>
      </c>
      <c r="P530" s="65">
        <v>1144652</v>
      </c>
      <c r="Q530" s="65">
        <v>1516392</v>
      </c>
      <c r="R530" s="65">
        <v>1230036</v>
      </c>
      <c r="S530" s="65">
        <v>1250593</v>
      </c>
      <c r="T530" s="65">
        <v>1755995</v>
      </c>
      <c r="U530" s="65">
        <v>1697479</v>
      </c>
      <c r="V530" s="65">
        <v>1440682</v>
      </c>
      <c r="W530" s="65">
        <v>1500479</v>
      </c>
      <c r="X530" s="65">
        <v>1431626</v>
      </c>
      <c r="Y530" s="65">
        <v>1592308</v>
      </c>
      <c r="Z530" s="65">
        <v>2283393</v>
      </c>
      <c r="AA530" s="65">
        <v>1411540</v>
      </c>
      <c r="AB530" s="65">
        <v>1310031</v>
      </c>
      <c r="AC530" s="65">
        <v>2303212</v>
      </c>
      <c r="AD530" s="65">
        <v>1319057</v>
      </c>
      <c r="AE530" s="65">
        <v>1228824</v>
      </c>
      <c r="AF530" s="65">
        <v>1486710</v>
      </c>
      <c r="AG530" s="65">
        <v>1216746</v>
      </c>
      <c r="AH530" s="65">
        <v>1231783</v>
      </c>
      <c r="AI530" s="65">
        <v>1769958</v>
      </c>
      <c r="AJ530" s="65">
        <v>1753413</v>
      </c>
      <c r="AK530" s="65">
        <v>1553079</v>
      </c>
      <c r="AL530" s="65">
        <v>1439506</v>
      </c>
      <c r="AM530" s="65">
        <v>1207409</v>
      </c>
      <c r="AN530" s="65">
        <v>1496972</v>
      </c>
      <c r="AO530" s="65">
        <v>1911918</v>
      </c>
      <c r="AP530" s="65">
        <v>1503431</v>
      </c>
      <c r="AQ530" s="65">
        <v>1464492</v>
      </c>
      <c r="AR530" s="65">
        <v>1842575</v>
      </c>
      <c r="AS530" s="65">
        <v>1692455</v>
      </c>
      <c r="AT530" s="65">
        <v>1514987</v>
      </c>
      <c r="AU530" s="65">
        <v>2043377</v>
      </c>
      <c r="AV530" s="65">
        <v>1604464</v>
      </c>
      <c r="AW530" s="65">
        <v>1912953</v>
      </c>
      <c r="AX530" s="65">
        <v>2081816</v>
      </c>
      <c r="AY530" s="65">
        <v>1823383</v>
      </c>
      <c r="AZ530" s="65">
        <v>1297745</v>
      </c>
      <c r="BA530" s="65">
        <v>1800590</v>
      </c>
      <c r="BB530" s="65">
        <v>1435117</v>
      </c>
      <c r="BC530" s="65">
        <v>1440628</v>
      </c>
      <c r="BD530" s="65">
        <v>1756019</v>
      </c>
      <c r="BE530" s="65">
        <v>1888162</v>
      </c>
      <c r="BF530" s="65">
        <v>1355377</v>
      </c>
      <c r="BG530" s="65">
        <v>2087046</v>
      </c>
      <c r="BH530" s="65">
        <v>1451642</v>
      </c>
      <c r="BI530" s="65">
        <v>1697614</v>
      </c>
      <c r="BJ530" s="65">
        <v>1802564</v>
      </c>
      <c r="BK530" s="65">
        <v>1785682</v>
      </c>
      <c r="BL530" s="65">
        <v>1449990</v>
      </c>
      <c r="BM530" s="65">
        <v>1920714</v>
      </c>
      <c r="BN530" s="65">
        <v>1561113</v>
      </c>
      <c r="BO530" s="65">
        <v>1447051</v>
      </c>
      <c r="BP530" s="65">
        <v>2011978</v>
      </c>
      <c r="BQ530" s="65">
        <v>1603694</v>
      </c>
      <c r="BR530" s="65">
        <v>1400692</v>
      </c>
      <c r="BS530" s="65">
        <v>2066776</v>
      </c>
      <c r="BT530" s="65">
        <v>1432838</v>
      </c>
      <c r="BU530" s="65">
        <v>1849892</v>
      </c>
      <c r="BV530" s="65">
        <v>2226105</v>
      </c>
      <c r="BW530" s="65"/>
      <c r="BX530" s="65"/>
      <c r="BY530" s="65"/>
      <c r="BZ530" s="65"/>
      <c r="CA530" s="65"/>
      <c r="CB530" s="65"/>
      <c r="CC530" s="65">
        <v>1511800</v>
      </c>
      <c r="CD530" s="65">
        <v>1744959</v>
      </c>
      <c r="CE530" s="65">
        <v>2125664</v>
      </c>
      <c r="CF530" s="65">
        <v>1629984</v>
      </c>
    </row>
    <row r="531" spans="2:84" x14ac:dyDescent="0.2">
      <c r="B531" s="62" t="s">
        <v>347</v>
      </c>
      <c r="G531" s="65">
        <v>1082207</v>
      </c>
      <c r="H531" s="65">
        <v>1363128</v>
      </c>
      <c r="I531" s="65">
        <v>1131099</v>
      </c>
      <c r="J531" s="65">
        <v>1056250</v>
      </c>
      <c r="K531" s="65">
        <v>1187885</v>
      </c>
      <c r="L531" s="65">
        <v>1011628</v>
      </c>
      <c r="M531" s="65">
        <v>1006399</v>
      </c>
      <c r="N531" s="65">
        <v>1192237</v>
      </c>
      <c r="O531" s="65">
        <v>1010341</v>
      </c>
      <c r="P531" s="64">
        <v>999208</v>
      </c>
      <c r="Q531" s="65">
        <v>1190093</v>
      </c>
      <c r="R531" s="64">
        <v>554503</v>
      </c>
      <c r="S531" s="64">
        <v>486547</v>
      </c>
      <c r="T531" s="64">
        <v>639402</v>
      </c>
      <c r="U531" s="64">
        <v>425859</v>
      </c>
      <c r="V531" s="64">
        <v>550644</v>
      </c>
      <c r="W531" s="64">
        <v>910267</v>
      </c>
      <c r="X531" s="64">
        <v>358411</v>
      </c>
      <c r="Y531" s="64">
        <v>412428</v>
      </c>
      <c r="Z531" s="64">
        <v>577984</v>
      </c>
      <c r="AA531" s="64">
        <v>504073</v>
      </c>
      <c r="AB531" s="65">
        <v>2334609</v>
      </c>
      <c r="AC531" s="65">
        <v>3033275</v>
      </c>
      <c r="AD531" s="65">
        <v>2339650</v>
      </c>
      <c r="AE531" s="65">
        <v>2417850</v>
      </c>
      <c r="AF531" s="65">
        <v>3050307</v>
      </c>
      <c r="AG531" s="65">
        <v>2215735</v>
      </c>
      <c r="AH531" s="65">
        <v>2386218</v>
      </c>
      <c r="AI531" s="65">
        <v>2813061</v>
      </c>
      <c r="AJ531" s="65">
        <v>2195211</v>
      </c>
      <c r="AK531" s="65">
        <v>2275295</v>
      </c>
      <c r="AL531" s="65">
        <v>2859488</v>
      </c>
      <c r="AM531" s="65">
        <v>2400420</v>
      </c>
      <c r="AN531" s="65">
        <v>2478883</v>
      </c>
      <c r="AO531" s="65">
        <v>3157006</v>
      </c>
      <c r="AP531" s="65">
        <v>2454261</v>
      </c>
      <c r="AQ531" s="65">
        <v>2527397</v>
      </c>
      <c r="AR531" s="65">
        <v>3043253</v>
      </c>
      <c r="AS531" s="65">
        <v>2425093</v>
      </c>
      <c r="AT531" s="65">
        <v>1303729</v>
      </c>
      <c r="AU531" s="64">
        <v>800824</v>
      </c>
      <c r="AV531" s="64">
        <v>657013</v>
      </c>
      <c r="AW531" s="64">
        <v>619479</v>
      </c>
      <c r="AX531" s="65">
        <v>1121415</v>
      </c>
      <c r="AY531" s="64">
        <v>800981</v>
      </c>
      <c r="AZ531" s="64">
        <v>585521</v>
      </c>
      <c r="BA531" s="64">
        <v>662426</v>
      </c>
      <c r="BB531" s="64">
        <v>458860</v>
      </c>
      <c r="BC531" s="64">
        <v>318177</v>
      </c>
      <c r="BD531" s="64">
        <v>714715</v>
      </c>
      <c r="BE531" s="64">
        <v>601121</v>
      </c>
      <c r="BF531" s="64">
        <v>565139</v>
      </c>
      <c r="BG531" s="64">
        <v>871589</v>
      </c>
      <c r="BH531" s="64">
        <v>759656</v>
      </c>
      <c r="BI531" s="64">
        <v>784923</v>
      </c>
      <c r="BJ531" s="65">
        <v>1303742</v>
      </c>
      <c r="BK531" s="65">
        <v>1139086</v>
      </c>
      <c r="BL531" s="64">
        <v>966117</v>
      </c>
      <c r="BM531" s="65">
        <v>1540366</v>
      </c>
      <c r="BN531" s="64">
        <v>865759</v>
      </c>
      <c r="BO531" s="65">
        <v>1003362</v>
      </c>
      <c r="BP531" s="65">
        <v>1332938</v>
      </c>
      <c r="BQ531" s="65">
        <v>1117516</v>
      </c>
      <c r="BR531" s="65">
        <v>1242635</v>
      </c>
      <c r="BS531" s="65">
        <v>1718066</v>
      </c>
      <c r="BT531" s="65">
        <v>1397377</v>
      </c>
      <c r="BU531" s="65">
        <v>1485482</v>
      </c>
      <c r="BV531" s="65">
        <v>2409016</v>
      </c>
      <c r="BW531" s="65"/>
      <c r="BX531" s="65"/>
      <c r="BY531" s="65"/>
      <c r="BZ531" s="65"/>
      <c r="CA531" s="65"/>
      <c r="CB531" s="65"/>
      <c r="CC531" s="65">
        <v>1729281</v>
      </c>
      <c r="CD531" s="65">
        <v>1792422</v>
      </c>
      <c r="CE531" s="65">
        <v>2262072</v>
      </c>
      <c r="CF531" s="65">
        <v>1608761</v>
      </c>
    </row>
    <row r="532" spans="2:84" x14ac:dyDescent="0.2">
      <c r="B532" s="62" t="s">
        <v>805</v>
      </c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  <c r="AD532" s="58"/>
      <c r="AE532" s="58"/>
      <c r="AF532" s="58"/>
      <c r="AG532" s="58"/>
      <c r="AH532" s="58"/>
      <c r="AI532" s="58"/>
      <c r="AJ532" s="58"/>
      <c r="AK532" s="58"/>
      <c r="AL532" s="58"/>
      <c r="AM532" s="58"/>
      <c r="AN532" s="58"/>
      <c r="AO532" s="58"/>
      <c r="AP532" s="58"/>
      <c r="AQ532" s="58"/>
      <c r="AR532" s="58"/>
      <c r="AS532" s="58"/>
      <c r="AT532" s="58"/>
      <c r="AU532" s="58"/>
      <c r="AV532" s="58"/>
      <c r="AW532" s="58"/>
      <c r="AX532" s="58"/>
      <c r="AY532" s="58"/>
      <c r="AZ532" s="58"/>
      <c r="BA532" s="58"/>
      <c r="BB532" s="58"/>
      <c r="BC532" s="58"/>
      <c r="BD532" s="58"/>
      <c r="BE532" s="58"/>
      <c r="BF532" s="58"/>
      <c r="BG532" s="58"/>
      <c r="BH532" s="58"/>
      <c r="BI532" s="58"/>
      <c r="BJ532" s="58"/>
      <c r="BK532" s="58"/>
      <c r="BL532" s="58"/>
      <c r="BM532" s="61">
        <v>72124</v>
      </c>
      <c r="BN532" s="64">
        <v>197923</v>
      </c>
      <c r="BO532" s="64">
        <v>323874</v>
      </c>
      <c r="BP532" s="64">
        <v>702498</v>
      </c>
      <c r="BQ532" s="65">
        <v>1117632</v>
      </c>
      <c r="BR532" s="65">
        <v>2282537</v>
      </c>
      <c r="BS532" s="65">
        <v>3346778</v>
      </c>
      <c r="BT532" s="65">
        <v>1687040</v>
      </c>
      <c r="BU532" s="65">
        <v>1205624</v>
      </c>
      <c r="BV532" s="65">
        <v>3033657</v>
      </c>
      <c r="BW532" s="65"/>
      <c r="BX532" s="65"/>
      <c r="BY532" s="65"/>
      <c r="BZ532" s="65"/>
      <c r="CA532" s="65"/>
      <c r="CB532" s="65"/>
      <c r="CC532" s="65">
        <v>1388323</v>
      </c>
      <c r="CD532" s="65">
        <v>1657393</v>
      </c>
      <c r="CE532" s="65">
        <v>1835478</v>
      </c>
      <c r="CF532" s="65">
        <v>1530191</v>
      </c>
    </row>
    <row r="533" spans="2:84" x14ac:dyDescent="0.2">
      <c r="B533" s="62" t="s">
        <v>550</v>
      </c>
      <c r="G533" s="65">
        <v>1800681</v>
      </c>
      <c r="H533" s="65">
        <v>2228766</v>
      </c>
      <c r="I533" s="65">
        <v>1059942</v>
      </c>
      <c r="J533" s="64">
        <v>853297</v>
      </c>
      <c r="K533" s="64">
        <v>688551</v>
      </c>
      <c r="L533" s="64">
        <v>496692</v>
      </c>
      <c r="M533" s="64">
        <v>533514</v>
      </c>
      <c r="N533" s="64">
        <v>889468</v>
      </c>
      <c r="O533" s="64">
        <v>935273</v>
      </c>
      <c r="P533" s="65">
        <v>1042246</v>
      </c>
      <c r="Q533" s="65">
        <v>1518711</v>
      </c>
      <c r="R533" s="65">
        <v>1121897</v>
      </c>
      <c r="S533" s="65">
        <v>1154691</v>
      </c>
      <c r="T533" s="65">
        <v>1184877</v>
      </c>
      <c r="U533" s="64">
        <v>731185</v>
      </c>
      <c r="V533" s="64">
        <v>745032</v>
      </c>
      <c r="W533" s="64">
        <v>741415</v>
      </c>
      <c r="X533" s="64">
        <v>276556</v>
      </c>
      <c r="Y533" s="64">
        <v>227282</v>
      </c>
      <c r="Z533" s="64">
        <v>446495</v>
      </c>
      <c r="AA533" s="64">
        <v>471307</v>
      </c>
      <c r="AB533" s="64">
        <v>625693</v>
      </c>
      <c r="AC533" s="64">
        <v>888245</v>
      </c>
      <c r="AD533" s="64">
        <v>685206</v>
      </c>
      <c r="AE533" s="64">
        <v>632381</v>
      </c>
      <c r="AF533" s="64">
        <v>617331</v>
      </c>
      <c r="AG533" s="64">
        <v>311452</v>
      </c>
      <c r="AH533" s="64">
        <v>269356</v>
      </c>
      <c r="AI533" s="64">
        <v>254289</v>
      </c>
      <c r="AJ533" s="64">
        <v>178009</v>
      </c>
      <c r="AK533" s="64">
        <v>204342</v>
      </c>
      <c r="AL533" s="64">
        <v>370852</v>
      </c>
      <c r="AM533" s="64">
        <v>534423</v>
      </c>
      <c r="AN533" s="64">
        <v>765984</v>
      </c>
      <c r="AO533" s="65">
        <v>1401417</v>
      </c>
      <c r="AP533" s="65">
        <v>1178067</v>
      </c>
      <c r="AQ533" s="65">
        <v>1381593</v>
      </c>
      <c r="AR533" s="65">
        <v>1759829</v>
      </c>
      <c r="AS533" s="64">
        <v>896476</v>
      </c>
      <c r="AT533" s="64">
        <v>765347</v>
      </c>
      <c r="AU533" s="64">
        <v>783320</v>
      </c>
      <c r="AV533" s="64">
        <v>519947</v>
      </c>
      <c r="AW533" s="64">
        <v>458479</v>
      </c>
      <c r="AX533" s="64">
        <v>949364</v>
      </c>
      <c r="AY533" s="64">
        <v>894347</v>
      </c>
      <c r="AZ533" s="65">
        <v>1217524</v>
      </c>
      <c r="BA533" s="65">
        <v>2458327</v>
      </c>
      <c r="BB533" s="65">
        <v>1792675</v>
      </c>
      <c r="BC533" s="65">
        <v>1414045</v>
      </c>
      <c r="BD533" s="65">
        <v>1571301</v>
      </c>
      <c r="BE533" s="65">
        <v>1148697</v>
      </c>
      <c r="BF533" s="64">
        <v>920243</v>
      </c>
      <c r="BG533" s="64">
        <v>652943</v>
      </c>
      <c r="BH533" s="64">
        <v>509281</v>
      </c>
      <c r="BI533" s="64">
        <v>749869</v>
      </c>
      <c r="BJ533" s="65">
        <v>1242805</v>
      </c>
      <c r="BK533" s="64">
        <v>357729</v>
      </c>
      <c r="BL533" s="64">
        <v>697054</v>
      </c>
      <c r="BM533" s="65">
        <v>1467722</v>
      </c>
      <c r="BN533" s="65">
        <v>1180386</v>
      </c>
      <c r="BO533" s="65">
        <v>1154403</v>
      </c>
      <c r="BP533" s="65">
        <v>1276122</v>
      </c>
      <c r="BQ533" s="64">
        <v>811150</v>
      </c>
      <c r="BR533" s="64">
        <v>708211</v>
      </c>
      <c r="BS533" s="64">
        <v>649892</v>
      </c>
      <c r="BT533" s="64">
        <v>410532</v>
      </c>
      <c r="BU533" s="64">
        <v>422020</v>
      </c>
      <c r="BV533" s="64">
        <v>772839</v>
      </c>
      <c r="BW533" s="64"/>
      <c r="BX533" s="64"/>
      <c r="BY533" s="64"/>
      <c r="BZ533" s="64"/>
      <c r="CA533" s="64"/>
      <c r="CB533" s="64"/>
      <c r="CC533" s="64">
        <v>838871</v>
      </c>
      <c r="CD533" s="65">
        <v>1435476</v>
      </c>
      <c r="CE533" s="65">
        <v>2293609</v>
      </c>
      <c r="CF533" s="65">
        <v>1492896</v>
      </c>
    </row>
    <row r="534" spans="2:84" x14ac:dyDescent="0.2">
      <c r="B534" s="62" t="s">
        <v>232</v>
      </c>
      <c r="G534" s="58"/>
      <c r="H534" s="58"/>
      <c r="I534" s="58"/>
      <c r="J534" s="58"/>
      <c r="K534" s="58"/>
      <c r="L534" s="58"/>
      <c r="M534" s="58"/>
      <c r="N534" s="58"/>
      <c r="O534" s="58"/>
      <c r="P534" s="61">
        <v>35933</v>
      </c>
      <c r="Q534" s="64">
        <v>200639</v>
      </c>
      <c r="R534" s="64">
        <v>141735</v>
      </c>
      <c r="S534" s="64">
        <v>248730</v>
      </c>
      <c r="T534" s="64">
        <v>486961</v>
      </c>
      <c r="U534" s="64">
        <v>384856</v>
      </c>
      <c r="V534" s="64">
        <v>427970</v>
      </c>
      <c r="W534" s="64">
        <v>685546</v>
      </c>
      <c r="X534" s="64">
        <v>706016</v>
      </c>
      <c r="Y534" s="64">
        <v>706572</v>
      </c>
      <c r="Z534" s="64">
        <v>929935</v>
      </c>
      <c r="AA534" s="64">
        <v>913112</v>
      </c>
      <c r="AB534" s="65">
        <v>1027473</v>
      </c>
      <c r="AC534" s="65">
        <v>1484531</v>
      </c>
      <c r="AD534" s="65">
        <v>1103612</v>
      </c>
      <c r="AE534" s="65">
        <v>1102370</v>
      </c>
      <c r="AF534" s="65">
        <v>1430876</v>
      </c>
      <c r="AG534" s="65">
        <v>1462742</v>
      </c>
      <c r="AH534" s="65">
        <v>1622587</v>
      </c>
      <c r="AI534" s="65">
        <v>1940441</v>
      </c>
      <c r="AJ534" s="65">
        <v>1631413</v>
      </c>
      <c r="AK534" s="65">
        <v>1895413</v>
      </c>
      <c r="AL534" s="65">
        <v>2079194</v>
      </c>
      <c r="AM534" s="65">
        <v>1642213</v>
      </c>
      <c r="AN534" s="65">
        <v>1634812</v>
      </c>
      <c r="AO534" s="65">
        <v>2162084</v>
      </c>
      <c r="AP534" s="65">
        <v>1739131</v>
      </c>
      <c r="AQ534" s="65">
        <v>1815701</v>
      </c>
      <c r="AR534" s="65">
        <v>2091453</v>
      </c>
      <c r="AS534" s="65">
        <v>1626982</v>
      </c>
      <c r="AT534" s="65">
        <v>1806879</v>
      </c>
      <c r="AU534" s="65">
        <v>2094332</v>
      </c>
      <c r="AV534" s="65">
        <v>1581457</v>
      </c>
      <c r="AW534" s="65">
        <v>1671777</v>
      </c>
      <c r="AX534" s="65">
        <v>2345622</v>
      </c>
      <c r="AY534" s="65">
        <v>1870639</v>
      </c>
      <c r="AZ534" s="65">
        <v>1830606</v>
      </c>
      <c r="BA534" s="65">
        <v>2294764</v>
      </c>
      <c r="BB534" s="65">
        <v>1669476</v>
      </c>
      <c r="BC534" s="65">
        <v>1575504</v>
      </c>
      <c r="BD534" s="65">
        <v>2188200</v>
      </c>
      <c r="BE534" s="65">
        <v>1640582</v>
      </c>
      <c r="BF534" s="65">
        <v>1549051</v>
      </c>
      <c r="BG534" s="65">
        <v>2044363</v>
      </c>
      <c r="BH534" s="65">
        <v>1775629</v>
      </c>
      <c r="BI534" s="65">
        <v>1689841</v>
      </c>
      <c r="BJ534" s="65">
        <v>2130045</v>
      </c>
      <c r="BK534" s="65">
        <v>1631947</v>
      </c>
      <c r="BL534" s="65">
        <v>1633684</v>
      </c>
      <c r="BM534" s="65">
        <v>2073011</v>
      </c>
      <c r="BN534" s="65">
        <v>1636176</v>
      </c>
      <c r="BO534" s="65">
        <v>1588205</v>
      </c>
      <c r="BP534" s="65">
        <v>2056990</v>
      </c>
      <c r="BQ534" s="65">
        <v>1773666</v>
      </c>
      <c r="BR534" s="65">
        <v>1506995</v>
      </c>
      <c r="BS534" s="65">
        <v>1784320</v>
      </c>
      <c r="BT534" s="65">
        <v>2100168</v>
      </c>
      <c r="BU534" s="65">
        <v>1641213</v>
      </c>
      <c r="BV534" s="65">
        <v>1864437</v>
      </c>
      <c r="BW534" s="65"/>
      <c r="BX534" s="65"/>
      <c r="BY534" s="65"/>
      <c r="BZ534" s="65"/>
      <c r="CA534" s="65"/>
      <c r="CB534" s="65"/>
      <c r="CC534" s="65">
        <v>1475737</v>
      </c>
      <c r="CD534" s="65">
        <v>1508649</v>
      </c>
      <c r="CE534" s="65">
        <v>1950250</v>
      </c>
      <c r="CF534" s="65">
        <v>1487265</v>
      </c>
    </row>
    <row r="535" spans="2:84" x14ac:dyDescent="0.2">
      <c r="B535" s="62" t="s">
        <v>274</v>
      </c>
      <c r="G535" s="65">
        <v>4208182</v>
      </c>
      <c r="H535" s="65">
        <v>4952266</v>
      </c>
      <c r="I535" s="65">
        <v>3063442</v>
      </c>
      <c r="J535" s="65">
        <v>3356965</v>
      </c>
      <c r="K535" s="65">
        <v>4020094</v>
      </c>
      <c r="L535" s="65">
        <v>3267626</v>
      </c>
      <c r="M535" s="65">
        <v>3853524</v>
      </c>
      <c r="N535" s="65">
        <v>4261782</v>
      </c>
      <c r="O535" s="65">
        <v>2737722</v>
      </c>
      <c r="P535" s="65">
        <v>2515040</v>
      </c>
      <c r="Q535" s="65">
        <v>3570975</v>
      </c>
      <c r="R535" s="65">
        <v>2547570</v>
      </c>
      <c r="S535" s="65">
        <v>2773005</v>
      </c>
      <c r="T535" s="65">
        <v>3587433</v>
      </c>
      <c r="U535" s="65">
        <v>2746718</v>
      </c>
      <c r="V535" s="65">
        <v>2906371</v>
      </c>
      <c r="W535" s="65">
        <v>3354935</v>
      </c>
      <c r="X535" s="65">
        <v>2472723</v>
      </c>
      <c r="Y535" s="65">
        <v>2727694</v>
      </c>
      <c r="Z535" s="65">
        <v>3066311</v>
      </c>
      <c r="AA535" s="65">
        <v>2483501</v>
      </c>
      <c r="AB535" s="65">
        <v>2566063</v>
      </c>
      <c r="AC535" s="65">
        <v>3517091</v>
      </c>
      <c r="AD535" s="65">
        <v>2829974</v>
      </c>
      <c r="AE535" s="65">
        <v>3215264</v>
      </c>
      <c r="AF535" s="65">
        <v>3700814</v>
      </c>
      <c r="AG535" s="65">
        <v>2729631</v>
      </c>
      <c r="AH535" s="65">
        <v>2788665</v>
      </c>
      <c r="AI535" s="65">
        <v>3189753</v>
      </c>
      <c r="AJ535" s="65">
        <v>2577474</v>
      </c>
      <c r="AK535" s="65">
        <v>2551406</v>
      </c>
      <c r="AL535" s="65">
        <v>3184298</v>
      </c>
      <c r="AM535" s="65">
        <v>2557682</v>
      </c>
      <c r="AN535" s="65">
        <v>2797344</v>
      </c>
      <c r="AO535" s="65">
        <v>3489081</v>
      </c>
      <c r="AP535" s="65">
        <v>2394301</v>
      </c>
      <c r="AQ535" s="65">
        <v>2532938</v>
      </c>
      <c r="AR535" s="65">
        <v>3092882</v>
      </c>
      <c r="AS535" s="65">
        <v>2320181</v>
      </c>
      <c r="AT535" s="65">
        <v>2367410</v>
      </c>
      <c r="AU535" s="65">
        <v>2749817</v>
      </c>
      <c r="AV535" s="65">
        <v>2123150</v>
      </c>
      <c r="AW535" s="65">
        <v>2117985</v>
      </c>
      <c r="AX535" s="65">
        <v>2716143</v>
      </c>
      <c r="AY535" s="65">
        <v>2220742</v>
      </c>
      <c r="AZ535" s="65">
        <v>2178937</v>
      </c>
      <c r="BA535" s="65">
        <v>2688181</v>
      </c>
      <c r="BB535" s="65">
        <v>2135027</v>
      </c>
      <c r="BC535" s="65">
        <v>1854950</v>
      </c>
      <c r="BD535" s="65">
        <v>2372213</v>
      </c>
      <c r="BE535" s="65">
        <v>1785870</v>
      </c>
      <c r="BF535" s="65">
        <v>1793814</v>
      </c>
      <c r="BG535" s="65">
        <v>2206563</v>
      </c>
      <c r="BH535" s="65">
        <v>1869982</v>
      </c>
      <c r="BI535" s="65">
        <v>1834679</v>
      </c>
      <c r="BJ535" s="65">
        <v>2246540</v>
      </c>
      <c r="BK535" s="65">
        <v>1691115</v>
      </c>
      <c r="BL535" s="65">
        <v>1714406</v>
      </c>
      <c r="BM535" s="65">
        <v>2171244</v>
      </c>
      <c r="BN535" s="65">
        <v>1709026</v>
      </c>
      <c r="BO535" s="65">
        <v>1594789</v>
      </c>
      <c r="BP535" s="65">
        <v>2113540</v>
      </c>
      <c r="BQ535" s="65">
        <v>1774212</v>
      </c>
      <c r="BR535" s="65">
        <v>1917288</v>
      </c>
      <c r="BS535" s="65">
        <v>2226775</v>
      </c>
      <c r="BT535" s="65">
        <v>1810625</v>
      </c>
      <c r="BU535" s="65">
        <v>1647992</v>
      </c>
      <c r="BV535" s="65">
        <v>2005583</v>
      </c>
      <c r="BW535" s="65"/>
      <c r="BX535" s="65"/>
      <c r="BY535" s="65"/>
      <c r="BZ535" s="65"/>
      <c r="CA535" s="65"/>
      <c r="CB535" s="65"/>
      <c r="CC535" s="65">
        <v>1505864</v>
      </c>
      <c r="CD535" s="65">
        <v>1589446</v>
      </c>
      <c r="CE535" s="65">
        <v>1832274</v>
      </c>
      <c r="CF535" s="65">
        <v>1481104</v>
      </c>
    </row>
    <row r="536" spans="2:84" x14ac:dyDescent="0.2">
      <c r="B536" s="62" t="s">
        <v>556</v>
      </c>
      <c r="G536" s="65">
        <v>1175030</v>
      </c>
      <c r="H536" s="65">
        <v>1454597</v>
      </c>
      <c r="I536" s="65">
        <v>1110824</v>
      </c>
      <c r="J536" s="65">
        <v>1107362</v>
      </c>
      <c r="K536" s="65">
        <v>1368555</v>
      </c>
      <c r="L536" s="65">
        <v>1258580</v>
      </c>
      <c r="M536" s="65">
        <v>1362627</v>
      </c>
      <c r="N536" s="65">
        <v>1482043</v>
      </c>
      <c r="O536" s="65">
        <v>1060384</v>
      </c>
      <c r="P536" s="65">
        <v>1065208</v>
      </c>
      <c r="Q536" s="65">
        <v>1326826</v>
      </c>
      <c r="R536" s="64">
        <v>998034</v>
      </c>
      <c r="S536" s="65">
        <v>1009482</v>
      </c>
      <c r="T536" s="65">
        <v>1275709</v>
      </c>
      <c r="U536" s="65">
        <v>1187426</v>
      </c>
      <c r="V536" s="65">
        <v>1127703</v>
      </c>
      <c r="W536" s="65">
        <v>1393753</v>
      </c>
      <c r="X536" s="65">
        <v>1021786</v>
      </c>
      <c r="Y536" s="64">
        <v>963991</v>
      </c>
      <c r="Z536" s="65">
        <v>1230803</v>
      </c>
      <c r="AA536" s="65">
        <v>1053042</v>
      </c>
      <c r="AB536" s="65">
        <v>1063151</v>
      </c>
      <c r="AC536" s="65">
        <v>1382210</v>
      </c>
      <c r="AD536" s="64">
        <v>733547</v>
      </c>
      <c r="AE536" s="64">
        <v>734636</v>
      </c>
      <c r="AF536" s="64">
        <v>903640</v>
      </c>
      <c r="AG536" s="64">
        <v>711469</v>
      </c>
      <c r="AH536" s="64">
        <v>707560</v>
      </c>
      <c r="AI536" s="64">
        <v>875508</v>
      </c>
      <c r="AJ536" s="64">
        <v>696250</v>
      </c>
      <c r="AK536" s="64">
        <v>656981</v>
      </c>
      <c r="AL536" s="64">
        <v>903534</v>
      </c>
      <c r="AM536" s="64">
        <v>725799</v>
      </c>
      <c r="AN536" s="64">
        <v>758591</v>
      </c>
      <c r="AO536" s="64">
        <v>900399</v>
      </c>
      <c r="AP536" s="64">
        <v>738812</v>
      </c>
      <c r="AQ536" s="64">
        <v>714013</v>
      </c>
      <c r="AR536" s="64">
        <v>843672</v>
      </c>
      <c r="AS536" s="64">
        <v>747529</v>
      </c>
      <c r="AT536" s="64">
        <v>889518</v>
      </c>
      <c r="AU536" s="65">
        <v>1120256</v>
      </c>
      <c r="AV536" s="64">
        <v>883922</v>
      </c>
      <c r="AW536" s="64">
        <v>876695</v>
      </c>
      <c r="AX536" s="65">
        <v>1137505</v>
      </c>
      <c r="AY536" s="64">
        <v>825645</v>
      </c>
      <c r="AZ536" s="64">
        <v>906298</v>
      </c>
      <c r="BA536" s="65">
        <v>1214533</v>
      </c>
      <c r="BB536" s="64">
        <v>828324</v>
      </c>
      <c r="BC536" s="64">
        <v>800215</v>
      </c>
      <c r="BD536" s="65">
        <v>1173012</v>
      </c>
      <c r="BE536" s="64">
        <v>927780</v>
      </c>
      <c r="BF536" s="64">
        <v>735869</v>
      </c>
      <c r="BG536" s="64">
        <v>319931</v>
      </c>
      <c r="BH536" s="65">
        <v>1287245</v>
      </c>
      <c r="BI536" s="64">
        <v>916309</v>
      </c>
      <c r="BJ536" s="65">
        <v>1176072</v>
      </c>
      <c r="BK536" s="65">
        <v>1297426</v>
      </c>
      <c r="BL536" s="65">
        <v>1097161</v>
      </c>
      <c r="BM536" s="65">
        <v>1427487</v>
      </c>
      <c r="BN536" s="65">
        <v>1229700</v>
      </c>
      <c r="BO536" s="65">
        <v>1216236</v>
      </c>
      <c r="BP536" s="65">
        <v>1528411</v>
      </c>
      <c r="BQ536" s="65">
        <v>1315891</v>
      </c>
      <c r="BR536" s="65">
        <v>1335243</v>
      </c>
      <c r="BS536" s="65">
        <v>1854800</v>
      </c>
      <c r="BT536" s="65">
        <v>1395563</v>
      </c>
      <c r="BU536" s="65">
        <v>1571561</v>
      </c>
      <c r="BV536" s="65">
        <v>1880864</v>
      </c>
      <c r="BW536" s="65"/>
      <c r="BX536" s="65"/>
      <c r="BY536" s="65"/>
      <c r="BZ536" s="65"/>
      <c r="CA536" s="65"/>
      <c r="CB536" s="65"/>
      <c r="CC536" s="65">
        <v>1541833</v>
      </c>
      <c r="CD536" s="65">
        <v>1464655</v>
      </c>
      <c r="CE536" s="65">
        <v>2001167</v>
      </c>
      <c r="CF536" s="65">
        <v>1452774</v>
      </c>
    </row>
    <row r="537" spans="2:84" x14ac:dyDescent="0.2">
      <c r="B537" s="62" t="s">
        <v>573</v>
      </c>
      <c r="G537" s="58"/>
      <c r="H537" s="58"/>
      <c r="I537" s="59">
        <v>867</v>
      </c>
      <c r="J537" s="61">
        <v>46827</v>
      </c>
      <c r="K537" s="64">
        <v>187333</v>
      </c>
      <c r="L537" s="64">
        <v>261412</v>
      </c>
      <c r="M537" s="64">
        <v>432720</v>
      </c>
      <c r="N537" s="64">
        <v>589940</v>
      </c>
      <c r="O537" s="64">
        <v>573392</v>
      </c>
      <c r="P537" s="64">
        <v>574540</v>
      </c>
      <c r="Q537" s="64">
        <v>754752</v>
      </c>
      <c r="R537" s="64">
        <v>545947</v>
      </c>
      <c r="S537" s="64">
        <v>733714</v>
      </c>
      <c r="T537" s="64">
        <v>900115</v>
      </c>
      <c r="U537" s="64">
        <v>717135</v>
      </c>
      <c r="V537" s="64">
        <v>759908</v>
      </c>
      <c r="W537" s="64">
        <v>899549</v>
      </c>
      <c r="X537" s="64">
        <v>954928</v>
      </c>
      <c r="Y537" s="64">
        <v>760388</v>
      </c>
      <c r="Z537" s="64">
        <v>935072</v>
      </c>
      <c r="AA537" s="64">
        <v>809650</v>
      </c>
      <c r="AB537" s="64">
        <v>769146</v>
      </c>
      <c r="AC537" s="64">
        <v>979710</v>
      </c>
      <c r="AD537" s="64">
        <v>807400</v>
      </c>
      <c r="AE537" s="64">
        <v>898093</v>
      </c>
      <c r="AF537" s="65">
        <v>1171134</v>
      </c>
      <c r="AG537" s="64">
        <v>894140</v>
      </c>
      <c r="AH537" s="64">
        <v>956355</v>
      </c>
      <c r="AI537" s="65">
        <v>1232373</v>
      </c>
      <c r="AJ537" s="65">
        <v>1028362</v>
      </c>
      <c r="AK537" s="65">
        <v>1095919</v>
      </c>
      <c r="AL537" s="65">
        <v>1294377</v>
      </c>
      <c r="AM537" s="65">
        <v>1097462</v>
      </c>
      <c r="AN537" s="65">
        <v>1012276</v>
      </c>
      <c r="AO537" s="65">
        <v>1366852</v>
      </c>
      <c r="AP537" s="65">
        <v>1143347</v>
      </c>
      <c r="AQ537" s="65">
        <v>1109864</v>
      </c>
      <c r="AR537" s="65">
        <v>1455910</v>
      </c>
      <c r="AS537" s="65">
        <v>1184131</v>
      </c>
      <c r="AT537" s="65">
        <v>1119408</v>
      </c>
      <c r="AU537" s="65">
        <v>1443921</v>
      </c>
      <c r="AV537" s="65">
        <v>1225135</v>
      </c>
      <c r="AW537" s="65">
        <v>1231188</v>
      </c>
      <c r="AX537" s="65">
        <v>1667587</v>
      </c>
      <c r="AY537" s="65">
        <v>1349252</v>
      </c>
      <c r="AZ537" s="65">
        <v>1375326</v>
      </c>
      <c r="BA537" s="65">
        <v>1641389</v>
      </c>
      <c r="BB537" s="65">
        <v>1290691</v>
      </c>
      <c r="BC537" s="65">
        <v>1250047</v>
      </c>
      <c r="BD537" s="65">
        <v>1714947</v>
      </c>
      <c r="BE537" s="65">
        <v>1446738</v>
      </c>
      <c r="BF537" s="65">
        <v>1427371</v>
      </c>
      <c r="BG537" s="65">
        <v>1791507</v>
      </c>
      <c r="BH537" s="65">
        <v>1516683</v>
      </c>
      <c r="BI537" s="65">
        <v>1394303</v>
      </c>
      <c r="BJ537" s="65">
        <v>1883524</v>
      </c>
      <c r="BK537" s="65">
        <v>1555863</v>
      </c>
      <c r="BL537" s="65">
        <v>1411911</v>
      </c>
      <c r="BM537" s="65">
        <v>1793338</v>
      </c>
      <c r="BN537" s="65">
        <v>1465491</v>
      </c>
      <c r="BO537" s="65">
        <v>1522699</v>
      </c>
      <c r="BP537" s="65">
        <v>1949366</v>
      </c>
      <c r="BQ537" s="65">
        <v>1510624</v>
      </c>
      <c r="BR537" s="65">
        <v>1505662</v>
      </c>
      <c r="BS537" s="65">
        <v>2009276</v>
      </c>
      <c r="BT537" s="65">
        <v>1518002</v>
      </c>
      <c r="BU537" s="65">
        <v>1576842</v>
      </c>
      <c r="BV537" s="65">
        <v>1980852</v>
      </c>
      <c r="BW537" s="65"/>
      <c r="BX537" s="65"/>
      <c r="BY537" s="65"/>
      <c r="BZ537" s="65"/>
      <c r="CA537" s="65"/>
      <c r="CB537" s="65"/>
      <c r="CC537" s="65">
        <v>1670324</v>
      </c>
      <c r="CD537" s="65">
        <v>1194054</v>
      </c>
      <c r="CE537" s="65">
        <v>1515965</v>
      </c>
      <c r="CF537" s="65">
        <v>1448368</v>
      </c>
    </row>
    <row r="538" spans="2:84" x14ac:dyDescent="0.2">
      <c r="B538" s="62" t="s">
        <v>302</v>
      </c>
      <c r="G538" s="64">
        <v>109352</v>
      </c>
      <c r="H538" s="64">
        <v>146671</v>
      </c>
      <c r="I538" s="64">
        <v>105702</v>
      </c>
      <c r="J538" s="64">
        <v>107065</v>
      </c>
      <c r="K538" s="64">
        <v>122418</v>
      </c>
      <c r="L538" s="61">
        <v>84698</v>
      </c>
      <c r="M538" s="61">
        <v>83576</v>
      </c>
      <c r="N538" s="61">
        <v>99903</v>
      </c>
      <c r="O538" s="61">
        <v>83650</v>
      </c>
      <c r="P538" s="64">
        <v>101544</v>
      </c>
      <c r="Q538" s="64">
        <v>994747</v>
      </c>
      <c r="R538" s="65">
        <v>1029304</v>
      </c>
      <c r="S538" s="65">
        <v>1086117</v>
      </c>
      <c r="T538" s="65">
        <v>1405516</v>
      </c>
      <c r="U538" s="65">
        <v>1040418</v>
      </c>
      <c r="V538" s="65">
        <v>1028105</v>
      </c>
      <c r="W538" s="65">
        <v>1027539</v>
      </c>
      <c r="X538" s="64">
        <v>487288</v>
      </c>
      <c r="Y538" s="64">
        <v>476593</v>
      </c>
      <c r="Z538" s="64">
        <v>613337</v>
      </c>
      <c r="AA538" s="64">
        <v>529511</v>
      </c>
      <c r="AB538" s="64">
        <v>540676</v>
      </c>
      <c r="AC538" s="64">
        <v>772078</v>
      </c>
      <c r="AD538" s="64">
        <v>606106</v>
      </c>
      <c r="AE538" s="64">
        <v>646361</v>
      </c>
      <c r="AF538" s="64">
        <v>812035</v>
      </c>
      <c r="AG538" s="64">
        <v>571291</v>
      </c>
      <c r="AH538" s="64">
        <v>590149</v>
      </c>
      <c r="AI538" s="64">
        <v>605530</v>
      </c>
      <c r="AJ538" s="64">
        <v>416581</v>
      </c>
      <c r="AK538" s="64">
        <v>224703</v>
      </c>
      <c r="AL538" s="64">
        <v>269690</v>
      </c>
      <c r="AM538" s="64">
        <v>219402</v>
      </c>
      <c r="AN538" s="64">
        <v>227161</v>
      </c>
      <c r="AO538" s="64">
        <v>349187</v>
      </c>
      <c r="AP538" s="64">
        <v>329139</v>
      </c>
      <c r="AQ538" s="64">
        <v>331521</v>
      </c>
      <c r="AR538" s="64">
        <v>448300</v>
      </c>
      <c r="AS538" s="64">
        <v>328184</v>
      </c>
      <c r="AT538" s="64">
        <v>330132</v>
      </c>
      <c r="AU538" s="64">
        <v>341130</v>
      </c>
      <c r="AV538" s="64">
        <v>245284</v>
      </c>
      <c r="AW538" s="64">
        <v>218535</v>
      </c>
      <c r="AX538" s="64">
        <v>291450</v>
      </c>
      <c r="AY538" s="64">
        <v>242124</v>
      </c>
      <c r="AZ538" s="64">
        <v>263239</v>
      </c>
      <c r="BA538" s="64">
        <v>347458</v>
      </c>
      <c r="BB538" s="64">
        <v>278509</v>
      </c>
      <c r="BC538" s="64">
        <v>273609</v>
      </c>
      <c r="BD538" s="64">
        <v>345922</v>
      </c>
      <c r="BE538" s="64">
        <v>252916</v>
      </c>
      <c r="BF538" s="64">
        <v>258735</v>
      </c>
      <c r="BG538" s="64">
        <v>296123</v>
      </c>
      <c r="BH538" s="64">
        <v>168326</v>
      </c>
      <c r="BI538" s="64">
        <v>145162</v>
      </c>
      <c r="BJ538" s="64">
        <v>164118</v>
      </c>
      <c r="BK538" s="64">
        <v>124367</v>
      </c>
      <c r="BL538" s="64">
        <v>153956</v>
      </c>
      <c r="BM538" s="64">
        <v>244130</v>
      </c>
      <c r="BN538" s="64">
        <v>163660</v>
      </c>
      <c r="BO538" s="64">
        <v>167615</v>
      </c>
      <c r="BP538" s="64">
        <v>212934</v>
      </c>
      <c r="BQ538" s="64">
        <v>155648</v>
      </c>
      <c r="BR538" s="64">
        <v>158059</v>
      </c>
      <c r="BS538" s="64">
        <v>183841</v>
      </c>
      <c r="BT538" s="64">
        <v>311456</v>
      </c>
      <c r="BU538" s="65">
        <v>1160977</v>
      </c>
      <c r="BV538" s="65">
        <v>1196012</v>
      </c>
      <c r="BW538" s="65"/>
      <c r="BX538" s="65"/>
      <c r="BY538" s="65"/>
      <c r="BZ538" s="65"/>
      <c r="CA538" s="65"/>
      <c r="CB538" s="65"/>
      <c r="CC538" s="65">
        <v>1102672</v>
      </c>
      <c r="CD538" s="65">
        <v>1064009</v>
      </c>
      <c r="CE538" s="65">
        <v>1188207</v>
      </c>
      <c r="CF538" s="65">
        <v>1419977</v>
      </c>
    </row>
    <row r="539" spans="2:84" x14ac:dyDescent="0.2">
      <c r="B539" s="62" t="s">
        <v>201</v>
      </c>
      <c r="G539" s="64">
        <v>111099</v>
      </c>
      <c r="H539" s="64">
        <v>221510</v>
      </c>
      <c r="I539" s="64">
        <v>177590</v>
      </c>
      <c r="J539" s="64">
        <v>104916</v>
      </c>
      <c r="K539" s="64">
        <v>111061</v>
      </c>
      <c r="L539" s="61">
        <v>97621</v>
      </c>
      <c r="M539" s="61">
        <v>56418</v>
      </c>
      <c r="N539" s="64">
        <v>131418</v>
      </c>
      <c r="O539" s="61">
        <v>72568</v>
      </c>
      <c r="P539" s="61">
        <v>54070</v>
      </c>
      <c r="Q539" s="61">
        <v>59775</v>
      </c>
      <c r="R539" s="61">
        <v>49044</v>
      </c>
      <c r="S539" s="61">
        <v>41919</v>
      </c>
      <c r="T539" s="61">
        <v>50188</v>
      </c>
      <c r="U539" s="61">
        <v>34602</v>
      </c>
      <c r="V539" s="61">
        <v>45511</v>
      </c>
      <c r="W539" s="61">
        <v>36728</v>
      </c>
      <c r="X539" s="61">
        <v>23610</v>
      </c>
      <c r="Y539" s="61">
        <v>48391</v>
      </c>
      <c r="Z539" s="61">
        <v>30891</v>
      </c>
      <c r="AA539" s="61">
        <v>30513</v>
      </c>
      <c r="AB539" s="61">
        <v>39834</v>
      </c>
      <c r="AC539" s="61">
        <v>22468</v>
      </c>
      <c r="AD539" s="61">
        <v>12337</v>
      </c>
      <c r="AE539" s="61">
        <v>10341</v>
      </c>
      <c r="AF539" s="60">
        <v>7261</v>
      </c>
      <c r="AG539" s="60">
        <v>3775</v>
      </c>
      <c r="AH539" s="60">
        <v>4707</v>
      </c>
      <c r="AI539" s="60">
        <v>8560</v>
      </c>
      <c r="AJ539" s="60">
        <v>3789</v>
      </c>
      <c r="AK539" s="58"/>
      <c r="AL539" s="60">
        <v>1894</v>
      </c>
      <c r="AM539" s="58"/>
      <c r="AN539" s="58"/>
      <c r="AO539" s="58"/>
      <c r="AP539" s="58"/>
      <c r="AQ539" s="58"/>
      <c r="AR539" s="58"/>
      <c r="AS539" s="58"/>
      <c r="AT539" s="60">
        <v>2821</v>
      </c>
      <c r="AU539" s="61">
        <v>19214</v>
      </c>
      <c r="AV539" s="61">
        <v>29356</v>
      </c>
      <c r="AW539" s="60">
        <v>3915</v>
      </c>
      <c r="AX539" s="60">
        <v>1957</v>
      </c>
      <c r="AY539" s="60">
        <v>8976</v>
      </c>
      <c r="AZ539" s="60">
        <v>7011</v>
      </c>
      <c r="BA539" s="58"/>
      <c r="BB539" s="58"/>
      <c r="BC539" s="60">
        <v>2992</v>
      </c>
      <c r="BD539" s="61">
        <v>83253</v>
      </c>
      <c r="BE539" s="61">
        <v>35253</v>
      </c>
      <c r="BF539" s="61">
        <v>43443</v>
      </c>
      <c r="BG539" s="61">
        <v>47871</v>
      </c>
      <c r="BH539" s="61">
        <v>86255</v>
      </c>
      <c r="BI539" s="64">
        <v>189762</v>
      </c>
      <c r="BJ539" s="64">
        <v>107223</v>
      </c>
      <c r="BK539" s="64">
        <v>137937</v>
      </c>
      <c r="BL539" s="64">
        <v>120757</v>
      </c>
      <c r="BM539" s="61">
        <v>92005</v>
      </c>
      <c r="BN539" s="64">
        <v>832044</v>
      </c>
      <c r="BO539" s="64">
        <v>610167</v>
      </c>
      <c r="BP539" s="64">
        <v>226356</v>
      </c>
      <c r="BQ539" s="65">
        <v>1580890</v>
      </c>
      <c r="BR539" s="64">
        <v>619198</v>
      </c>
      <c r="BS539" s="64">
        <v>801209</v>
      </c>
      <c r="BT539" s="65">
        <v>1391295</v>
      </c>
      <c r="BU539" s="64">
        <v>471492</v>
      </c>
      <c r="BV539" s="64">
        <v>480599</v>
      </c>
      <c r="BW539" s="64"/>
      <c r="BX539" s="64"/>
      <c r="BY539" s="64"/>
      <c r="BZ539" s="64"/>
      <c r="CA539" s="64"/>
      <c r="CB539" s="64"/>
      <c r="CC539" s="64">
        <v>554696</v>
      </c>
      <c r="CD539" s="65">
        <v>1553615</v>
      </c>
      <c r="CE539" s="65">
        <v>1686855</v>
      </c>
      <c r="CF539" s="65">
        <v>1404957</v>
      </c>
    </row>
    <row r="540" spans="2:84" x14ac:dyDescent="0.2">
      <c r="B540" s="62" t="s">
        <v>531</v>
      </c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  <c r="AD540" s="58"/>
      <c r="AE540" s="58"/>
      <c r="AF540" s="58"/>
      <c r="AG540" s="58"/>
      <c r="AH540" s="58"/>
      <c r="AI540" s="58"/>
      <c r="AJ540" s="58"/>
      <c r="AK540" s="58"/>
      <c r="AL540" s="58"/>
      <c r="AM540" s="58"/>
      <c r="AN540" s="58"/>
      <c r="AO540" s="58"/>
      <c r="AP540" s="58"/>
      <c r="AQ540" s="58"/>
      <c r="AR540" s="58"/>
      <c r="AS540" s="58"/>
      <c r="AT540" s="58"/>
      <c r="AU540" s="58"/>
      <c r="AV540" s="58"/>
      <c r="AW540" s="58"/>
      <c r="AX540" s="58"/>
      <c r="AY540" s="58"/>
      <c r="AZ540" s="58"/>
      <c r="BA540" s="58"/>
      <c r="BB540" s="58"/>
      <c r="BC540" s="58"/>
      <c r="BD540" s="58"/>
      <c r="BE540" s="58"/>
      <c r="BF540" s="58"/>
      <c r="BG540" s="58"/>
      <c r="BH540" s="58"/>
      <c r="BI540" s="58"/>
      <c r="BJ540" s="58"/>
      <c r="BK540" s="58"/>
      <c r="BL540" s="58"/>
      <c r="BM540" s="58"/>
      <c r="BN540" s="58"/>
      <c r="BO540" s="58"/>
      <c r="BP540" s="58"/>
      <c r="BQ540" s="58"/>
      <c r="BR540" s="58"/>
      <c r="BS540" s="58"/>
      <c r="BT540" s="58"/>
      <c r="BU540" s="58"/>
      <c r="BV540" s="65">
        <v>1970636</v>
      </c>
      <c r="BW540" s="65"/>
      <c r="BX540" s="65"/>
      <c r="BY540" s="65"/>
      <c r="BZ540" s="65"/>
      <c r="CA540" s="65"/>
      <c r="CB540" s="65"/>
      <c r="CC540" s="65">
        <v>1958718</v>
      </c>
      <c r="CD540" s="65">
        <v>1820385</v>
      </c>
      <c r="CE540" s="65">
        <v>1899700</v>
      </c>
      <c r="CF540" s="65">
        <v>1389297</v>
      </c>
    </row>
    <row r="541" spans="2:84" x14ac:dyDescent="0.2">
      <c r="B541" s="62" t="s">
        <v>237</v>
      </c>
      <c r="G541" s="61">
        <v>42480</v>
      </c>
      <c r="H541" s="58"/>
      <c r="I541" s="58"/>
      <c r="J541" s="61">
        <v>69628</v>
      </c>
      <c r="K541" s="64">
        <v>180690</v>
      </c>
      <c r="L541" s="64">
        <v>106701</v>
      </c>
      <c r="M541" s="64">
        <v>104780</v>
      </c>
      <c r="N541" s="64">
        <v>150958</v>
      </c>
      <c r="O541" s="64">
        <v>175243</v>
      </c>
      <c r="P541" s="64">
        <v>102179</v>
      </c>
      <c r="Q541" s="64">
        <v>217252</v>
      </c>
      <c r="R541" s="64">
        <v>166862</v>
      </c>
      <c r="S541" s="64">
        <v>240831</v>
      </c>
      <c r="T541" s="64">
        <v>268059</v>
      </c>
      <c r="U541" s="64">
        <v>194479</v>
      </c>
      <c r="V541" s="64">
        <v>194821</v>
      </c>
      <c r="W541" s="64">
        <v>313186</v>
      </c>
      <c r="X541" s="64">
        <v>230360</v>
      </c>
      <c r="Y541" s="64">
        <v>193792</v>
      </c>
      <c r="Z541" s="64">
        <v>297033</v>
      </c>
      <c r="AA541" s="64">
        <v>227029</v>
      </c>
      <c r="AB541" s="64">
        <v>283368</v>
      </c>
      <c r="AC541" s="64">
        <v>416421</v>
      </c>
      <c r="AD541" s="64">
        <v>232551</v>
      </c>
      <c r="AE541" s="64">
        <v>225710</v>
      </c>
      <c r="AF541" s="64">
        <v>367766</v>
      </c>
      <c r="AG541" s="64">
        <v>240209</v>
      </c>
      <c r="AH541" s="64">
        <v>302884</v>
      </c>
      <c r="AI541" s="64">
        <v>311962</v>
      </c>
      <c r="AJ541" s="64">
        <v>227154</v>
      </c>
      <c r="AK541" s="64">
        <v>404392</v>
      </c>
      <c r="AL541" s="64">
        <v>312920</v>
      </c>
      <c r="AM541" s="64">
        <v>253047</v>
      </c>
      <c r="AN541" s="64">
        <v>213697</v>
      </c>
      <c r="AO541" s="64">
        <v>194091</v>
      </c>
      <c r="AP541" s="64">
        <v>169625</v>
      </c>
      <c r="AQ541" s="64">
        <v>351782</v>
      </c>
      <c r="AR541" s="64">
        <v>197923</v>
      </c>
      <c r="AS541" s="64">
        <v>103164</v>
      </c>
      <c r="AT541" s="61">
        <v>46019</v>
      </c>
      <c r="AU541" s="61">
        <v>38264</v>
      </c>
      <c r="AV541" s="60">
        <v>6609</v>
      </c>
      <c r="AW541" s="61">
        <v>39067</v>
      </c>
      <c r="AX541" s="60">
        <v>3180</v>
      </c>
      <c r="AY541" s="60">
        <v>5579</v>
      </c>
      <c r="AZ541" s="64">
        <v>310024</v>
      </c>
      <c r="BA541" s="64">
        <v>413404</v>
      </c>
      <c r="BB541" s="64">
        <v>273987</v>
      </c>
      <c r="BC541" s="64">
        <v>235206</v>
      </c>
      <c r="BD541" s="64">
        <v>441427</v>
      </c>
      <c r="BE541" s="64">
        <v>265720</v>
      </c>
      <c r="BF541" s="64">
        <v>204542</v>
      </c>
      <c r="BG541" s="61">
        <v>80847</v>
      </c>
      <c r="BH541" s="58"/>
      <c r="BI541" s="64">
        <v>461288</v>
      </c>
      <c r="BJ541" s="64">
        <v>689499</v>
      </c>
      <c r="BK541" s="64">
        <v>500678</v>
      </c>
      <c r="BL541" s="64">
        <v>552718</v>
      </c>
      <c r="BM541" s="64">
        <v>992020</v>
      </c>
      <c r="BN541" s="64">
        <v>630756</v>
      </c>
      <c r="BO541" s="64">
        <v>750605</v>
      </c>
      <c r="BP541" s="65">
        <v>1221571</v>
      </c>
      <c r="BQ541" s="65">
        <v>1157195</v>
      </c>
      <c r="BR541" s="65">
        <v>1504473</v>
      </c>
      <c r="BS541" s="65">
        <v>1273501</v>
      </c>
      <c r="BT541" s="64">
        <v>849371</v>
      </c>
      <c r="BU541" s="65">
        <v>1450444</v>
      </c>
      <c r="BV541" s="65">
        <v>1371972</v>
      </c>
      <c r="BW541" s="65"/>
      <c r="BX541" s="65"/>
      <c r="BY541" s="65"/>
      <c r="BZ541" s="65"/>
      <c r="CA541" s="65"/>
      <c r="CB541" s="65"/>
      <c r="CC541" s="65">
        <v>1075155</v>
      </c>
      <c r="CD541" s="65">
        <v>1417695</v>
      </c>
      <c r="CE541" s="65">
        <v>1374939</v>
      </c>
      <c r="CF541" s="65">
        <v>1337471</v>
      </c>
    </row>
    <row r="542" spans="2:84" x14ac:dyDescent="0.2">
      <c r="B542" s="62" t="s">
        <v>207</v>
      </c>
      <c r="G542" s="65">
        <v>6305692</v>
      </c>
      <c r="H542" s="65">
        <v>6864687</v>
      </c>
      <c r="I542" s="65">
        <v>3738766</v>
      </c>
      <c r="J542" s="65">
        <v>3565836</v>
      </c>
      <c r="K542" s="65">
        <v>4117330</v>
      </c>
      <c r="L542" s="65">
        <v>3144199</v>
      </c>
      <c r="M542" s="65">
        <v>3007291</v>
      </c>
      <c r="N542" s="65">
        <v>3644592</v>
      </c>
      <c r="O542" s="65">
        <v>2805390</v>
      </c>
      <c r="P542" s="65">
        <v>2698609</v>
      </c>
      <c r="Q542" s="65">
        <v>3346739</v>
      </c>
      <c r="R542" s="65">
        <v>2965039</v>
      </c>
      <c r="S542" s="65">
        <v>2872368</v>
      </c>
      <c r="T542" s="65">
        <v>3604285</v>
      </c>
      <c r="U542" s="65">
        <v>2834248</v>
      </c>
      <c r="V542" s="65">
        <v>2705500</v>
      </c>
      <c r="W542" s="65">
        <v>3117345</v>
      </c>
      <c r="X542" s="65">
        <v>2928966</v>
      </c>
      <c r="Y542" s="65">
        <v>2438954</v>
      </c>
      <c r="Z542" s="65">
        <v>2846253</v>
      </c>
      <c r="AA542" s="65">
        <v>2182129</v>
      </c>
      <c r="AB542" s="65">
        <v>2214331</v>
      </c>
      <c r="AC542" s="65">
        <v>3411189</v>
      </c>
      <c r="AD542" s="65">
        <v>2649196</v>
      </c>
      <c r="AE542" s="65">
        <v>2574998</v>
      </c>
      <c r="AF542" s="65">
        <v>3181079</v>
      </c>
      <c r="AG542" s="65">
        <v>2398448</v>
      </c>
      <c r="AH542" s="65">
        <v>2322026</v>
      </c>
      <c r="AI542" s="65">
        <v>2692055</v>
      </c>
      <c r="AJ542" s="65">
        <v>1704839</v>
      </c>
      <c r="AK542" s="65">
        <v>1741128</v>
      </c>
      <c r="AL542" s="65">
        <v>2152739</v>
      </c>
      <c r="AM542" s="65">
        <v>1732953</v>
      </c>
      <c r="AN542" s="65">
        <v>1606989</v>
      </c>
      <c r="AO542" s="65">
        <v>2028686</v>
      </c>
      <c r="AP542" s="65">
        <v>1666831</v>
      </c>
      <c r="AQ542" s="65">
        <v>1488661</v>
      </c>
      <c r="AR542" s="65">
        <v>1941676</v>
      </c>
      <c r="AS542" s="65">
        <v>1428460</v>
      </c>
      <c r="AT542" s="65">
        <v>1505723</v>
      </c>
      <c r="AU542" s="65">
        <v>1555587</v>
      </c>
      <c r="AV542" s="65">
        <v>1260858</v>
      </c>
      <c r="AW542" s="65">
        <v>1232814</v>
      </c>
      <c r="AX542" s="65">
        <v>2147532</v>
      </c>
      <c r="AY542" s="65">
        <v>1737084</v>
      </c>
      <c r="AZ542" s="65">
        <v>1590192</v>
      </c>
      <c r="BA542" s="65">
        <v>1637954</v>
      </c>
      <c r="BB542" s="65">
        <v>1391604</v>
      </c>
      <c r="BC542" s="65">
        <v>1243256</v>
      </c>
      <c r="BD542" s="65">
        <v>1702563</v>
      </c>
      <c r="BE542" s="65">
        <v>1273677</v>
      </c>
      <c r="BF542" s="65">
        <v>1305919</v>
      </c>
      <c r="BG542" s="65">
        <v>1773915</v>
      </c>
      <c r="BH542" s="65">
        <v>1517889</v>
      </c>
      <c r="BI542" s="65">
        <v>1416325</v>
      </c>
      <c r="BJ542" s="65">
        <v>1805301</v>
      </c>
      <c r="BK542" s="65">
        <v>1538672</v>
      </c>
      <c r="BL542" s="65">
        <v>1472972</v>
      </c>
      <c r="BM542" s="65">
        <v>2355635</v>
      </c>
      <c r="BN542" s="65">
        <v>1858196</v>
      </c>
      <c r="BO542" s="65">
        <v>1551394</v>
      </c>
      <c r="BP542" s="65">
        <v>1862528</v>
      </c>
      <c r="BQ542" s="65">
        <v>1352099</v>
      </c>
      <c r="BR542" s="65">
        <v>1350152</v>
      </c>
      <c r="BS542" s="65">
        <v>1681024</v>
      </c>
      <c r="BT542" s="65">
        <v>1422604</v>
      </c>
      <c r="BU542" s="65">
        <v>1400099</v>
      </c>
      <c r="BV542" s="65">
        <v>1684732</v>
      </c>
      <c r="BW542" s="65"/>
      <c r="BX542" s="65"/>
      <c r="BY542" s="65"/>
      <c r="BZ542" s="65"/>
      <c r="CA542" s="65"/>
      <c r="CB542" s="65"/>
      <c r="CC542" s="65">
        <v>1411379</v>
      </c>
      <c r="CD542" s="65">
        <v>1260092</v>
      </c>
      <c r="CE542" s="65">
        <v>1556171</v>
      </c>
      <c r="CF542" s="65">
        <v>1264004</v>
      </c>
    </row>
    <row r="543" spans="2:84" x14ac:dyDescent="0.2">
      <c r="B543" s="62" t="s">
        <v>331</v>
      </c>
      <c r="G543" s="65">
        <v>1909095</v>
      </c>
      <c r="H543" s="65">
        <v>2515150</v>
      </c>
      <c r="I543" s="65">
        <v>2063030</v>
      </c>
      <c r="J543" s="65">
        <v>2065359</v>
      </c>
      <c r="K543" s="65">
        <v>2593867</v>
      </c>
      <c r="L543" s="65">
        <v>2093073</v>
      </c>
      <c r="M543" s="65">
        <v>2005346</v>
      </c>
      <c r="N543" s="65">
        <v>2479267</v>
      </c>
      <c r="O543" s="65">
        <v>2018066</v>
      </c>
      <c r="P543" s="65">
        <v>1981877</v>
      </c>
      <c r="Q543" s="65">
        <v>2702881</v>
      </c>
      <c r="R543" s="65">
        <v>2168690</v>
      </c>
      <c r="S543" s="65">
        <v>2115211</v>
      </c>
      <c r="T543" s="65">
        <v>2594767</v>
      </c>
      <c r="U543" s="65">
        <v>1951554</v>
      </c>
      <c r="V543" s="65">
        <v>2464188</v>
      </c>
      <c r="W543" s="65">
        <v>2805095</v>
      </c>
      <c r="X543" s="65">
        <v>2079230</v>
      </c>
      <c r="Y543" s="65">
        <v>2029074</v>
      </c>
      <c r="Z543" s="65">
        <v>2512964</v>
      </c>
      <c r="AA543" s="65">
        <v>2061527</v>
      </c>
      <c r="AB543" s="65">
        <v>1980112</v>
      </c>
      <c r="AC543" s="65">
        <v>2660887</v>
      </c>
      <c r="AD543" s="65">
        <v>2129954</v>
      </c>
      <c r="AE543" s="65">
        <v>1989621</v>
      </c>
      <c r="AF543" s="65">
        <v>2475653</v>
      </c>
      <c r="AG543" s="65">
        <v>1993243</v>
      </c>
      <c r="AH543" s="65">
        <v>1990274</v>
      </c>
      <c r="AI543" s="65">
        <v>2518949</v>
      </c>
      <c r="AJ543" s="65">
        <v>1864187</v>
      </c>
      <c r="AK543" s="65">
        <v>1846337</v>
      </c>
      <c r="AL543" s="65">
        <v>2278152</v>
      </c>
      <c r="AM543" s="65">
        <v>1770442</v>
      </c>
      <c r="AN543" s="65">
        <v>1729149</v>
      </c>
      <c r="AO543" s="65">
        <v>2281217</v>
      </c>
      <c r="AP543" s="65">
        <v>1776760</v>
      </c>
      <c r="AQ543" s="65">
        <v>1604423</v>
      </c>
      <c r="AR543" s="65">
        <v>2063551</v>
      </c>
      <c r="AS543" s="65">
        <v>1498525</v>
      </c>
      <c r="AT543" s="65">
        <v>1655289</v>
      </c>
      <c r="AU543" s="65">
        <v>1898908</v>
      </c>
      <c r="AV543" s="65">
        <v>1530424</v>
      </c>
      <c r="AW543" s="65">
        <v>1537737</v>
      </c>
      <c r="AX543" s="65">
        <v>2057419</v>
      </c>
      <c r="AY543" s="65">
        <v>1628737</v>
      </c>
      <c r="AZ543" s="65">
        <v>1600555</v>
      </c>
      <c r="BA543" s="65">
        <v>2109147</v>
      </c>
      <c r="BB543" s="65">
        <v>1589071</v>
      </c>
      <c r="BC543" s="65">
        <v>1469907</v>
      </c>
      <c r="BD543" s="65">
        <v>1881967</v>
      </c>
      <c r="BE543" s="65">
        <v>1556003</v>
      </c>
      <c r="BF543" s="65">
        <v>1545639</v>
      </c>
      <c r="BG543" s="65">
        <v>1941299</v>
      </c>
      <c r="BH543" s="65">
        <v>1719087</v>
      </c>
      <c r="BI543" s="65">
        <v>1617844</v>
      </c>
      <c r="BJ543" s="65">
        <v>2040106</v>
      </c>
      <c r="BK543" s="65">
        <v>1666420</v>
      </c>
      <c r="BL543" s="65">
        <v>1584663</v>
      </c>
      <c r="BM543" s="65">
        <v>2030590</v>
      </c>
      <c r="BN543" s="65">
        <v>1799680</v>
      </c>
      <c r="BO543" s="65">
        <v>1595435</v>
      </c>
      <c r="BP543" s="65">
        <v>1986470</v>
      </c>
      <c r="BQ543" s="65">
        <v>1553421</v>
      </c>
      <c r="BR543" s="65">
        <v>1586402</v>
      </c>
      <c r="BS543" s="65">
        <v>1937144</v>
      </c>
      <c r="BT543" s="65">
        <v>1519751</v>
      </c>
      <c r="BU543" s="65">
        <v>1458885</v>
      </c>
      <c r="BV543" s="65">
        <v>1805002</v>
      </c>
      <c r="BW543" s="65"/>
      <c r="BX543" s="65"/>
      <c r="BY543" s="65"/>
      <c r="BZ543" s="65"/>
      <c r="CA543" s="65"/>
      <c r="CB543" s="65"/>
      <c r="CC543" s="65">
        <v>1490556</v>
      </c>
      <c r="CD543" s="65">
        <v>1335400</v>
      </c>
      <c r="CE543" s="65">
        <v>1782031</v>
      </c>
      <c r="CF543" s="65">
        <v>1261399</v>
      </c>
    </row>
    <row r="544" spans="2:84" x14ac:dyDescent="0.2">
      <c r="B544" s="62" t="s">
        <v>539</v>
      </c>
      <c r="G544" s="64">
        <v>562296</v>
      </c>
      <c r="H544" s="64">
        <v>724566</v>
      </c>
      <c r="I544" s="64">
        <v>556404</v>
      </c>
      <c r="J544" s="64">
        <v>572993</v>
      </c>
      <c r="K544" s="64">
        <v>764558</v>
      </c>
      <c r="L544" s="64">
        <v>680908</v>
      </c>
      <c r="M544" s="64">
        <v>617687</v>
      </c>
      <c r="N544" s="64">
        <v>751503</v>
      </c>
      <c r="O544" s="64">
        <v>631895</v>
      </c>
      <c r="P544" s="64">
        <v>615436</v>
      </c>
      <c r="Q544" s="64">
        <v>820309</v>
      </c>
      <c r="R544" s="64">
        <v>701917</v>
      </c>
      <c r="S544" s="64">
        <v>647714</v>
      </c>
      <c r="T544" s="64">
        <v>891797</v>
      </c>
      <c r="U544" s="64">
        <v>682725</v>
      </c>
      <c r="V544" s="64">
        <v>691445</v>
      </c>
      <c r="W544" s="64">
        <v>876213</v>
      </c>
      <c r="X544" s="64">
        <v>697051</v>
      </c>
      <c r="Y544" s="64">
        <v>721457</v>
      </c>
      <c r="Z544" s="64">
        <v>921526</v>
      </c>
      <c r="AA544" s="64">
        <v>778617</v>
      </c>
      <c r="AB544" s="64">
        <v>782482</v>
      </c>
      <c r="AC544" s="65">
        <v>1086911</v>
      </c>
      <c r="AD544" s="64">
        <v>822362</v>
      </c>
      <c r="AE544" s="64">
        <v>815553</v>
      </c>
      <c r="AF544" s="65">
        <v>1039630</v>
      </c>
      <c r="AG544" s="64">
        <v>847466</v>
      </c>
      <c r="AH544" s="64">
        <v>888934</v>
      </c>
      <c r="AI544" s="65">
        <v>1113390</v>
      </c>
      <c r="AJ544" s="64">
        <v>918509</v>
      </c>
      <c r="AK544" s="64">
        <v>810951</v>
      </c>
      <c r="AL544" s="65">
        <v>1232553</v>
      </c>
      <c r="AM544" s="64">
        <v>898125</v>
      </c>
      <c r="AN544" s="64">
        <v>856927</v>
      </c>
      <c r="AO544" s="65">
        <v>1235915</v>
      </c>
      <c r="AP544" s="64">
        <v>945877</v>
      </c>
      <c r="AQ544" s="64">
        <v>959046</v>
      </c>
      <c r="AR544" s="65">
        <v>1284488</v>
      </c>
      <c r="AS544" s="64">
        <v>917988</v>
      </c>
      <c r="AT544" s="64">
        <v>997143</v>
      </c>
      <c r="AU544" s="65">
        <v>1249433</v>
      </c>
      <c r="AV544" s="65">
        <v>1027686</v>
      </c>
      <c r="AW544" s="65">
        <v>1089325</v>
      </c>
      <c r="AX544" s="65">
        <v>1500780</v>
      </c>
      <c r="AY544" s="65">
        <v>1188061</v>
      </c>
      <c r="AZ544" s="65">
        <v>1236805</v>
      </c>
      <c r="BA544" s="65">
        <v>1461444</v>
      </c>
      <c r="BB544" s="65">
        <v>1119935</v>
      </c>
      <c r="BC544" s="65">
        <v>1075317</v>
      </c>
      <c r="BD544" s="65">
        <v>1417075</v>
      </c>
      <c r="BE544" s="65">
        <v>1158152</v>
      </c>
      <c r="BF544" s="65">
        <v>1118006</v>
      </c>
      <c r="BG544" s="65">
        <v>1353105</v>
      </c>
      <c r="BH544" s="65">
        <v>1106956</v>
      </c>
      <c r="BI544" s="65">
        <v>1131513</v>
      </c>
      <c r="BJ544" s="65">
        <v>1560890</v>
      </c>
      <c r="BK544" s="65">
        <v>1200830</v>
      </c>
      <c r="BL544" s="65">
        <v>1194478</v>
      </c>
      <c r="BM544" s="65">
        <v>1589536</v>
      </c>
      <c r="BN544" s="65">
        <v>1284923</v>
      </c>
      <c r="BO544" s="65">
        <v>1171314</v>
      </c>
      <c r="BP544" s="65">
        <v>1503983</v>
      </c>
      <c r="BQ544" s="65">
        <v>1219594</v>
      </c>
      <c r="BR544" s="65">
        <v>1281722</v>
      </c>
      <c r="BS544" s="65">
        <v>1528254</v>
      </c>
      <c r="BT544" s="65">
        <v>1274491</v>
      </c>
      <c r="BU544" s="65">
        <v>1271418</v>
      </c>
      <c r="BV544" s="65">
        <v>1319153</v>
      </c>
      <c r="BW544" s="65"/>
      <c r="BX544" s="65"/>
      <c r="BY544" s="65"/>
      <c r="BZ544" s="65"/>
      <c r="CA544" s="65"/>
      <c r="CB544" s="65"/>
      <c r="CC544" s="65">
        <v>1188188</v>
      </c>
      <c r="CD544" s="65">
        <v>1114621</v>
      </c>
      <c r="CE544" s="65">
        <v>1649517</v>
      </c>
      <c r="CF544" s="65">
        <v>1230032</v>
      </c>
    </row>
    <row r="545" spans="2:84" x14ac:dyDescent="0.2">
      <c r="B545" s="62" t="s">
        <v>245</v>
      </c>
      <c r="G545" s="64">
        <v>326737</v>
      </c>
      <c r="H545" s="64">
        <v>524924</v>
      </c>
      <c r="I545" s="64">
        <v>451673</v>
      </c>
      <c r="J545" s="64">
        <v>483174</v>
      </c>
      <c r="K545" s="64">
        <v>485263</v>
      </c>
      <c r="L545" s="64">
        <v>432762</v>
      </c>
      <c r="M545" s="64">
        <v>453264</v>
      </c>
      <c r="N545" s="64">
        <v>528876</v>
      </c>
      <c r="O545" s="64">
        <v>433203</v>
      </c>
      <c r="P545" s="64">
        <v>455444</v>
      </c>
      <c r="Q545" s="64">
        <v>568836</v>
      </c>
      <c r="R545" s="64">
        <v>497846</v>
      </c>
      <c r="S545" s="64">
        <v>405455</v>
      </c>
      <c r="T545" s="64">
        <v>567439</v>
      </c>
      <c r="U545" s="64">
        <v>432306</v>
      </c>
      <c r="V545" s="64">
        <v>430961</v>
      </c>
      <c r="W545" s="64">
        <v>539344</v>
      </c>
      <c r="X545" s="64">
        <v>396246</v>
      </c>
      <c r="Y545" s="64">
        <v>381824</v>
      </c>
      <c r="Z545" s="64">
        <v>491496</v>
      </c>
      <c r="AA545" s="64">
        <v>449672</v>
      </c>
      <c r="AB545" s="64">
        <v>492792</v>
      </c>
      <c r="AC545" s="64">
        <v>644210</v>
      </c>
      <c r="AD545" s="64">
        <v>513382</v>
      </c>
      <c r="AE545" s="64">
        <v>653515</v>
      </c>
      <c r="AF545" s="64">
        <v>786013</v>
      </c>
      <c r="AG545" s="64">
        <v>831342</v>
      </c>
      <c r="AH545" s="64">
        <v>886764</v>
      </c>
      <c r="AI545" s="65">
        <v>1055643</v>
      </c>
      <c r="AJ545" s="64">
        <v>814165</v>
      </c>
      <c r="AK545" s="64">
        <v>843658</v>
      </c>
      <c r="AL545" s="65">
        <v>1028582</v>
      </c>
      <c r="AM545" s="64">
        <v>884717</v>
      </c>
      <c r="AN545" s="64">
        <v>893224</v>
      </c>
      <c r="AO545" s="65">
        <v>1239645</v>
      </c>
      <c r="AP545" s="64">
        <v>964144</v>
      </c>
      <c r="AQ545" s="65">
        <v>1067206</v>
      </c>
      <c r="AR545" s="65">
        <v>1465963</v>
      </c>
      <c r="AS545" s="65">
        <v>1110727</v>
      </c>
      <c r="AT545" s="65">
        <v>1180716</v>
      </c>
      <c r="AU545" s="65">
        <v>1429378</v>
      </c>
      <c r="AV545" s="65">
        <v>1116849</v>
      </c>
      <c r="AW545" s="65">
        <v>1218496</v>
      </c>
      <c r="AX545" s="65">
        <v>1533581</v>
      </c>
      <c r="AY545" s="65">
        <v>1244653</v>
      </c>
      <c r="AZ545" s="65">
        <v>1126457</v>
      </c>
      <c r="BA545" s="65">
        <v>1208253</v>
      </c>
      <c r="BB545" s="64">
        <v>969275</v>
      </c>
      <c r="BC545" s="65">
        <v>1112588</v>
      </c>
      <c r="BD545" s="65">
        <v>1485116</v>
      </c>
      <c r="BE545" s="65">
        <v>1178387</v>
      </c>
      <c r="BF545" s="65">
        <v>1200841</v>
      </c>
      <c r="BG545" s="65">
        <v>1573389</v>
      </c>
      <c r="BH545" s="65">
        <v>1258366</v>
      </c>
      <c r="BI545" s="65">
        <v>1252707</v>
      </c>
      <c r="BJ545" s="65">
        <v>1465593</v>
      </c>
      <c r="BK545" s="65">
        <v>1091925</v>
      </c>
      <c r="BL545" s="65">
        <v>1121191</v>
      </c>
      <c r="BM545" s="65">
        <v>1248964</v>
      </c>
      <c r="BN545" s="65">
        <v>1062133</v>
      </c>
      <c r="BO545" s="65">
        <v>1070186</v>
      </c>
      <c r="BP545" s="65">
        <v>1368425</v>
      </c>
      <c r="BQ545" s="65">
        <v>1099718</v>
      </c>
      <c r="BR545" s="65">
        <v>1109789</v>
      </c>
      <c r="BS545" s="65">
        <v>1466164</v>
      </c>
      <c r="BT545" s="65">
        <v>1216814</v>
      </c>
      <c r="BU545" s="64">
        <v>838082</v>
      </c>
      <c r="BV545" s="64">
        <v>803792</v>
      </c>
      <c r="BW545" s="64"/>
      <c r="BX545" s="64"/>
      <c r="BY545" s="64"/>
      <c r="BZ545" s="64"/>
      <c r="CA545" s="64"/>
      <c r="CB545" s="64"/>
      <c r="CC545" s="64">
        <v>671276</v>
      </c>
      <c r="CD545" s="64">
        <v>933258</v>
      </c>
      <c r="CE545" s="65">
        <v>1345627</v>
      </c>
      <c r="CF545" s="65">
        <v>1176257</v>
      </c>
    </row>
    <row r="546" spans="2:84" x14ac:dyDescent="0.2">
      <c r="B546" s="62" t="s">
        <v>460</v>
      </c>
      <c r="G546" s="61">
        <v>41825</v>
      </c>
      <c r="H546" s="61">
        <v>55995</v>
      </c>
      <c r="I546" s="61">
        <v>47440</v>
      </c>
      <c r="J546" s="61">
        <v>49488</v>
      </c>
      <c r="K546" s="61">
        <v>56949</v>
      </c>
      <c r="L546" s="61">
        <v>45868</v>
      </c>
      <c r="M546" s="61">
        <v>48302</v>
      </c>
      <c r="N546" s="61">
        <v>58195</v>
      </c>
      <c r="O546" s="61">
        <v>48534</v>
      </c>
      <c r="P546" s="61">
        <v>51025</v>
      </c>
      <c r="Q546" s="64">
        <v>232721</v>
      </c>
      <c r="R546" s="64">
        <v>351648</v>
      </c>
      <c r="S546" s="64">
        <v>353357</v>
      </c>
      <c r="T546" s="64">
        <v>425560</v>
      </c>
      <c r="U546" s="64">
        <v>308515</v>
      </c>
      <c r="V546" s="64">
        <v>271441</v>
      </c>
      <c r="W546" s="64">
        <v>331252</v>
      </c>
      <c r="X546" s="64">
        <v>218442</v>
      </c>
      <c r="Y546" s="64">
        <v>196265</v>
      </c>
      <c r="Z546" s="64">
        <v>216445</v>
      </c>
      <c r="AA546" s="64">
        <v>215997</v>
      </c>
      <c r="AB546" s="64">
        <v>172590</v>
      </c>
      <c r="AC546" s="64">
        <v>212131</v>
      </c>
      <c r="AD546" s="64">
        <v>168759</v>
      </c>
      <c r="AE546" s="64">
        <v>170078</v>
      </c>
      <c r="AF546" s="64">
        <v>235888</v>
      </c>
      <c r="AG546" s="64">
        <v>158057</v>
      </c>
      <c r="AH546" s="64">
        <v>234321</v>
      </c>
      <c r="AI546" s="64">
        <v>201280</v>
      </c>
      <c r="AJ546" s="64">
        <v>154813</v>
      </c>
      <c r="AK546" s="64">
        <v>161545</v>
      </c>
      <c r="AL546" s="64">
        <v>214277</v>
      </c>
      <c r="AM546" s="64">
        <v>163954</v>
      </c>
      <c r="AN546" s="64">
        <v>139565</v>
      </c>
      <c r="AO546" s="64">
        <v>187680</v>
      </c>
      <c r="AP546" s="64">
        <v>136050</v>
      </c>
      <c r="AQ546" s="64">
        <v>157153</v>
      </c>
      <c r="AR546" s="64">
        <v>193453</v>
      </c>
      <c r="AS546" s="64">
        <v>151289</v>
      </c>
      <c r="AT546" s="64">
        <v>268250</v>
      </c>
      <c r="AU546" s="64">
        <v>314269</v>
      </c>
      <c r="AV546" s="64">
        <v>195192</v>
      </c>
      <c r="AW546" s="64">
        <v>126167</v>
      </c>
      <c r="AX546" s="61">
        <v>93506</v>
      </c>
      <c r="AY546" s="61">
        <v>45236</v>
      </c>
      <c r="AZ546" s="61">
        <v>49518</v>
      </c>
      <c r="BA546" s="61">
        <v>28687</v>
      </c>
      <c r="BB546" s="61">
        <v>38136</v>
      </c>
      <c r="BC546" s="61">
        <v>17265</v>
      </c>
      <c r="BD546" s="61">
        <v>25036</v>
      </c>
      <c r="BE546" s="61">
        <v>26427</v>
      </c>
      <c r="BF546" s="64">
        <v>395675</v>
      </c>
      <c r="BG546" s="65">
        <v>2864937</v>
      </c>
      <c r="BH546" s="65">
        <v>1781925</v>
      </c>
      <c r="BI546" s="65">
        <v>2496548</v>
      </c>
      <c r="BJ546" s="65">
        <v>3042482</v>
      </c>
      <c r="BK546" s="65">
        <v>2389471</v>
      </c>
      <c r="BL546" s="65">
        <v>2026864</v>
      </c>
      <c r="BM546" s="65">
        <v>2141182</v>
      </c>
      <c r="BN546" s="65">
        <v>2119347</v>
      </c>
      <c r="BO546" s="65">
        <v>2559857</v>
      </c>
      <c r="BP546" s="65">
        <v>3987953</v>
      </c>
      <c r="BQ546" s="65">
        <v>2731229</v>
      </c>
      <c r="BR546" s="65">
        <v>2240633</v>
      </c>
      <c r="BS546" s="65">
        <v>2362708</v>
      </c>
      <c r="BT546" s="65">
        <v>1671644</v>
      </c>
      <c r="BU546" s="65">
        <v>1643632</v>
      </c>
      <c r="BV546" s="65">
        <v>1896280</v>
      </c>
      <c r="BW546" s="65"/>
      <c r="BX546" s="65"/>
      <c r="BY546" s="65"/>
      <c r="BZ546" s="65"/>
      <c r="CA546" s="65"/>
      <c r="CB546" s="65"/>
      <c r="CC546" s="65">
        <v>1551198</v>
      </c>
      <c r="CD546" s="65">
        <v>1552836</v>
      </c>
      <c r="CE546" s="65">
        <v>1532209</v>
      </c>
      <c r="CF546" s="65">
        <v>1137657</v>
      </c>
    </row>
    <row r="547" spans="2:84" x14ac:dyDescent="0.2">
      <c r="B547" s="62" t="s">
        <v>328</v>
      </c>
      <c r="G547" s="64">
        <v>391592</v>
      </c>
      <c r="H547" s="64">
        <v>499094</v>
      </c>
      <c r="I547" s="64">
        <v>515092</v>
      </c>
      <c r="J547" s="64">
        <v>543438</v>
      </c>
      <c r="K547" s="64">
        <v>556764</v>
      </c>
      <c r="L547" s="64">
        <v>401460</v>
      </c>
      <c r="M547" s="64">
        <v>436398</v>
      </c>
      <c r="N547" s="64">
        <v>575702</v>
      </c>
      <c r="O547" s="64">
        <v>514734</v>
      </c>
      <c r="P547" s="64">
        <v>535110</v>
      </c>
      <c r="Q547" s="64">
        <v>736890</v>
      </c>
      <c r="R547" s="64">
        <v>629227</v>
      </c>
      <c r="S547" s="64">
        <v>630461</v>
      </c>
      <c r="T547" s="64">
        <v>804268</v>
      </c>
      <c r="U547" s="64">
        <v>475919</v>
      </c>
      <c r="V547" s="64">
        <v>452069</v>
      </c>
      <c r="W547" s="64">
        <v>525599</v>
      </c>
      <c r="X547" s="64">
        <v>409200</v>
      </c>
      <c r="Y547" s="64">
        <v>497279</v>
      </c>
      <c r="Z547" s="64">
        <v>696206</v>
      </c>
      <c r="AA547" s="64">
        <v>574912</v>
      </c>
      <c r="AB547" s="64">
        <v>615791</v>
      </c>
      <c r="AC547" s="64">
        <v>853004</v>
      </c>
      <c r="AD547" s="64">
        <v>687633</v>
      </c>
      <c r="AE547" s="64">
        <v>727630</v>
      </c>
      <c r="AF547" s="64">
        <v>825685</v>
      </c>
      <c r="AG547" s="64">
        <v>563781</v>
      </c>
      <c r="AH547" s="64">
        <v>551035</v>
      </c>
      <c r="AI547" s="64">
        <v>609084</v>
      </c>
      <c r="AJ547" s="64">
        <v>459873</v>
      </c>
      <c r="AK547" s="64">
        <v>479509</v>
      </c>
      <c r="AL547" s="64">
        <v>658759</v>
      </c>
      <c r="AM547" s="64">
        <v>582949</v>
      </c>
      <c r="AN547" s="64">
        <v>579837</v>
      </c>
      <c r="AO547" s="64">
        <v>850937</v>
      </c>
      <c r="AP547" s="64">
        <v>763105</v>
      </c>
      <c r="AQ547" s="64">
        <v>618646</v>
      </c>
      <c r="AR547" s="64">
        <v>761169</v>
      </c>
      <c r="AS547" s="64">
        <v>902221</v>
      </c>
      <c r="AT547" s="65">
        <v>1652162</v>
      </c>
      <c r="AU547" s="65">
        <v>1544695</v>
      </c>
      <c r="AV547" s="65">
        <v>1075728</v>
      </c>
      <c r="AW547" s="65">
        <v>1055266</v>
      </c>
      <c r="AX547" s="65">
        <v>1364838</v>
      </c>
      <c r="AY547" s="65">
        <v>1201281</v>
      </c>
      <c r="AZ547" s="65">
        <v>1208785</v>
      </c>
      <c r="BA547" s="65">
        <v>1579971</v>
      </c>
      <c r="BB547" s="65">
        <v>1303417</v>
      </c>
      <c r="BC547" s="65">
        <v>1251896</v>
      </c>
      <c r="BD547" s="65">
        <v>1700480</v>
      </c>
      <c r="BE547" s="65">
        <v>1270857</v>
      </c>
      <c r="BF547" s="65">
        <v>1116106</v>
      </c>
      <c r="BG547" s="65">
        <v>1490445</v>
      </c>
      <c r="BH547" s="65">
        <v>1343388</v>
      </c>
      <c r="BI547" s="65">
        <v>1429216</v>
      </c>
      <c r="BJ547" s="65">
        <v>1956971</v>
      </c>
      <c r="BK547" s="65">
        <v>1644443</v>
      </c>
      <c r="BL547" s="65">
        <v>1749992</v>
      </c>
      <c r="BM547" s="65">
        <v>2318546</v>
      </c>
      <c r="BN547" s="65">
        <v>1820625</v>
      </c>
      <c r="BO547" s="65">
        <v>1769747</v>
      </c>
      <c r="BP547" s="65">
        <v>2240349</v>
      </c>
      <c r="BQ547" s="65">
        <v>1720228</v>
      </c>
      <c r="BR547" s="65">
        <v>1159743</v>
      </c>
      <c r="BS547" s="65">
        <v>1260057</v>
      </c>
      <c r="BT547" s="65">
        <v>1158567</v>
      </c>
      <c r="BU547" s="65">
        <v>1036928</v>
      </c>
      <c r="BV547" s="65">
        <v>1402697</v>
      </c>
      <c r="BW547" s="65"/>
      <c r="BX547" s="65"/>
      <c r="BY547" s="65"/>
      <c r="BZ547" s="65"/>
      <c r="CA547" s="65"/>
      <c r="CB547" s="65"/>
      <c r="CC547" s="65">
        <v>1210134</v>
      </c>
      <c r="CD547" s="65">
        <v>1330423</v>
      </c>
      <c r="CE547" s="65">
        <v>1897904</v>
      </c>
      <c r="CF547" s="65">
        <v>1137591</v>
      </c>
    </row>
    <row r="548" spans="2:84" x14ac:dyDescent="0.2">
      <c r="B548" s="62" t="s">
        <v>286</v>
      </c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  <c r="AD548" s="58"/>
      <c r="AE548" s="58"/>
      <c r="AF548" s="58"/>
      <c r="AG548" s="58"/>
      <c r="AH548" s="58"/>
      <c r="AI548" s="58"/>
      <c r="AJ548" s="58"/>
      <c r="AK548" s="58"/>
      <c r="AL548" s="58"/>
      <c r="AM548" s="58"/>
      <c r="AN548" s="58"/>
      <c r="AO548" s="58"/>
      <c r="AP548" s="58"/>
      <c r="AQ548" s="58"/>
      <c r="AR548" s="58"/>
      <c r="AS548" s="58"/>
      <c r="AT548" s="58"/>
      <c r="AU548" s="58"/>
      <c r="AV548" s="58"/>
      <c r="AW548" s="58"/>
      <c r="AX548" s="58"/>
      <c r="AY548" s="58"/>
      <c r="AZ548" s="58"/>
      <c r="BA548" s="58"/>
      <c r="BB548" s="58"/>
      <c r="BC548" s="65">
        <v>4379980</v>
      </c>
      <c r="BD548" s="65">
        <v>3750818</v>
      </c>
      <c r="BE548" s="65">
        <v>2763245</v>
      </c>
      <c r="BF548" s="65">
        <v>2548827</v>
      </c>
      <c r="BG548" s="65">
        <v>4808164</v>
      </c>
      <c r="BH548" s="65">
        <v>2795047</v>
      </c>
      <c r="BI548" s="65">
        <v>2341040</v>
      </c>
      <c r="BJ548" s="65">
        <v>1515630</v>
      </c>
      <c r="BK548" s="64">
        <v>297136</v>
      </c>
      <c r="BL548" s="64">
        <v>860509</v>
      </c>
      <c r="BM548" s="64">
        <v>868213</v>
      </c>
      <c r="BN548" s="64">
        <v>851938</v>
      </c>
      <c r="BO548" s="64">
        <v>958125</v>
      </c>
      <c r="BP548" s="64">
        <v>252243</v>
      </c>
      <c r="BQ548" s="64">
        <v>563335</v>
      </c>
      <c r="BR548" s="64">
        <v>792952</v>
      </c>
      <c r="BS548" s="65">
        <v>1389160</v>
      </c>
      <c r="BT548" s="65">
        <v>1080923</v>
      </c>
      <c r="BU548" s="65">
        <v>1392047</v>
      </c>
      <c r="BV548" s="65">
        <v>1518030</v>
      </c>
      <c r="BW548" s="65"/>
      <c r="BX548" s="65"/>
      <c r="BY548" s="65"/>
      <c r="BZ548" s="65"/>
      <c r="CA548" s="65"/>
      <c r="CB548" s="65"/>
      <c r="CC548" s="65">
        <v>1151471</v>
      </c>
      <c r="CD548" s="65">
        <v>1276428</v>
      </c>
      <c r="CE548" s="65">
        <v>1502721</v>
      </c>
      <c r="CF548" s="65">
        <v>1124595</v>
      </c>
    </row>
    <row r="549" spans="2:84" x14ac:dyDescent="0.2">
      <c r="B549" s="62" t="s">
        <v>804</v>
      </c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  <c r="AD549" s="58"/>
      <c r="AE549" s="58"/>
      <c r="AF549" s="58"/>
      <c r="AG549" s="58"/>
      <c r="AH549" s="58"/>
      <c r="AI549" s="58"/>
      <c r="AJ549" s="58"/>
      <c r="AK549" s="58"/>
      <c r="AL549" s="58"/>
      <c r="AM549" s="58"/>
      <c r="AN549" s="58"/>
      <c r="AO549" s="58"/>
      <c r="AP549" s="58"/>
      <c r="AQ549" s="58"/>
      <c r="AR549" s="58"/>
      <c r="AS549" s="58"/>
      <c r="AT549" s="58"/>
      <c r="AU549" s="58"/>
      <c r="AV549" s="58"/>
      <c r="AW549" s="58"/>
      <c r="AX549" s="58"/>
      <c r="AY549" s="58"/>
      <c r="AZ549" s="58"/>
      <c r="BA549" s="58"/>
      <c r="BB549" s="58"/>
      <c r="BC549" s="58"/>
      <c r="BD549" s="58"/>
      <c r="BE549" s="58"/>
      <c r="BF549" s="58"/>
      <c r="BG549" s="58"/>
      <c r="BH549" s="58"/>
      <c r="BI549" s="58"/>
      <c r="BJ549" s="58"/>
      <c r="BK549" s="58"/>
      <c r="BL549" s="58"/>
      <c r="BM549" s="58"/>
      <c r="BN549" s="58"/>
      <c r="BO549" s="58"/>
      <c r="BP549" s="58"/>
      <c r="BQ549" s="58"/>
      <c r="BR549" s="58"/>
      <c r="BS549" s="58"/>
      <c r="BT549" s="58"/>
      <c r="BU549" s="58"/>
      <c r="BV549" s="58"/>
      <c r="BW549" s="58"/>
      <c r="BX549" s="58"/>
      <c r="BY549" s="58"/>
      <c r="BZ549" s="58"/>
      <c r="CA549" s="58"/>
      <c r="CB549" s="58"/>
      <c r="CC549" s="64">
        <v>100253</v>
      </c>
      <c r="CD549" s="64">
        <v>470783</v>
      </c>
      <c r="CE549" s="65">
        <v>1417517</v>
      </c>
      <c r="CF549" s="65">
        <v>1097140</v>
      </c>
    </row>
    <row r="550" spans="2:84" x14ac:dyDescent="0.2">
      <c r="B550" s="62" t="s">
        <v>570</v>
      </c>
      <c r="G550" s="64">
        <v>704956</v>
      </c>
      <c r="H550" s="64">
        <v>830178</v>
      </c>
      <c r="I550" s="64">
        <v>662040</v>
      </c>
      <c r="J550" s="64">
        <v>626520</v>
      </c>
      <c r="K550" s="64">
        <v>791319</v>
      </c>
      <c r="L550" s="64">
        <v>546957</v>
      </c>
      <c r="M550" s="64">
        <v>653601</v>
      </c>
      <c r="N550" s="64">
        <v>739359</v>
      </c>
      <c r="O550" s="64">
        <v>608129</v>
      </c>
      <c r="P550" s="64">
        <v>563266</v>
      </c>
      <c r="Q550" s="64">
        <v>737003</v>
      </c>
      <c r="R550" s="64">
        <v>599686</v>
      </c>
      <c r="S550" s="64">
        <v>555543</v>
      </c>
      <c r="T550" s="64">
        <v>732691</v>
      </c>
      <c r="U550" s="64">
        <v>586786</v>
      </c>
      <c r="V550" s="64">
        <v>431744</v>
      </c>
      <c r="W550" s="64">
        <v>734133</v>
      </c>
      <c r="X550" s="64">
        <v>570518</v>
      </c>
      <c r="Y550" s="64">
        <v>544490</v>
      </c>
      <c r="Z550" s="64">
        <v>593644</v>
      </c>
      <c r="AA550" s="64">
        <v>356321</v>
      </c>
      <c r="AB550" s="64">
        <v>422595</v>
      </c>
      <c r="AC550" s="64">
        <v>654342</v>
      </c>
      <c r="AD550" s="64">
        <v>496130</v>
      </c>
      <c r="AE550" s="64">
        <v>496772</v>
      </c>
      <c r="AF550" s="64">
        <v>548673</v>
      </c>
      <c r="AG550" s="64">
        <v>442155</v>
      </c>
      <c r="AH550" s="64">
        <v>459153</v>
      </c>
      <c r="AI550" s="64">
        <v>604821</v>
      </c>
      <c r="AJ550" s="64">
        <v>428869</v>
      </c>
      <c r="AK550" s="64">
        <v>471754</v>
      </c>
      <c r="AL550" s="64">
        <v>599859</v>
      </c>
      <c r="AM550" s="64">
        <v>445192</v>
      </c>
      <c r="AN550" s="64">
        <v>438590</v>
      </c>
      <c r="AO550" s="64">
        <v>548989</v>
      </c>
      <c r="AP550" s="64">
        <v>403143</v>
      </c>
      <c r="AQ550" s="64">
        <v>510481</v>
      </c>
      <c r="AR550" s="64">
        <v>558199</v>
      </c>
      <c r="AS550" s="64">
        <v>498399</v>
      </c>
      <c r="AT550" s="64">
        <v>515139</v>
      </c>
      <c r="AU550" s="64">
        <v>551842</v>
      </c>
      <c r="AV550" s="64">
        <v>429062</v>
      </c>
      <c r="AW550" s="64">
        <v>502925</v>
      </c>
      <c r="AX550" s="64">
        <v>528208</v>
      </c>
      <c r="AY550" s="64">
        <v>491690</v>
      </c>
      <c r="AZ550" s="64">
        <v>457328</v>
      </c>
      <c r="BA550" s="64">
        <v>635278</v>
      </c>
      <c r="BB550" s="64">
        <v>498708</v>
      </c>
      <c r="BC550" s="64">
        <v>444907</v>
      </c>
      <c r="BD550" s="64">
        <v>598751</v>
      </c>
      <c r="BE550" s="64">
        <v>453649</v>
      </c>
      <c r="BF550" s="64">
        <v>518800</v>
      </c>
      <c r="BG550" s="64">
        <v>567804</v>
      </c>
      <c r="BH550" s="64">
        <v>571319</v>
      </c>
      <c r="BI550" s="64">
        <v>774865</v>
      </c>
      <c r="BJ550" s="64">
        <v>945037</v>
      </c>
      <c r="BK550" s="64">
        <v>872758</v>
      </c>
      <c r="BL550" s="64">
        <v>860670</v>
      </c>
      <c r="BM550" s="65">
        <v>1286388</v>
      </c>
      <c r="BN550" s="65">
        <v>1017943</v>
      </c>
      <c r="BO550" s="65">
        <v>1004079</v>
      </c>
      <c r="BP550" s="65">
        <v>1256502</v>
      </c>
      <c r="BQ550" s="64">
        <v>977865</v>
      </c>
      <c r="BR550" s="64">
        <v>959876</v>
      </c>
      <c r="BS550" s="65">
        <v>1320565</v>
      </c>
      <c r="BT550" s="65">
        <v>1196260</v>
      </c>
      <c r="BU550" s="65">
        <v>1225913</v>
      </c>
      <c r="BV550" s="65">
        <v>1393730</v>
      </c>
      <c r="BW550" s="65"/>
      <c r="BX550" s="65"/>
      <c r="BY550" s="65"/>
      <c r="BZ550" s="65"/>
      <c r="CA550" s="65"/>
      <c r="CB550" s="65"/>
      <c r="CC550" s="65">
        <v>1008880</v>
      </c>
      <c r="CD550" s="65">
        <v>1110553</v>
      </c>
      <c r="CE550" s="65">
        <v>1177616</v>
      </c>
      <c r="CF550" s="65">
        <v>1087551</v>
      </c>
    </row>
    <row r="551" spans="2:84" x14ac:dyDescent="0.2">
      <c r="B551" s="62" t="s">
        <v>472</v>
      </c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63">
        <v>52</v>
      </c>
      <c r="S551" s="58"/>
      <c r="T551" s="58"/>
      <c r="U551" s="63">
        <v>52</v>
      </c>
      <c r="V551" s="63">
        <v>82</v>
      </c>
      <c r="W551" s="59">
        <v>169</v>
      </c>
      <c r="X551" s="59">
        <v>250</v>
      </c>
      <c r="Y551" s="59">
        <v>537</v>
      </c>
      <c r="Z551" s="61">
        <v>46229</v>
      </c>
      <c r="AA551" s="64">
        <v>206006</v>
      </c>
      <c r="AB551" s="64">
        <v>232982</v>
      </c>
      <c r="AC551" s="64">
        <v>443859</v>
      </c>
      <c r="AD551" s="64">
        <v>448909</v>
      </c>
      <c r="AE551" s="64">
        <v>484903</v>
      </c>
      <c r="AF551" s="64">
        <v>700421</v>
      </c>
      <c r="AG551" s="64">
        <v>553285</v>
      </c>
      <c r="AH551" s="64">
        <v>476342</v>
      </c>
      <c r="AI551" s="64">
        <v>724509</v>
      </c>
      <c r="AJ551" s="64">
        <v>616906</v>
      </c>
      <c r="AK551" s="64">
        <v>613972</v>
      </c>
      <c r="AL551" s="64">
        <v>803440</v>
      </c>
      <c r="AM551" s="64">
        <v>560826</v>
      </c>
      <c r="AN551" s="64">
        <v>695166</v>
      </c>
      <c r="AO551" s="64">
        <v>751441</v>
      </c>
      <c r="AP551" s="64">
        <v>701300</v>
      </c>
      <c r="AQ551" s="64">
        <v>723092</v>
      </c>
      <c r="AR551" s="64">
        <v>907927</v>
      </c>
      <c r="AS551" s="65">
        <v>1131327</v>
      </c>
      <c r="AT551" s="64">
        <v>742005</v>
      </c>
      <c r="AU551" s="64">
        <v>883455</v>
      </c>
      <c r="AV551" s="64">
        <v>545708</v>
      </c>
      <c r="AW551" s="64">
        <v>383553</v>
      </c>
      <c r="AX551" s="64">
        <v>701027</v>
      </c>
      <c r="AY551" s="64">
        <v>625431</v>
      </c>
      <c r="AZ551" s="64">
        <v>589300</v>
      </c>
      <c r="BA551" s="64">
        <v>726661</v>
      </c>
      <c r="BB551" s="64">
        <v>762636</v>
      </c>
      <c r="BC551" s="64">
        <v>719752</v>
      </c>
      <c r="BD551" s="64">
        <v>913783</v>
      </c>
      <c r="BE551" s="64">
        <v>743684</v>
      </c>
      <c r="BF551" s="64">
        <v>718993</v>
      </c>
      <c r="BG551" s="64">
        <v>913854</v>
      </c>
      <c r="BH551" s="64">
        <v>896153</v>
      </c>
      <c r="BI551" s="64">
        <v>837580</v>
      </c>
      <c r="BJ551" s="64">
        <v>802421</v>
      </c>
      <c r="BK551" s="64">
        <v>724674</v>
      </c>
      <c r="BL551" s="64">
        <v>681704</v>
      </c>
      <c r="BM551" s="64">
        <v>741676</v>
      </c>
      <c r="BN551" s="65">
        <v>1035343</v>
      </c>
      <c r="BO551" s="65">
        <v>1081511</v>
      </c>
      <c r="BP551" s="65">
        <v>1265852</v>
      </c>
      <c r="BQ551" s="64">
        <v>692627</v>
      </c>
      <c r="BR551" s="64">
        <v>562943</v>
      </c>
      <c r="BS551" s="64">
        <v>980784</v>
      </c>
      <c r="BT551" s="64">
        <v>899770</v>
      </c>
      <c r="BU551" s="64">
        <v>955472</v>
      </c>
      <c r="BV551" s="65">
        <v>1408699</v>
      </c>
      <c r="BW551" s="65"/>
      <c r="BX551" s="65"/>
      <c r="BY551" s="65"/>
      <c r="BZ551" s="65"/>
      <c r="CA551" s="65"/>
      <c r="CB551" s="65"/>
      <c r="CC551" s="64">
        <v>768559</v>
      </c>
      <c r="CD551" s="65">
        <v>1209968</v>
      </c>
      <c r="CE551" s="65">
        <v>1388122</v>
      </c>
      <c r="CF551" s="65">
        <v>1068403</v>
      </c>
    </row>
    <row r="552" spans="2:84" x14ac:dyDescent="0.2">
      <c r="B552" s="62" t="s">
        <v>284</v>
      </c>
      <c r="G552" s="64">
        <v>342246</v>
      </c>
      <c r="H552" s="64">
        <v>339862</v>
      </c>
      <c r="I552" s="64">
        <v>621330</v>
      </c>
      <c r="J552" s="64">
        <v>842956</v>
      </c>
      <c r="K552" s="64">
        <v>762807</v>
      </c>
      <c r="L552" s="64">
        <v>772866</v>
      </c>
      <c r="M552" s="64">
        <v>782772</v>
      </c>
      <c r="N552" s="64">
        <v>928016</v>
      </c>
      <c r="O552" s="64">
        <v>918971</v>
      </c>
      <c r="P552" s="64">
        <v>738843</v>
      </c>
      <c r="Q552" s="65">
        <v>1059691</v>
      </c>
      <c r="R552" s="64">
        <v>934584</v>
      </c>
      <c r="S552" s="65">
        <v>1159162</v>
      </c>
      <c r="T552" s="65">
        <v>1780033</v>
      </c>
      <c r="U552" s="65">
        <v>1539126</v>
      </c>
      <c r="V552" s="65">
        <v>1318815</v>
      </c>
      <c r="W552" s="65">
        <v>1741334</v>
      </c>
      <c r="X552" s="65">
        <v>1533621</v>
      </c>
      <c r="Y552" s="65">
        <v>1965707</v>
      </c>
      <c r="Z552" s="65">
        <v>2546549</v>
      </c>
      <c r="AA552" s="65">
        <v>2007203</v>
      </c>
      <c r="AB552" s="65">
        <v>3071477</v>
      </c>
      <c r="AC552" s="65">
        <v>4452869</v>
      </c>
      <c r="AD552" s="65">
        <v>1404097</v>
      </c>
      <c r="AE552" s="65">
        <v>1529416</v>
      </c>
      <c r="AF552" s="65">
        <v>2038938</v>
      </c>
      <c r="AG552" s="65">
        <v>1586454</v>
      </c>
      <c r="AH552" s="65">
        <v>1596551</v>
      </c>
      <c r="AI552" s="65">
        <v>1774199</v>
      </c>
      <c r="AJ552" s="65">
        <v>1304058</v>
      </c>
      <c r="AK552" s="65">
        <v>1341278</v>
      </c>
      <c r="AL552" s="65">
        <v>1730191</v>
      </c>
      <c r="AM552" s="65">
        <v>1436338</v>
      </c>
      <c r="AN552" s="65">
        <v>1235687</v>
      </c>
      <c r="AO552" s="65">
        <v>1638077</v>
      </c>
      <c r="AP552" s="65">
        <v>1343928</v>
      </c>
      <c r="AQ552" s="65">
        <v>1351157</v>
      </c>
      <c r="AR552" s="65">
        <v>1767267</v>
      </c>
      <c r="AS552" s="65">
        <v>1441404</v>
      </c>
      <c r="AT552" s="65">
        <v>1503497</v>
      </c>
      <c r="AU552" s="65">
        <v>1632374</v>
      </c>
      <c r="AV552" s="64">
        <v>967814</v>
      </c>
      <c r="AW552" s="64">
        <v>909441</v>
      </c>
      <c r="AX552" s="65">
        <v>1147221</v>
      </c>
      <c r="AY552" s="65">
        <v>1074579</v>
      </c>
      <c r="AZ552" s="64">
        <v>826436</v>
      </c>
      <c r="BA552" s="65">
        <v>1036420</v>
      </c>
      <c r="BB552" s="64">
        <v>877672</v>
      </c>
      <c r="BC552" s="64">
        <v>757456</v>
      </c>
      <c r="BD552" s="64">
        <v>964133</v>
      </c>
      <c r="BE552" s="64">
        <v>722466</v>
      </c>
      <c r="BF552" s="64">
        <v>672068</v>
      </c>
      <c r="BG552" s="64">
        <v>768661</v>
      </c>
      <c r="BH552" s="64">
        <v>555403</v>
      </c>
      <c r="BI552" s="64">
        <v>555686</v>
      </c>
      <c r="BJ552" s="64">
        <v>725132</v>
      </c>
      <c r="BK552" s="64">
        <v>679044</v>
      </c>
      <c r="BL552" s="64">
        <v>574852</v>
      </c>
      <c r="BM552" s="65">
        <v>1193015</v>
      </c>
      <c r="BN552" s="64">
        <v>781051</v>
      </c>
      <c r="BO552" s="64">
        <v>872860</v>
      </c>
      <c r="BP552" s="65">
        <v>1323707</v>
      </c>
      <c r="BQ552" s="65">
        <v>1272609</v>
      </c>
      <c r="BR552" s="65">
        <v>1073778</v>
      </c>
      <c r="BS552" s="65">
        <v>1253790</v>
      </c>
      <c r="BT552" s="65">
        <v>1094032</v>
      </c>
      <c r="BU552" s="65">
        <v>1077799</v>
      </c>
      <c r="BV552" s="65">
        <v>1534186</v>
      </c>
      <c r="BW552" s="65"/>
      <c r="BX552" s="65"/>
      <c r="BY552" s="65"/>
      <c r="BZ552" s="65"/>
      <c r="CA552" s="65"/>
      <c r="CB552" s="65"/>
      <c r="CC552" s="65">
        <v>1320116</v>
      </c>
      <c r="CD552" s="65">
        <v>1165819</v>
      </c>
      <c r="CE552" s="65">
        <v>1045841</v>
      </c>
      <c r="CF552" s="65">
        <v>1048733</v>
      </c>
    </row>
    <row r="553" spans="2:84" x14ac:dyDescent="0.2">
      <c r="B553" s="62" t="s">
        <v>560</v>
      </c>
      <c r="G553" s="65">
        <v>2039728</v>
      </c>
      <c r="H553" s="65">
        <v>2427729</v>
      </c>
      <c r="I553" s="65">
        <v>1996211</v>
      </c>
      <c r="J553" s="65">
        <v>2138636</v>
      </c>
      <c r="K553" s="65">
        <v>1765947</v>
      </c>
      <c r="L553" s="65">
        <v>1766971</v>
      </c>
      <c r="M553" s="65">
        <v>1728757</v>
      </c>
      <c r="N553" s="65">
        <v>2309630</v>
      </c>
      <c r="O553" s="65">
        <v>1979297</v>
      </c>
      <c r="P553" s="65">
        <v>1822991</v>
      </c>
      <c r="Q553" s="65">
        <v>2275322</v>
      </c>
      <c r="R553" s="65">
        <v>1608612</v>
      </c>
      <c r="S553" s="65">
        <v>1563801</v>
      </c>
      <c r="T553" s="65">
        <v>1901406</v>
      </c>
      <c r="U553" s="65">
        <v>1553156</v>
      </c>
      <c r="V553" s="65">
        <v>1909265</v>
      </c>
      <c r="W553" s="65">
        <v>2333390</v>
      </c>
      <c r="X553" s="65">
        <v>1240137</v>
      </c>
      <c r="Y553" s="65">
        <v>1227167</v>
      </c>
      <c r="Z553" s="65">
        <v>1867356</v>
      </c>
      <c r="AA553" s="65">
        <v>1418702</v>
      </c>
      <c r="AB553" s="65">
        <v>1508976</v>
      </c>
      <c r="AC553" s="65">
        <v>1875392</v>
      </c>
      <c r="AD553" s="65">
        <v>1352071</v>
      </c>
      <c r="AE553" s="65">
        <v>1337632</v>
      </c>
      <c r="AF553" s="65">
        <v>1749891</v>
      </c>
      <c r="AG553" s="65">
        <v>1321091</v>
      </c>
      <c r="AH553" s="65">
        <v>1205049</v>
      </c>
      <c r="AI553" s="65">
        <v>1416253</v>
      </c>
      <c r="AJ553" s="65">
        <v>1230629</v>
      </c>
      <c r="AK553" s="65">
        <v>1114644</v>
      </c>
      <c r="AL553" s="65">
        <v>1353653</v>
      </c>
      <c r="AM553" s="65">
        <v>1040996</v>
      </c>
      <c r="AN553" s="65">
        <v>1286408</v>
      </c>
      <c r="AO553" s="65">
        <v>1259192</v>
      </c>
      <c r="AP553" s="65">
        <v>1023355</v>
      </c>
      <c r="AQ553" s="65">
        <v>1158132</v>
      </c>
      <c r="AR553" s="65">
        <v>1417770</v>
      </c>
      <c r="AS553" s="65">
        <v>1168420</v>
      </c>
      <c r="AT553" s="65">
        <v>1298773</v>
      </c>
      <c r="AU553" s="65">
        <v>1350409</v>
      </c>
      <c r="AV553" s="64">
        <v>879462</v>
      </c>
      <c r="AW553" s="64">
        <v>894796</v>
      </c>
      <c r="AX553" s="65">
        <v>1485210</v>
      </c>
      <c r="AY553" s="65">
        <v>1120119</v>
      </c>
      <c r="AZ553" s="65">
        <v>1220032</v>
      </c>
      <c r="BA553" s="65">
        <v>1342412</v>
      </c>
      <c r="BB553" s="65">
        <v>1306079</v>
      </c>
      <c r="BC553" s="65">
        <v>1094439</v>
      </c>
      <c r="BD553" s="65">
        <v>1401948</v>
      </c>
      <c r="BE553" s="65">
        <v>1191846</v>
      </c>
      <c r="BF553" s="65">
        <v>1113671</v>
      </c>
      <c r="BG553" s="65">
        <v>1568181</v>
      </c>
      <c r="BH553" s="65">
        <v>1117775</v>
      </c>
      <c r="BI553" s="64">
        <v>950319</v>
      </c>
      <c r="BJ553" s="65">
        <v>1564706</v>
      </c>
      <c r="BK553" s="65">
        <v>1126650</v>
      </c>
      <c r="BL553" s="65">
        <v>1086500</v>
      </c>
      <c r="BM553" s="65">
        <v>1002134</v>
      </c>
      <c r="BN553" s="65">
        <v>1198838</v>
      </c>
      <c r="BO553" s="65">
        <v>1061599</v>
      </c>
      <c r="BP553" s="65">
        <v>1353145</v>
      </c>
      <c r="BQ553" s="65">
        <v>1177460</v>
      </c>
      <c r="BR553" s="65">
        <v>1112416</v>
      </c>
      <c r="BS553" s="65">
        <v>1260498</v>
      </c>
      <c r="BT553" s="64">
        <v>965681</v>
      </c>
      <c r="BU553" s="64">
        <v>946714</v>
      </c>
      <c r="BV553" s="65">
        <v>1409453</v>
      </c>
      <c r="BW553" s="65"/>
      <c r="BX553" s="65"/>
      <c r="BY553" s="65"/>
      <c r="BZ553" s="65"/>
      <c r="CA553" s="65"/>
      <c r="CB553" s="65"/>
      <c r="CC553" s="65">
        <v>1040406</v>
      </c>
      <c r="CD553" s="65">
        <v>1050920</v>
      </c>
      <c r="CE553" s="65">
        <v>1215400</v>
      </c>
      <c r="CF553" s="64">
        <v>984472</v>
      </c>
    </row>
    <row r="554" spans="2:84" x14ac:dyDescent="0.2">
      <c r="B554" s="62" t="s">
        <v>146</v>
      </c>
      <c r="G554" s="67">
        <v>26538495</v>
      </c>
      <c r="H554" s="67">
        <v>18895470</v>
      </c>
      <c r="I554" s="67">
        <v>15273420</v>
      </c>
      <c r="J554" s="67">
        <v>11165078</v>
      </c>
      <c r="K554" s="65">
        <v>6568933</v>
      </c>
      <c r="L554" s="65">
        <v>4178745</v>
      </c>
      <c r="M554" s="65">
        <v>4219472</v>
      </c>
      <c r="N554" s="65">
        <v>4213371</v>
      </c>
      <c r="O554" s="65">
        <v>2380284</v>
      </c>
      <c r="P554" s="65">
        <v>1265581</v>
      </c>
      <c r="Q554" s="64">
        <v>905262</v>
      </c>
      <c r="R554" s="64">
        <v>969136</v>
      </c>
      <c r="S554" s="64">
        <v>727873</v>
      </c>
      <c r="T554" s="64">
        <v>803024</v>
      </c>
      <c r="U554" s="65">
        <v>1062628</v>
      </c>
      <c r="V554" s="64">
        <v>905426</v>
      </c>
      <c r="W554" s="65">
        <v>1148536</v>
      </c>
      <c r="X554" s="64">
        <v>828615</v>
      </c>
      <c r="Y554" s="65">
        <v>1093268</v>
      </c>
      <c r="Z554" s="65">
        <v>1239694</v>
      </c>
      <c r="AA554" s="65">
        <v>1017720</v>
      </c>
      <c r="AB554" s="64">
        <v>923620</v>
      </c>
      <c r="AC554" s="64">
        <v>786326</v>
      </c>
      <c r="AD554" s="64">
        <v>108848</v>
      </c>
      <c r="AE554" s="64">
        <v>540120</v>
      </c>
      <c r="AF554" s="64">
        <v>711414</v>
      </c>
      <c r="AG554" s="64">
        <v>554268</v>
      </c>
      <c r="AH554" s="64">
        <v>524945</v>
      </c>
      <c r="AI554" s="64">
        <v>642525</v>
      </c>
      <c r="AJ554" s="64">
        <v>465412</v>
      </c>
      <c r="AK554" s="64">
        <v>396150</v>
      </c>
      <c r="AL554" s="64">
        <v>437633</v>
      </c>
      <c r="AM554" s="64">
        <v>347093</v>
      </c>
      <c r="AN554" s="64">
        <v>289427</v>
      </c>
      <c r="AO554" s="64">
        <v>356416</v>
      </c>
      <c r="AP554" s="64">
        <v>299757</v>
      </c>
      <c r="AQ554" s="64">
        <v>279765</v>
      </c>
      <c r="AR554" s="64">
        <v>338391</v>
      </c>
      <c r="AS554" s="64">
        <v>235012</v>
      </c>
      <c r="AT554" s="64">
        <v>236373</v>
      </c>
      <c r="AU554" s="64">
        <v>263157</v>
      </c>
      <c r="AV554" s="64">
        <v>186987</v>
      </c>
      <c r="AW554" s="64">
        <v>247325</v>
      </c>
      <c r="AX554" s="64">
        <v>332450</v>
      </c>
      <c r="AY554" s="64">
        <v>249322</v>
      </c>
      <c r="AZ554" s="64">
        <v>203081</v>
      </c>
      <c r="BA554" s="64">
        <v>213650</v>
      </c>
      <c r="BB554" s="64">
        <v>442498</v>
      </c>
      <c r="BC554" s="64">
        <v>510797</v>
      </c>
      <c r="BD554" s="64">
        <v>564713</v>
      </c>
      <c r="BE554" s="64">
        <v>598619</v>
      </c>
      <c r="BF554" s="64">
        <v>633659</v>
      </c>
      <c r="BG554" s="64">
        <v>770523</v>
      </c>
      <c r="BH554" s="64">
        <v>536754</v>
      </c>
      <c r="BI554" s="64">
        <v>621967</v>
      </c>
      <c r="BJ554" s="64">
        <v>688382</v>
      </c>
      <c r="BK554" s="64">
        <v>574675</v>
      </c>
      <c r="BL554" s="64">
        <v>652979</v>
      </c>
      <c r="BM554" s="64">
        <v>672691</v>
      </c>
      <c r="BN554" s="65">
        <v>1007001</v>
      </c>
      <c r="BO554" s="64">
        <v>911557</v>
      </c>
      <c r="BP554" s="65">
        <v>1415708</v>
      </c>
      <c r="BQ554" s="64">
        <v>873688</v>
      </c>
      <c r="BR554" s="64">
        <v>923420</v>
      </c>
      <c r="BS554" s="65">
        <v>1368168</v>
      </c>
      <c r="BT554" s="65">
        <v>1011354</v>
      </c>
      <c r="BU554" s="65">
        <v>1063121</v>
      </c>
      <c r="BV554" s="65">
        <v>1379298</v>
      </c>
      <c r="BW554" s="65"/>
      <c r="BX554" s="65"/>
      <c r="BY554" s="65"/>
      <c r="BZ554" s="65"/>
      <c r="CA554" s="65"/>
      <c r="CB554" s="65"/>
      <c r="CC554" s="65">
        <v>1460530</v>
      </c>
      <c r="CD554" s="64">
        <v>993310</v>
      </c>
      <c r="CE554" s="65">
        <v>1006952</v>
      </c>
      <c r="CF554" s="64">
        <v>962292</v>
      </c>
    </row>
    <row r="555" spans="2:84" x14ac:dyDescent="0.2">
      <c r="B555" s="62" t="s">
        <v>528</v>
      </c>
      <c r="G555" s="64">
        <v>562055</v>
      </c>
      <c r="H555" s="64">
        <v>697676</v>
      </c>
      <c r="I555" s="64">
        <v>501693</v>
      </c>
      <c r="J555" s="64">
        <v>473907</v>
      </c>
      <c r="K555" s="64">
        <v>687497</v>
      </c>
      <c r="L555" s="64">
        <v>528001</v>
      </c>
      <c r="M555" s="64">
        <v>575583</v>
      </c>
      <c r="N555" s="64">
        <v>753689</v>
      </c>
      <c r="O555" s="64">
        <v>546834</v>
      </c>
      <c r="P555" s="64">
        <v>524329</v>
      </c>
      <c r="Q555" s="64">
        <v>744880</v>
      </c>
      <c r="R555" s="64">
        <v>555689</v>
      </c>
      <c r="S555" s="64">
        <v>509160</v>
      </c>
      <c r="T555" s="64">
        <v>790911</v>
      </c>
      <c r="U555" s="64">
        <v>506997</v>
      </c>
      <c r="V555" s="64">
        <v>595019</v>
      </c>
      <c r="W555" s="64">
        <v>787929</v>
      </c>
      <c r="X555" s="64">
        <v>723811</v>
      </c>
      <c r="Y555" s="64">
        <v>597119</v>
      </c>
      <c r="Z555" s="64">
        <v>747411</v>
      </c>
      <c r="AA555" s="64">
        <v>604080</v>
      </c>
      <c r="AB555" s="64">
        <v>506418</v>
      </c>
      <c r="AC555" s="64">
        <v>820802</v>
      </c>
      <c r="AD555" s="64">
        <v>597032</v>
      </c>
      <c r="AE555" s="64">
        <v>643612</v>
      </c>
      <c r="AF555" s="64">
        <v>807312</v>
      </c>
      <c r="AG555" s="64">
        <v>575878</v>
      </c>
      <c r="AH555" s="64">
        <v>521002</v>
      </c>
      <c r="AI555" s="64">
        <v>728312</v>
      </c>
      <c r="AJ555" s="64">
        <v>572091</v>
      </c>
      <c r="AK555" s="64">
        <v>623362</v>
      </c>
      <c r="AL555" s="64">
        <v>773360</v>
      </c>
      <c r="AM555" s="64">
        <v>658114</v>
      </c>
      <c r="AN555" s="64">
        <v>665695</v>
      </c>
      <c r="AO555" s="64">
        <v>702869</v>
      </c>
      <c r="AP555" s="64">
        <v>493815</v>
      </c>
      <c r="AQ555" s="64">
        <v>728392</v>
      </c>
      <c r="AR555" s="64">
        <v>987986</v>
      </c>
      <c r="AS555" s="64">
        <v>732050</v>
      </c>
      <c r="AT555" s="64">
        <v>726022</v>
      </c>
      <c r="AU555" s="65">
        <v>1030765</v>
      </c>
      <c r="AV555" s="64">
        <v>839948</v>
      </c>
      <c r="AW555" s="64">
        <v>851040</v>
      </c>
      <c r="AX555" s="64">
        <v>983394</v>
      </c>
      <c r="AY555" s="64">
        <v>952605</v>
      </c>
      <c r="AZ555" s="64">
        <v>958697</v>
      </c>
      <c r="BA555" s="65">
        <v>1202510</v>
      </c>
      <c r="BB555" s="64">
        <v>688230</v>
      </c>
      <c r="BC555" s="64">
        <v>915001</v>
      </c>
      <c r="BD555" s="65">
        <v>1208625</v>
      </c>
      <c r="BE555" s="65">
        <v>1007154</v>
      </c>
      <c r="BF555" s="64">
        <v>914288</v>
      </c>
      <c r="BG555" s="65">
        <v>1192650</v>
      </c>
      <c r="BH555" s="65">
        <v>1314984</v>
      </c>
      <c r="BI555" s="65">
        <v>1436684</v>
      </c>
      <c r="BJ555" s="65">
        <v>1885364</v>
      </c>
      <c r="BK555" s="65">
        <v>1908974</v>
      </c>
      <c r="BL555" s="65">
        <v>1782841</v>
      </c>
      <c r="BM555" s="65">
        <v>2499562</v>
      </c>
      <c r="BN555" s="65">
        <v>1783945</v>
      </c>
      <c r="BO555" s="65">
        <v>2442750</v>
      </c>
      <c r="BP555" s="65">
        <v>2086429</v>
      </c>
      <c r="BQ555" s="65">
        <v>2234297</v>
      </c>
      <c r="BR555" s="65">
        <v>2408458</v>
      </c>
      <c r="BS555" s="65">
        <v>1925312</v>
      </c>
      <c r="BT555" s="65">
        <v>1258144</v>
      </c>
      <c r="BU555" s="65">
        <v>1770891</v>
      </c>
      <c r="BV555" s="65">
        <v>1630807</v>
      </c>
      <c r="BW555" s="65"/>
      <c r="BX555" s="65"/>
      <c r="BY555" s="65"/>
      <c r="BZ555" s="65"/>
      <c r="CA555" s="65"/>
      <c r="CB555" s="65"/>
      <c r="CC555" s="65">
        <v>1021142</v>
      </c>
      <c r="CD555" s="65">
        <v>1387505</v>
      </c>
      <c r="CE555" s="65">
        <v>1355525</v>
      </c>
      <c r="CF555" s="64">
        <v>940006</v>
      </c>
    </row>
    <row r="556" spans="2:84" x14ac:dyDescent="0.2">
      <c r="B556" s="62" t="s">
        <v>282</v>
      </c>
      <c r="G556" s="65">
        <v>2094605</v>
      </c>
      <c r="H556" s="65">
        <v>2589626</v>
      </c>
      <c r="I556" s="65">
        <v>2063228</v>
      </c>
      <c r="J556" s="65">
        <v>2077663</v>
      </c>
      <c r="K556" s="65">
        <v>2682826</v>
      </c>
      <c r="L556" s="65">
        <v>2246109</v>
      </c>
      <c r="M556" s="65">
        <v>1725145</v>
      </c>
      <c r="N556" s="65">
        <v>1152720</v>
      </c>
      <c r="O556" s="64">
        <v>266145</v>
      </c>
      <c r="P556" s="64">
        <v>179652</v>
      </c>
      <c r="Q556" s="65">
        <v>2197562</v>
      </c>
      <c r="R556" s="64">
        <v>834950</v>
      </c>
      <c r="S556" s="64">
        <v>585876</v>
      </c>
      <c r="T556" s="65">
        <v>1467865</v>
      </c>
      <c r="U556" s="64">
        <v>557050</v>
      </c>
      <c r="V556" s="64">
        <v>588881</v>
      </c>
      <c r="W556" s="65">
        <v>1127413</v>
      </c>
      <c r="X556" s="64">
        <v>595019</v>
      </c>
      <c r="Y556" s="64">
        <v>549305</v>
      </c>
      <c r="Z556" s="64">
        <v>748627</v>
      </c>
      <c r="AA556" s="64">
        <v>618012</v>
      </c>
      <c r="AB556" s="64">
        <v>513859</v>
      </c>
      <c r="AC556" s="64">
        <v>665394</v>
      </c>
      <c r="AD556" s="64">
        <v>607956</v>
      </c>
      <c r="AE556" s="64">
        <v>598123</v>
      </c>
      <c r="AF556" s="64">
        <v>877849</v>
      </c>
      <c r="AG556" s="64">
        <v>715819</v>
      </c>
      <c r="AH556" s="64">
        <v>774314</v>
      </c>
      <c r="AI556" s="64">
        <v>896774</v>
      </c>
      <c r="AJ556" s="64">
        <v>817822</v>
      </c>
      <c r="AK556" s="64">
        <v>834337</v>
      </c>
      <c r="AL556" s="65">
        <v>1212309</v>
      </c>
      <c r="AM556" s="64">
        <v>972379</v>
      </c>
      <c r="AN556" s="64">
        <v>962982</v>
      </c>
      <c r="AO556" s="65">
        <v>1144225</v>
      </c>
      <c r="AP556" s="64">
        <v>936528</v>
      </c>
      <c r="AQ556" s="64">
        <v>951903</v>
      </c>
      <c r="AR556" s="65">
        <v>1064509</v>
      </c>
      <c r="AS556" s="64">
        <v>851617</v>
      </c>
      <c r="AT556" s="64">
        <v>861053</v>
      </c>
      <c r="AU556" s="64">
        <v>992103</v>
      </c>
      <c r="AV556" s="64">
        <v>868748</v>
      </c>
      <c r="AW556" s="64">
        <v>826179</v>
      </c>
      <c r="AX556" s="65">
        <v>1090295</v>
      </c>
      <c r="AY556" s="65">
        <v>1057864</v>
      </c>
      <c r="AZ556" s="65">
        <v>1072224</v>
      </c>
      <c r="BA556" s="65">
        <v>1164962</v>
      </c>
      <c r="BB556" s="64">
        <v>974270</v>
      </c>
      <c r="BC556" s="64">
        <v>833170</v>
      </c>
      <c r="BD556" s="65">
        <v>1076307</v>
      </c>
      <c r="BE556" s="64">
        <v>847645</v>
      </c>
      <c r="BF556" s="64">
        <v>796020</v>
      </c>
      <c r="BG556" s="65">
        <v>1011024</v>
      </c>
      <c r="BH556" s="64">
        <v>829542</v>
      </c>
      <c r="BI556" s="64">
        <v>766478</v>
      </c>
      <c r="BJ556" s="65">
        <v>1022127</v>
      </c>
      <c r="BK556" s="64">
        <v>809147</v>
      </c>
      <c r="BL556" s="64">
        <v>855464</v>
      </c>
      <c r="BM556" s="65">
        <v>1046955</v>
      </c>
      <c r="BN556" s="64">
        <v>765979</v>
      </c>
      <c r="BO556" s="64">
        <v>663684</v>
      </c>
      <c r="BP556" s="64">
        <v>932599</v>
      </c>
      <c r="BQ556" s="65">
        <v>1725444</v>
      </c>
      <c r="BR556" s="65">
        <v>1657360</v>
      </c>
      <c r="BS556" s="65">
        <v>2074899</v>
      </c>
      <c r="BT556" s="64">
        <v>771959</v>
      </c>
      <c r="BU556" s="65">
        <v>1012796</v>
      </c>
      <c r="BV556" s="64">
        <v>874786</v>
      </c>
      <c r="BW556" s="64"/>
      <c r="BX556" s="64"/>
      <c r="BY556" s="64"/>
      <c r="BZ556" s="64"/>
      <c r="CA556" s="64"/>
      <c r="CB556" s="64"/>
      <c r="CC556" s="64">
        <v>464667</v>
      </c>
      <c r="CD556" s="64">
        <v>544351</v>
      </c>
      <c r="CE556" s="64">
        <v>635666</v>
      </c>
      <c r="CF556" s="64">
        <v>882720</v>
      </c>
    </row>
    <row r="557" spans="2:84" x14ac:dyDescent="0.2">
      <c r="B557" s="62" t="s">
        <v>438</v>
      </c>
      <c r="G557" s="65">
        <v>1651719</v>
      </c>
      <c r="H557" s="65">
        <v>2192328</v>
      </c>
      <c r="I557" s="65">
        <v>1741922</v>
      </c>
      <c r="J557" s="65">
        <v>1711411</v>
      </c>
      <c r="K557" s="65">
        <v>1958965</v>
      </c>
      <c r="L557" s="65">
        <v>1573838</v>
      </c>
      <c r="M557" s="65">
        <v>1640892</v>
      </c>
      <c r="N557" s="65">
        <v>1965845</v>
      </c>
      <c r="O557" s="65">
        <v>1802774</v>
      </c>
      <c r="P557" s="65">
        <v>1724424</v>
      </c>
      <c r="Q557" s="65">
        <v>1999769</v>
      </c>
      <c r="R557" s="65">
        <v>1497695</v>
      </c>
      <c r="S557" s="65">
        <v>1273274</v>
      </c>
      <c r="T557" s="65">
        <v>1667948</v>
      </c>
      <c r="U557" s="65">
        <v>1469022</v>
      </c>
      <c r="V557" s="65">
        <v>1587571</v>
      </c>
      <c r="W557" s="65">
        <v>1553462</v>
      </c>
      <c r="X557" s="65">
        <v>1488197</v>
      </c>
      <c r="Y557" s="65">
        <v>1834066</v>
      </c>
      <c r="Z557" s="65">
        <v>1995067</v>
      </c>
      <c r="AA557" s="65">
        <v>1753422</v>
      </c>
      <c r="AB557" s="65">
        <v>1823537</v>
      </c>
      <c r="AC557" s="65">
        <v>2159078</v>
      </c>
      <c r="AD557" s="65">
        <v>1757938</v>
      </c>
      <c r="AE557" s="65">
        <v>1699437</v>
      </c>
      <c r="AF557" s="65">
        <v>1987024</v>
      </c>
      <c r="AG557" s="65">
        <v>1280840</v>
      </c>
      <c r="AH557" s="65">
        <v>1205717</v>
      </c>
      <c r="AI557" s="65">
        <v>1516381</v>
      </c>
      <c r="AJ557" s="65">
        <v>1372160</v>
      </c>
      <c r="AK557" s="65">
        <v>1152839</v>
      </c>
      <c r="AL557" s="65">
        <v>1608777</v>
      </c>
      <c r="AM557" s="65">
        <v>1556784</v>
      </c>
      <c r="AN557" s="65">
        <v>1360221</v>
      </c>
      <c r="AO557" s="65">
        <v>1607598</v>
      </c>
      <c r="AP557" s="65">
        <v>1131448</v>
      </c>
      <c r="AQ557" s="65">
        <v>1093615</v>
      </c>
      <c r="AR557" s="65">
        <v>1417096</v>
      </c>
      <c r="AS557" s="65">
        <v>1062141</v>
      </c>
      <c r="AT557" s="65">
        <v>1015538</v>
      </c>
      <c r="AU557" s="65">
        <v>1205886</v>
      </c>
      <c r="AV557" s="64">
        <v>964066</v>
      </c>
      <c r="AW557" s="64">
        <v>957374</v>
      </c>
      <c r="AX557" s="65">
        <v>1289129</v>
      </c>
      <c r="AY557" s="65">
        <v>1194644</v>
      </c>
      <c r="AZ557" s="65">
        <v>1283751</v>
      </c>
      <c r="BA557" s="65">
        <v>1170690</v>
      </c>
      <c r="BB557" s="64">
        <v>985061</v>
      </c>
      <c r="BC557" s="64">
        <v>936483</v>
      </c>
      <c r="BD557" s="65">
        <v>1048482</v>
      </c>
      <c r="BE557" s="64">
        <v>956247</v>
      </c>
      <c r="BF557" s="64">
        <v>954598</v>
      </c>
      <c r="BG557" s="65">
        <v>1349024</v>
      </c>
      <c r="BH557" s="65">
        <v>1156690</v>
      </c>
      <c r="BI557" s="65">
        <v>1168609</v>
      </c>
      <c r="BJ557" s="65">
        <v>1476053</v>
      </c>
      <c r="BK557" s="65">
        <v>1333826</v>
      </c>
      <c r="BL557" s="65">
        <v>1337693</v>
      </c>
      <c r="BM557" s="65">
        <v>1296473</v>
      </c>
      <c r="BN557" s="65">
        <v>1159845</v>
      </c>
      <c r="BO557" s="65">
        <v>1073372</v>
      </c>
      <c r="BP557" s="65">
        <v>1333655</v>
      </c>
      <c r="BQ557" s="65">
        <v>1167667</v>
      </c>
      <c r="BR557" s="65">
        <v>1132440</v>
      </c>
      <c r="BS557" s="65">
        <v>1447042</v>
      </c>
      <c r="BT557" s="65">
        <v>1268108</v>
      </c>
      <c r="BU557" s="65">
        <v>1163662</v>
      </c>
      <c r="BV557" s="65">
        <v>1396220</v>
      </c>
      <c r="BW557" s="65"/>
      <c r="BX557" s="65"/>
      <c r="BY557" s="65"/>
      <c r="BZ557" s="65"/>
      <c r="CA557" s="65"/>
      <c r="CB557" s="65"/>
      <c r="CC557" s="65">
        <v>1119446</v>
      </c>
      <c r="CD557" s="64">
        <v>982132</v>
      </c>
      <c r="CE557" s="64">
        <v>930729</v>
      </c>
      <c r="CF557" s="64">
        <v>879584</v>
      </c>
    </row>
    <row r="558" spans="2:84" x14ac:dyDescent="0.2">
      <c r="B558" s="62" t="s">
        <v>521</v>
      </c>
      <c r="G558" s="61">
        <v>62156</v>
      </c>
      <c r="H558" s="61">
        <v>86940</v>
      </c>
      <c r="I558" s="61">
        <v>62475</v>
      </c>
      <c r="J558" s="61">
        <v>60153</v>
      </c>
      <c r="K558" s="61">
        <v>72424</v>
      </c>
      <c r="L558" s="61">
        <v>49928</v>
      </c>
      <c r="M558" s="64">
        <v>182381</v>
      </c>
      <c r="N558" s="64">
        <v>375407</v>
      </c>
      <c r="O558" s="64">
        <v>312231</v>
      </c>
      <c r="P558" s="64">
        <v>337274</v>
      </c>
      <c r="Q558" s="64">
        <v>483972</v>
      </c>
      <c r="R558" s="64">
        <v>364708</v>
      </c>
      <c r="S558" s="64">
        <v>340430</v>
      </c>
      <c r="T558" s="64">
        <v>432308</v>
      </c>
      <c r="U558" s="64">
        <v>341480</v>
      </c>
      <c r="V558" s="64">
        <v>342894</v>
      </c>
      <c r="W558" s="64">
        <v>360345</v>
      </c>
      <c r="X558" s="64">
        <v>248908</v>
      </c>
      <c r="Y558" s="64">
        <v>226105</v>
      </c>
      <c r="Z558" s="64">
        <v>274048</v>
      </c>
      <c r="AA558" s="64">
        <v>249910</v>
      </c>
      <c r="AB558" s="64">
        <v>269721</v>
      </c>
      <c r="AC558" s="64">
        <v>375029</v>
      </c>
      <c r="AD558" s="64">
        <v>328604</v>
      </c>
      <c r="AE558" s="64">
        <v>355381</v>
      </c>
      <c r="AF558" s="64">
        <v>432347</v>
      </c>
      <c r="AG558" s="64">
        <v>347387</v>
      </c>
      <c r="AH558" s="64">
        <v>330488</v>
      </c>
      <c r="AI558" s="64">
        <v>363615</v>
      </c>
      <c r="AJ558" s="64">
        <v>265008</v>
      </c>
      <c r="AK558" s="64">
        <v>582595</v>
      </c>
      <c r="AL558" s="65">
        <v>1005969</v>
      </c>
      <c r="AM558" s="64">
        <v>824038</v>
      </c>
      <c r="AN558" s="64">
        <v>862497</v>
      </c>
      <c r="AO558" s="65">
        <v>1172717</v>
      </c>
      <c r="AP558" s="64">
        <v>994835</v>
      </c>
      <c r="AQ558" s="65">
        <v>1029828</v>
      </c>
      <c r="AR558" s="65">
        <v>1349101</v>
      </c>
      <c r="AS558" s="65">
        <v>1052834</v>
      </c>
      <c r="AT558" s="65">
        <v>1040653</v>
      </c>
      <c r="AU558" s="65">
        <v>1060598</v>
      </c>
      <c r="AV558" s="64">
        <v>728053</v>
      </c>
      <c r="AW558" s="64">
        <v>681706</v>
      </c>
      <c r="AX558" s="64">
        <v>849187</v>
      </c>
      <c r="AY558" s="64">
        <v>673668</v>
      </c>
      <c r="AZ558" s="64">
        <v>707645</v>
      </c>
      <c r="BA558" s="64">
        <v>912994</v>
      </c>
      <c r="BB558" s="64">
        <v>765676</v>
      </c>
      <c r="BC558" s="64">
        <v>780543</v>
      </c>
      <c r="BD558" s="65">
        <v>1070310</v>
      </c>
      <c r="BE558" s="64">
        <v>815602</v>
      </c>
      <c r="BF558" s="64">
        <v>932996</v>
      </c>
      <c r="BG558" s="64">
        <v>968440</v>
      </c>
      <c r="BH558" s="64">
        <v>680153</v>
      </c>
      <c r="BI558" s="64">
        <v>614897</v>
      </c>
      <c r="BJ558" s="64">
        <v>782515</v>
      </c>
      <c r="BK558" s="64">
        <v>615932</v>
      </c>
      <c r="BL558" s="64">
        <v>617247</v>
      </c>
      <c r="BM558" s="64">
        <v>813645</v>
      </c>
      <c r="BN558" s="64">
        <v>712267</v>
      </c>
      <c r="BO558" s="64">
        <v>707785</v>
      </c>
      <c r="BP558" s="64">
        <v>866381</v>
      </c>
      <c r="BQ558" s="64">
        <v>671043</v>
      </c>
      <c r="BR558" s="64">
        <v>667571</v>
      </c>
      <c r="BS558" s="64">
        <v>755431</v>
      </c>
      <c r="BT558" s="64">
        <v>527193</v>
      </c>
      <c r="BU558" s="64">
        <v>466784</v>
      </c>
      <c r="BV558" s="64">
        <v>593839</v>
      </c>
      <c r="BW558" s="64"/>
      <c r="BX558" s="64"/>
      <c r="BY558" s="64"/>
      <c r="BZ558" s="64"/>
      <c r="CA558" s="64"/>
      <c r="CB558" s="64"/>
      <c r="CC558" s="64">
        <v>498519</v>
      </c>
      <c r="CD558" s="64">
        <v>681367</v>
      </c>
      <c r="CE558" s="65">
        <v>1261479</v>
      </c>
      <c r="CF558" s="64">
        <v>876918</v>
      </c>
    </row>
    <row r="559" spans="2:84" x14ac:dyDescent="0.2">
      <c r="B559" s="62" t="s">
        <v>803</v>
      </c>
      <c r="G559" s="58"/>
      <c r="H559" s="58"/>
      <c r="I559" s="58"/>
      <c r="J559" s="58"/>
      <c r="K559" s="58"/>
      <c r="L559" s="58"/>
      <c r="M559" s="58"/>
      <c r="N559" s="60">
        <v>1014</v>
      </c>
      <c r="O559" s="61">
        <v>23909</v>
      </c>
      <c r="P559" s="64">
        <v>190061</v>
      </c>
      <c r="Q559" s="64">
        <v>394632</v>
      </c>
      <c r="R559" s="64">
        <v>262223</v>
      </c>
      <c r="S559" s="64">
        <v>327637</v>
      </c>
      <c r="T559" s="64">
        <v>466746</v>
      </c>
      <c r="U559" s="64">
        <v>280351</v>
      </c>
      <c r="V559" s="64">
        <v>367060</v>
      </c>
      <c r="W559" s="64">
        <v>486276</v>
      </c>
      <c r="X559" s="64">
        <v>376022</v>
      </c>
      <c r="Y559" s="64">
        <v>425087</v>
      </c>
      <c r="Z559" s="64">
        <v>788675</v>
      </c>
      <c r="AA559" s="64">
        <v>686067</v>
      </c>
      <c r="AB559" s="64">
        <v>915915</v>
      </c>
      <c r="AC559" s="65">
        <v>1855019</v>
      </c>
      <c r="AD559" s="65">
        <v>1679711</v>
      </c>
      <c r="AE559" s="65">
        <v>1724111</v>
      </c>
      <c r="AF559" s="65">
        <v>1844229</v>
      </c>
      <c r="AG559" s="65">
        <v>1356477</v>
      </c>
      <c r="AH559" s="65">
        <v>1203070</v>
      </c>
      <c r="AI559" s="65">
        <v>1453247</v>
      </c>
      <c r="AJ559" s="65">
        <v>1053638</v>
      </c>
      <c r="AK559" s="65">
        <v>1088842</v>
      </c>
      <c r="AL559" s="65">
        <v>1445024</v>
      </c>
      <c r="AM559" s="65">
        <v>1291897</v>
      </c>
      <c r="AN559" s="65">
        <v>1344814</v>
      </c>
      <c r="AO559" s="65">
        <v>1890923</v>
      </c>
      <c r="AP559" s="65">
        <v>1545763</v>
      </c>
      <c r="AQ559" s="65">
        <v>1630685</v>
      </c>
      <c r="AR559" s="65">
        <v>2105244</v>
      </c>
      <c r="AS559" s="65">
        <v>1549420</v>
      </c>
      <c r="AT559" s="65">
        <v>1332867</v>
      </c>
      <c r="AU559" s="65">
        <v>1522297</v>
      </c>
      <c r="AV559" s="65">
        <v>1224845</v>
      </c>
      <c r="AW559" s="65">
        <v>1315460</v>
      </c>
      <c r="AX559" s="65">
        <v>1750528</v>
      </c>
      <c r="AY559" s="65">
        <v>1465064</v>
      </c>
      <c r="AZ559" s="65">
        <v>1658532</v>
      </c>
      <c r="BA559" s="65">
        <v>1924279</v>
      </c>
      <c r="BB559" s="65">
        <v>1379291</v>
      </c>
      <c r="BC559" s="65">
        <v>1240444</v>
      </c>
      <c r="BD559" s="65">
        <v>1583098</v>
      </c>
      <c r="BE559" s="65">
        <v>1216923</v>
      </c>
      <c r="BF559" s="65">
        <v>1182332</v>
      </c>
      <c r="BG559" s="65">
        <v>1309857</v>
      </c>
      <c r="BH559" s="65">
        <v>1297763</v>
      </c>
      <c r="BI559" s="65">
        <v>1179881</v>
      </c>
      <c r="BJ559" s="65">
        <v>1375013</v>
      </c>
      <c r="BK559" s="65">
        <v>1122487</v>
      </c>
      <c r="BL559" s="65">
        <v>1237060</v>
      </c>
      <c r="BM559" s="65">
        <v>1602561</v>
      </c>
      <c r="BN559" s="65">
        <v>1062322</v>
      </c>
      <c r="BO559" s="64">
        <v>911797</v>
      </c>
      <c r="BP559" s="64">
        <v>907879</v>
      </c>
      <c r="BQ559" s="64">
        <v>686679</v>
      </c>
      <c r="BR559" s="64">
        <v>748401</v>
      </c>
      <c r="BS559" s="64">
        <v>691064</v>
      </c>
      <c r="BT559" s="64">
        <v>624891</v>
      </c>
      <c r="BU559" s="64">
        <v>697825</v>
      </c>
      <c r="BV559" s="64">
        <v>911828</v>
      </c>
      <c r="BW559" s="64"/>
      <c r="BX559" s="64"/>
      <c r="BY559" s="64"/>
      <c r="BZ559" s="64"/>
      <c r="CA559" s="64"/>
      <c r="CB559" s="64"/>
      <c r="CC559" s="64">
        <v>778626</v>
      </c>
      <c r="CD559" s="64">
        <v>733913</v>
      </c>
      <c r="CE559" s="65">
        <v>1115785</v>
      </c>
      <c r="CF559" s="64">
        <v>851886</v>
      </c>
    </row>
    <row r="560" spans="2:84" x14ac:dyDescent="0.2">
      <c r="B560" s="62" t="s">
        <v>538</v>
      </c>
      <c r="G560" s="58"/>
      <c r="H560" s="58"/>
      <c r="I560" s="58"/>
      <c r="J560" s="58"/>
      <c r="K560" s="64">
        <v>182893</v>
      </c>
      <c r="L560" s="64">
        <v>901391</v>
      </c>
      <c r="M560" s="64">
        <v>951637</v>
      </c>
      <c r="N560" s="65">
        <v>1033041</v>
      </c>
      <c r="O560" s="64">
        <v>821923</v>
      </c>
      <c r="P560" s="64">
        <v>783208</v>
      </c>
      <c r="Q560" s="64">
        <v>992982</v>
      </c>
      <c r="R560" s="64">
        <v>766161</v>
      </c>
      <c r="S560" s="64">
        <v>712389</v>
      </c>
      <c r="T560" s="64">
        <v>877665</v>
      </c>
      <c r="U560" s="64">
        <v>745024</v>
      </c>
      <c r="V560" s="64">
        <v>728249</v>
      </c>
      <c r="W560" s="64">
        <v>847990</v>
      </c>
      <c r="X560" s="64">
        <v>667349</v>
      </c>
      <c r="Y560" s="64">
        <v>638990</v>
      </c>
      <c r="Z560" s="64">
        <v>716048</v>
      </c>
      <c r="AA560" s="64">
        <v>586494</v>
      </c>
      <c r="AB560" s="64">
        <v>595022</v>
      </c>
      <c r="AC560" s="64">
        <v>796420</v>
      </c>
      <c r="AD560" s="64">
        <v>678553</v>
      </c>
      <c r="AE560" s="64">
        <v>795846</v>
      </c>
      <c r="AF560" s="64">
        <v>683770</v>
      </c>
      <c r="AG560" s="64">
        <v>644728</v>
      </c>
      <c r="AH560" s="65">
        <v>1206320</v>
      </c>
      <c r="AI560" s="65">
        <v>1545508</v>
      </c>
      <c r="AJ560" s="65">
        <v>1486776</v>
      </c>
      <c r="AK560" s="65">
        <v>1386314</v>
      </c>
      <c r="AL560" s="65">
        <v>1806160</v>
      </c>
      <c r="AM560" s="65">
        <v>1469701</v>
      </c>
      <c r="AN560" s="65">
        <v>1159670</v>
      </c>
      <c r="AO560" s="65">
        <v>1475655</v>
      </c>
      <c r="AP560" s="65">
        <v>1252048</v>
      </c>
      <c r="AQ560" s="65">
        <v>1264619</v>
      </c>
      <c r="AR560" s="65">
        <v>1535535</v>
      </c>
      <c r="AS560" s="65">
        <v>1140898</v>
      </c>
      <c r="AT560" s="65">
        <v>1127338</v>
      </c>
      <c r="AU560" s="65">
        <v>1365025</v>
      </c>
      <c r="AV560" s="65">
        <v>1073473</v>
      </c>
      <c r="AW560" s="65">
        <v>1057473</v>
      </c>
      <c r="AX560" s="65">
        <v>1382920</v>
      </c>
      <c r="AY560" s="64">
        <v>895984</v>
      </c>
      <c r="AZ560" s="64">
        <v>970613</v>
      </c>
      <c r="BA560" s="65">
        <v>1403702</v>
      </c>
      <c r="BB560" s="65">
        <v>1247801</v>
      </c>
      <c r="BC560" s="65">
        <v>1190869</v>
      </c>
      <c r="BD560" s="65">
        <v>1534606</v>
      </c>
      <c r="BE560" s="65">
        <v>1145329</v>
      </c>
      <c r="BF560" s="65">
        <v>1149254</v>
      </c>
      <c r="BG560" s="65">
        <v>1653893</v>
      </c>
      <c r="BH560" s="65">
        <v>1372806</v>
      </c>
      <c r="BI560" s="65">
        <v>1380124</v>
      </c>
      <c r="BJ560" s="65">
        <v>1182716</v>
      </c>
      <c r="BK560" s="64">
        <v>927066</v>
      </c>
      <c r="BL560" s="64">
        <v>939443</v>
      </c>
      <c r="BM560" s="65">
        <v>1259324</v>
      </c>
      <c r="BN560" s="65">
        <v>1062724</v>
      </c>
      <c r="BO560" s="65">
        <v>1125324</v>
      </c>
      <c r="BP560" s="65">
        <v>2344755</v>
      </c>
      <c r="BQ560" s="65">
        <v>2157716</v>
      </c>
      <c r="BR560" s="64">
        <v>984532</v>
      </c>
      <c r="BS560" s="65">
        <v>1085108</v>
      </c>
      <c r="BT560" s="64">
        <v>795968</v>
      </c>
      <c r="BU560" s="64">
        <v>841022</v>
      </c>
      <c r="BV560" s="65">
        <v>1139319</v>
      </c>
      <c r="BW560" s="65"/>
      <c r="BX560" s="65"/>
      <c r="BY560" s="65"/>
      <c r="BZ560" s="65"/>
      <c r="CA560" s="65"/>
      <c r="CB560" s="65"/>
      <c r="CC560" s="64">
        <v>826198</v>
      </c>
      <c r="CD560" s="64">
        <v>838595</v>
      </c>
      <c r="CE560" s="65">
        <v>1072045</v>
      </c>
      <c r="CF560" s="64">
        <v>849820</v>
      </c>
    </row>
    <row r="561" spans="2:84" x14ac:dyDescent="0.2">
      <c r="B561" s="62" t="s">
        <v>330</v>
      </c>
      <c r="G561" s="64">
        <v>187601</v>
      </c>
      <c r="H561" s="64">
        <v>223308</v>
      </c>
      <c r="I561" s="64">
        <v>154306</v>
      </c>
      <c r="J561" s="64">
        <v>168532</v>
      </c>
      <c r="K561" s="64">
        <v>185606</v>
      </c>
      <c r="L561" s="64">
        <v>175715</v>
      </c>
      <c r="M561" s="64">
        <v>167723</v>
      </c>
      <c r="N561" s="64">
        <v>201604</v>
      </c>
      <c r="O561" s="64">
        <v>168421</v>
      </c>
      <c r="P561" s="64">
        <v>163125</v>
      </c>
      <c r="Q561" s="64">
        <v>214686</v>
      </c>
      <c r="R561" s="64">
        <v>178593</v>
      </c>
      <c r="S561" s="64">
        <v>162222</v>
      </c>
      <c r="T561" s="64">
        <v>222733</v>
      </c>
      <c r="U561" s="64">
        <v>161211</v>
      </c>
      <c r="V561" s="64">
        <v>169340</v>
      </c>
      <c r="W561" s="64">
        <v>212326</v>
      </c>
      <c r="X561" s="64">
        <v>151505</v>
      </c>
      <c r="Y561" s="64">
        <v>160700</v>
      </c>
      <c r="Z561" s="64">
        <v>198994</v>
      </c>
      <c r="AA561" s="64">
        <v>173173</v>
      </c>
      <c r="AB561" s="64">
        <v>160942</v>
      </c>
      <c r="AC561" s="64">
        <v>205615</v>
      </c>
      <c r="AD561" s="64">
        <v>153531</v>
      </c>
      <c r="AE561" s="64">
        <v>139518</v>
      </c>
      <c r="AF561" s="64">
        <v>202389</v>
      </c>
      <c r="AG561" s="64">
        <v>162872</v>
      </c>
      <c r="AH561" s="64">
        <v>174240</v>
      </c>
      <c r="AI561" s="64">
        <v>288260</v>
      </c>
      <c r="AJ561" s="64">
        <v>232096</v>
      </c>
      <c r="AK561" s="64">
        <v>188440</v>
      </c>
      <c r="AL561" s="64">
        <v>219277</v>
      </c>
      <c r="AM561" s="64">
        <v>212842</v>
      </c>
      <c r="AN561" s="64">
        <v>198583</v>
      </c>
      <c r="AO561" s="64">
        <v>255892</v>
      </c>
      <c r="AP561" s="64">
        <v>182002</v>
      </c>
      <c r="AQ561" s="64">
        <v>201296</v>
      </c>
      <c r="AR561" s="64">
        <v>221464</v>
      </c>
      <c r="AS561" s="64">
        <v>193356</v>
      </c>
      <c r="AT561" s="64">
        <v>204809</v>
      </c>
      <c r="AU561" s="64">
        <v>246297</v>
      </c>
      <c r="AV561" s="64">
        <v>228009</v>
      </c>
      <c r="AW561" s="64">
        <v>193608</v>
      </c>
      <c r="AX561" s="64">
        <v>273148</v>
      </c>
      <c r="AY561" s="64">
        <v>222570</v>
      </c>
      <c r="AZ561" s="64">
        <v>219867</v>
      </c>
      <c r="BA561" s="64">
        <v>279317</v>
      </c>
      <c r="BB561" s="64">
        <v>229501</v>
      </c>
      <c r="BC561" s="64">
        <v>228353</v>
      </c>
      <c r="BD561" s="64">
        <v>394372</v>
      </c>
      <c r="BE561" s="64">
        <v>215663</v>
      </c>
      <c r="BF561" s="64">
        <v>250036</v>
      </c>
      <c r="BG561" s="64">
        <v>319463</v>
      </c>
      <c r="BH561" s="64">
        <v>337313</v>
      </c>
      <c r="BI561" s="64">
        <v>415336</v>
      </c>
      <c r="BJ561" s="64">
        <v>592026</v>
      </c>
      <c r="BK561" s="64">
        <v>659649</v>
      </c>
      <c r="BL561" s="64">
        <v>489495</v>
      </c>
      <c r="BM561" s="64">
        <v>894839</v>
      </c>
      <c r="BN561" s="64">
        <v>665094</v>
      </c>
      <c r="BO561" s="64">
        <v>756961</v>
      </c>
      <c r="BP561" s="64">
        <v>927729</v>
      </c>
      <c r="BQ561" s="64">
        <v>765580</v>
      </c>
      <c r="BR561" s="64">
        <v>773395</v>
      </c>
      <c r="BS561" s="64">
        <v>882221</v>
      </c>
      <c r="BT561" s="64">
        <v>716144</v>
      </c>
      <c r="BU561" s="64">
        <v>805550</v>
      </c>
      <c r="BV561" s="65">
        <v>1016668</v>
      </c>
      <c r="BW561" s="65"/>
      <c r="BX561" s="65"/>
      <c r="BY561" s="65"/>
      <c r="BZ561" s="65"/>
      <c r="CA561" s="65"/>
      <c r="CB561" s="65"/>
      <c r="CC561" s="64">
        <v>777129</v>
      </c>
      <c r="CD561" s="64">
        <v>753308</v>
      </c>
      <c r="CE561" s="65">
        <v>1127059</v>
      </c>
      <c r="CF561" s="64">
        <v>823327</v>
      </c>
    </row>
    <row r="562" spans="2:84" x14ac:dyDescent="0.2">
      <c r="B562" s="62" t="s">
        <v>383</v>
      </c>
      <c r="G562" s="64">
        <v>606967</v>
      </c>
      <c r="H562" s="64">
        <v>728129</v>
      </c>
      <c r="I562" s="64">
        <v>609878</v>
      </c>
      <c r="J562" s="64">
        <v>659842</v>
      </c>
      <c r="K562" s="64">
        <v>752872</v>
      </c>
      <c r="L562" s="64">
        <v>616372</v>
      </c>
      <c r="M562" s="64">
        <v>645764</v>
      </c>
      <c r="N562" s="64">
        <v>798922</v>
      </c>
      <c r="O562" s="64">
        <v>728877</v>
      </c>
      <c r="P562" s="64">
        <v>708795</v>
      </c>
      <c r="Q562" s="64">
        <v>779474</v>
      </c>
      <c r="R562" s="64">
        <v>594613</v>
      </c>
      <c r="S562" s="64">
        <v>673802</v>
      </c>
      <c r="T562" s="64">
        <v>895086</v>
      </c>
      <c r="U562" s="64">
        <v>689445</v>
      </c>
      <c r="V562" s="64">
        <v>703455</v>
      </c>
      <c r="W562" s="64">
        <v>869212</v>
      </c>
      <c r="X562" s="64">
        <v>644791</v>
      </c>
      <c r="Y562" s="64">
        <v>727096</v>
      </c>
      <c r="Z562" s="64">
        <v>810966</v>
      </c>
      <c r="AA562" s="64">
        <v>741645</v>
      </c>
      <c r="AB562" s="64">
        <v>684952</v>
      </c>
      <c r="AC562" s="64">
        <v>836752</v>
      </c>
      <c r="AD562" s="64">
        <v>573905</v>
      </c>
      <c r="AE562" s="64">
        <v>697755</v>
      </c>
      <c r="AF562" s="64">
        <v>881368</v>
      </c>
      <c r="AG562" s="64">
        <v>705247</v>
      </c>
      <c r="AH562" s="64">
        <v>716809</v>
      </c>
      <c r="AI562" s="64">
        <v>861416</v>
      </c>
      <c r="AJ562" s="64">
        <v>650763</v>
      </c>
      <c r="AK562" s="64">
        <v>720601</v>
      </c>
      <c r="AL562" s="64">
        <v>896670</v>
      </c>
      <c r="AM562" s="64">
        <v>771445</v>
      </c>
      <c r="AN562" s="64">
        <v>687675</v>
      </c>
      <c r="AO562" s="64">
        <v>942558</v>
      </c>
      <c r="AP562" s="64">
        <v>614232</v>
      </c>
      <c r="AQ562" s="64">
        <v>765905</v>
      </c>
      <c r="AR562" s="64">
        <v>952082</v>
      </c>
      <c r="AS562" s="64">
        <v>794233</v>
      </c>
      <c r="AT562" s="64">
        <v>785951</v>
      </c>
      <c r="AU562" s="65">
        <v>1034887</v>
      </c>
      <c r="AV562" s="64">
        <v>741025</v>
      </c>
      <c r="AW562" s="64">
        <v>802662</v>
      </c>
      <c r="AX562" s="64">
        <v>938493</v>
      </c>
      <c r="AY562" s="64">
        <v>782399</v>
      </c>
      <c r="AZ562" s="64">
        <v>780709</v>
      </c>
      <c r="BA562" s="64">
        <v>750843</v>
      </c>
      <c r="BB562" s="64">
        <v>695517</v>
      </c>
      <c r="BC562" s="64">
        <v>784574</v>
      </c>
      <c r="BD562" s="64">
        <v>912588</v>
      </c>
      <c r="BE562" s="64">
        <v>784103</v>
      </c>
      <c r="BF562" s="64">
        <v>795636</v>
      </c>
      <c r="BG562" s="65">
        <v>1019289</v>
      </c>
      <c r="BH562" s="64">
        <v>815421</v>
      </c>
      <c r="BI562" s="64">
        <v>805121</v>
      </c>
      <c r="BJ562" s="65">
        <v>1007397</v>
      </c>
      <c r="BK562" s="64">
        <v>841308</v>
      </c>
      <c r="BL562" s="64">
        <v>900611</v>
      </c>
      <c r="BM562" s="64">
        <v>852079</v>
      </c>
      <c r="BN562" s="64">
        <v>724816</v>
      </c>
      <c r="BO562" s="64">
        <v>872518</v>
      </c>
      <c r="BP562" s="64">
        <v>973218</v>
      </c>
      <c r="BQ562" s="64">
        <v>780643</v>
      </c>
      <c r="BR562" s="64">
        <v>904286</v>
      </c>
      <c r="BS562" s="65">
        <v>1076853</v>
      </c>
      <c r="BT562" s="64">
        <v>832789</v>
      </c>
      <c r="BU562" s="64">
        <v>830054</v>
      </c>
      <c r="BV562" s="65">
        <v>1079585</v>
      </c>
      <c r="BW562" s="65"/>
      <c r="BX562" s="65"/>
      <c r="BY562" s="65"/>
      <c r="BZ562" s="65"/>
      <c r="CA562" s="65"/>
      <c r="CB562" s="65"/>
      <c r="CC562" s="64">
        <v>876100</v>
      </c>
      <c r="CD562" s="64">
        <v>799885</v>
      </c>
      <c r="CE562" s="64">
        <v>882005</v>
      </c>
      <c r="CF562" s="64">
        <v>766145</v>
      </c>
    </row>
    <row r="563" spans="2:84" x14ac:dyDescent="0.2">
      <c r="B563" s="62" t="s">
        <v>802</v>
      </c>
      <c r="G563" s="64">
        <v>449917</v>
      </c>
      <c r="H563" s="64">
        <v>587030</v>
      </c>
      <c r="I563" s="64">
        <v>495907</v>
      </c>
      <c r="J563" s="64">
        <v>532632</v>
      </c>
      <c r="K563" s="64">
        <v>623135</v>
      </c>
      <c r="L563" s="64">
        <v>479325</v>
      </c>
      <c r="M563" s="64">
        <v>509577</v>
      </c>
      <c r="N563" s="64">
        <v>609417</v>
      </c>
      <c r="O563" s="64">
        <v>460848</v>
      </c>
      <c r="P563" s="64">
        <v>465669</v>
      </c>
      <c r="Q563" s="64">
        <v>629112</v>
      </c>
      <c r="R563" s="64">
        <v>439266</v>
      </c>
      <c r="S563" s="64">
        <v>458191</v>
      </c>
      <c r="T563" s="64">
        <v>580625</v>
      </c>
      <c r="U563" s="64">
        <v>452173</v>
      </c>
      <c r="V563" s="64">
        <v>481184</v>
      </c>
      <c r="W563" s="64">
        <v>596302</v>
      </c>
      <c r="X563" s="64">
        <v>436531</v>
      </c>
      <c r="Y563" s="64">
        <v>457180</v>
      </c>
      <c r="Z563" s="64">
        <v>535313</v>
      </c>
      <c r="AA563" s="64">
        <v>460728</v>
      </c>
      <c r="AB563" s="64">
        <v>480812</v>
      </c>
      <c r="AC563" s="64">
        <v>655216</v>
      </c>
      <c r="AD563" s="64">
        <v>494770</v>
      </c>
      <c r="AE563" s="64">
        <v>497487</v>
      </c>
      <c r="AF563" s="64">
        <v>605529</v>
      </c>
      <c r="AG563" s="64">
        <v>480770</v>
      </c>
      <c r="AH563" s="64">
        <v>503345</v>
      </c>
      <c r="AI563" s="64">
        <v>537093</v>
      </c>
      <c r="AJ563" s="64">
        <v>450566</v>
      </c>
      <c r="AK563" s="64">
        <v>502340</v>
      </c>
      <c r="AL563" s="64">
        <v>562536</v>
      </c>
      <c r="AM563" s="64">
        <v>441967</v>
      </c>
      <c r="AN563" s="64">
        <v>460988</v>
      </c>
      <c r="AO563" s="64">
        <v>570395</v>
      </c>
      <c r="AP563" s="64">
        <v>474009</v>
      </c>
      <c r="AQ563" s="64">
        <v>460032</v>
      </c>
      <c r="AR563" s="64">
        <v>583493</v>
      </c>
      <c r="AS563" s="64">
        <v>426294</v>
      </c>
      <c r="AT563" s="64">
        <v>451026</v>
      </c>
      <c r="AU563" s="64">
        <v>547520</v>
      </c>
      <c r="AV563" s="64">
        <v>466175</v>
      </c>
      <c r="AW563" s="64">
        <v>458285</v>
      </c>
      <c r="AX563" s="64">
        <v>580101</v>
      </c>
      <c r="AY563" s="64">
        <v>525054</v>
      </c>
      <c r="AZ563" s="64">
        <v>497275</v>
      </c>
      <c r="BA563" s="64">
        <v>593378</v>
      </c>
      <c r="BB563" s="64">
        <v>472052</v>
      </c>
      <c r="BC563" s="64">
        <v>432229</v>
      </c>
      <c r="BD563" s="64">
        <v>604498</v>
      </c>
      <c r="BE563" s="64">
        <v>504937</v>
      </c>
      <c r="BF563" s="64">
        <v>479362</v>
      </c>
      <c r="BG563" s="64">
        <v>553830</v>
      </c>
      <c r="BH563" s="64">
        <v>502108</v>
      </c>
      <c r="BI563" s="64">
        <v>499833</v>
      </c>
      <c r="BJ563" s="64">
        <v>640847</v>
      </c>
      <c r="BK563" s="64">
        <v>500437</v>
      </c>
      <c r="BL563" s="64">
        <v>458909</v>
      </c>
      <c r="BM563" s="64">
        <v>605530</v>
      </c>
      <c r="BN563" s="64">
        <v>395539</v>
      </c>
      <c r="BO563" s="64">
        <v>322664</v>
      </c>
      <c r="BP563" s="64">
        <v>394652</v>
      </c>
      <c r="BQ563" s="64">
        <v>306431</v>
      </c>
      <c r="BR563" s="64">
        <v>766707</v>
      </c>
      <c r="BS563" s="65">
        <v>1075586</v>
      </c>
      <c r="BT563" s="64">
        <v>692986</v>
      </c>
      <c r="BU563" s="64">
        <v>731199</v>
      </c>
      <c r="BV563" s="64">
        <v>984249</v>
      </c>
      <c r="BW563" s="64"/>
      <c r="BX563" s="64"/>
      <c r="BY563" s="64"/>
      <c r="BZ563" s="64"/>
      <c r="CA563" s="64"/>
      <c r="CB563" s="64"/>
      <c r="CC563" s="64">
        <v>712779</v>
      </c>
      <c r="CD563" s="64">
        <v>750629</v>
      </c>
      <c r="CE563" s="64">
        <v>920187</v>
      </c>
      <c r="CF563" s="64">
        <v>765293</v>
      </c>
    </row>
    <row r="564" spans="2:84" x14ac:dyDescent="0.2">
      <c r="B564" s="62" t="s">
        <v>429</v>
      </c>
      <c r="G564" s="64">
        <v>271886</v>
      </c>
      <c r="H564" s="64">
        <v>355143</v>
      </c>
      <c r="I564" s="64">
        <v>300548</v>
      </c>
      <c r="J564" s="64">
        <v>272292</v>
      </c>
      <c r="K564" s="64">
        <v>481319</v>
      </c>
      <c r="L564" s="64">
        <v>532174</v>
      </c>
      <c r="M564" s="64">
        <v>617464</v>
      </c>
      <c r="N564" s="64">
        <v>402697</v>
      </c>
      <c r="O564" s="64">
        <v>236847</v>
      </c>
      <c r="P564" s="64">
        <v>222973</v>
      </c>
      <c r="Q564" s="64">
        <v>285464</v>
      </c>
      <c r="R564" s="64">
        <v>236010</v>
      </c>
      <c r="S564" s="64">
        <v>278937</v>
      </c>
      <c r="T564" s="64">
        <v>383245</v>
      </c>
      <c r="U564" s="64">
        <v>321010</v>
      </c>
      <c r="V564" s="64">
        <v>317734</v>
      </c>
      <c r="W564" s="64">
        <v>445370</v>
      </c>
      <c r="X564" s="64">
        <v>430279</v>
      </c>
      <c r="Y564" s="64">
        <v>421732</v>
      </c>
      <c r="Z564" s="64">
        <v>341733</v>
      </c>
      <c r="AA564" s="64">
        <v>253545</v>
      </c>
      <c r="AB564" s="64">
        <v>315742</v>
      </c>
      <c r="AC564" s="64">
        <v>364975</v>
      </c>
      <c r="AD564" s="64">
        <v>299309</v>
      </c>
      <c r="AE564" s="64">
        <v>369188</v>
      </c>
      <c r="AF564" s="64">
        <v>441221</v>
      </c>
      <c r="AG564" s="64">
        <v>337918</v>
      </c>
      <c r="AH564" s="64">
        <v>354346</v>
      </c>
      <c r="AI564" s="64">
        <v>472289</v>
      </c>
      <c r="AJ564" s="64">
        <v>518948</v>
      </c>
      <c r="AK564" s="64">
        <v>512303</v>
      </c>
      <c r="AL564" s="64">
        <v>413069</v>
      </c>
      <c r="AM564" s="64">
        <v>283010</v>
      </c>
      <c r="AN564" s="64">
        <v>275718</v>
      </c>
      <c r="AO564" s="64">
        <v>374869</v>
      </c>
      <c r="AP564" s="64">
        <v>323075</v>
      </c>
      <c r="AQ564" s="64">
        <v>341028</v>
      </c>
      <c r="AR564" s="64">
        <v>427386</v>
      </c>
      <c r="AS564" s="64">
        <v>500260</v>
      </c>
      <c r="AT564" s="64">
        <v>862824</v>
      </c>
      <c r="AU564" s="65">
        <v>1246143</v>
      </c>
      <c r="AV564" s="65">
        <v>1196321</v>
      </c>
      <c r="AW564" s="65">
        <v>1307286</v>
      </c>
      <c r="AX564" s="64">
        <v>970093</v>
      </c>
      <c r="AY564" s="64">
        <v>613991</v>
      </c>
      <c r="AZ564" s="64">
        <v>666145</v>
      </c>
      <c r="BA564" s="64">
        <v>807604</v>
      </c>
      <c r="BB564" s="64">
        <v>707345</v>
      </c>
      <c r="BC564" s="64">
        <v>687884</v>
      </c>
      <c r="BD564" s="64">
        <v>984769</v>
      </c>
      <c r="BE564" s="64">
        <v>783155</v>
      </c>
      <c r="BF564" s="65">
        <v>1292701</v>
      </c>
      <c r="BG564" s="65">
        <v>2031625</v>
      </c>
      <c r="BH564" s="65">
        <v>1934163</v>
      </c>
      <c r="BI564" s="65">
        <v>1755089</v>
      </c>
      <c r="BJ564" s="65">
        <v>1987096</v>
      </c>
      <c r="BK564" s="65">
        <v>1555707</v>
      </c>
      <c r="BL564" s="65">
        <v>1522293</v>
      </c>
      <c r="BM564" s="65">
        <v>1765961</v>
      </c>
      <c r="BN564" s="65">
        <v>1662555</v>
      </c>
      <c r="BO564" s="65">
        <v>1717104</v>
      </c>
      <c r="BP564" s="65">
        <v>2882849</v>
      </c>
      <c r="BQ564" s="65">
        <v>2734146</v>
      </c>
      <c r="BR564" s="65">
        <v>4609090</v>
      </c>
      <c r="BS564" s="65">
        <v>8036518</v>
      </c>
      <c r="BT564" s="67">
        <v>15398432</v>
      </c>
      <c r="BU564" s="65">
        <v>9978570</v>
      </c>
      <c r="BV564" s="65">
        <v>5274050</v>
      </c>
      <c r="BW564" s="65"/>
      <c r="BX564" s="65"/>
      <c r="BY564" s="65"/>
      <c r="BZ564" s="65"/>
      <c r="CA564" s="65"/>
      <c r="CB564" s="65"/>
      <c r="CC564" s="65">
        <v>2911968</v>
      </c>
      <c r="CD564" s="65">
        <v>1427945</v>
      </c>
      <c r="CE564" s="65">
        <v>1345561</v>
      </c>
      <c r="CF564" s="64">
        <v>740586</v>
      </c>
    </row>
    <row r="565" spans="2:84" x14ac:dyDescent="0.2">
      <c r="B565" s="62" t="s">
        <v>338</v>
      </c>
      <c r="G565" s="64">
        <v>478897</v>
      </c>
      <c r="H565" s="64">
        <v>563463</v>
      </c>
      <c r="I565" s="64">
        <v>462321</v>
      </c>
      <c r="J565" s="64">
        <v>471078</v>
      </c>
      <c r="K565" s="64">
        <v>606856</v>
      </c>
      <c r="L565" s="64">
        <v>515284</v>
      </c>
      <c r="M565" s="64">
        <v>510310</v>
      </c>
      <c r="N565" s="64">
        <v>630524</v>
      </c>
      <c r="O565" s="64">
        <v>497577</v>
      </c>
      <c r="P565" s="64">
        <v>481446</v>
      </c>
      <c r="Q565" s="64">
        <v>680503</v>
      </c>
      <c r="R565" s="64">
        <v>548569</v>
      </c>
      <c r="S565" s="64">
        <v>578116</v>
      </c>
      <c r="T565" s="64">
        <v>726792</v>
      </c>
      <c r="U565" s="64">
        <v>526684</v>
      </c>
      <c r="V565" s="64">
        <v>537583</v>
      </c>
      <c r="W565" s="64">
        <v>674203</v>
      </c>
      <c r="X565" s="64">
        <v>517283</v>
      </c>
      <c r="Y565" s="64">
        <v>601783</v>
      </c>
      <c r="Z565" s="64">
        <v>689361</v>
      </c>
      <c r="AA565" s="64">
        <v>588062</v>
      </c>
      <c r="AB565" s="64">
        <v>544802</v>
      </c>
      <c r="AC565" s="64">
        <v>778446</v>
      </c>
      <c r="AD565" s="64">
        <v>584538</v>
      </c>
      <c r="AE565" s="64">
        <v>558686</v>
      </c>
      <c r="AF565" s="64">
        <v>701405</v>
      </c>
      <c r="AG565" s="64">
        <v>657774</v>
      </c>
      <c r="AH565" s="64">
        <v>649768</v>
      </c>
      <c r="AI565" s="64">
        <v>766358</v>
      </c>
      <c r="AJ565" s="64">
        <v>648379</v>
      </c>
      <c r="AK565" s="64">
        <v>651760</v>
      </c>
      <c r="AL565" s="64">
        <v>799548</v>
      </c>
      <c r="AM565" s="64">
        <v>672594</v>
      </c>
      <c r="AN565" s="64">
        <v>647119</v>
      </c>
      <c r="AO565" s="64">
        <v>887977</v>
      </c>
      <c r="AP565" s="64">
        <v>649106</v>
      </c>
      <c r="AQ565" s="64">
        <v>647546</v>
      </c>
      <c r="AR565" s="64">
        <v>838019</v>
      </c>
      <c r="AS565" s="64">
        <v>636283</v>
      </c>
      <c r="AT565" s="64">
        <v>645899</v>
      </c>
      <c r="AU565" s="64">
        <v>799210</v>
      </c>
      <c r="AV565" s="64">
        <v>607356</v>
      </c>
      <c r="AW565" s="64">
        <v>703480</v>
      </c>
      <c r="AX565" s="64">
        <v>935257</v>
      </c>
      <c r="AY565" s="64">
        <v>728730</v>
      </c>
      <c r="AZ565" s="64">
        <v>785188</v>
      </c>
      <c r="BA565" s="64">
        <v>915236</v>
      </c>
      <c r="BB565" s="64">
        <v>715738</v>
      </c>
      <c r="BC565" s="64">
        <v>594802</v>
      </c>
      <c r="BD565" s="64">
        <v>838018</v>
      </c>
      <c r="BE565" s="64">
        <v>727048</v>
      </c>
      <c r="BF565" s="64">
        <v>715047</v>
      </c>
      <c r="BG565" s="64">
        <v>833836</v>
      </c>
      <c r="BH565" s="64">
        <v>747349</v>
      </c>
      <c r="BI565" s="64">
        <v>693255</v>
      </c>
      <c r="BJ565" s="64">
        <v>959046</v>
      </c>
      <c r="BK565" s="64">
        <v>803870</v>
      </c>
      <c r="BL565" s="64">
        <v>766579</v>
      </c>
      <c r="BM565" s="64">
        <v>971539</v>
      </c>
      <c r="BN565" s="64">
        <v>800405</v>
      </c>
      <c r="BO565" s="64">
        <v>779111</v>
      </c>
      <c r="BP565" s="65">
        <v>1020321</v>
      </c>
      <c r="BQ565" s="64">
        <v>839809</v>
      </c>
      <c r="BR565" s="64">
        <v>808611</v>
      </c>
      <c r="BS565" s="65">
        <v>1002417</v>
      </c>
      <c r="BT565" s="64">
        <v>806698</v>
      </c>
      <c r="BU565" s="64">
        <v>834827</v>
      </c>
      <c r="BV565" s="65">
        <v>1008272</v>
      </c>
      <c r="BW565" s="65"/>
      <c r="BX565" s="65"/>
      <c r="BY565" s="65"/>
      <c r="BZ565" s="65"/>
      <c r="CA565" s="65"/>
      <c r="CB565" s="65"/>
      <c r="CC565" s="64">
        <v>883442</v>
      </c>
      <c r="CD565" s="64">
        <v>777780</v>
      </c>
      <c r="CE565" s="64">
        <v>943495</v>
      </c>
      <c r="CF565" s="64">
        <v>713639</v>
      </c>
    </row>
    <row r="566" spans="2:84" x14ac:dyDescent="0.2">
      <c r="B566" s="62" t="s">
        <v>242</v>
      </c>
      <c r="G566" s="64">
        <v>626541</v>
      </c>
      <c r="H566" s="64">
        <v>798033</v>
      </c>
      <c r="I566" s="64">
        <v>628699</v>
      </c>
      <c r="J566" s="64">
        <v>706567</v>
      </c>
      <c r="K566" s="64">
        <v>786933</v>
      </c>
      <c r="L566" s="64">
        <v>875865</v>
      </c>
      <c r="M566" s="65">
        <v>1474899</v>
      </c>
      <c r="N566" s="65">
        <v>2063802</v>
      </c>
      <c r="O566" s="65">
        <v>2059849</v>
      </c>
      <c r="P566" s="65">
        <v>1939514</v>
      </c>
      <c r="Q566" s="65">
        <v>2253925</v>
      </c>
      <c r="R566" s="65">
        <v>2080183</v>
      </c>
      <c r="S566" s="65">
        <v>2148801</v>
      </c>
      <c r="T566" s="65">
        <v>3459961</v>
      </c>
      <c r="U566" s="65">
        <v>2652766</v>
      </c>
      <c r="V566" s="65">
        <v>2733505</v>
      </c>
      <c r="W566" s="65">
        <v>3405371</v>
      </c>
      <c r="X566" s="65">
        <v>2713649</v>
      </c>
      <c r="Y566" s="65">
        <v>3013261</v>
      </c>
      <c r="Z566" s="65">
        <v>4399034</v>
      </c>
      <c r="AA566" s="65">
        <v>3528967</v>
      </c>
      <c r="AB566" s="65">
        <v>3502264</v>
      </c>
      <c r="AC566" s="65">
        <v>4432275</v>
      </c>
      <c r="AD566" s="65">
        <v>3378804</v>
      </c>
      <c r="AE566" s="65">
        <v>3764092</v>
      </c>
      <c r="AF566" s="65">
        <v>5167070</v>
      </c>
      <c r="AG566" s="65">
        <v>3914602</v>
      </c>
      <c r="AH566" s="65">
        <v>3591102</v>
      </c>
      <c r="AI566" s="65">
        <v>4173586</v>
      </c>
      <c r="AJ566" s="65">
        <v>3211331</v>
      </c>
      <c r="AK566" s="65">
        <v>3174733</v>
      </c>
      <c r="AL566" s="65">
        <v>2878627</v>
      </c>
      <c r="AM566" s="65">
        <v>2232821</v>
      </c>
      <c r="AN566" s="65">
        <v>1924219</v>
      </c>
      <c r="AO566" s="65">
        <v>2532750</v>
      </c>
      <c r="AP566" s="65">
        <v>2615176</v>
      </c>
      <c r="AQ566" s="65">
        <v>2474657</v>
      </c>
      <c r="AR566" s="65">
        <v>2689355</v>
      </c>
      <c r="AS566" s="65">
        <v>1902345</v>
      </c>
      <c r="AT566" s="65">
        <v>1853339</v>
      </c>
      <c r="AU566" s="65">
        <v>2205204</v>
      </c>
      <c r="AV566" s="65">
        <v>1740505</v>
      </c>
      <c r="AW566" s="65">
        <v>1753253</v>
      </c>
      <c r="AX566" s="65">
        <v>2157010</v>
      </c>
      <c r="AY566" s="65">
        <v>1524619</v>
      </c>
      <c r="AZ566" s="65">
        <v>1176046</v>
      </c>
      <c r="BA566" s="65">
        <v>1007785</v>
      </c>
      <c r="BB566" s="64">
        <v>820790</v>
      </c>
      <c r="BC566" s="64">
        <v>850901</v>
      </c>
      <c r="BD566" s="65">
        <v>1164105</v>
      </c>
      <c r="BE566" s="64">
        <v>662609</v>
      </c>
      <c r="BF566" s="64">
        <v>744285</v>
      </c>
      <c r="BG566" s="65">
        <v>1323608</v>
      </c>
      <c r="BH566" s="64">
        <v>979532</v>
      </c>
      <c r="BI566" s="65">
        <v>1434928</v>
      </c>
      <c r="BJ566" s="65">
        <v>1613778</v>
      </c>
      <c r="BK566" s="65">
        <v>1221246</v>
      </c>
      <c r="BL566" s="65">
        <v>1252479</v>
      </c>
      <c r="BM566" s="65">
        <v>1445916</v>
      </c>
      <c r="BN566" s="65">
        <v>1101606</v>
      </c>
      <c r="BO566" s="65">
        <v>1032322</v>
      </c>
      <c r="BP566" s="65">
        <v>1265951</v>
      </c>
      <c r="BQ566" s="64">
        <v>977200</v>
      </c>
      <c r="BR566" s="64">
        <v>917175</v>
      </c>
      <c r="BS566" s="65">
        <v>1172892</v>
      </c>
      <c r="BT566" s="64">
        <v>893831</v>
      </c>
      <c r="BU566" s="64">
        <v>886507</v>
      </c>
      <c r="BV566" s="65">
        <v>1119945</v>
      </c>
      <c r="BW566" s="65"/>
      <c r="BX566" s="65"/>
      <c r="BY566" s="65"/>
      <c r="BZ566" s="65"/>
      <c r="CA566" s="65"/>
      <c r="CB566" s="65"/>
      <c r="CC566" s="64">
        <v>898046</v>
      </c>
      <c r="CD566" s="64">
        <v>878122</v>
      </c>
      <c r="CE566" s="65">
        <v>1099116</v>
      </c>
      <c r="CF566" s="64">
        <v>703208</v>
      </c>
    </row>
    <row r="567" spans="2:84" x14ac:dyDescent="0.2">
      <c r="B567" s="62" t="s">
        <v>365</v>
      </c>
      <c r="G567" s="65">
        <v>1254276</v>
      </c>
      <c r="H567" s="65">
        <v>1407748</v>
      </c>
      <c r="I567" s="65">
        <v>1118929</v>
      </c>
      <c r="J567" s="65">
        <v>1140162</v>
      </c>
      <c r="K567" s="65">
        <v>1340143</v>
      </c>
      <c r="L567" s="64">
        <v>993954</v>
      </c>
      <c r="M567" s="65">
        <v>1026196</v>
      </c>
      <c r="N567" s="65">
        <v>1172222</v>
      </c>
      <c r="O567" s="64">
        <v>998642</v>
      </c>
      <c r="P567" s="65">
        <v>1045999</v>
      </c>
      <c r="Q567" s="65">
        <v>1300542</v>
      </c>
      <c r="R567" s="64">
        <v>920936</v>
      </c>
      <c r="S567" s="64">
        <v>915044</v>
      </c>
      <c r="T567" s="65">
        <v>1113244</v>
      </c>
      <c r="U567" s="64">
        <v>827964</v>
      </c>
      <c r="V567" s="64">
        <v>906736</v>
      </c>
      <c r="W567" s="64">
        <v>975347</v>
      </c>
      <c r="X567" s="64">
        <v>616137</v>
      </c>
      <c r="Y567" s="64">
        <v>931602</v>
      </c>
      <c r="Z567" s="64">
        <v>898205</v>
      </c>
      <c r="AA567" s="64">
        <v>748357</v>
      </c>
      <c r="AB567" s="64">
        <v>652746</v>
      </c>
      <c r="AC567" s="64">
        <v>863577</v>
      </c>
      <c r="AD567" s="64">
        <v>663014</v>
      </c>
      <c r="AE567" s="64">
        <v>747318</v>
      </c>
      <c r="AF567" s="64">
        <v>694106</v>
      </c>
      <c r="AG567" s="64">
        <v>404387</v>
      </c>
      <c r="AH567" s="64">
        <v>403467</v>
      </c>
      <c r="AI567" s="64">
        <v>468478</v>
      </c>
      <c r="AJ567" s="64">
        <v>376009</v>
      </c>
      <c r="AK567" s="64">
        <v>359669</v>
      </c>
      <c r="AL567" s="64">
        <v>420471</v>
      </c>
      <c r="AM567" s="64">
        <v>371523</v>
      </c>
      <c r="AN567" s="64">
        <v>300812</v>
      </c>
      <c r="AO567" s="64">
        <v>409727</v>
      </c>
      <c r="AP567" s="64">
        <v>343798</v>
      </c>
      <c r="AQ567" s="64">
        <v>291598</v>
      </c>
      <c r="AR567" s="64">
        <v>342649</v>
      </c>
      <c r="AS567" s="64">
        <v>253682</v>
      </c>
      <c r="AT567" s="64">
        <v>251862</v>
      </c>
      <c r="AU567" s="64">
        <v>287285</v>
      </c>
      <c r="AV567" s="64">
        <v>197162</v>
      </c>
      <c r="AW567" s="64">
        <v>209995</v>
      </c>
      <c r="AX567" s="64">
        <v>260901</v>
      </c>
      <c r="AY567" s="64">
        <v>223129</v>
      </c>
      <c r="AZ567" s="64">
        <v>215600</v>
      </c>
      <c r="BA567" s="64">
        <v>222450</v>
      </c>
      <c r="BB567" s="64">
        <v>170725</v>
      </c>
      <c r="BC567" s="64">
        <v>137790</v>
      </c>
      <c r="BD567" s="64">
        <v>201544</v>
      </c>
      <c r="BE567" s="64">
        <v>228992</v>
      </c>
      <c r="BF567" s="64">
        <v>227282</v>
      </c>
      <c r="BG567" s="64">
        <v>187149</v>
      </c>
      <c r="BH567" s="64">
        <v>160297</v>
      </c>
      <c r="BI567" s="64">
        <v>209109</v>
      </c>
      <c r="BJ567" s="64">
        <v>224096</v>
      </c>
      <c r="BK567" s="64">
        <v>198387</v>
      </c>
      <c r="BL567" s="64">
        <v>241513</v>
      </c>
      <c r="BM567" s="64">
        <v>286319</v>
      </c>
      <c r="BN567" s="64">
        <v>158244</v>
      </c>
      <c r="BO567" s="64">
        <v>127630</v>
      </c>
      <c r="BP567" s="64">
        <v>167545</v>
      </c>
      <c r="BQ567" s="64">
        <v>146010</v>
      </c>
      <c r="BR567" s="64">
        <v>403661</v>
      </c>
      <c r="BS567" s="64">
        <v>685129</v>
      </c>
      <c r="BT567" s="64">
        <v>679307</v>
      </c>
      <c r="BU567" s="64">
        <v>228988</v>
      </c>
      <c r="BV567" s="64">
        <v>713508</v>
      </c>
      <c r="BW567" s="64"/>
      <c r="BX567" s="64"/>
      <c r="BY567" s="64"/>
      <c r="BZ567" s="64"/>
      <c r="CA567" s="64"/>
      <c r="CB567" s="64"/>
      <c r="CC567" s="64">
        <v>753382</v>
      </c>
      <c r="CD567" s="64">
        <v>560703</v>
      </c>
      <c r="CE567" s="64">
        <v>240126</v>
      </c>
      <c r="CF567" s="64">
        <v>685819</v>
      </c>
    </row>
    <row r="568" spans="2:84" x14ac:dyDescent="0.2">
      <c r="B568" s="62" t="s">
        <v>418</v>
      </c>
      <c r="G568" s="64">
        <v>191881</v>
      </c>
      <c r="H568" s="64">
        <v>246894</v>
      </c>
      <c r="I568" s="64">
        <v>193075</v>
      </c>
      <c r="J568" s="64">
        <v>177634</v>
      </c>
      <c r="K568" s="64">
        <v>283189</v>
      </c>
      <c r="L568" s="64">
        <v>267496</v>
      </c>
      <c r="M568" s="64">
        <v>189777</v>
      </c>
      <c r="N568" s="64">
        <v>252457</v>
      </c>
      <c r="O568" s="64">
        <v>208204</v>
      </c>
      <c r="P568" s="64">
        <v>222934</v>
      </c>
      <c r="Q568" s="64">
        <v>288208</v>
      </c>
      <c r="R568" s="64">
        <v>257709</v>
      </c>
      <c r="S568" s="64">
        <v>237303</v>
      </c>
      <c r="T568" s="64">
        <v>223904</v>
      </c>
      <c r="U568" s="64">
        <v>316984</v>
      </c>
      <c r="V568" s="64">
        <v>175868</v>
      </c>
      <c r="W568" s="64">
        <v>173627</v>
      </c>
      <c r="X568" s="64">
        <v>114405</v>
      </c>
      <c r="Y568" s="64">
        <v>189990</v>
      </c>
      <c r="Z568" s="64">
        <v>425912</v>
      </c>
      <c r="AA568" s="64">
        <v>366669</v>
      </c>
      <c r="AB568" s="64">
        <v>481678</v>
      </c>
      <c r="AC568" s="64">
        <v>565682</v>
      </c>
      <c r="AD568" s="64">
        <v>485460</v>
      </c>
      <c r="AE568" s="64">
        <v>483736</v>
      </c>
      <c r="AF568" s="64">
        <v>476828</v>
      </c>
      <c r="AG568" s="64">
        <v>446905</v>
      </c>
      <c r="AH568" s="64">
        <v>365122</v>
      </c>
      <c r="AI568" s="64">
        <v>384972</v>
      </c>
      <c r="AJ568" s="64">
        <v>342613</v>
      </c>
      <c r="AK568" s="64">
        <v>372690</v>
      </c>
      <c r="AL568" s="64">
        <v>693662</v>
      </c>
      <c r="AM568" s="64">
        <v>542215</v>
      </c>
      <c r="AN568" s="64">
        <v>467511</v>
      </c>
      <c r="AO568" s="64">
        <v>647476</v>
      </c>
      <c r="AP568" s="64">
        <v>913357</v>
      </c>
      <c r="AQ568" s="64">
        <v>611176</v>
      </c>
      <c r="AR568" s="64">
        <v>892702</v>
      </c>
      <c r="AS568" s="64">
        <v>359900</v>
      </c>
      <c r="AT568" s="64">
        <v>397306</v>
      </c>
      <c r="AU568" s="64">
        <v>485283</v>
      </c>
      <c r="AV568" s="64">
        <v>472841</v>
      </c>
      <c r="AW568" s="64">
        <v>459879</v>
      </c>
      <c r="AX568" s="64">
        <v>547789</v>
      </c>
      <c r="AY568" s="64">
        <v>639545</v>
      </c>
      <c r="AZ568" s="64">
        <v>432321</v>
      </c>
      <c r="BA568" s="64">
        <v>833451</v>
      </c>
      <c r="BB568" s="64">
        <v>676795</v>
      </c>
      <c r="BC568" s="64">
        <v>510664</v>
      </c>
      <c r="BD568" s="64">
        <v>547136</v>
      </c>
      <c r="BE568" s="64">
        <v>464572</v>
      </c>
      <c r="BF568" s="64">
        <v>432648</v>
      </c>
      <c r="BG568" s="64">
        <v>366968</v>
      </c>
      <c r="BH568" s="64">
        <v>292055</v>
      </c>
      <c r="BI568" s="64">
        <v>324698</v>
      </c>
      <c r="BJ568" s="64">
        <v>478878</v>
      </c>
      <c r="BK568" s="64">
        <v>556428</v>
      </c>
      <c r="BL568" s="64">
        <v>577347</v>
      </c>
      <c r="BM568" s="64">
        <v>786641</v>
      </c>
      <c r="BN568" s="64">
        <v>738366</v>
      </c>
      <c r="BO568" s="64">
        <v>696590</v>
      </c>
      <c r="BP568" s="64">
        <v>647962</v>
      </c>
      <c r="BQ568" s="64">
        <v>586549</v>
      </c>
      <c r="BR568" s="64">
        <v>381152</v>
      </c>
      <c r="BS568" s="64">
        <v>471699</v>
      </c>
      <c r="BT568" s="64">
        <v>446977</v>
      </c>
      <c r="BU568" s="64">
        <v>378040</v>
      </c>
      <c r="BV568" s="64">
        <v>701521</v>
      </c>
      <c r="BW568" s="64"/>
      <c r="BX568" s="64"/>
      <c r="BY568" s="64"/>
      <c r="BZ568" s="64"/>
      <c r="CA568" s="64"/>
      <c r="CB568" s="64"/>
      <c r="CC568" s="64">
        <v>533830</v>
      </c>
      <c r="CD568" s="64">
        <v>584101</v>
      </c>
      <c r="CE568" s="64">
        <v>799958</v>
      </c>
      <c r="CF568" s="64">
        <v>662318</v>
      </c>
    </row>
    <row r="569" spans="2:84" x14ac:dyDescent="0.2">
      <c r="B569" s="62" t="s">
        <v>204</v>
      </c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  <c r="AF569" s="58"/>
      <c r="AG569" s="58"/>
      <c r="AH569" s="58"/>
      <c r="AI569" s="58"/>
      <c r="AJ569" s="58"/>
      <c r="AK569" s="58"/>
      <c r="AL569" s="58"/>
      <c r="AM569" s="58"/>
      <c r="AN569" s="58"/>
      <c r="AO569" s="58"/>
      <c r="AP569" s="58"/>
      <c r="AQ569" s="58"/>
      <c r="AR569" s="58"/>
      <c r="AS569" s="58"/>
      <c r="AT569" s="58"/>
      <c r="AU569" s="58"/>
      <c r="AV569" s="58"/>
      <c r="AW569" s="58"/>
      <c r="AX569" s="58"/>
      <c r="AY569" s="58"/>
      <c r="AZ569" s="58"/>
      <c r="BA569" s="58"/>
      <c r="BB569" s="58"/>
      <c r="BC569" s="58"/>
      <c r="BD569" s="58"/>
      <c r="BE569" s="61">
        <v>15759</v>
      </c>
      <c r="BF569" s="64">
        <v>750145</v>
      </c>
      <c r="BG569" s="64">
        <v>932057</v>
      </c>
      <c r="BH569" s="64">
        <v>807719</v>
      </c>
      <c r="BI569" s="64">
        <v>953887</v>
      </c>
      <c r="BJ569" s="64">
        <v>781022</v>
      </c>
      <c r="BK569" s="64">
        <v>824438</v>
      </c>
      <c r="BL569" s="64">
        <v>788355</v>
      </c>
      <c r="BM569" s="64">
        <v>826972</v>
      </c>
      <c r="BN569" s="64">
        <v>769510</v>
      </c>
      <c r="BO569" s="64">
        <v>706153</v>
      </c>
      <c r="BP569" s="64">
        <v>926224</v>
      </c>
      <c r="BQ569" s="64">
        <v>751692</v>
      </c>
      <c r="BR569" s="64">
        <v>765001</v>
      </c>
      <c r="BS569" s="64">
        <v>870163</v>
      </c>
      <c r="BT569" s="64">
        <v>754616</v>
      </c>
      <c r="BU569" s="64">
        <v>747047</v>
      </c>
      <c r="BV569" s="64">
        <v>860132</v>
      </c>
      <c r="BW569" s="64"/>
      <c r="BX569" s="64"/>
      <c r="BY569" s="64"/>
      <c r="BZ569" s="64"/>
      <c r="CA569" s="64"/>
      <c r="CB569" s="64"/>
      <c r="CC569" s="64">
        <v>697721</v>
      </c>
      <c r="CD569" s="64">
        <v>818635</v>
      </c>
      <c r="CE569" s="64">
        <v>847839</v>
      </c>
      <c r="CF569" s="64">
        <v>638000</v>
      </c>
    </row>
    <row r="570" spans="2:84" x14ac:dyDescent="0.2">
      <c r="B570" s="62" t="s">
        <v>468</v>
      </c>
      <c r="G570" s="64">
        <v>103577</v>
      </c>
      <c r="H570" s="64">
        <v>136785</v>
      </c>
      <c r="I570" s="61">
        <v>98956</v>
      </c>
      <c r="J570" s="61">
        <v>95126</v>
      </c>
      <c r="K570" s="61">
        <v>97088</v>
      </c>
      <c r="L570" s="61">
        <v>73610</v>
      </c>
      <c r="M570" s="61">
        <v>64421</v>
      </c>
      <c r="N570" s="61">
        <v>86284</v>
      </c>
      <c r="O570" s="61">
        <v>80004</v>
      </c>
      <c r="P570" s="61">
        <v>91813</v>
      </c>
      <c r="Q570" s="64">
        <v>129272</v>
      </c>
      <c r="R570" s="64">
        <v>100853</v>
      </c>
      <c r="S570" s="64">
        <v>127746</v>
      </c>
      <c r="T570" s="64">
        <v>853644</v>
      </c>
      <c r="U570" s="64">
        <v>775384</v>
      </c>
      <c r="V570" s="64">
        <v>726087</v>
      </c>
      <c r="W570" s="64">
        <v>747882</v>
      </c>
      <c r="X570" s="64">
        <v>471138</v>
      </c>
      <c r="Y570" s="64">
        <v>548471</v>
      </c>
      <c r="Z570" s="64">
        <v>528266</v>
      </c>
      <c r="AA570" s="64">
        <v>487199</v>
      </c>
      <c r="AB570" s="64">
        <v>565902</v>
      </c>
      <c r="AC570" s="64">
        <v>834642</v>
      </c>
      <c r="AD570" s="64">
        <v>726688</v>
      </c>
      <c r="AE570" s="64">
        <v>840825</v>
      </c>
      <c r="AF570" s="64">
        <v>984152</v>
      </c>
      <c r="AG570" s="64">
        <v>670420</v>
      </c>
      <c r="AH570" s="64">
        <v>654236</v>
      </c>
      <c r="AI570" s="64">
        <v>717171</v>
      </c>
      <c r="AJ570" s="64">
        <v>469493</v>
      </c>
      <c r="AK570" s="64">
        <v>439701</v>
      </c>
      <c r="AL570" s="64">
        <v>544818</v>
      </c>
      <c r="AM570" s="64">
        <v>490733</v>
      </c>
      <c r="AN570" s="64">
        <v>557718</v>
      </c>
      <c r="AO570" s="64">
        <v>806600</v>
      </c>
      <c r="AP570" s="64">
        <v>717652</v>
      </c>
      <c r="AQ570" s="64">
        <v>780177</v>
      </c>
      <c r="AR570" s="64">
        <v>990059</v>
      </c>
      <c r="AS570" s="64">
        <v>689301</v>
      </c>
      <c r="AT570" s="64">
        <v>722465</v>
      </c>
      <c r="AU570" s="64">
        <v>663294</v>
      </c>
      <c r="AV570" s="64">
        <v>446403</v>
      </c>
      <c r="AW570" s="64">
        <v>388556</v>
      </c>
      <c r="AX570" s="64">
        <v>509185</v>
      </c>
      <c r="AY570" s="64">
        <v>423790</v>
      </c>
      <c r="AZ570" s="64">
        <v>573442</v>
      </c>
      <c r="BA570" s="64">
        <v>762788</v>
      </c>
      <c r="BB570" s="64">
        <v>600358</v>
      </c>
      <c r="BC570" s="64">
        <v>669755</v>
      </c>
      <c r="BD570" s="64">
        <v>945039</v>
      </c>
      <c r="BE570" s="64">
        <v>829333</v>
      </c>
      <c r="BF570" s="64">
        <v>804855</v>
      </c>
      <c r="BG570" s="64">
        <v>731944</v>
      </c>
      <c r="BH570" s="64">
        <v>450667</v>
      </c>
      <c r="BI570" s="64">
        <v>370482</v>
      </c>
      <c r="BJ570" s="64">
        <v>482752</v>
      </c>
      <c r="BK570" s="64">
        <v>440115</v>
      </c>
      <c r="BL570" s="64">
        <v>478787</v>
      </c>
      <c r="BM570" s="64">
        <v>680942</v>
      </c>
      <c r="BN570" s="64">
        <v>555422</v>
      </c>
      <c r="BO570" s="64">
        <v>565806</v>
      </c>
      <c r="BP570" s="64">
        <v>735771</v>
      </c>
      <c r="BQ570" s="64">
        <v>558734</v>
      </c>
      <c r="BR570" s="64">
        <v>577811</v>
      </c>
      <c r="BS570" s="64">
        <v>718269</v>
      </c>
      <c r="BT570" s="64">
        <v>492803</v>
      </c>
      <c r="BU570" s="64">
        <v>420905</v>
      </c>
      <c r="BV570" s="64">
        <v>509269</v>
      </c>
      <c r="BW570" s="64"/>
      <c r="BX570" s="64"/>
      <c r="BY570" s="64"/>
      <c r="BZ570" s="64"/>
      <c r="CA570" s="64"/>
      <c r="CB570" s="64"/>
      <c r="CC570" s="64">
        <v>443151</v>
      </c>
      <c r="CD570" s="64">
        <v>532340</v>
      </c>
      <c r="CE570" s="64">
        <v>762713</v>
      </c>
      <c r="CF570" s="64">
        <v>632833</v>
      </c>
    </row>
    <row r="571" spans="2:84" x14ac:dyDescent="0.2">
      <c r="B571" s="62" t="s">
        <v>576</v>
      </c>
      <c r="G571" s="67">
        <v>10538219</v>
      </c>
      <c r="H571" s="67">
        <v>13045406</v>
      </c>
      <c r="I571" s="65">
        <v>9494693</v>
      </c>
      <c r="J571" s="65">
        <v>9656296</v>
      </c>
      <c r="K571" s="67">
        <v>11177288</v>
      </c>
      <c r="L571" s="65">
        <v>8904950</v>
      </c>
      <c r="M571" s="65">
        <v>9129432</v>
      </c>
      <c r="N571" s="67">
        <v>11740190</v>
      </c>
      <c r="O571" s="65">
        <v>9960758</v>
      </c>
      <c r="P571" s="67">
        <v>11348347</v>
      </c>
      <c r="Q571" s="67">
        <v>14984108</v>
      </c>
      <c r="R571" s="67">
        <v>11309501</v>
      </c>
      <c r="S571" s="67">
        <v>11603649</v>
      </c>
      <c r="T571" s="67">
        <v>13562756</v>
      </c>
      <c r="U571" s="65">
        <v>9869503</v>
      </c>
      <c r="V571" s="67">
        <v>11052434</v>
      </c>
      <c r="W571" s="67">
        <v>18660385</v>
      </c>
      <c r="X571" s="67">
        <v>12774298</v>
      </c>
      <c r="Y571" s="67">
        <v>15263766</v>
      </c>
      <c r="Z571" s="67">
        <v>21000719</v>
      </c>
      <c r="AA571" s="67">
        <v>17828334</v>
      </c>
      <c r="AB571" s="67">
        <v>18443450</v>
      </c>
      <c r="AC571" s="67">
        <v>22937869</v>
      </c>
      <c r="AD571" s="67">
        <v>18115964</v>
      </c>
      <c r="AE571" s="67">
        <v>16943955</v>
      </c>
      <c r="AF571" s="67">
        <v>20462718</v>
      </c>
      <c r="AG571" s="67">
        <v>16059769</v>
      </c>
      <c r="AH571" s="67">
        <v>15586262</v>
      </c>
      <c r="AI571" s="67">
        <v>15269606</v>
      </c>
      <c r="AJ571" s="67">
        <v>11773219</v>
      </c>
      <c r="AK571" s="67">
        <v>14681535</v>
      </c>
      <c r="AL571" s="67">
        <v>23744262</v>
      </c>
      <c r="AM571" s="67">
        <v>18762532</v>
      </c>
      <c r="AN571" s="67">
        <v>20366640</v>
      </c>
      <c r="AO571" s="67">
        <v>25990748</v>
      </c>
      <c r="AP571" s="67">
        <v>24125597</v>
      </c>
      <c r="AQ571" s="67">
        <v>24263978</v>
      </c>
      <c r="AR571" s="67">
        <v>28552713</v>
      </c>
      <c r="AS571" s="67">
        <v>12257722</v>
      </c>
      <c r="AT571" s="65">
        <v>4422891</v>
      </c>
      <c r="AU571" s="65">
        <v>3410396</v>
      </c>
      <c r="AV571" s="65">
        <v>1962903</v>
      </c>
      <c r="AW571" s="65">
        <v>1954314</v>
      </c>
      <c r="AX571" s="65">
        <v>2562571</v>
      </c>
      <c r="AY571" s="65">
        <v>2046192</v>
      </c>
      <c r="AZ571" s="65">
        <v>1640831</v>
      </c>
      <c r="BA571" s="65">
        <v>2166731</v>
      </c>
      <c r="BB571" s="65">
        <v>1554716</v>
      </c>
      <c r="BC571" s="65">
        <v>1527700</v>
      </c>
      <c r="BD571" s="65">
        <v>1814486</v>
      </c>
      <c r="BE571" s="65">
        <v>1342665</v>
      </c>
      <c r="BF571" s="65">
        <v>1120213</v>
      </c>
      <c r="BG571" s="65">
        <v>1210367</v>
      </c>
      <c r="BH571" s="64">
        <v>934831</v>
      </c>
      <c r="BI571" s="64">
        <v>914044</v>
      </c>
      <c r="BJ571" s="65">
        <v>1028922</v>
      </c>
      <c r="BK571" s="64">
        <v>921974</v>
      </c>
      <c r="BL571" s="65">
        <v>1125793</v>
      </c>
      <c r="BM571" s="64">
        <v>984764</v>
      </c>
      <c r="BN571" s="64">
        <v>802245</v>
      </c>
      <c r="BO571" s="64">
        <v>741971</v>
      </c>
      <c r="BP571" s="65">
        <v>1171359</v>
      </c>
      <c r="BQ571" s="64">
        <v>860683</v>
      </c>
      <c r="BR571" s="64">
        <v>818226</v>
      </c>
      <c r="BS571" s="65">
        <v>1012365</v>
      </c>
      <c r="BT571" s="64">
        <v>957953</v>
      </c>
      <c r="BU571" s="64">
        <v>957856</v>
      </c>
      <c r="BV571" s="65">
        <v>1234777</v>
      </c>
      <c r="BW571" s="65"/>
      <c r="BX571" s="65"/>
      <c r="BY571" s="65"/>
      <c r="BZ571" s="65"/>
      <c r="CA571" s="65"/>
      <c r="CB571" s="65"/>
      <c r="CC571" s="65">
        <v>1011004</v>
      </c>
      <c r="CD571" s="64">
        <v>800890</v>
      </c>
      <c r="CE571" s="64">
        <v>890518</v>
      </c>
      <c r="CF571" s="64">
        <v>629724</v>
      </c>
    </row>
    <row r="572" spans="2:84" x14ac:dyDescent="0.2">
      <c r="B572" s="62" t="s">
        <v>391</v>
      </c>
      <c r="G572" s="64">
        <v>769068</v>
      </c>
      <c r="H572" s="65">
        <v>1006984</v>
      </c>
      <c r="I572" s="64">
        <v>782886</v>
      </c>
      <c r="J572" s="64">
        <v>815105</v>
      </c>
      <c r="K572" s="64">
        <v>994495</v>
      </c>
      <c r="L572" s="64">
        <v>791116</v>
      </c>
      <c r="M572" s="64">
        <v>816979</v>
      </c>
      <c r="N572" s="65">
        <v>1111011</v>
      </c>
      <c r="O572" s="64">
        <v>827428</v>
      </c>
      <c r="P572" s="64">
        <v>782775</v>
      </c>
      <c r="Q572" s="64">
        <v>995208</v>
      </c>
      <c r="R572" s="64">
        <v>792543</v>
      </c>
      <c r="S572" s="64">
        <v>768518</v>
      </c>
      <c r="T572" s="65">
        <v>1046056</v>
      </c>
      <c r="U572" s="64">
        <v>802780</v>
      </c>
      <c r="V572" s="64">
        <v>847945</v>
      </c>
      <c r="W572" s="65">
        <v>1057282</v>
      </c>
      <c r="X572" s="64">
        <v>805655</v>
      </c>
      <c r="Y572" s="64">
        <v>824212</v>
      </c>
      <c r="Z572" s="65">
        <v>1011069</v>
      </c>
      <c r="AA572" s="64">
        <v>769407</v>
      </c>
      <c r="AB572" s="64">
        <v>751851</v>
      </c>
      <c r="AC572" s="64">
        <v>953331</v>
      </c>
      <c r="AD572" s="64">
        <v>728621</v>
      </c>
      <c r="AE572" s="64">
        <v>793461</v>
      </c>
      <c r="AF572" s="64">
        <v>974835</v>
      </c>
      <c r="AG572" s="64">
        <v>836040</v>
      </c>
      <c r="AH572" s="64">
        <v>864409</v>
      </c>
      <c r="AI572" s="65">
        <v>1001274</v>
      </c>
      <c r="AJ572" s="64">
        <v>817100</v>
      </c>
      <c r="AK572" s="64">
        <v>782539</v>
      </c>
      <c r="AL572" s="65">
        <v>1006219</v>
      </c>
      <c r="AM572" s="64">
        <v>800896</v>
      </c>
      <c r="AN572" s="64">
        <v>765389</v>
      </c>
      <c r="AO572" s="65">
        <v>1013708</v>
      </c>
      <c r="AP572" s="64">
        <v>766435</v>
      </c>
      <c r="AQ572" s="64">
        <v>787587</v>
      </c>
      <c r="AR572" s="65">
        <v>1086850</v>
      </c>
      <c r="AS572" s="64">
        <v>841334</v>
      </c>
      <c r="AT572" s="64">
        <v>848630</v>
      </c>
      <c r="AU572" s="65">
        <v>1051735</v>
      </c>
      <c r="AV572" s="64">
        <v>825894</v>
      </c>
      <c r="AW572" s="64">
        <v>762613</v>
      </c>
      <c r="AX572" s="64">
        <v>954168</v>
      </c>
      <c r="AY572" s="64">
        <v>763804</v>
      </c>
      <c r="AZ572" s="64">
        <v>705687</v>
      </c>
      <c r="BA572" s="64">
        <v>809678</v>
      </c>
      <c r="BB572" s="64">
        <v>663894</v>
      </c>
      <c r="BC572" s="64">
        <v>655568</v>
      </c>
      <c r="BD572" s="64">
        <v>822768</v>
      </c>
      <c r="BE572" s="64">
        <v>526372</v>
      </c>
      <c r="BF572" s="64">
        <v>389733</v>
      </c>
      <c r="BG572" s="64">
        <v>574536</v>
      </c>
      <c r="BH572" s="64">
        <v>727922</v>
      </c>
      <c r="BI572" s="64">
        <v>639330</v>
      </c>
      <c r="BJ572" s="64">
        <v>758660</v>
      </c>
      <c r="BK572" s="64">
        <v>516289</v>
      </c>
      <c r="BL572" s="64">
        <v>405219</v>
      </c>
      <c r="BM572" s="64">
        <v>941495</v>
      </c>
      <c r="BN572" s="64">
        <v>689963</v>
      </c>
      <c r="BO572" s="64">
        <v>721183</v>
      </c>
      <c r="BP572" s="64">
        <v>838997</v>
      </c>
      <c r="BQ572" s="64">
        <v>560306</v>
      </c>
      <c r="BR572" s="64">
        <v>800725</v>
      </c>
      <c r="BS572" s="64">
        <v>867261</v>
      </c>
      <c r="BT572" s="64">
        <v>707704</v>
      </c>
      <c r="BU572" s="64">
        <v>724380</v>
      </c>
      <c r="BV572" s="64">
        <v>880596</v>
      </c>
      <c r="BW572" s="64"/>
      <c r="BX572" s="64"/>
      <c r="BY572" s="64"/>
      <c r="BZ572" s="64"/>
      <c r="CA572" s="64"/>
      <c r="CB572" s="64"/>
      <c r="CC572" s="64">
        <v>654115</v>
      </c>
      <c r="CD572" s="64">
        <v>648721</v>
      </c>
      <c r="CE572" s="64">
        <v>768216</v>
      </c>
      <c r="CF572" s="64">
        <v>627762</v>
      </c>
    </row>
    <row r="573" spans="2:84" x14ac:dyDescent="0.2">
      <c r="B573" s="62" t="s">
        <v>243</v>
      </c>
      <c r="G573" s="61">
        <v>46686</v>
      </c>
      <c r="H573" s="61">
        <v>55093</v>
      </c>
      <c r="I573" s="61">
        <v>51560</v>
      </c>
      <c r="J573" s="61">
        <v>47725</v>
      </c>
      <c r="K573" s="61">
        <v>60520</v>
      </c>
      <c r="L573" s="61">
        <v>44536</v>
      </c>
      <c r="M573" s="61">
        <v>46181</v>
      </c>
      <c r="N573" s="61">
        <v>56089</v>
      </c>
      <c r="O573" s="61">
        <v>46663</v>
      </c>
      <c r="P573" s="61">
        <v>44570</v>
      </c>
      <c r="Q573" s="61">
        <v>58932</v>
      </c>
      <c r="R573" s="61">
        <v>50847</v>
      </c>
      <c r="S573" s="61">
        <v>49486</v>
      </c>
      <c r="T573" s="64">
        <v>101387</v>
      </c>
      <c r="U573" s="61">
        <v>88725</v>
      </c>
      <c r="V573" s="61">
        <v>90480</v>
      </c>
      <c r="W573" s="64">
        <v>104278</v>
      </c>
      <c r="X573" s="61">
        <v>78589</v>
      </c>
      <c r="Y573" s="61">
        <v>83669</v>
      </c>
      <c r="Z573" s="64">
        <v>100353</v>
      </c>
      <c r="AA573" s="61">
        <v>89972</v>
      </c>
      <c r="AB573" s="61">
        <v>88367</v>
      </c>
      <c r="AC573" s="64">
        <v>100388</v>
      </c>
      <c r="AD573" s="61">
        <v>82583</v>
      </c>
      <c r="AE573" s="61">
        <v>90740</v>
      </c>
      <c r="AF573" s="64">
        <v>111004</v>
      </c>
      <c r="AG573" s="61">
        <v>90742</v>
      </c>
      <c r="AH573" s="61">
        <v>91600</v>
      </c>
      <c r="AI573" s="64">
        <v>108462</v>
      </c>
      <c r="AJ573" s="61">
        <v>91454</v>
      </c>
      <c r="AK573" s="61">
        <v>89825</v>
      </c>
      <c r="AL573" s="64">
        <v>107947</v>
      </c>
      <c r="AM573" s="61">
        <v>85372</v>
      </c>
      <c r="AN573" s="61">
        <v>85258</v>
      </c>
      <c r="AO573" s="64">
        <v>101784</v>
      </c>
      <c r="AP573" s="61">
        <v>86358</v>
      </c>
      <c r="AQ573" s="61">
        <v>82484</v>
      </c>
      <c r="AR573" s="64">
        <v>103661</v>
      </c>
      <c r="AS573" s="61">
        <v>84498</v>
      </c>
      <c r="AT573" s="61">
        <v>91615</v>
      </c>
      <c r="AU573" s="64">
        <v>104516</v>
      </c>
      <c r="AV573" s="61">
        <v>81513</v>
      </c>
      <c r="AW573" s="61">
        <v>85540</v>
      </c>
      <c r="AX573" s="64">
        <v>110347</v>
      </c>
      <c r="AY573" s="61">
        <v>88967</v>
      </c>
      <c r="AZ573" s="61">
        <v>92615</v>
      </c>
      <c r="BA573" s="64">
        <v>106560</v>
      </c>
      <c r="BB573" s="64">
        <v>118809</v>
      </c>
      <c r="BC573" s="64">
        <v>134322</v>
      </c>
      <c r="BD573" s="64">
        <v>164511</v>
      </c>
      <c r="BE573" s="64">
        <v>159368</v>
      </c>
      <c r="BF573" s="64">
        <v>143605</v>
      </c>
      <c r="BG573" s="64">
        <v>219507</v>
      </c>
      <c r="BH573" s="64">
        <v>132375</v>
      </c>
      <c r="BI573" s="64">
        <v>135463</v>
      </c>
      <c r="BJ573" s="64">
        <v>171740</v>
      </c>
      <c r="BK573" s="64">
        <v>130267</v>
      </c>
      <c r="BL573" s="64">
        <v>141073</v>
      </c>
      <c r="BM573" s="64">
        <v>151853</v>
      </c>
      <c r="BN573" s="64">
        <v>143875</v>
      </c>
      <c r="BO573" s="64">
        <v>135896</v>
      </c>
      <c r="BP573" s="64">
        <v>172019</v>
      </c>
      <c r="BQ573" s="64">
        <v>150524</v>
      </c>
      <c r="BR573" s="64">
        <v>153924</v>
      </c>
      <c r="BS573" s="64">
        <v>204595</v>
      </c>
      <c r="BT573" s="64">
        <v>392447</v>
      </c>
      <c r="BU573" s="64">
        <v>432435</v>
      </c>
      <c r="BV573" s="64">
        <v>172810</v>
      </c>
      <c r="BW573" s="64"/>
      <c r="BX573" s="64"/>
      <c r="BY573" s="64"/>
      <c r="BZ573" s="64"/>
      <c r="CA573" s="64"/>
      <c r="CB573" s="64"/>
      <c r="CC573" s="64">
        <v>194858</v>
      </c>
      <c r="CD573" s="64">
        <v>588303</v>
      </c>
      <c r="CE573" s="64">
        <v>238763</v>
      </c>
      <c r="CF573" s="64">
        <v>612306</v>
      </c>
    </row>
    <row r="574" spans="2:84" x14ac:dyDescent="0.2">
      <c r="B574" s="62" t="s">
        <v>561</v>
      </c>
      <c r="G574" s="64">
        <v>792335</v>
      </c>
      <c r="H574" s="64">
        <v>855395</v>
      </c>
      <c r="I574" s="64">
        <v>783544</v>
      </c>
      <c r="J574" s="65">
        <v>1003153</v>
      </c>
      <c r="K574" s="65">
        <v>1138358</v>
      </c>
      <c r="L574" s="64">
        <v>901046</v>
      </c>
      <c r="M574" s="65">
        <v>1058838</v>
      </c>
      <c r="N574" s="65">
        <v>1283799</v>
      </c>
      <c r="O574" s="65">
        <v>1055159</v>
      </c>
      <c r="P574" s="65">
        <v>1101882</v>
      </c>
      <c r="Q574" s="65">
        <v>1263308</v>
      </c>
      <c r="R574" s="65">
        <v>1008174</v>
      </c>
      <c r="S574" s="64">
        <v>993222</v>
      </c>
      <c r="T574" s="65">
        <v>1357068</v>
      </c>
      <c r="U574" s="65">
        <v>1090893</v>
      </c>
      <c r="V574" s="65">
        <v>1187375</v>
      </c>
      <c r="W574" s="65">
        <v>1427860</v>
      </c>
      <c r="X574" s="65">
        <v>1091354</v>
      </c>
      <c r="Y574" s="65">
        <v>1134421</v>
      </c>
      <c r="Z574" s="65">
        <v>1472002</v>
      </c>
      <c r="AA574" s="65">
        <v>1282283</v>
      </c>
      <c r="AB574" s="65">
        <v>1307792</v>
      </c>
      <c r="AC574" s="65">
        <v>1612889</v>
      </c>
      <c r="AD574" s="65">
        <v>1201004</v>
      </c>
      <c r="AE574" s="65">
        <v>1285437</v>
      </c>
      <c r="AF574" s="65">
        <v>1590383</v>
      </c>
      <c r="AG574" s="65">
        <v>1305305</v>
      </c>
      <c r="AH574" s="65">
        <v>1267552</v>
      </c>
      <c r="AI574" s="65">
        <v>1469315</v>
      </c>
      <c r="AJ574" s="64">
        <v>995027</v>
      </c>
      <c r="AK574" s="65">
        <v>1091336</v>
      </c>
      <c r="AL574" s="65">
        <v>1249378</v>
      </c>
      <c r="AM574" s="65">
        <v>1078073</v>
      </c>
      <c r="AN574" s="64">
        <v>883434</v>
      </c>
      <c r="AO574" s="65">
        <v>1207384</v>
      </c>
      <c r="AP574" s="64">
        <v>867342</v>
      </c>
      <c r="AQ574" s="64">
        <v>950536</v>
      </c>
      <c r="AR574" s="65">
        <v>1177374</v>
      </c>
      <c r="AS574" s="64">
        <v>921358</v>
      </c>
      <c r="AT574" s="64">
        <v>896586</v>
      </c>
      <c r="AU574" s="65">
        <v>1139191</v>
      </c>
      <c r="AV574" s="64">
        <v>826749</v>
      </c>
      <c r="AW574" s="64">
        <v>792163</v>
      </c>
      <c r="AX574" s="64">
        <v>994021</v>
      </c>
      <c r="AY574" s="64">
        <v>806494</v>
      </c>
      <c r="AZ574" s="64">
        <v>710153</v>
      </c>
      <c r="BA574" s="64">
        <v>805064</v>
      </c>
      <c r="BB574" s="64">
        <v>676060</v>
      </c>
      <c r="BC574" s="64">
        <v>625258</v>
      </c>
      <c r="BD574" s="64">
        <v>824010</v>
      </c>
      <c r="BE574" s="64">
        <v>599933</v>
      </c>
      <c r="BF574" s="64">
        <v>557809</v>
      </c>
      <c r="BG574" s="64">
        <v>757586</v>
      </c>
      <c r="BH574" s="64">
        <v>572695</v>
      </c>
      <c r="BI574" s="64">
        <v>569555</v>
      </c>
      <c r="BJ574" s="64">
        <v>680447</v>
      </c>
      <c r="BK574" s="64">
        <v>553975</v>
      </c>
      <c r="BL574" s="64">
        <v>502111</v>
      </c>
      <c r="BM574" s="64">
        <v>599287</v>
      </c>
      <c r="BN574" s="64">
        <v>558564</v>
      </c>
      <c r="BO574" s="64">
        <v>565527</v>
      </c>
      <c r="BP574" s="64">
        <v>759783</v>
      </c>
      <c r="BQ574" s="64">
        <v>653896</v>
      </c>
      <c r="BR574" s="64">
        <v>597181</v>
      </c>
      <c r="BS574" s="64">
        <v>672396</v>
      </c>
      <c r="BT574" s="64">
        <v>560390</v>
      </c>
      <c r="BU574" s="64">
        <v>570229</v>
      </c>
      <c r="BV574" s="64">
        <v>757772</v>
      </c>
      <c r="BW574" s="64"/>
      <c r="BX574" s="64"/>
      <c r="BY574" s="64"/>
      <c r="BZ574" s="64"/>
      <c r="CA574" s="64"/>
      <c r="CB574" s="64"/>
      <c r="CC574" s="64">
        <v>650363</v>
      </c>
      <c r="CD574" s="64">
        <v>564576</v>
      </c>
      <c r="CE574" s="64">
        <v>690402</v>
      </c>
      <c r="CF574" s="64">
        <v>547233</v>
      </c>
    </row>
    <row r="575" spans="2:84" x14ac:dyDescent="0.2">
      <c r="B575" s="62" t="s">
        <v>197</v>
      </c>
      <c r="G575" s="64">
        <v>335913</v>
      </c>
      <c r="H575" s="64">
        <v>429040</v>
      </c>
      <c r="I575" s="64">
        <v>345160</v>
      </c>
      <c r="J575" s="64">
        <v>346240</v>
      </c>
      <c r="K575" s="64">
        <v>434562</v>
      </c>
      <c r="L575" s="64">
        <v>341160</v>
      </c>
      <c r="M575" s="64">
        <v>336516</v>
      </c>
      <c r="N575" s="64">
        <v>426357</v>
      </c>
      <c r="O575" s="64">
        <v>340177</v>
      </c>
      <c r="P575" s="64">
        <v>336287</v>
      </c>
      <c r="Q575" s="64">
        <v>424991</v>
      </c>
      <c r="R575" s="64">
        <v>340773</v>
      </c>
      <c r="S575" s="64">
        <v>325373</v>
      </c>
      <c r="T575" s="64">
        <v>410868</v>
      </c>
      <c r="U575" s="64">
        <v>338213</v>
      </c>
      <c r="V575" s="64">
        <v>324528</v>
      </c>
      <c r="W575" s="64">
        <v>390833</v>
      </c>
      <c r="X575" s="64">
        <v>321672</v>
      </c>
      <c r="Y575" s="64">
        <v>315759</v>
      </c>
      <c r="Z575" s="64">
        <v>376760</v>
      </c>
      <c r="AA575" s="64">
        <v>316876</v>
      </c>
      <c r="AB575" s="64">
        <v>351740</v>
      </c>
      <c r="AC575" s="64">
        <v>472693</v>
      </c>
      <c r="AD575" s="64">
        <v>331353</v>
      </c>
      <c r="AE575" s="64">
        <v>336989</v>
      </c>
      <c r="AF575" s="64">
        <v>415359</v>
      </c>
      <c r="AG575" s="64">
        <v>337188</v>
      </c>
      <c r="AH575" s="64">
        <v>342662</v>
      </c>
      <c r="AI575" s="64">
        <v>411589</v>
      </c>
      <c r="AJ575" s="64">
        <v>326629</v>
      </c>
      <c r="AK575" s="64">
        <v>328257</v>
      </c>
      <c r="AL575" s="64">
        <v>410055</v>
      </c>
      <c r="AM575" s="64">
        <v>335778</v>
      </c>
      <c r="AN575" s="64">
        <v>325598</v>
      </c>
      <c r="AO575" s="64">
        <v>410442</v>
      </c>
      <c r="AP575" s="64">
        <v>345077</v>
      </c>
      <c r="AQ575" s="64">
        <v>344179</v>
      </c>
      <c r="AR575" s="64">
        <v>430670</v>
      </c>
      <c r="AS575" s="64">
        <v>367520</v>
      </c>
      <c r="AT575" s="64">
        <v>383174</v>
      </c>
      <c r="AU575" s="64">
        <v>475409</v>
      </c>
      <c r="AV575" s="64">
        <v>383370</v>
      </c>
      <c r="AW575" s="64">
        <v>360265</v>
      </c>
      <c r="AX575" s="64">
        <v>469000</v>
      </c>
      <c r="AY575" s="64">
        <v>369870</v>
      </c>
      <c r="AZ575" s="64">
        <v>358694</v>
      </c>
      <c r="BA575" s="64">
        <v>412585</v>
      </c>
      <c r="BB575" s="64">
        <v>328535</v>
      </c>
      <c r="BC575" s="64">
        <v>342580</v>
      </c>
      <c r="BD575" s="64">
        <v>446213</v>
      </c>
      <c r="BE575" s="64">
        <v>378738</v>
      </c>
      <c r="BF575" s="64">
        <v>396075</v>
      </c>
      <c r="BG575" s="64">
        <v>466887</v>
      </c>
      <c r="BH575" s="64">
        <v>376360</v>
      </c>
      <c r="BI575" s="64">
        <v>368360</v>
      </c>
      <c r="BJ575" s="64">
        <v>463830</v>
      </c>
      <c r="BK575" s="64">
        <v>370760</v>
      </c>
      <c r="BL575" s="64">
        <v>377490</v>
      </c>
      <c r="BM575" s="64">
        <v>519997</v>
      </c>
      <c r="BN575" s="64">
        <v>401047</v>
      </c>
      <c r="BO575" s="64">
        <v>386363</v>
      </c>
      <c r="BP575" s="64">
        <v>482279</v>
      </c>
      <c r="BQ575" s="64">
        <v>378188</v>
      </c>
      <c r="BR575" s="64">
        <v>387529</v>
      </c>
      <c r="BS575" s="64">
        <v>530449</v>
      </c>
      <c r="BT575" s="64">
        <v>435901</v>
      </c>
      <c r="BU575" s="64">
        <v>434151</v>
      </c>
      <c r="BV575" s="64">
        <v>551939</v>
      </c>
      <c r="BW575" s="64"/>
      <c r="BX575" s="64"/>
      <c r="BY575" s="64"/>
      <c r="BZ575" s="64"/>
      <c r="CA575" s="64"/>
      <c r="CB575" s="64"/>
      <c r="CC575" s="64">
        <v>460387</v>
      </c>
      <c r="CD575" s="64">
        <v>461947</v>
      </c>
      <c r="CE575" s="64">
        <v>601593</v>
      </c>
      <c r="CF575" s="64">
        <v>512163</v>
      </c>
    </row>
    <row r="576" spans="2:84" x14ac:dyDescent="0.2">
      <c r="B576" s="62" t="s">
        <v>801</v>
      </c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  <c r="AD576" s="58"/>
      <c r="AE576" s="58"/>
      <c r="AF576" s="58"/>
      <c r="AG576" s="58"/>
      <c r="AH576" s="58"/>
      <c r="AI576" s="58"/>
      <c r="AJ576" s="58"/>
      <c r="AK576" s="58"/>
      <c r="AL576" s="58"/>
      <c r="AM576" s="58"/>
      <c r="AN576" s="58"/>
      <c r="AO576" s="58"/>
      <c r="AP576" s="58"/>
      <c r="AQ576" s="58"/>
      <c r="AR576" s="58"/>
      <c r="AS576" s="58"/>
      <c r="AT576" s="58"/>
      <c r="AU576" s="58"/>
      <c r="AV576" s="58"/>
      <c r="AW576" s="58"/>
      <c r="AX576" s="58"/>
      <c r="AY576" s="58"/>
      <c r="AZ576" s="58"/>
      <c r="BA576" s="58"/>
      <c r="BB576" s="58"/>
      <c r="BC576" s="58"/>
      <c r="BD576" s="58"/>
      <c r="BE576" s="58"/>
      <c r="BF576" s="58"/>
      <c r="BG576" s="58"/>
      <c r="BH576" s="58"/>
      <c r="BI576" s="58"/>
      <c r="BJ576" s="58"/>
      <c r="BK576" s="58"/>
      <c r="BL576" s="58"/>
      <c r="BM576" s="58"/>
      <c r="BN576" s="58"/>
      <c r="BO576" s="58"/>
      <c r="BP576" s="58"/>
      <c r="BQ576" s="58"/>
      <c r="BR576" s="58"/>
      <c r="BS576" s="58"/>
      <c r="BT576" s="58"/>
      <c r="BU576" s="58"/>
      <c r="BV576" s="60">
        <v>4574</v>
      </c>
      <c r="BW576" s="60"/>
      <c r="BX576" s="60"/>
      <c r="BY576" s="60"/>
      <c r="BZ576" s="60"/>
      <c r="CA576" s="60"/>
      <c r="CB576" s="60"/>
      <c r="CC576" s="64">
        <v>163930</v>
      </c>
      <c r="CD576" s="64">
        <v>179544</v>
      </c>
      <c r="CE576" s="65">
        <v>5825356</v>
      </c>
      <c r="CF576" s="64">
        <v>499336</v>
      </c>
    </row>
    <row r="577" spans="2:84" x14ac:dyDescent="0.2">
      <c r="B577" s="62" t="s">
        <v>487</v>
      </c>
      <c r="G577" s="65">
        <v>1092843</v>
      </c>
      <c r="H577" s="65">
        <v>1495889</v>
      </c>
      <c r="I577" s="65">
        <v>1268350</v>
      </c>
      <c r="J577" s="65">
        <v>1101751</v>
      </c>
      <c r="K577" s="65">
        <v>1397208</v>
      </c>
      <c r="L577" s="64">
        <v>997319</v>
      </c>
      <c r="M577" s="65">
        <v>1106778</v>
      </c>
      <c r="N577" s="65">
        <v>1377571</v>
      </c>
      <c r="O577" s="65">
        <v>1139427</v>
      </c>
      <c r="P577" s="65">
        <v>1111462</v>
      </c>
      <c r="Q577" s="65">
        <v>1399858</v>
      </c>
      <c r="R577" s="65">
        <v>1053344</v>
      </c>
      <c r="S577" s="65">
        <v>1057449</v>
      </c>
      <c r="T577" s="65">
        <v>1419879</v>
      </c>
      <c r="U577" s="65">
        <v>1009020</v>
      </c>
      <c r="V577" s="64">
        <v>993571</v>
      </c>
      <c r="W577" s="65">
        <v>1026483</v>
      </c>
      <c r="X577" s="65">
        <v>1112047</v>
      </c>
      <c r="Y577" s="64">
        <v>909717</v>
      </c>
      <c r="Z577" s="65">
        <v>1217043</v>
      </c>
      <c r="AA577" s="64">
        <v>952592</v>
      </c>
      <c r="AB577" s="64">
        <v>949416</v>
      </c>
      <c r="AC577" s="65">
        <v>1109327</v>
      </c>
      <c r="AD577" s="64">
        <v>895307</v>
      </c>
      <c r="AE577" s="64">
        <v>940171</v>
      </c>
      <c r="AF577" s="65">
        <v>1150954</v>
      </c>
      <c r="AG577" s="64">
        <v>893911</v>
      </c>
      <c r="AH577" s="64">
        <v>872404</v>
      </c>
      <c r="AI577" s="65">
        <v>1016618</v>
      </c>
      <c r="AJ577" s="64">
        <v>815874</v>
      </c>
      <c r="AK577" s="64">
        <v>789548</v>
      </c>
      <c r="AL577" s="65">
        <v>1075827</v>
      </c>
      <c r="AM577" s="64">
        <v>906179</v>
      </c>
      <c r="AN577" s="64">
        <v>830998</v>
      </c>
      <c r="AO577" s="65">
        <v>1042018</v>
      </c>
      <c r="AP577" s="64">
        <v>844637</v>
      </c>
      <c r="AQ577" s="64">
        <v>820572</v>
      </c>
      <c r="AR577" s="64">
        <v>986472</v>
      </c>
      <c r="AS577" s="64">
        <v>781693</v>
      </c>
      <c r="AT577" s="64">
        <v>722434</v>
      </c>
      <c r="AU577" s="64">
        <v>859540</v>
      </c>
      <c r="AV577" s="64">
        <v>658272</v>
      </c>
      <c r="AW577" s="64">
        <v>651666</v>
      </c>
      <c r="AX577" s="64">
        <v>953537</v>
      </c>
      <c r="AY577" s="64">
        <v>778040</v>
      </c>
      <c r="AZ577" s="64">
        <v>765022</v>
      </c>
      <c r="BA577" s="64">
        <v>759811</v>
      </c>
      <c r="BB577" s="64">
        <v>625378</v>
      </c>
      <c r="BC577" s="64">
        <v>447194</v>
      </c>
      <c r="BD577" s="64">
        <v>704746</v>
      </c>
      <c r="BE577" s="64">
        <v>669808</v>
      </c>
      <c r="BF577" s="64">
        <v>619047</v>
      </c>
      <c r="BG577" s="64">
        <v>709144</v>
      </c>
      <c r="BH577" s="64">
        <v>585529</v>
      </c>
      <c r="BI577" s="64">
        <v>587765</v>
      </c>
      <c r="BJ577" s="64">
        <v>779317</v>
      </c>
      <c r="BK577" s="64">
        <v>619958</v>
      </c>
      <c r="BL577" s="64">
        <v>576274</v>
      </c>
      <c r="BM577" s="64">
        <v>613671</v>
      </c>
      <c r="BN577" s="64">
        <v>554527</v>
      </c>
      <c r="BO577" s="64">
        <v>575228</v>
      </c>
      <c r="BP577" s="64">
        <v>723891</v>
      </c>
      <c r="BQ577" s="64">
        <v>619675</v>
      </c>
      <c r="BR577" s="64">
        <v>543827</v>
      </c>
      <c r="BS577" s="64">
        <v>594793</v>
      </c>
      <c r="BT577" s="64">
        <v>511613</v>
      </c>
      <c r="BU577" s="64">
        <v>505060</v>
      </c>
      <c r="BV577" s="64">
        <v>619390</v>
      </c>
      <c r="BW577" s="64"/>
      <c r="BX577" s="64"/>
      <c r="BY577" s="64"/>
      <c r="BZ577" s="64"/>
      <c r="CA577" s="64"/>
      <c r="CB577" s="64"/>
      <c r="CC577" s="64">
        <v>543993</v>
      </c>
      <c r="CD577" s="64">
        <v>446481</v>
      </c>
      <c r="CE577" s="64">
        <v>499898</v>
      </c>
      <c r="CF577" s="64">
        <v>482803</v>
      </c>
    </row>
    <row r="578" spans="2:84" x14ac:dyDescent="0.2">
      <c r="B578" s="62" t="s">
        <v>144</v>
      </c>
      <c r="G578" s="61">
        <v>91542</v>
      </c>
      <c r="H578" s="64">
        <v>157889</v>
      </c>
      <c r="I578" s="64">
        <v>336170</v>
      </c>
      <c r="J578" s="64">
        <v>748433</v>
      </c>
      <c r="K578" s="64">
        <v>329686</v>
      </c>
      <c r="L578" s="64">
        <v>524120</v>
      </c>
      <c r="M578" s="64">
        <v>395915</v>
      </c>
      <c r="N578" s="64">
        <v>522946</v>
      </c>
      <c r="O578" s="64">
        <v>238508</v>
      </c>
      <c r="P578" s="64">
        <v>186070</v>
      </c>
      <c r="Q578" s="64">
        <v>204421</v>
      </c>
      <c r="R578" s="64">
        <v>172525</v>
      </c>
      <c r="S578" s="64">
        <v>233467</v>
      </c>
      <c r="T578" s="64">
        <v>469076</v>
      </c>
      <c r="U578" s="64">
        <v>514323</v>
      </c>
      <c r="V578" s="64">
        <v>552082</v>
      </c>
      <c r="W578" s="64">
        <v>412148</v>
      </c>
      <c r="X578" s="64">
        <v>214936</v>
      </c>
      <c r="Y578" s="64">
        <v>313346</v>
      </c>
      <c r="Z578" s="64">
        <v>285205</v>
      </c>
      <c r="AA578" s="64">
        <v>209560</v>
      </c>
      <c r="AB578" s="64">
        <v>168560</v>
      </c>
      <c r="AC578" s="64">
        <v>211015</v>
      </c>
      <c r="AD578" s="64">
        <v>171910</v>
      </c>
      <c r="AE578" s="64">
        <v>246064</v>
      </c>
      <c r="AF578" s="64">
        <v>709201</v>
      </c>
      <c r="AG578" s="65">
        <v>1066176</v>
      </c>
      <c r="AH578" s="64">
        <v>813979</v>
      </c>
      <c r="AI578" s="64">
        <v>505208</v>
      </c>
      <c r="AJ578" s="64">
        <v>665390</v>
      </c>
      <c r="AK578" s="64">
        <v>922982</v>
      </c>
      <c r="AL578" s="64">
        <v>541123</v>
      </c>
      <c r="AM578" s="64">
        <v>331630</v>
      </c>
      <c r="AN578" s="64">
        <v>255453</v>
      </c>
      <c r="AO578" s="64">
        <v>329781</v>
      </c>
      <c r="AP578" s="64">
        <v>324733</v>
      </c>
      <c r="AQ578" s="64">
        <v>316444</v>
      </c>
      <c r="AR578" s="64">
        <v>440185</v>
      </c>
      <c r="AS578" s="64">
        <v>661550</v>
      </c>
      <c r="AT578" s="64">
        <v>839428</v>
      </c>
      <c r="AU578" s="64">
        <v>622061</v>
      </c>
      <c r="AV578" s="64">
        <v>420478</v>
      </c>
      <c r="AW578" s="64">
        <v>342694</v>
      </c>
      <c r="AX578" s="64">
        <v>556805</v>
      </c>
      <c r="AY578" s="64">
        <v>355784</v>
      </c>
      <c r="AZ578" s="64">
        <v>256138</v>
      </c>
      <c r="BA578" s="64">
        <v>304455</v>
      </c>
      <c r="BB578" s="64">
        <v>305801</v>
      </c>
      <c r="BC578" s="64">
        <v>507655</v>
      </c>
      <c r="BD578" s="65">
        <v>1240026</v>
      </c>
      <c r="BE578" s="64">
        <v>689322</v>
      </c>
      <c r="BF578" s="64">
        <v>806352</v>
      </c>
      <c r="BG578" s="64">
        <v>857023</v>
      </c>
      <c r="BH578" s="64">
        <v>528176</v>
      </c>
      <c r="BI578" s="64">
        <v>423476</v>
      </c>
      <c r="BJ578" s="64">
        <v>522638</v>
      </c>
      <c r="BK578" s="64">
        <v>424470</v>
      </c>
      <c r="BL578" s="64">
        <v>398136</v>
      </c>
      <c r="BM578" s="64">
        <v>443209</v>
      </c>
      <c r="BN578" s="64">
        <v>379111</v>
      </c>
      <c r="BO578" s="64">
        <v>443810</v>
      </c>
      <c r="BP578" s="65">
        <v>1125594</v>
      </c>
      <c r="BQ578" s="64">
        <v>800614</v>
      </c>
      <c r="BR578" s="65">
        <v>1031823</v>
      </c>
      <c r="BS578" s="64">
        <v>837484</v>
      </c>
      <c r="BT578" s="64">
        <v>469266</v>
      </c>
      <c r="BU578" s="64">
        <v>479825</v>
      </c>
      <c r="BV578" s="64">
        <v>688904</v>
      </c>
      <c r="BW578" s="64"/>
      <c r="BX578" s="64"/>
      <c r="BY578" s="64"/>
      <c r="BZ578" s="64"/>
      <c r="CA578" s="64"/>
      <c r="CB578" s="64"/>
      <c r="CC578" s="64">
        <v>426766</v>
      </c>
      <c r="CD578" s="64">
        <v>367295</v>
      </c>
      <c r="CE578" s="64">
        <v>462599</v>
      </c>
      <c r="CF578" s="64">
        <v>474589</v>
      </c>
    </row>
    <row r="579" spans="2:84" x14ac:dyDescent="0.2">
      <c r="B579" s="62" t="s">
        <v>491</v>
      </c>
      <c r="G579" s="64">
        <v>464575</v>
      </c>
      <c r="H579" s="64">
        <v>576271</v>
      </c>
      <c r="I579" s="64">
        <v>436689</v>
      </c>
      <c r="J579" s="64">
        <v>440008</v>
      </c>
      <c r="K579" s="64">
        <v>524015</v>
      </c>
      <c r="L579" s="64">
        <v>423599</v>
      </c>
      <c r="M579" s="64">
        <v>441023</v>
      </c>
      <c r="N579" s="64">
        <v>522419</v>
      </c>
      <c r="O579" s="64">
        <v>398638</v>
      </c>
      <c r="P579" s="64">
        <v>399992</v>
      </c>
      <c r="Q579" s="64">
        <v>491209</v>
      </c>
      <c r="R579" s="64">
        <v>412218</v>
      </c>
      <c r="S579" s="64">
        <v>383115</v>
      </c>
      <c r="T579" s="64">
        <v>492608</v>
      </c>
      <c r="U579" s="64">
        <v>415273</v>
      </c>
      <c r="V579" s="64">
        <v>399166</v>
      </c>
      <c r="W579" s="64">
        <v>495813</v>
      </c>
      <c r="X579" s="64">
        <v>384742</v>
      </c>
      <c r="Y579" s="64">
        <v>372619</v>
      </c>
      <c r="Z579" s="64">
        <v>488963</v>
      </c>
      <c r="AA579" s="64">
        <v>278672</v>
      </c>
      <c r="AB579" s="64">
        <v>243142</v>
      </c>
      <c r="AC579" s="64">
        <v>328872</v>
      </c>
      <c r="AD579" s="64">
        <v>335187</v>
      </c>
      <c r="AE579" s="64">
        <v>389345</v>
      </c>
      <c r="AF579" s="64">
        <v>431588</v>
      </c>
      <c r="AG579" s="64">
        <v>370667</v>
      </c>
      <c r="AH579" s="64">
        <v>332877</v>
      </c>
      <c r="AI579" s="64">
        <v>436821</v>
      </c>
      <c r="AJ579" s="64">
        <v>317144</v>
      </c>
      <c r="AK579" s="64">
        <v>360407</v>
      </c>
      <c r="AL579" s="64">
        <v>476910</v>
      </c>
      <c r="AM579" s="64">
        <v>378542</v>
      </c>
      <c r="AN579" s="64">
        <v>354292</v>
      </c>
      <c r="AO579" s="64">
        <v>496980</v>
      </c>
      <c r="AP579" s="64">
        <v>410671</v>
      </c>
      <c r="AQ579" s="64">
        <v>363344</v>
      </c>
      <c r="AR579" s="64">
        <v>457207</v>
      </c>
      <c r="AS579" s="64">
        <v>321355</v>
      </c>
      <c r="AT579" s="64">
        <v>333232</v>
      </c>
      <c r="AU579" s="64">
        <v>435866</v>
      </c>
      <c r="AV579" s="64">
        <v>303000</v>
      </c>
      <c r="AW579" s="64">
        <v>463251</v>
      </c>
      <c r="AX579" s="64">
        <v>548020</v>
      </c>
      <c r="AY579" s="64">
        <v>441671</v>
      </c>
      <c r="AZ579" s="64">
        <v>400154</v>
      </c>
      <c r="BA579" s="64">
        <v>426054</v>
      </c>
      <c r="BB579" s="64">
        <v>465711</v>
      </c>
      <c r="BC579" s="64">
        <v>365742</v>
      </c>
      <c r="BD579" s="64">
        <v>545477</v>
      </c>
      <c r="BE579" s="64">
        <v>527510</v>
      </c>
      <c r="BF579" s="64">
        <v>402716</v>
      </c>
      <c r="BG579" s="64">
        <v>527470</v>
      </c>
      <c r="BH579" s="64">
        <v>382630</v>
      </c>
      <c r="BI579" s="64">
        <v>397085</v>
      </c>
      <c r="BJ579" s="64">
        <v>369499</v>
      </c>
      <c r="BK579" s="64">
        <v>423448</v>
      </c>
      <c r="BL579" s="64">
        <v>433560</v>
      </c>
      <c r="BM579" s="64">
        <v>405695</v>
      </c>
      <c r="BN579" s="64">
        <v>307460</v>
      </c>
      <c r="BO579" s="64">
        <v>245818</v>
      </c>
      <c r="BP579" s="64">
        <v>520654</v>
      </c>
      <c r="BQ579" s="64">
        <v>439258</v>
      </c>
      <c r="BR579" s="64">
        <v>570901</v>
      </c>
      <c r="BS579" s="64">
        <v>892779</v>
      </c>
      <c r="BT579" s="64">
        <v>722577</v>
      </c>
      <c r="BU579" s="64">
        <v>829406</v>
      </c>
      <c r="BV579" s="65">
        <v>1144656</v>
      </c>
      <c r="BW579" s="65"/>
      <c r="BX579" s="65"/>
      <c r="BY579" s="65"/>
      <c r="BZ579" s="65"/>
      <c r="CA579" s="65"/>
      <c r="CB579" s="65"/>
      <c r="CC579" s="64">
        <v>592881</v>
      </c>
      <c r="CD579" s="64">
        <v>762205</v>
      </c>
      <c r="CE579" s="64">
        <v>729368</v>
      </c>
      <c r="CF579" s="64">
        <v>469511</v>
      </c>
    </row>
    <row r="580" spans="2:84" x14ac:dyDescent="0.2">
      <c r="B580" s="62" t="s">
        <v>431</v>
      </c>
      <c r="G580" s="64">
        <v>257373</v>
      </c>
      <c r="H580" s="64">
        <v>502611</v>
      </c>
      <c r="I580" s="64">
        <v>658728</v>
      </c>
      <c r="J580" s="64">
        <v>617844</v>
      </c>
      <c r="K580" s="64">
        <v>433711</v>
      </c>
      <c r="L580" s="64">
        <v>319875</v>
      </c>
      <c r="M580" s="64">
        <v>354468</v>
      </c>
      <c r="N580" s="64">
        <v>428706</v>
      </c>
      <c r="O580" s="64">
        <v>333792</v>
      </c>
      <c r="P580" s="64">
        <v>280965</v>
      </c>
      <c r="Q580" s="64">
        <v>339797</v>
      </c>
      <c r="R580" s="64">
        <v>280070</v>
      </c>
      <c r="S580" s="64">
        <v>342483</v>
      </c>
      <c r="T580" s="64">
        <v>478307</v>
      </c>
      <c r="U580" s="64">
        <v>432673</v>
      </c>
      <c r="V580" s="64">
        <v>655456</v>
      </c>
      <c r="W580" s="64">
        <v>575743</v>
      </c>
      <c r="X580" s="64">
        <v>316313</v>
      </c>
      <c r="Y580" s="64">
        <v>341944</v>
      </c>
      <c r="Z580" s="64">
        <v>404434</v>
      </c>
      <c r="AA580" s="64">
        <v>271755</v>
      </c>
      <c r="AB580" s="64">
        <v>246006</v>
      </c>
      <c r="AC580" s="64">
        <v>312957</v>
      </c>
      <c r="AD580" s="64">
        <v>294239</v>
      </c>
      <c r="AE580" s="64">
        <v>314625</v>
      </c>
      <c r="AF580" s="64">
        <v>514016</v>
      </c>
      <c r="AG580" s="64">
        <v>586682</v>
      </c>
      <c r="AH580" s="64">
        <v>467602</v>
      </c>
      <c r="AI580" s="64">
        <v>434462</v>
      </c>
      <c r="AJ580" s="64">
        <v>340844</v>
      </c>
      <c r="AK580" s="64">
        <v>322276</v>
      </c>
      <c r="AL580" s="64">
        <v>372634</v>
      </c>
      <c r="AM580" s="64">
        <v>297601</v>
      </c>
      <c r="AN580" s="64">
        <v>285142</v>
      </c>
      <c r="AO580" s="64">
        <v>359166</v>
      </c>
      <c r="AP580" s="64">
        <v>320716</v>
      </c>
      <c r="AQ580" s="64">
        <v>453400</v>
      </c>
      <c r="AR580" s="64">
        <v>519174</v>
      </c>
      <c r="AS580" s="64">
        <v>478818</v>
      </c>
      <c r="AT580" s="64">
        <v>659507</v>
      </c>
      <c r="AU580" s="64">
        <v>525150</v>
      </c>
      <c r="AV580" s="64">
        <v>280594</v>
      </c>
      <c r="AW580" s="64">
        <v>311820</v>
      </c>
      <c r="AX580" s="64">
        <v>458968</v>
      </c>
      <c r="AY580" s="64">
        <v>324209</v>
      </c>
      <c r="AZ580" s="64">
        <v>311233</v>
      </c>
      <c r="BA580" s="64">
        <v>343433</v>
      </c>
      <c r="BB580" s="64">
        <v>329978</v>
      </c>
      <c r="BC580" s="64">
        <v>442070</v>
      </c>
      <c r="BD580" s="64">
        <v>706412</v>
      </c>
      <c r="BE580" s="64">
        <v>553187</v>
      </c>
      <c r="BF580" s="64">
        <v>664891</v>
      </c>
      <c r="BG580" s="64">
        <v>543485</v>
      </c>
      <c r="BH580" s="64">
        <v>292603</v>
      </c>
      <c r="BI580" s="64">
        <v>336351</v>
      </c>
      <c r="BJ580" s="64">
        <v>375227</v>
      </c>
      <c r="BK580" s="64">
        <v>338724</v>
      </c>
      <c r="BL580" s="64">
        <v>280846</v>
      </c>
      <c r="BM580" s="64">
        <v>374177</v>
      </c>
      <c r="BN580" s="64">
        <v>364593</v>
      </c>
      <c r="BO580" s="64">
        <v>364044</v>
      </c>
      <c r="BP580" s="64">
        <v>504365</v>
      </c>
      <c r="BQ580" s="64">
        <v>510537</v>
      </c>
      <c r="BR580" s="64">
        <v>586505</v>
      </c>
      <c r="BS580" s="64">
        <v>538091</v>
      </c>
      <c r="BT580" s="64">
        <v>363679</v>
      </c>
      <c r="BU580" s="64">
        <v>336903</v>
      </c>
      <c r="BV580" s="64">
        <v>501487</v>
      </c>
      <c r="BW580" s="64"/>
      <c r="BX580" s="64"/>
      <c r="BY580" s="64"/>
      <c r="BZ580" s="64"/>
      <c r="CA580" s="64"/>
      <c r="CB580" s="64"/>
      <c r="CC580" s="64">
        <v>375487</v>
      </c>
      <c r="CD580" s="64">
        <v>354754</v>
      </c>
      <c r="CE580" s="64">
        <v>466512</v>
      </c>
      <c r="CF580" s="64">
        <v>423507</v>
      </c>
    </row>
    <row r="581" spans="2:84" x14ac:dyDescent="0.2">
      <c r="B581" s="62" t="s">
        <v>374</v>
      </c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  <c r="AD581" s="58"/>
      <c r="AE581" s="58"/>
      <c r="AF581" s="58"/>
      <c r="AG581" s="58"/>
      <c r="AH581" s="58"/>
      <c r="AI581" s="58"/>
      <c r="AJ581" s="58"/>
      <c r="AK581" s="58"/>
      <c r="AL581" s="58"/>
      <c r="AM581" s="58"/>
      <c r="AN581" s="58"/>
      <c r="AO581" s="58"/>
      <c r="AP581" s="58"/>
      <c r="AQ581" s="58"/>
      <c r="AR581" s="58"/>
      <c r="AS581" s="58"/>
      <c r="AT581" s="58"/>
      <c r="AU581" s="58"/>
      <c r="AV581" s="58"/>
      <c r="AW581" s="58"/>
      <c r="AX581" s="58"/>
      <c r="AY581" s="58"/>
      <c r="AZ581" s="58"/>
      <c r="BA581" s="58"/>
      <c r="BB581" s="58"/>
      <c r="BC581" s="58"/>
      <c r="BD581" s="58"/>
      <c r="BE581" s="58"/>
      <c r="BF581" s="58"/>
      <c r="BG581" s="58"/>
      <c r="BH581" s="61">
        <v>18656</v>
      </c>
      <c r="BI581" s="64">
        <v>568526</v>
      </c>
      <c r="BJ581" s="64">
        <v>680366</v>
      </c>
      <c r="BK581" s="64">
        <v>489307</v>
      </c>
      <c r="BL581" s="64">
        <v>501769</v>
      </c>
      <c r="BM581" s="64">
        <v>566741</v>
      </c>
      <c r="BN581" s="64">
        <v>360047</v>
      </c>
      <c r="BO581" s="64">
        <v>426279</v>
      </c>
      <c r="BP581" s="64">
        <v>483573</v>
      </c>
      <c r="BQ581" s="64">
        <v>484261</v>
      </c>
      <c r="BR581" s="64">
        <v>446793</v>
      </c>
      <c r="BS581" s="64">
        <v>665453</v>
      </c>
      <c r="BT581" s="64">
        <v>380436</v>
      </c>
      <c r="BU581" s="64">
        <v>402156</v>
      </c>
      <c r="BV581" s="64">
        <v>590332</v>
      </c>
      <c r="BW581" s="64"/>
      <c r="BX581" s="64"/>
      <c r="BY581" s="64"/>
      <c r="BZ581" s="64"/>
      <c r="CA581" s="64"/>
      <c r="CB581" s="64"/>
      <c r="CC581" s="64">
        <v>374493</v>
      </c>
      <c r="CD581" s="64">
        <v>387607</v>
      </c>
      <c r="CE581" s="64">
        <v>506956</v>
      </c>
      <c r="CF581" s="64">
        <v>395572</v>
      </c>
    </row>
    <row r="582" spans="2:84" x14ac:dyDescent="0.2">
      <c r="B582" s="62" t="s">
        <v>159</v>
      </c>
      <c r="G582" s="65">
        <v>1302008</v>
      </c>
      <c r="H582" s="65">
        <v>1482962</v>
      </c>
      <c r="I582" s="65">
        <v>1415439</v>
      </c>
      <c r="J582" s="65">
        <v>1241294</v>
      </c>
      <c r="K582" s="65">
        <v>1537611</v>
      </c>
      <c r="L582" s="65">
        <v>1198858</v>
      </c>
      <c r="M582" s="65">
        <v>1429623</v>
      </c>
      <c r="N582" s="65">
        <v>1600710</v>
      </c>
      <c r="O582" s="65">
        <v>1265083</v>
      </c>
      <c r="P582" s="65">
        <v>1085459</v>
      </c>
      <c r="Q582" s="65">
        <v>1654706</v>
      </c>
      <c r="R582" s="65">
        <v>1389772</v>
      </c>
      <c r="S582" s="65">
        <v>1272488</v>
      </c>
      <c r="T582" s="65">
        <v>1611322</v>
      </c>
      <c r="U582" s="65">
        <v>1230025</v>
      </c>
      <c r="V582" s="65">
        <v>1293389</v>
      </c>
      <c r="W582" s="65">
        <v>1749139</v>
      </c>
      <c r="X582" s="65">
        <v>1241250</v>
      </c>
      <c r="Y582" s="65">
        <v>1519905</v>
      </c>
      <c r="Z582" s="65">
        <v>1589153</v>
      </c>
      <c r="AA582" s="65">
        <v>1389627</v>
      </c>
      <c r="AB582" s="65">
        <v>1832927</v>
      </c>
      <c r="AC582" s="65">
        <v>1365153</v>
      </c>
      <c r="AD582" s="64">
        <v>867355</v>
      </c>
      <c r="AE582" s="64">
        <v>759626</v>
      </c>
      <c r="AF582" s="64">
        <v>874375</v>
      </c>
      <c r="AG582" s="64">
        <v>528145</v>
      </c>
      <c r="AH582" s="64">
        <v>471416</v>
      </c>
      <c r="AI582" s="64">
        <v>471318</v>
      </c>
      <c r="AJ582" s="64">
        <v>540114</v>
      </c>
      <c r="AK582" s="64">
        <v>926885</v>
      </c>
      <c r="AL582" s="64">
        <v>707851</v>
      </c>
      <c r="AM582" s="64">
        <v>433405</v>
      </c>
      <c r="AN582" s="64">
        <v>367618</v>
      </c>
      <c r="AO582" s="64">
        <v>518459</v>
      </c>
      <c r="AP582" s="64">
        <v>338555</v>
      </c>
      <c r="AQ582" s="64">
        <v>327409</v>
      </c>
      <c r="AR582" s="64">
        <v>500421</v>
      </c>
      <c r="AS582" s="64">
        <v>336619</v>
      </c>
      <c r="AT582" s="64">
        <v>347104</v>
      </c>
      <c r="AU582" s="64">
        <v>336460</v>
      </c>
      <c r="AV582" s="64">
        <v>298136</v>
      </c>
      <c r="AW582" s="64">
        <v>369996</v>
      </c>
      <c r="AX582" s="64">
        <v>582458</v>
      </c>
      <c r="AY582" s="64">
        <v>308872</v>
      </c>
      <c r="AZ582" s="64">
        <v>295887</v>
      </c>
      <c r="BA582" s="64">
        <v>455637</v>
      </c>
      <c r="BB582" s="64">
        <v>315730</v>
      </c>
      <c r="BC582" s="64">
        <v>205466</v>
      </c>
      <c r="BD582" s="64">
        <v>104008</v>
      </c>
      <c r="BE582" s="64">
        <v>117679</v>
      </c>
      <c r="BF582" s="64">
        <v>161620</v>
      </c>
      <c r="BG582" s="64">
        <v>135804</v>
      </c>
      <c r="BH582" s="64">
        <v>222718</v>
      </c>
      <c r="BI582" s="64">
        <v>208985</v>
      </c>
      <c r="BJ582" s="64">
        <v>231174</v>
      </c>
      <c r="BK582" s="64">
        <v>304269</v>
      </c>
      <c r="BL582" s="64">
        <v>220917</v>
      </c>
      <c r="BM582" s="64">
        <v>152403</v>
      </c>
      <c r="BN582" s="64">
        <v>395904</v>
      </c>
      <c r="BO582" s="64">
        <v>372345</v>
      </c>
      <c r="BP582" s="64">
        <v>157970</v>
      </c>
      <c r="BQ582" s="64">
        <v>464567</v>
      </c>
      <c r="BR582" s="64">
        <v>135089</v>
      </c>
      <c r="BS582" s="64">
        <v>212678</v>
      </c>
      <c r="BT582" s="64">
        <v>533576</v>
      </c>
      <c r="BU582" s="64">
        <v>396988</v>
      </c>
      <c r="BV582" s="64">
        <v>341443</v>
      </c>
      <c r="BW582" s="64"/>
      <c r="BX582" s="64"/>
      <c r="BY582" s="64"/>
      <c r="BZ582" s="64"/>
      <c r="CA582" s="64"/>
      <c r="CB582" s="64"/>
      <c r="CC582" s="64">
        <v>311386</v>
      </c>
      <c r="CD582" s="64">
        <v>340554</v>
      </c>
      <c r="CE582" s="64">
        <v>575464</v>
      </c>
      <c r="CF582" s="64">
        <v>393881</v>
      </c>
    </row>
    <row r="583" spans="2:84" x14ac:dyDescent="0.2">
      <c r="B583" s="62" t="s">
        <v>292</v>
      </c>
      <c r="G583" s="61">
        <v>47272</v>
      </c>
      <c r="H583" s="61">
        <v>64042</v>
      </c>
      <c r="I583" s="61">
        <v>37588</v>
      </c>
      <c r="J583" s="61">
        <v>42898</v>
      </c>
      <c r="K583" s="61">
        <v>52815</v>
      </c>
      <c r="L583" s="61">
        <v>39408</v>
      </c>
      <c r="M583" s="61">
        <v>40437</v>
      </c>
      <c r="N583" s="61">
        <v>51491</v>
      </c>
      <c r="O583" s="61">
        <v>46636</v>
      </c>
      <c r="P583" s="61">
        <v>43709</v>
      </c>
      <c r="Q583" s="61">
        <v>35917</v>
      </c>
      <c r="R583" s="61">
        <v>47273</v>
      </c>
      <c r="S583" s="61">
        <v>40943</v>
      </c>
      <c r="T583" s="61">
        <v>64278</v>
      </c>
      <c r="U583" s="61">
        <v>54364</v>
      </c>
      <c r="V583" s="61">
        <v>49121</v>
      </c>
      <c r="W583" s="61">
        <v>55792</v>
      </c>
      <c r="X583" s="61">
        <v>44802</v>
      </c>
      <c r="Y583" s="61">
        <v>41401</v>
      </c>
      <c r="Z583" s="61">
        <v>52678</v>
      </c>
      <c r="AA583" s="61">
        <v>46366</v>
      </c>
      <c r="AB583" s="61">
        <v>47427</v>
      </c>
      <c r="AC583" s="61">
        <v>62243</v>
      </c>
      <c r="AD583" s="61">
        <v>65397</v>
      </c>
      <c r="AE583" s="61">
        <v>72673</v>
      </c>
      <c r="AF583" s="61">
        <v>98192</v>
      </c>
      <c r="AG583" s="61">
        <v>82173</v>
      </c>
      <c r="AH583" s="61">
        <v>66607</v>
      </c>
      <c r="AI583" s="61">
        <v>88400</v>
      </c>
      <c r="AJ583" s="61">
        <v>52986</v>
      </c>
      <c r="AK583" s="61">
        <v>46078</v>
      </c>
      <c r="AL583" s="61">
        <v>62621</v>
      </c>
      <c r="AM583" s="61">
        <v>46722</v>
      </c>
      <c r="AN583" s="61">
        <v>41739</v>
      </c>
      <c r="AO583" s="61">
        <v>55768</v>
      </c>
      <c r="AP583" s="61">
        <v>43072</v>
      </c>
      <c r="AQ583" s="61">
        <v>42177</v>
      </c>
      <c r="AR583" s="61">
        <v>61723</v>
      </c>
      <c r="AS583" s="61">
        <v>50504</v>
      </c>
      <c r="AT583" s="61">
        <v>64355</v>
      </c>
      <c r="AU583" s="64">
        <v>100695</v>
      </c>
      <c r="AV583" s="64">
        <v>150417</v>
      </c>
      <c r="AW583" s="64">
        <v>150997</v>
      </c>
      <c r="AX583" s="64">
        <v>199005</v>
      </c>
      <c r="AY583" s="64">
        <v>123096</v>
      </c>
      <c r="AZ583" s="64">
        <v>134843</v>
      </c>
      <c r="BA583" s="64">
        <v>161184</v>
      </c>
      <c r="BB583" s="64">
        <v>149417</v>
      </c>
      <c r="BC583" s="64">
        <v>132628</v>
      </c>
      <c r="BD583" s="64">
        <v>188625</v>
      </c>
      <c r="BE583" s="64">
        <v>148796</v>
      </c>
      <c r="BF583" s="64">
        <v>139232</v>
      </c>
      <c r="BG583" s="64">
        <v>185608</v>
      </c>
      <c r="BH583" s="64">
        <v>170083</v>
      </c>
      <c r="BI583" s="64">
        <v>169709</v>
      </c>
      <c r="BJ583" s="64">
        <v>189539</v>
      </c>
      <c r="BK583" s="64">
        <v>158735</v>
      </c>
      <c r="BL583" s="64">
        <v>153116</v>
      </c>
      <c r="BM583" s="64">
        <v>167041</v>
      </c>
      <c r="BN583" s="64">
        <v>159780</v>
      </c>
      <c r="BO583" s="64">
        <v>147202</v>
      </c>
      <c r="BP583" s="64">
        <v>207050</v>
      </c>
      <c r="BQ583" s="64">
        <v>166796</v>
      </c>
      <c r="BR583" s="64">
        <v>165489</v>
      </c>
      <c r="BS583" s="64">
        <v>216442</v>
      </c>
      <c r="BT583" s="64">
        <v>178695</v>
      </c>
      <c r="BU583" s="64">
        <v>384571</v>
      </c>
      <c r="BV583" s="64">
        <v>518431</v>
      </c>
      <c r="BW583" s="64"/>
      <c r="BX583" s="64"/>
      <c r="BY583" s="64"/>
      <c r="BZ583" s="64"/>
      <c r="CA583" s="64"/>
      <c r="CB583" s="64"/>
      <c r="CC583" s="64">
        <v>397086</v>
      </c>
      <c r="CD583" s="64">
        <v>347748</v>
      </c>
      <c r="CE583" s="64">
        <v>453578</v>
      </c>
      <c r="CF583" s="64">
        <v>370240</v>
      </c>
    </row>
    <row r="584" spans="2:84" x14ac:dyDescent="0.2">
      <c r="B584" s="62" t="s">
        <v>194</v>
      </c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  <c r="AD584" s="58"/>
      <c r="AE584" s="58"/>
      <c r="AF584" s="58"/>
      <c r="AG584" s="58"/>
      <c r="AH584" s="58"/>
      <c r="AI584" s="61">
        <v>15209</v>
      </c>
      <c r="AJ584" s="61">
        <v>26082</v>
      </c>
      <c r="AK584" s="61">
        <v>15985</v>
      </c>
      <c r="AL584" s="64">
        <v>182535</v>
      </c>
      <c r="AM584" s="64">
        <v>224441</v>
      </c>
      <c r="AN584" s="64">
        <v>136556</v>
      </c>
      <c r="AO584" s="64">
        <v>235817</v>
      </c>
      <c r="AP584" s="64">
        <v>171379</v>
      </c>
      <c r="AQ584" s="64">
        <v>181680</v>
      </c>
      <c r="AR584" s="64">
        <v>241691</v>
      </c>
      <c r="AS584" s="64">
        <v>257647</v>
      </c>
      <c r="AT584" s="64">
        <v>119053</v>
      </c>
      <c r="AU584" s="64">
        <v>274513</v>
      </c>
      <c r="AV584" s="64">
        <v>193214</v>
      </c>
      <c r="AW584" s="64">
        <v>189879</v>
      </c>
      <c r="AX584" s="64">
        <v>128188</v>
      </c>
      <c r="AY584" s="64">
        <v>220380</v>
      </c>
      <c r="AZ584" s="64">
        <v>110705</v>
      </c>
      <c r="BA584" s="64">
        <v>441623</v>
      </c>
      <c r="BB584" s="64">
        <v>108518</v>
      </c>
      <c r="BC584" s="64">
        <v>136790</v>
      </c>
      <c r="BD584" s="64">
        <v>237071</v>
      </c>
      <c r="BE584" s="64">
        <v>190403</v>
      </c>
      <c r="BF584" s="64">
        <v>196403</v>
      </c>
      <c r="BG584" s="64">
        <v>769141</v>
      </c>
      <c r="BH584" s="64">
        <v>165767</v>
      </c>
      <c r="BI584" s="64">
        <v>215799</v>
      </c>
      <c r="BJ584" s="64">
        <v>221653</v>
      </c>
      <c r="BK584" s="64">
        <v>361538</v>
      </c>
      <c r="BL584" s="64">
        <v>364575</v>
      </c>
      <c r="BM584" s="64">
        <v>293846</v>
      </c>
      <c r="BN584" s="64">
        <v>363931</v>
      </c>
      <c r="BO584" s="64">
        <v>222775</v>
      </c>
      <c r="BP584" s="64">
        <v>292456</v>
      </c>
      <c r="BQ584" s="64">
        <v>200460</v>
      </c>
      <c r="BR584" s="64">
        <v>191957</v>
      </c>
      <c r="BS584" s="64">
        <v>421414</v>
      </c>
      <c r="BT584" s="64">
        <v>272310</v>
      </c>
      <c r="BU584" s="64">
        <v>336408</v>
      </c>
      <c r="BV584" s="64">
        <v>302474</v>
      </c>
      <c r="BW584" s="64"/>
      <c r="BX584" s="64"/>
      <c r="BY584" s="64"/>
      <c r="BZ584" s="64"/>
      <c r="CA584" s="64"/>
      <c r="CB584" s="64"/>
      <c r="CC584" s="64">
        <v>266773</v>
      </c>
      <c r="CD584" s="64">
        <v>246179</v>
      </c>
      <c r="CE584" s="64">
        <v>279433</v>
      </c>
      <c r="CF584" s="64">
        <v>370018</v>
      </c>
    </row>
    <row r="585" spans="2:84" x14ac:dyDescent="0.2">
      <c r="B585" s="62" t="s">
        <v>484</v>
      </c>
      <c r="G585" s="61">
        <v>26781</v>
      </c>
      <c r="H585" s="61">
        <v>14801</v>
      </c>
      <c r="I585" s="60">
        <v>3408</v>
      </c>
      <c r="J585" s="61">
        <v>25529</v>
      </c>
      <c r="K585" s="61">
        <v>44767</v>
      </c>
      <c r="L585" s="61">
        <v>46141</v>
      </c>
      <c r="M585" s="61">
        <v>76443</v>
      </c>
      <c r="N585" s="61">
        <v>90631</v>
      </c>
      <c r="O585" s="61">
        <v>75866</v>
      </c>
      <c r="P585" s="61">
        <v>81514</v>
      </c>
      <c r="Q585" s="61">
        <v>81172</v>
      </c>
      <c r="R585" s="61">
        <v>61779</v>
      </c>
      <c r="S585" s="61">
        <v>51996</v>
      </c>
      <c r="T585" s="61">
        <v>65419</v>
      </c>
      <c r="U585" s="61">
        <v>48958</v>
      </c>
      <c r="V585" s="61">
        <v>49293</v>
      </c>
      <c r="W585" s="61">
        <v>76798</v>
      </c>
      <c r="X585" s="61">
        <v>93688</v>
      </c>
      <c r="Y585" s="61">
        <v>57460</v>
      </c>
      <c r="Z585" s="64">
        <v>134414</v>
      </c>
      <c r="AA585" s="61">
        <v>97185</v>
      </c>
      <c r="AB585" s="64">
        <v>106650</v>
      </c>
      <c r="AC585" s="64">
        <v>277890</v>
      </c>
      <c r="AD585" s="61">
        <v>30143</v>
      </c>
      <c r="AE585" s="61">
        <v>19996</v>
      </c>
      <c r="AF585" s="61">
        <v>38981</v>
      </c>
      <c r="AG585" s="61">
        <v>59235</v>
      </c>
      <c r="AH585" s="61">
        <v>19213</v>
      </c>
      <c r="AI585" s="61">
        <v>33155</v>
      </c>
      <c r="AJ585" s="61">
        <v>19978</v>
      </c>
      <c r="AK585" s="61">
        <v>47644</v>
      </c>
      <c r="AL585" s="64">
        <v>106677</v>
      </c>
      <c r="AM585" s="61">
        <v>64725</v>
      </c>
      <c r="AN585" s="61">
        <v>57898</v>
      </c>
      <c r="AO585" s="64">
        <v>127093</v>
      </c>
      <c r="AP585" s="64">
        <v>130544</v>
      </c>
      <c r="AQ585" s="64">
        <v>154902</v>
      </c>
      <c r="AR585" s="64">
        <v>203755</v>
      </c>
      <c r="AS585" s="64">
        <v>258756</v>
      </c>
      <c r="AT585" s="64">
        <v>275636</v>
      </c>
      <c r="AU585" s="64">
        <v>319151</v>
      </c>
      <c r="AV585" s="64">
        <v>254450</v>
      </c>
      <c r="AW585" s="64">
        <v>288378</v>
      </c>
      <c r="AX585" s="64">
        <v>365769</v>
      </c>
      <c r="AY585" s="64">
        <v>271592</v>
      </c>
      <c r="AZ585" s="64">
        <v>279730</v>
      </c>
      <c r="BA585" s="64">
        <v>345872</v>
      </c>
      <c r="BB585" s="64">
        <v>235048</v>
      </c>
      <c r="BC585" s="64">
        <v>246265</v>
      </c>
      <c r="BD585" s="64">
        <v>291561</v>
      </c>
      <c r="BE585" s="61">
        <v>89380</v>
      </c>
      <c r="BF585" s="64">
        <v>124353</v>
      </c>
      <c r="BG585" s="64">
        <v>120451</v>
      </c>
      <c r="BH585" s="61">
        <v>94487</v>
      </c>
      <c r="BI585" s="61">
        <v>73535</v>
      </c>
      <c r="BJ585" s="61">
        <v>97281</v>
      </c>
      <c r="BK585" s="61">
        <v>77216</v>
      </c>
      <c r="BL585" s="61">
        <v>78179</v>
      </c>
      <c r="BM585" s="64">
        <v>118662</v>
      </c>
      <c r="BN585" s="64">
        <v>121498</v>
      </c>
      <c r="BO585" s="64">
        <v>154504</v>
      </c>
      <c r="BP585" s="64">
        <v>379036</v>
      </c>
      <c r="BQ585" s="64">
        <v>384410</v>
      </c>
      <c r="BR585" s="64">
        <v>404622</v>
      </c>
      <c r="BS585" s="64">
        <v>530976</v>
      </c>
      <c r="BT585" s="64">
        <v>393742</v>
      </c>
      <c r="BU585" s="64">
        <v>405510</v>
      </c>
      <c r="BV585" s="64">
        <v>490123</v>
      </c>
      <c r="BW585" s="64"/>
      <c r="BX585" s="64"/>
      <c r="BY585" s="64"/>
      <c r="BZ585" s="64"/>
      <c r="CA585" s="64"/>
      <c r="CB585" s="64"/>
      <c r="CC585" s="64">
        <v>393535</v>
      </c>
      <c r="CD585" s="64">
        <v>375709</v>
      </c>
      <c r="CE585" s="64">
        <v>461091</v>
      </c>
      <c r="CF585" s="64">
        <v>368651</v>
      </c>
    </row>
    <row r="586" spans="2:84" x14ac:dyDescent="0.2">
      <c r="B586" s="62" t="s">
        <v>246</v>
      </c>
      <c r="G586" s="61">
        <v>94129</v>
      </c>
      <c r="H586" s="64">
        <v>119188</v>
      </c>
      <c r="I586" s="61">
        <v>93490</v>
      </c>
      <c r="J586" s="61">
        <v>86327</v>
      </c>
      <c r="K586" s="64">
        <v>103807</v>
      </c>
      <c r="L586" s="61">
        <v>67857</v>
      </c>
      <c r="M586" s="61">
        <v>52714</v>
      </c>
      <c r="N586" s="61">
        <v>49163</v>
      </c>
      <c r="O586" s="61">
        <v>32793</v>
      </c>
      <c r="P586" s="61">
        <v>23068</v>
      </c>
      <c r="Q586" s="61">
        <v>26649</v>
      </c>
      <c r="R586" s="61">
        <v>22233</v>
      </c>
      <c r="S586" s="61">
        <v>19542</v>
      </c>
      <c r="T586" s="61">
        <v>22374</v>
      </c>
      <c r="U586" s="61">
        <v>48519</v>
      </c>
      <c r="V586" s="61">
        <v>71315</v>
      </c>
      <c r="W586" s="64">
        <v>109792</v>
      </c>
      <c r="X586" s="64">
        <v>104027</v>
      </c>
      <c r="Y586" s="61">
        <v>78755</v>
      </c>
      <c r="Z586" s="64">
        <v>198044</v>
      </c>
      <c r="AA586" s="64">
        <v>156990</v>
      </c>
      <c r="AB586" s="64">
        <v>136348</v>
      </c>
      <c r="AC586" s="64">
        <v>170035</v>
      </c>
      <c r="AD586" s="64">
        <v>132225</v>
      </c>
      <c r="AE586" s="64">
        <v>145504</v>
      </c>
      <c r="AF586" s="64">
        <v>208180</v>
      </c>
      <c r="AG586" s="64">
        <v>200401</v>
      </c>
      <c r="AH586" s="64">
        <v>206642</v>
      </c>
      <c r="AI586" s="64">
        <v>258153</v>
      </c>
      <c r="AJ586" s="64">
        <v>181377</v>
      </c>
      <c r="AK586" s="64">
        <v>194425</v>
      </c>
      <c r="AL586" s="64">
        <v>247640</v>
      </c>
      <c r="AM586" s="64">
        <v>166163</v>
      </c>
      <c r="AN586" s="64">
        <v>136712</v>
      </c>
      <c r="AO586" s="64">
        <v>162439</v>
      </c>
      <c r="AP586" s="64">
        <v>125460</v>
      </c>
      <c r="AQ586" s="64">
        <v>107460</v>
      </c>
      <c r="AR586" s="64">
        <v>125961</v>
      </c>
      <c r="AS586" s="61">
        <v>91517</v>
      </c>
      <c r="AT586" s="64">
        <v>121471</v>
      </c>
      <c r="AU586" s="64">
        <v>264305</v>
      </c>
      <c r="AV586" s="64">
        <v>191084</v>
      </c>
      <c r="AW586" s="64">
        <v>189838</v>
      </c>
      <c r="AX586" s="64">
        <v>228437</v>
      </c>
      <c r="AY586" s="64">
        <v>163928</v>
      </c>
      <c r="AZ586" s="64">
        <v>147668</v>
      </c>
      <c r="BA586" s="64">
        <v>176984</v>
      </c>
      <c r="BB586" s="64">
        <v>153890</v>
      </c>
      <c r="BC586" s="64">
        <v>143644</v>
      </c>
      <c r="BD586" s="64">
        <v>189123</v>
      </c>
      <c r="BE586" s="64">
        <v>172178</v>
      </c>
      <c r="BF586" s="64">
        <v>192831</v>
      </c>
      <c r="BG586" s="64">
        <v>245986</v>
      </c>
      <c r="BH586" s="64">
        <v>264780</v>
      </c>
      <c r="BI586" s="64">
        <v>368243</v>
      </c>
      <c r="BJ586" s="64">
        <v>463656</v>
      </c>
      <c r="BK586" s="64">
        <v>378017</v>
      </c>
      <c r="BL586" s="64">
        <v>317128</v>
      </c>
      <c r="BM586" s="64">
        <v>470244</v>
      </c>
      <c r="BN586" s="64">
        <v>427122</v>
      </c>
      <c r="BO586" s="64">
        <v>390117</v>
      </c>
      <c r="BP586" s="64">
        <v>577804</v>
      </c>
      <c r="BQ586" s="64">
        <v>515521</v>
      </c>
      <c r="BR586" s="64">
        <v>445009</v>
      </c>
      <c r="BS586" s="64">
        <v>560600</v>
      </c>
      <c r="BT586" s="64">
        <v>429242</v>
      </c>
      <c r="BU586" s="64">
        <v>407876</v>
      </c>
      <c r="BV586" s="64">
        <v>556843</v>
      </c>
      <c r="BW586" s="64"/>
      <c r="BX586" s="64"/>
      <c r="BY586" s="64"/>
      <c r="BZ586" s="64"/>
      <c r="CA586" s="64"/>
      <c r="CB586" s="64"/>
      <c r="CC586" s="64">
        <v>415279</v>
      </c>
      <c r="CD586" s="64">
        <v>356784</v>
      </c>
      <c r="CE586" s="64">
        <v>460846</v>
      </c>
      <c r="CF586" s="64">
        <v>353687</v>
      </c>
    </row>
    <row r="587" spans="2:84" x14ac:dyDescent="0.2">
      <c r="B587" s="62" t="s">
        <v>800</v>
      </c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  <c r="AD587" s="58"/>
      <c r="AE587" s="58"/>
      <c r="AF587" s="58"/>
      <c r="AG587" s="58"/>
      <c r="AH587" s="58"/>
      <c r="AI587" s="58"/>
      <c r="AJ587" s="58"/>
      <c r="AK587" s="58"/>
      <c r="AL587" s="58"/>
      <c r="AM587" s="58"/>
      <c r="AN587" s="58"/>
      <c r="AO587" s="58"/>
      <c r="AP587" s="58"/>
      <c r="AQ587" s="58"/>
      <c r="AR587" s="58"/>
      <c r="AS587" s="58"/>
      <c r="AT587" s="58"/>
      <c r="AU587" s="58"/>
      <c r="AV587" s="58"/>
      <c r="AW587" s="58"/>
      <c r="AX587" s="58"/>
      <c r="AY587" s="58"/>
      <c r="AZ587" s="58"/>
      <c r="BA587" s="58"/>
      <c r="BB587" s="58"/>
      <c r="BC587" s="58"/>
      <c r="BD587" s="58"/>
      <c r="BE587" s="58"/>
      <c r="BF587" s="58"/>
      <c r="BG587" s="58"/>
      <c r="BH587" s="58"/>
      <c r="BI587" s="58"/>
      <c r="BJ587" s="58"/>
      <c r="BK587" s="58"/>
      <c r="BL587" s="58"/>
      <c r="BM587" s="58"/>
      <c r="BN587" s="58"/>
      <c r="BO587" s="58"/>
      <c r="BP587" s="58"/>
      <c r="BQ587" s="58"/>
      <c r="BR587" s="58"/>
      <c r="BS587" s="58"/>
      <c r="BT587" s="58"/>
      <c r="BU587" s="58"/>
      <c r="BV587" s="58"/>
      <c r="BW587" s="58"/>
      <c r="BX587" s="58"/>
      <c r="BY587" s="58"/>
      <c r="BZ587" s="58"/>
      <c r="CA587" s="58"/>
      <c r="CB587" s="58"/>
      <c r="CC587" s="58"/>
      <c r="CD587" s="58"/>
      <c r="CE587" s="64">
        <v>222536</v>
      </c>
      <c r="CF587" s="64">
        <v>335850</v>
      </c>
    </row>
    <row r="588" spans="2:84" x14ac:dyDescent="0.2">
      <c r="B588" s="62" t="s">
        <v>542</v>
      </c>
      <c r="G588" s="64">
        <v>118373</v>
      </c>
      <c r="H588" s="64">
        <v>156992</v>
      </c>
      <c r="I588" s="64">
        <v>119768</v>
      </c>
      <c r="J588" s="64">
        <v>125509</v>
      </c>
      <c r="K588" s="64">
        <v>134378</v>
      </c>
      <c r="L588" s="61">
        <v>89289</v>
      </c>
      <c r="M588" s="61">
        <v>88666</v>
      </c>
      <c r="N588" s="64">
        <v>109410</v>
      </c>
      <c r="O588" s="61">
        <v>92237</v>
      </c>
      <c r="P588" s="64">
        <v>103601</v>
      </c>
      <c r="Q588" s="64">
        <v>144992</v>
      </c>
      <c r="R588" s="64">
        <v>116746</v>
      </c>
      <c r="S588" s="64">
        <v>147831</v>
      </c>
      <c r="T588" s="65">
        <v>1049004</v>
      </c>
      <c r="U588" s="65">
        <v>1018076</v>
      </c>
      <c r="V588" s="65">
        <v>1046511</v>
      </c>
      <c r="W588" s="65">
        <v>1087111</v>
      </c>
      <c r="X588" s="64">
        <v>701019</v>
      </c>
      <c r="Y588" s="64">
        <v>729417</v>
      </c>
      <c r="Z588" s="64">
        <v>852863</v>
      </c>
      <c r="AA588" s="64">
        <v>722828</v>
      </c>
      <c r="AB588" s="64">
        <v>794076</v>
      </c>
      <c r="AC588" s="65">
        <v>1147805</v>
      </c>
      <c r="AD588" s="64">
        <v>906412</v>
      </c>
      <c r="AE588" s="65">
        <v>1028157</v>
      </c>
      <c r="AF588" s="65">
        <v>1254303</v>
      </c>
      <c r="AG588" s="64">
        <v>897707</v>
      </c>
      <c r="AH588" s="64">
        <v>905601</v>
      </c>
      <c r="AI588" s="64">
        <v>957698</v>
      </c>
      <c r="AJ588" s="64">
        <v>638756</v>
      </c>
      <c r="AK588" s="64">
        <v>583967</v>
      </c>
      <c r="AL588" s="64">
        <v>695403</v>
      </c>
      <c r="AM588" s="64">
        <v>610150</v>
      </c>
      <c r="AN588" s="64">
        <v>649164</v>
      </c>
      <c r="AO588" s="64">
        <v>922499</v>
      </c>
      <c r="AP588" s="64">
        <v>764153</v>
      </c>
      <c r="AQ588" s="64">
        <v>747539</v>
      </c>
      <c r="AR588" s="65">
        <v>1015637</v>
      </c>
      <c r="AS588" s="64">
        <v>765209</v>
      </c>
      <c r="AT588" s="64">
        <v>821456</v>
      </c>
      <c r="AU588" s="64">
        <v>805352</v>
      </c>
      <c r="AV588" s="64">
        <v>560423</v>
      </c>
      <c r="AW588" s="64">
        <v>503962</v>
      </c>
      <c r="AX588" s="64">
        <v>626354</v>
      </c>
      <c r="AY588" s="64">
        <v>506316</v>
      </c>
      <c r="AZ588" s="64">
        <v>554326</v>
      </c>
      <c r="BA588" s="64">
        <v>660371</v>
      </c>
      <c r="BB588" s="64">
        <v>504467</v>
      </c>
      <c r="BC588" s="64">
        <v>452876</v>
      </c>
      <c r="BD588" s="64">
        <v>543025</v>
      </c>
      <c r="BE588" s="64">
        <v>371443</v>
      </c>
      <c r="BF588" s="64">
        <v>361456</v>
      </c>
      <c r="BG588" s="64">
        <v>384307</v>
      </c>
      <c r="BH588" s="64">
        <v>267198</v>
      </c>
      <c r="BI588" s="64">
        <v>222016</v>
      </c>
      <c r="BJ588" s="64">
        <v>259006</v>
      </c>
      <c r="BK588" s="64">
        <v>225737</v>
      </c>
      <c r="BL588" s="64">
        <v>238812</v>
      </c>
      <c r="BM588" s="64">
        <v>309546</v>
      </c>
      <c r="BN588" s="64">
        <v>269085</v>
      </c>
      <c r="BO588" s="64">
        <v>272186</v>
      </c>
      <c r="BP588" s="64">
        <v>370435</v>
      </c>
      <c r="BQ588" s="64">
        <v>308737</v>
      </c>
      <c r="BR588" s="64">
        <v>294304</v>
      </c>
      <c r="BS588" s="64">
        <v>348605</v>
      </c>
      <c r="BT588" s="64">
        <v>321465</v>
      </c>
      <c r="BU588" s="64">
        <v>264148</v>
      </c>
      <c r="BV588" s="64">
        <v>326479</v>
      </c>
      <c r="BW588" s="64"/>
      <c r="BX588" s="64"/>
      <c r="BY588" s="64"/>
      <c r="BZ588" s="64"/>
      <c r="CA588" s="64"/>
      <c r="CB588" s="64"/>
      <c r="CC588" s="64">
        <v>196059</v>
      </c>
      <c r="CD588" s="64">
        <v>230182</v>
      </c>
      <c r="CE588" s="64">
        <v>407791</v>
      </c>
      <c r="CF588" s="64">
        <v>330997</v>
      </c>
    </row>
    <row r="589" spans="2:84" x14ac:dyDescent="0.2">
      <c r="B589" s="62" t="s">
        <v>272</v>
      </c>
      <c r="G589" s="64">
        <v>945334</v>
      </c>
      <c r="H589" s="65">
        <v>1342916</v>
      </c>
      <c r="I589" s="65">
        <v>1212363</v>
      </c>
      <c r="J589" s="65">
        <v>1255322</v>
      </c>
      <c r="K589" s="65">
        <v>1584317</v>
      </c>
      <c r="L589" s="65">
        <v>1320430</v>
      </c>
      <c r="M589" s="65">
        <v>1347787</v>
      </c>
      <c r="N589" s="65">
        <v>1513670</v>
      </c>
      <c r="O589" s="65">
        <v>1223586</v>
      </c>
      <c r="P589" s="65">
        <v>1109339</v>
      </c>
      <c r="Q589" s="65">
        <v>1350079</v>
      </c>
      <c r="R589" s="65">
        <v>1101605</v>
      </c>
      <c r="S589" s="65">
        <v>1106563</v>
      </c>
      <c r="T589" s="65">
        <v>1459441</v>
      </c>
      <c r="U589" s="65">
        <v>1176589</v>
      </c>
      <c r="V589" s="65">
        <v>1124480</v>
      </c>
      <c r="W589" s="65">
        <v>1336399</v>
      </c>
      <c r="X589" s="65">
        <v>1722284</v>
      </c>
      <c r="Y589" s="65">
        <v>1384533</v>
      </c>
      <c r="Z589" s="65">
        <v>1310172</v>
      </c>
      <c r="AA589" s="65">
        <v>1087559</v>
      </c>
      <c r="AB589" s="64">
        <v>983625</v>
      </c>
      <c r="AC589" s="65">
        <v>1222451</v>
      </c>
      <c r="AD589" s="64">
        <v>954084</v>
      </c>
      <c r="AE589" s="64">
        <v>925466</v>
      </c>
      <c r="AF589" s="65">
        <v>1072626</v>
      </c>
      <c r="AG589" s="64">
        <v>925614</v>
      </c>
      <c r="AH589" s="64">
        <v>934946</v>
      </c>
      <c r="AI589" s="65">
        <v>1459058</v>
      </c>
      <c r="AJ589" s="65">
        <v>1153518</v>
      </c>
      <c r="AK589" s="65">
        <v>1198195</v>
      </c>
      <c r="AL589" s="65">
        <v>1508803</v>
      </c>
      <c r="AM589" s="65">
        <v>1104247</v>
      </c>
      <c r="AN589" s="64">
        <v>919147</v>
      </c>
      <c r="AO589" s="65">
        <v>1114187</v>
      </c>
      <c r="AP589" s="64">
        <v>895830</v>
      </c>
      <c r="AQ589" s="64">
        <v>852105</v>
      </c>
      <c r="AR589" s="65">
        <v>1126769</v>
      </c>
      <c r="AS589" s="64">
        <v>847151</v>
      </c>
      <c r="AT589" s="64">
        <v>976651</v>
      </c>
      <c r="AU589" s="65">
        <v>1184538</v>
      </c>
      <c r="AV589" s="64">
        <v>917159</v>
      </c>
      <c r="AW589" s="64">
        <v>961799</v>
      </c>
      <c r="AX589" s="65">
        <v>1163663</v>
      </c>
      <c r="AY589" s="64">
        <v>940805</v>
      </c>
      <c r="AZ589" s="64">
        <v>572673</v>
      </c>
      <c r="BA589" s="64">
        <v>702379</v>
      </c>
      <c r="BB589" s="64">
        <v>528941</v>
      </c>
      <c r="BC589" s="64">
        <v>531133</v>
      </c>
      <c r="BD589" s="64">
        <v>850916</v>
      </c>
      <c r="BE589" s="64">
        <v>524193</v>
      </c>
      <c r="BF589" s="64">
        <v>521948</v>
      </c>
      <c r="BG589" s="64">
        <v>653156</v>
      </c>
      <c r="BH589" s="64">
        <v>493571</v>
      </c>
      <c r="BI589" s="64">
        <v>556292</v>
      </c>
      <c r="BJ589" s="64">
        <v>656120</v>
      </c>
      <c r="BK589" s="64">
        <v>536340</v>
      </c>
      <c r="BL589" s="64">
        <v>448285</v>
      </c>
      <c r="BM589" s="64">
        <v>521521</v>
      </c>
      <c r="BN589" s="64">
        <v>471157</v>
      </c>
      <c r="BO589" s="64">
        <v>395508</v>
      </c>
      <c r="BP589" s="64">
        <v>522836</v>
      </c>
      <c r="BQ589" s="64">
        <v>404930</v>
      </c>
      <c r="BR589" s="64">
        <v>504962</v>
      </c>
      <c r="BS589" s="64">
        <v>629174</v>
      </c>
      <c r="BT589" s="64">
        <v>457391</v>
      </c>
      <c r="BU589" s="64">
        <v>443242</v>
      </c>
      <c r="BV589" s="64">
        <v>473995</v>
      </c>
      <c r="BW589" s="64"/>
      <c r="BX589" s="64"/>
      <c r="BY589" s="64"/>
      <c r="BZ589" s="64"/>
      <c r="CA589" s="64"/>
      <c r="CB589" s="64"/>
      <c r="CC589" s="64">
        <v>511711</v>
      </c>
      <c r="CD589" s="64">
        <v>388962</v>
      </c>
      <c r="CE589" s="64">
        <v>446624</v>
      </c>
      <c r="CF589" s="64">
        <v>322514</v>
      </c>
    </row>
    <row r="590" spans="2:84" x14ac:dyDescent="0.2">
      <c r="B590" s="62" t="s">
        <v>400</v>
      </c>
      <c r="G590" s="64">
        <v>123651</v>
      </c>
      <c r="H590" s="64">
        <v>163495</v>
      </c>
      <c r="I590" s="64">
        <v>127449</v>
      </c>
      <c r="J590" s="64">
        <v>128084</v>
      </c>
      <c r="K590" s="64">
        <v>153395</v>
      </c>
      <c r="L590" s="64">
        <v>121877</v>
      </c>
      <c r="M590" s="64">
        <v>124380</v>
      </c>
      <c r="N590" s="64">
        <v>150446</v>
      </c>
      <c r="O590" s="64">
        <v>124706</v>
      </c>
      <c r="P590" s="64">
        <v>123706</v>
      </c>
      <c r="Q590" s="64">
        <v>151473</v>
      </c>
      <c r="R590" s="64">
        <v>127860</v>
      </c>
      <c r="S590" s="64">
        <v>125863</v>
      </c>
      <c r="T590" s="64">
        <v>152517</v>
      </c>
      <c r="U590" s="64">
        <v>121626</v>
      </c>
      <c r="V590" s="64">
        <v>122200</v>
      </c>
      <c r="W590" s="64">
        <v>141153</v>
      </c>
      <c r="X590" s="64">
        <v>143396</v>
      </c>
      <c r="Y590" s="64">
        <v>139121</v>
      </c>
      <c r="Z590" s="64">
        <v>167244</v>
      </c>
      <c r="AA590" s="64">
        <v>130955</v>
      </c>
      <c r="AB590" s="64">
        <v>129178</v>
      </c>
      <c r="AC590" s="64">
        <v>160427</v>
      </c>
      <c r="AD590" s="64">
        <v>148228</v>
      </c>
      <c r="AE590" s="64">
        <v>224596</v>
      </c>
      <c r="AF590" s="64">
        <v>246725</v>
      </c>
      <c r="AG590" s="64">
        <v>209064</v>
      </c>
      <c r="AH590" s="64">
        <v>203566</v>
      </c>
      <c r="AI590" s="64">
        <v>225912</v>
      </c>
      <c r="AJ590" s="64">
        <v>186469</v>
      </c>
      <c r="AK590" s="64">
        <v>193753</v>
      </c>
      <c r="AL590" s="64">
        <v>231866</v>
      </c>
      <c r="AM590" s="64">
        <v>168372</v>
      </c>
      <c r="AN590" s="64">
        <v>178170</v>
      </c>
      <c r="AO590" s="64">
        <v>225657</v>
      </c>
      <c r="AP590" s="64">
        <v>186491</v>
      </c>
      <c r="AQ590" s="64">
        <v>215562</v>
      </c>
      <c r="AR590" s="64">
        <v>278166</v>
      </c>
      <c r="AS590" s="64">
        <v>202040</v>
      </c>
      <c r="AT590" s="64">
        <v>201958</v>
      </c>
      <c r="AU590" s="64">
        <v>253361</v>
      </c>
      <c r="AV590" s="64">
        <v>196527</v>
      </c>
      <c r="AW590" s="64">
        <v>204009</v>
      </c>
      <c r="AX590" s="64">
        <v>246009</v>
      </c>
      <c r="AY590" s="64">
        <v>249706</v>
      </c>
      <c r="AZ590" s="64">
        <v>268639</v>
      </c>
      <c r="BA590" s="64">
        <v>350474</v>
      </c>
      <c r="BB590" s="64">
        <v>350516</v>
      </c>
      <c r="BC590" s="64">
        <v>346281</v>
      </c>
      <c r="BD590" s="64">
        <v>418583</v>
      </c>
      <c r="BE590" s="64">
        <v>292454</v>
      </c>
      <c r="BF590" s="64">
        <v>298020</v>
      </c>
      <c r="BG590" s="64">
        <v>390496</v>
      </c>
      <c r="BH590" s="64">
        <v>353122</v>
      </c>
      <c r="BI590" s="64">
        <v>449789</v>
      </c>
      <c r="BJ590" s="64">
        <v>556981</v>
      </c>
      <c r="BK590" s="64">
        <v>459754</v>
      </c>
      <c r="BL590" s="64">
        <v>456208</v>
      </c>
      <c r="BM590" s="64">
        <v>565991</v>
      </c>
      <c r="BN590" s="64">
        <v>487796</v>
      </c>
      <c r="BO590" s="64">
        <v>489249</v>
      </c>
      <c r="BP590" s="64">
        <v>590110</v>
      </c>
      <c r="BQ590" s="64">
        <v>456885</v>
      </c>
      <c r="BR590" s="64">
        <v>448895</v>
      </c>
      <c r="BS590" s="64">
        <v>572534</v>
      </c>
      <c r="BT590" s="64">
        <v>368506</v>
      </c>
      <c r="BU590" s="64">
        <v>399229</v>
      </c>
      <c r="BV590" s="64">
        <v>493905</v>
      </c>
      <c r="BW590" s="64"/>
      <c r="BX590" s="64"/>
      <c r="BY590" s="64"/>
      <c r="BZ590" s="64"/>
      <c r="CA590" s="64"/>
      <c r="CB590" s="64"/>
      <c r="CC590" s="64">
        <v>395497</v>
      </c>
      <c r="CD590" s="64">
        <v>343204</v>
      </c>
      <c r="CE590" s="64">
        <v>427807</v>
      </c>
      <c r="CF590" s="64">
        <v>317816</v>
      </c>
    </row>
    <row r="591" spans="2:84" x14ac:dyDescent="0.2">
      <c r="B591" s="62" t="s">
        <v>475</v>
      </c>
      <c r="G591" s="61">
        <v>76864</v>
      </c>
      <c r="H591" s="61">
        <v>97905</v>
      </c>
      <c r="I591" s="61">
        <v>71531</v>
      </c>
      <c r="J591" s="61">
        <v>66691</v>
      </c>
      <c r="K591" s="61">
        <v>87350</v>
      </c>
      <c r="L591" s="61">
        <v>79811</v>
      </c>
      <c r="M591" s="61">
        <v>91728</v>
      </c>
      <c r="N591" s="64">
        <v>101957</v>
      </c>
      <c r="O591" s="61">
        <v>77691</v>
      </c>
      <c r="P591" s="61">
        <v>88849</v>
      </c>
      <c r="Q591" s="61">
        <v>98255</v>
      </c>
      <c r="R591" s="61">
        <v>83352</v>
      </c>
      <c r="S591" s="61">
        <v>87758</v>
      </c>
      <c r="T591" s="64">
        <v>110662</v>
      </c>
      <c r="U591" s="61">
        <v>92045</v>
      </c>
      <c r="V591" s="61">
        <v>89879</v>
      </c>
      <c r="W591" s="64">
        <v>115687</v>
      </c>
      <c r="X591" s="61">
        <v>74611</v>
      </c>
      <c r="Y591" s="61">
        <v>63873</v>
      </c>
      <c r="Z591" s="64">
        <v>109595</v>
      </c>
      <c r="AA591" s="61">
        <v>96954</v>
      </c>
      <c r="AB591" s="61">
        <v>83076</v>
      </c>
      <c r="AC591" s="64">
        <v>128736</v>
      </c>
      <c r="AD591" s="61">
        <v>90431</v>
      </c>
      <c r="AE591" s="61">
        <v>92839</v>
      </c>
      <c r="AF591" s="61">
        <v>95809</v>
      </c>
      <c r="AG591" s="61">
        <v>96994</v>
      </c>
      <c r="AH591" s="61">
        <v>80969</v>
      </c>
      <c r="AI591" s="64">
        <v>104365</v>
      </c>
      <c r="AJ591" s="61">
        <v>74220</v>
      </c>
      <c r="AK591" s="61">
        <v>73685</v>
      </c>
      <c r="AL591" s="61">
        <v>94270</v>
      </c>
      <c r="AM591" s="64">
        <v>103125</v>
      </c>
      <c r="AN591" s="64">
        <v>101517</v>
      </c>
      <c r="AO591" s="64">
        <v>135470</v>
      </c>
      <c r="AP591" s="64">
        <v>111031</v>
      </c>
      <c r="AQ591" s="64">
        <v>102800</v>
      </c>
      <c r="AR591" s="64">
        <v>129111</v>
      </c>
      <c r="AS591" s="61">
        <v>80464</v>
      </c>
      <c r="AT591" s="61">
        <v>89643</v>
      </c>
      <c r="AU591" s="64">
        <v>102283</v>
      </c>
      <c r="AV591" s="64">
        <v>103048</v>
      </c>
      <c r="AW591" s="64">
        <v>109445</v>
      </c>
      <c r="AX591" s="64">
        <v>242645</v>
      </c>
      <c r="AY591" s="64">
        <v>174806</v>
      </c>
      <c r="AZ591" s="64">
        <v>128693</v>
      </c>
      <c r="BA591" s="64">
        <v>132494</v>
      </c>
      <c r="BB591" s="64">
        <v>106785</v>
      </c>
      <c r="BC591" s="61">
        <v>85607</v>
      </c>
      <c r="BD591" s="64">
        <v>165856</v>
      </c>
      <c r="BE591" s="64">
        <v>121042</v>
      </c>
      <c r="BF591" s="64">
        <v>108854</v>
      </c>
      <c r="BG591" s="64">
        <v>155975</v>
      </c>
      <c r="BH591" s="64">
        <v>181686</v>
      </c>
      <c r="BI591" s="64">
        <v>198418</v>
      </c>
      <c r="BJ591" s="64">
        <v>268482</v>
      </c>
      <c r="BK591" s="64">
        <v>215937</v>
      </c>
      <c r="BL591" s="64">
        <v>204565</v>
      </c>
      <c r="BM591" s="64">
        <v>290243</v>
      </c>
      <c r="BN591" s="64">
        <v>213941</v>
      </c>
      <c r="BO591" s="64">
        <v>196584</v>
      </c>
      <c r="BP591" s="64">
        <v>331702</v>
      </c>
      <c r="BQ591" s="64">
        <v>434280</v>
      </c>
      <c r="BR591" s="64">
        <v>403112</v>
      </c>
      <c r="BS591" s="64">
        <v>542521</v>
      </c>
      <c r="BT591" s="64">
        <v>477756</v>
      </c>
      <c r="BU591" s="64">
        <v>401491</v>
      </c>
      <c r="BV591" s="64">
        <v>561547</v>
      </c>
      <c r="BW591" s="64"/>
      <c r="BX591" s="64"/>
      <c r="BY591" s="64"/>
      <c r="BZ591" s="64"/>
      <c r="CA591" s="64"/>
      <c r="CB591" s="64"/>
      <c r="CC591" s="64">
        <v>392822</v>
      </c>
      <c r="CD591" s="64">
        <v>388987</v>
      </c>
      <c r="CE591" s="64">
        <v>384480</v>
      </c>
      <c r="CF591" s="64">
        <v>316256</v>
      </c>
    </row>
    <row r="592" spans="2:84" x14ac:dyDescent="0.2">
      <c r="B592" s="62" t="s">
        <v>554</v>
      </c>
      <c r="G592" s="65">
        <v>2646274</v>
      </c>
      <c r="H592" s="65">
        <v>3554059</v>
      </c>
      <c r="I592" s="65">
        <v>2957791</v>
      </c>
      <c r="J592" s="65">
        <v>3259081</v>
      </c>
      <c r="K592" s="65">
        <v>4341137</v>
      </c>
      <c r="L592" s="65">
        <v>3343542</v>
      </c>
      <c r="M592" s="65">
        <v>3222549</v>
      </c>
      <c r="N592" s="65">
        <v>4003585</v>
      </c>
      <c r="O592" s="65">
        <v>3206356</v>
      </c>
      <c r="P592" s="65">
        <v>3038302</v>
      </c>
      <c r="Q592" s="65">
        <v>4038677</v>
      </c>
      <c r="R592" s="65">
        <v>3736660</v>
      </c>
      <c r="S592" s="65">
        <v>4224834</v>
      </c>
      <c r="T592" s="65">
        <v>5618073</v>
      </c>
      <c r="U592" s="65">
        <v>4459552</v>
      </c>
      <c r="V592" s="65">
        <v>4591082</v>
      </c>
      <c r="W592" s="65">
        <v>5751980</v>
      </c>
      <c r="X592" s="65">
        <v>4953679</v>
      </c>
      <c r="Y592" s="65">
        <v>6269130</v>
      </c>
      <c r="Z592" s="65">
        <v>6599499</v>
      </c>
      <c r="AA592" s="65">
        <v>5509820</v>
      </c>
      <c r="AB592" s="65">
        <v>5231308</v>
      </c>
      <c r="AC592" s="65">
        <v>7089525</v>
      </c>
      <c r="AD592" s="65">
        <v>5318816</v>
      </c>
      <c r="AE592" s="65">
        <v>5737227</v>
      </c>
      <c r="AF592" s="65">
        <v>6751121</v>
      </c>
      <c r="AG592" s="65">
        <v>5652465</v>
      </c>
      <c r="AH592" s="65">
        <v>5289344</v>
      </c>
      <c r="AI592" s="65">
        <v>7233360</v>
      </c>
      <c r="AJ592" s="65">
        <v>5418291</v>
      </c>
      <c r="AK592" s="65">
        <v>5418518</v>
      </c>
      <c r="AL592" s="65">
        <v>6744182</v>
      </c>
      <c r="AM592" s="65">
        <v>5367239</v>
      </c>
      <c r="AN592" s="65">
        <v>5072186</v>
      </c>
      <c r="AO592" s="65">
        <v>6213079</v>
      </c>
      <c r="AP592" s="65">
        <v>5077188</v>
      </c>
      <c r="AQ592" s="65">
        <v>5157196</v>
      </c>
      <c r="AR592" s="65">
        <v>7798029</v>
      </c>
      <c r="AS592" s="65">
        <v>7499716</v>
      </c>
      <c r="AT592" s="65">
        <v>8104296</v>
      </c>
      <c r="AU592" s="65">
        <v>9776741</v>
      </c>
      <c r="AV592" s="67">
        <v>10150017</v>
      </c>
      <c r="AW592" s="65">
        <v>9704409</v>
      </c>
      <c r="AX592" s="67">
        <v>12471736</v>
      </c>
      <c r="AY592" s="65">
        <v>9421161</v>
      </c>
      <c r="AZ592" s="65">
        <v>8985036</v>
      </c>
      <c r="BA592" s="65">
        <v>7434676</v>
      </c>
      <c r="BB592" s="65">
        <v>4578647</v>
      </c>
      <c r="BC592" s="65">
        <v>1040943</v>
      </c>
      <c r="BD592" s="64">
        <v>979703</v>
      </c>
      <c r="BE592" s="64">
        <v>800508</v>
      </c>
      <c r="BF592" s="64">
        <v>495276</v>
      </c>
      <c r="BG592" s="65">
        <v>1540375</v>
      </c>
      <c r="BH592" s="64">
        <v>958442</v>
      </c>
      <c r="BI592" s="64">
        <v>989356</v>
      </c>
      <c r="BJ592" s="64">
        <v>986236</v>
      </c>
      <c r="BK592" s="65">
        <v>1063201</v>
      </c>
      <c r="BL592" s="64">
        <v>912730</v>
      </c>
      <c r="BM592" s="64">
        <v>828358</v>
      </c>
      <c r="BN592" s="64">
        <v>272738</v>
      </c>
      <c r="BO592" s="64">
        <v>567559</v>
      </c>
      <c r="BP592" s="64">
        <v>868219</v>
      </c>
      <c r="BQ592" s="64">
        <v>777164</v>
      </c>
      <c r="BR592" s="64">
        <v>578108</v>
      </c>
      <c r="BS592" s="64">
        <v>816239</v>
      </c>
      <c r="BT592" s="64">
        <v>305389</v>
      </c>
      <c r="BU592" s="64">
        <v>545595</v>
      </c>
      <c r="BV592" s="64">
        <v>326763</v>
      </c>
      <c r="BW592" s="64"/>
      <c r="BX592" s="64"/>
      <c r="BY592" s="64"/>
      <c r="BZ592" s="64"/>
      <c r="CA592" s="64"/>
      <c r="CB592" s="64"/>
      <c r="CC592" s="64">
        <v>560399</v>
      </c>
      <c r="CD592" s="64">
        <v>288890</v>
      </c>
      <c r="CE592" s="64">
        <v>358462</v>
      </c>
      <c r="CF592" s="64">
        <v>304786</v>
      </c>
    </row>
    <row r="593" spans="2:84" x14ac:dyDescent="0.2">
      <c r="B593" s="62" t="s">
        <v>355</v>
      </c>
      <c r="G593" s="64">
        <v>307517</v>
      </c>
      <c r="H593" s="64">
        <v>388011</v>
      </c>
      <c r="I593" s="64">
        <v>627698</v>
      </c>
      <c r="J593" s="64">
        <v>877736</v>
      </c>
      <c r="K593" s="65">
        <v>1103375</v>
      </c>
      <c r="L593" s="64">
        <v>916520</v>
      </c>
      <c r="M593" s="64">
        <v>982987</v>
      </c>
      <c r="N593" s="65">
        <v>1186820</v>
      </c>
      <c r="O593" s="64">
        <v>970281</v>
      </c>
      <c r="P593" s="64">
        <v>962667</v>
      </c>
      <c r="Q593" s="65">
        <v>1177207</v>
      </c>
      <c r="R593" s="65">
        <v>1040798</v>
      </c>
      <c r="S593" s="65">
        <v>1028183</v>
      </c>
      <c r="T593" s="65">
        <v>1328318</v>
      </c>
      <c r="U593" s="65">
        <v>1012793</v>
      </c>
      <c r="V593" s="65">
        <v>1050399</v>
      </c>
      <c r="W593" s="65">
        <v>1498889</v>
      </c>
      <c r="X593" s="65">
        <v>1139792</v>
      </c>
      <c r="Y593" s="65">
        <v>1060605</v>
      </c>
      <c r="Z593" s="65">
        <v>1388590</v>
      </c>
      <c r="AA593" s="65">
        <v>1096724</v>
      </c>
      <c r="AB593" s="65">
        <v>1106067</v>
      </c>
      <c r="AC593" s="65">
        <v>1416840</v>
      </c>
      <c r="AD593" s="65">
        <v>1097261</v>
      </c>
      <c r="AE593" s="65">
        <v>1123645</v>
      </c>
      <c r="AF593" s="65">
        <v>1318688</v>
      </c>
      <c r="AG593" s="65">
        <v>1226604</v>
      </c>
      <c r="AH593" s="65">
        <v>1174674</v>
      </c>
      <c r="AI593" s="65">
        <v>1441806</v>
      </c>
      <c r="AJ593" s="65">
        <v>1146923</v>
      </c>
      <c r="AK593" s="65">
        <v>1239223</v>
      </c>
      <c r="AL593" s="65">
        <v>1643068</v>
      </c>
      <c r="AM593" s="65">
        <v>1308752</v>
      </c>
      <c r="AN593" s="65">
        <v>1327772</v>
      </c>
      <c r="AO593" s="65">
        <v>1663199</v>
      </c>
      <c r="AP593" s="65">
        <v>1369121</v>
      </c>
      <c r="AQ593" s="65">
        <v>1646332</v>
      </c>
      <c r="AR593" s="65">
        <v>1991548</v>
      </c>
      <c r="AS593" s="65">
        <v>1734487</v>
      </c>
      <c r="AT593" s="65">
        <v>1706505</v>
      </c>
      <c r="AU593" s="65">
        <v>2000583</v>
      </c>
      <c r="AV593" s="65">
        <v>1989581</v>
      </c>
      <c r="AW593" s="65">
        <v>1989416</v>
      </c>
      <c r="AX593" s="65">
        <v>2526344</v>
      </c>
      <c r="AY593" s="65">
        <v>2215077</v>
      </c>
      <c r="AZ593" s="65">
        <v>1991226</v>
      </c>
      <c r="BA593" s="65">
        <v>3048910</v>
      </c>
      <c r="BB593" s="65">
        <v>1902266</v>
      </c>
      <c r="BC593" s="65">
        <v>3439793</v>
      </c>
      <c r="BD593" s="65">
        <v>3206915</v>
      </c>
      <c r="BE593" s="65">
        <v>1103653</v>
      </c>
      <c r="BF593" s="64">
        <v>956695</v>
      </c>
      <c r="BG593" s="64">
        <v>972958</v>
      </c>
      <c r="BH593" s="65">
        <v>1252325</v>
      </c>
      <c r="BI593" s="65">
        <v>1126688</v>
      </c>
      <c r="BJ593" s="65">
        <v>1464270</v>
      </c>
      <c r="BK593" s="65">
        <v>1303656</v>
      </c>
      <c r="BL593" s="65">
        <v>1042384</v>
      </c>
      <c r="BM593" s="65">
        <v>1372181</v>
      </c>
      <c r="BN593" s="64">
        <v>708843</v>
      </c>
      <c r="BO593" s="64">
        <v>610877</v>
      </c>
      <c r="BP593" s="64">
        <v>698875</v>
      </c>
      <c r="BQ593" s="64">
        <v>574256</v>
      </c>
      <c r="BR593" s="64">
        <v>458249</v>
      </c>
      <c r="BS593" s="64">
        <v>659967</v>
      </c>
      <c r="BT593" s="64">
        <v>632264</v>
      </c>
      <c r="BU593" s="64">
        <v>477782</v>
      </c>
      <c r="BV593" s="64">
        <v>598449</v>
      </c>
      <c r="BW593" s="64"/>
      <c r="BX593" s="64"/>
      <c r="BY593" s="64"/>
      <c r="BZ593" s="64"/>
      <c r="CA593" s="64"/>
      <c r="CB593" s="64"/>
      <c r="CC593" s="64">
        <v>532749</v>
      </c>
      <c r="CD593" s="64">
        <v>458753</v>
      </c>
      <c r="CE593" s="64">
        <v>586992</v>
      </c>
      <c r="CF593" s="64">
        <v>303200</v>
      </c>
    </row>
    <row r="594" spans="2:84" x14ac:dyDescent="0.2">
      <c r="B594" s="62" t="s">
        <v>517</v>
      </c>
      <c r="G594" s="64">
        <v>247020</v>
      </c>
      <c r="H594" s="64">
        <v>269807</v>
      </c>
      <c r="I594" s="64">
        <v>387325</v>
      </c>
      <c r="J594" s="64">
        <v>461760</v>
      </c>
      <c r="K594" s="64">
        <v>242256</v>
      </c>
      <c r="L594" s="64">
        <v>294691</v>
      </c>
      <c r="M594" s="64">
        <v>253786</v>
      </c>
      <c r="N594" s="64">
        <v>272818</v>
      </c>
      <c r="O594" s="64">
        <v>243125</v>
      </c>
      <c r="P594" s="64">
        <v>264236</v>
      </c>
      <c r="Q594" s="64">
        <v>268353</v>
      </c>
      <c r="R594" s="64">
        <v>218410</v>
      </c>
      <c r="S594" s="64">
        <v>294252</v>
      </c>
      <c r="T594" s="64">
        <v>104939</v>
      </c>
      <c r="U594" s="64">
        <v>119677</v>
      </c>
      <c r="V594" s="61">
        <v>87668</v>
      </c>
      <c r="W594" s="64">
        <v>126936</v>
      </c>
      <c r="X594" s="61">
        <v>44098</v>
      </c>
      <c r="Y594" s="61">
        <v>71131</v>
      </c>
      <c r="Z594" s="61">
        <v>59606</v>
      </c>
      <c r="AA594" s="61">
        <v>86709</v>
      </c>
      <c r="AB594" s="61">
        <v>65422</v>
      </c>
      <c r="AC594" s="64">
        <v>109385</v>
      </c>
      <c r="AD594" s="61">
        <v>77843</v>
      </c>
      <c r="AE594" s="64">
        <v>113571</v>
      </c>
      <c r="AF594" s="61">
        <v>80119</v>
      </c>
      <c r="AG594" s="61">
        <v>98968</v>
      </c>
      <c r="AH594" s="61">
        <v>71762</v>
      </c>
      <c r="AI594" s="64">
        <v>132924</v>
      </c>
      <c r="AJ594" s="64">
        <v>124377</v>
      </c>
      <c r="AK594" s="61">
        <v>63053</v>
      </c>
      <c r="AL594" s="61">
        <v>63231</v>
      </c>
      <c r="AM594" s="61">
        <v>45032</v>
      </c>
      <c r="AN594" s="61">
        <v>56413</v>
      </c>
      <c r="AO594" s="61">
        <v>63147</v>
      </c>
      <c r="AP594" s="61">
        <v>57398</v>
      </c>
      <c r="AQ594" s="61">
        <v>45341</v>
      </c>
      <c r="AR594" s="61">
        <v>94974</v>
      </c>
      <c r="AS594" s="61">
        <v>57648</v>
      </c>
      <c r="AT594" s="61">
        <v>79856</v>
      </c>
      <c r="AU594" s="64">
        <v>114964</v>
      </c>
      <c r="AV594" s="64">
        <v>101233</v>
      </c>
      <c r="AW594" s="64">
        <v>106064</v>
      </c>
      <c r="AX594" s="64">
        <v>144456</v>
      </c>
      <c r="AY594" s="64">
        <v>107680</v>
      </c>
      <c r="AZ594" s="61">
        <v>55648</v>
      </c>
      <c r="BA594" s="61">
        <v>85013</v>
      </c>
      <c r="BB594" s="61">
        <v>66257</v>
      </c>
      <c r="BC594" s="61">
        <v>60224</v>
      </c>
      <c r="BD594" s="61">
        <v>94908</v>
      </c>
      <c r="BE594" s="61">
        <v>92830</v>
      </c>
      <c r="BF594" s="61">
        <v>82388</v>
      </c>
      <c r="BG594" s="64">
        <v>101795</v>
      </c>
      <c r="BH594" s="61">
        <v>83230</v>
      </c>
      <c r="BI594" s="64">
        <v>303737</v>
      </c>
      <c r="BJ594" s="64">
        <v>232763</v>
      </c>
      <c r="BK594" s="64">
        <v>236288</v>
      </c>
      <c r="BL594" s="64">
        <v>192324</v>
      </c>
      <c r="BM594" s="64">
        <v>263895</v>
      </c>
      <c r="BN594" s="64">
        <v>281470</v>
      </c>
      <c r="BO594" s="64">
        <v>200129</v>
      </c>
      <c r="BP594" s="64">
        <v>215860</v>
      </c>
      <c r="BQ594" s="64">
        <v>195473</v>
      </c>
      <c r="BR594" s="64">
        <v>146465</v>
      </c>
      <c r="BS594" s="64">
        <v>250109</v>
      </c>
      <c r="BT594" s="64">
        <v>222297</v>
      </c>
      <c r="BU594" s="64">
        <v>231997</v>
      </c>
      <c r="BV594" s="64">
        <v>476218</v>
      </c>
      <c r="BW594" s="64"/>
      <c r="BX594" s="64"/>
      <c r="BY594" s="64"/>
      <c r="BZ594" s="64"/>
      <c r="CA594" s="64"/>
      <c r="CB594" s="64"/>
      <c r="CC594" s="64">
        <v>145717</v>
      </c>
      <c r="CD594" s="64">
        <v>220218</v>
      </c>
      <c r="CE594" s="64">
        <v>186137</v>
      </c>
      <c r="CF594" s="64">
        <v>288797</v>
      </c>
    </row>
    <row r="595" spans="2:84" x14ac:dyDescent="0.2">
      <c r="B595" s="62" t="s">
        <v>799</v>
      </c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60">
        <v>1206</v>
      </c>
      <c r="R595" s="61">
        <v>62088</v>
      </c>
      <c r="S595" s="64">
        <v>133851</v>
      </c>
      <c r="T595" s="64">
        <v>311952</v>
      </c>
      <c r="U595" s="64">
        <v>330796</v>
      </c>
      <c r="V595" s="64">
        <v>392837</v>
      </c>
      <c r="W595" s="64">
        <v>566605</v>
      </c>
      <c r="X595" s="64">
        <v>745938</v>
      </c>
      <c r="Y595" s="65">
        <v>1037677</v>
      </c>
      <c r="Z595" s="65">
        <v>1064063</v>
      </c>
      <c r="AA595" s="64">
        <v>785189</v>
      </c>
      <c r="AB595" s="64">
        <v>745289</v>
      </c>
      <c r="AC595" s="64">
        <v>993080</v>
      </c>
      <c r="AD595" s="64">
        <v>824602</v>
      </c>
      <c r="AE595" s="64">
        <v>782660</v>
      </c>
      <c r="AF595" s="65">
        <v>1140170</v>
      </c>
      <c r="AG595" s="64">
        <v>892207</v>
      </c>
      <c r="AH595" s="64">
        <v>934935</v>
      </c>
      <c r="AI595" s="65">
        <v>1293736</v>
      </c>
      <c r="AJ595" s="64">
        <v>959668</v>
      </c>
      <c r="AK595" s="65">
        <v>1132448</v>
      </c>
      <c r="AL595" s="65">
        <v>1201101</v>
      </c>
      <c r="AM595" s="64">
        <v>864485</v>
      </c>
      <c r="AN595" s="64">
        <v>805357</v>
      </c>
      <c r="AO595" s="65">
        <v>1110792</v>
      </c>
      <c r="AP595" s="64">
        <v>886400</v>
      </c>
      <c r="AQ595" s="64">
        <v>932764</v>
      </c>
      <c r="AR595" s="65">
        <v>1230857</v>
      </c>
      <c r="AS595" s="64">
        <v>909656</v>
      </c>
      <c r="AT595" s="64">
        <v>928485</v>
      </c>
      <c r="AU595" s="65">
        <v>1152248</v>
      </c>
      <c r="AV595" s="64">
        <v>935405</v>
      </c>
      <c r="AW595" s="65">
        <v>1042326</v>
      </c>
      <c r="AX595" s="65">
        <v>1242140</v>
      </c>
      <c r="AY595" s="64">
        <v>877953</v>
      </c>
      <c r="AZ595" s="64">
        <v>750433</v>
      </c>
      <c r="BA595" s="64">
        <v>828149</v>
      </c>
      <c r="BB595" s="64">
        <v>695395</v>
      </c>
      <c r="BC595" s="64">
        <v>623390</v>
      </c>
      <c r="BD595" s="64">
        <v>831198</v>
      </c>
      <c r="BE595" s="64">
        <v>629888</v>
      </c>
      <c r="BF595" s="64">
        <v>728857</v>
      </c>
      <c r="BG595" s="64">
        <v>788100</v>
      </c>
      <c r="BH595" s="64">
        <v>603534</v>
      </c>
      <c r="BI595" s="64">
        <v>501578</v>
      </c>
      <c r="BJ595" s="64">
        <v>492875</v>
      </c>
      <c r="BK595" s="64">
        <v>350030</v>
      </c>
      <c r="BL595" s="64">
        <v>278364</v>
      </c>
      <c r="BM595" s="64">
        <v>371209</v>
      </c>
      <c r="BN595" s="64">
        <v>212425</v>
      </c>
      <c r="BO595" s="64">
        <v>120625</v>
      </c>
      <c r="BP595" s="64">
        <v>169235</v>
      </c>
      <c r="BQ595" s="64">
        <v>101405</v>
      </c>
      <c r="BR595" s="64">
        <v>110750</v>
      </c>
      <c r="BS595" s="64">
        <v>110354</v>
      </c>
      <c r="BT595" s="64">
        <v>144725</v>
      </c>
      <c r="BU595" s="64">
        <v>192342</v>
      </c>
      <c r="BV595" s="64">
        <v>260598</v>
      </c>
      <c r="BW595" s="64"/>
      <c r="BX595" s="64"/>
      <c r="BY595" s="64"/>
      <c r="BZ595" s="64"/>
      <c r="CA595" s="64"/>
      <c r="CB595" s="64"/>
      <c r="CC595" s="64">
        <v>231435</v>
      </c>
      <c r="CD595" s="64">
        <v>216115</v>
      </c>
      <c r="CE595" s="64">
        <v>305821</v>
      </c>
      <c r="CF595" s="64">
        <v>269940</v>
      </c>
    </row>
    <row r="596" spans="2:84" x14ac:dyDescent="0.2">
      <c r="B596" s="62" t="s">
        <v>154</v>
      </c>
      <c r="G596" s="64">
        <v>374801</v>
      </c>
      <c r="H596" s="64">
        <v>405997</v>
      </c>
      <c r="I596" s="64">
        <v>389725</v>
      </c>
      <c r="J596" s="64">
        <v>415916</v>
      </c>
      <c r="K596" s="64">
        <v>346569</v>
      </c>
      <c r="L596" s="64">
        <v>378126</v>
      </c>
      <c r="M596" s="64">
        <v>362691</v>
      </c>
      <c r="N596" s="64">
        <v>390966</v>
      </c>
      <c r="O596" s="64">
        <v>341970</v>
      </c>
      <c r="P596" s="64">
        <v>418932</v>
      </c>
      <c r="Q596" s="64">
        <v>373807</v>
      </c>
      <c r="R596" s="64">
        <v>323349</v>
      </c>
      <c r="S596" s="64">
        <v>295929</v>
      </c>
      <c r="T596" s="64">
        <v>353970</v>
      </c>
      <c r="U596" s="64">
        <v>339012</v>
      </c>
      <c r="V596" s="64">
        <v>393794</v>
      </c>
      <c r="W596" s="64">
        <v>427524</v>
      </c>
      <c r="X596" s="64">
        <v>333956</v>
      </c>
      <c r="Y596" s="64">
        <v>342032</v>
      </c>
      <c r="Z596" s="64">
        <v>402263</v>
      </c>
      <c r="AA596" s="64">
        <v>279853</v>
      </c>
      <c r="AB596" s="64">
        <v>315550</v>
      </c>
      <c r="AC596" s="64">
        <v>394327</v>
      </c>
      <c r="AD596" s="64">
        <v>255090</v>
      </c>
      <c r="AE596" s="64">
        <v>296249</v>
      </c>
      <c r="AF596" s="64">
        <v>311946</v>
      </c>
      <c r="AG596" s="64">
        <v>379180</v>
      </c>
      <c r="AH596" s="64">
        <v>319708</v>
      </c>
      <c r="AI596" s="64">
        <v>318185</v>
      </c>
      <c r="AJ596" s="64">
        <v>288564</v>
      </c>
      <c r="AK596" s="64">
        <v>268476</v>
      </c>
      <c r="AL596" s="64">
        <v>338995</v>
      </c>
      <c r="AM596" s="64">
        <v>351338</v>
      </c>
      <c r="AN596" s="64">
        <v>418486</v>
      </c>
      <c r="AO596" s="64">
        <v>440229</v>
      </c>
      <c r="AP596" s="64">
        <v>297407</v>
      </c>
      <c r="AQ596" s="64">
        <v>332878</v>
      </c>
      <c r="AR596" s="64">
        <v>418649</v>
      </c>
      <c r="AS596" s="64">
        <v>403385</v>
      </c>
      <c r="AT596" s="64">
        <v>422215</v>
      </c>
      <c r="AU596" s="64">
        <v>397747</v>
      </c>
      <c r="AV596" s="64">
        <v>372802</v>
      </c>
      <c r="AW596" s="64">
        <v>377011</v>
      </c>
      <c r="AX596" s="64">
        <v>504300</v>
      </c>
      <c r="AY596" s="64">
        <v>380152</v>
      </c>
      <c r="AZ596" s="64">
        <v>419569</v>
      </c>
      <c r="BA596" s="64">
        <v>446635</v>
      </c>
      <c r="BB596" s="64">
        <v>338890</v>
      </c>
      <c r="BC596" s="64">
        <v>332890</v>
      </c>
      <c r="BD596" s="64">
        <v>362714</v>
      </c>
      <c r="BE596" s="64">
        <v>305611</v>
      </c>
      <c r="BF596" s="64">
        <v>399653</v>
      </c>
      <c r="BG596" s="64">
        <v>433914</v>
      </c>
      <c r="BH596" s="64">
        <v>328913</v>
      </c>
      <c r="BI596" s="64">
        <v>428073</v>
      </c>
      <c r="BJ596" s="64">
        <v>377274</v>
      </c>
      <c r="BK596" s="64">
        <v>310499</v>
      </c>
      <c r="BL596" s="64">
        <v>275224</v>
      </c>
      <c r="BM596" s="64">
        <v>274569</v>
      </c>
      <c r="BN596" s="64">
        <v>283073</v>
      </c>
      <c r="BO596" s="64">
        <v>304977</v>
      </c>
      <c r="BP596" s="64">
        <v>309405</v>
      </c>
      <c r="BQ596" s="64">
        <v>296871</v>
      </c>
      <c r="BR596" s="64">
        <v>292574</v>
      </c>
      <c r="BS596" s="64">
        <v>363343</v>
      </c>
      <c r="BT596" s="64">
        <v>298583</v>
      </c>
      <c r="BU596" s="64">
        <v>314276</v>
      </c>
      <c r="BV596" s="64">
        <v>372164</v>
      </c>
      <c r="BW596" s="64"/>
      <c r="BX596" s="64"/>
      <c r="BY596" s="64"/>
      <c r="BZ596" s="64"/>
      <c r="CA596" s="64"/>
      <c r="CB596" s="64"/>
      <c r="CC596" s="64">
        <v>315566</v>
      </c>
      <c r="CD596" s="64">
        <v>274431</v>
      </c>
      <c r="CE596" s="64">
        <v>313816</v>
      </c>
      <c r="CF596" s="64">
        <v>236096</v>
      </c>
    </row>
    <row r="597" spans="2:84" x14ac:dyDescent="0.2">
      <c r="B597" s="62" t="s">
        <v>398</v>
      </c>
      <c r="G597" s="64">
        <v>213104</v>
      </c>
      <c r="H597" s="64">
        <v>262063</v>
      </c>
      <c r="I597" s="64">
        <v>187668</v>
      </c>
      <c r="J597" s="64">
        <v>188425</v>
      </c>
      <c r="K597" s="64">
        <v>214187</v>
      </c>
      <c r="L597" s="64">
        <v>152584</v>
      </c>
      <c r="M597" s="64">
        <v>139408</v>
      </c>
      <c r="N597" s="64">
        <v>190781</v>
      </c>
      <c r="O597" s="64">
        <v>149460</v>
      </c>
      <c r="P597" s="64">
        <v>149308</v>
      </c>
      <c r="Q597" s="64">
        <v>205752</v>
      </c>
      <c r="R597" s="64">
        <v>175537</v>
      </c>
      <c r="S597" s="64">
        <v>167524</v>
      </c>
      <c r="T597" s="64">
        <v>225733</v>
      </c>
      <c r="U597" s="64">
        <v>176545</v>
      </c>
      <c r="V597" s="64">
        <v>178790</v>
      </c>
      <c r="W597" s="64">
        <v>200957</v>
      </c>
      <c r="X597" s="64">
        <v>145138</v>
      </c>
      <c r="Y597" s="64">
        <v>137818</v>
      </c>
      <c r="Z597" s="64">
        <v>166147</v>
      </c>
      <c r="AA597" s="64">
        <v>124411</v>
      </c>
      <c r="AB597" s="64">
        <v>124710</v>
      </c>
      <c r="AC597" s="64">
        <v>176389</v>
      </c>
      <c r="AD597" s="64">
        <v>143070</v>
      </c>
      <c r="AE597" s="64">
        <v>150347</v>
      </c>
      <c r="AF597" s="64">
        <v>189071</v>
      </c>
      <c r="AG597" s="64">
        <v>134925</v>
      </c>
      <c r="AH597" s="64">
        <v>136399</v>
      </c>
      <c r="AI597" s="64">
        <v>161543</v>
      </c>
      <c r="AJ597" s="64">
        <v>115620</v>
      </c>
      <c r="AK597" s="64">
        <v>108616</v>
      </c>
      <c r="AL597" s="64">
        <v>133664</v>
      </c>
      <c r="AM597" s="64">
        <v>105648</v>
      </c>
      <c r="AN597" s="61">
        <v>99564</v>
      </c>
      <c r="AO597" s="64">
        <v>139997</v>
      </c>
      <c r="AP597" s="64">
        <v>120944</v>
      </c>
      <c r="AQ597" s="64">
        <v>118670</v>
      </c>
      <c r="AR597" s="64">
        <v>162148</v>
      </c>
      <c r="AS597" s="64">
        <v>177043</v>
      </c>
      <c r="AT597" s="64">
        <v>333800</v>
      </c>
      <c r="AU597" s="64">
        <v>363172</v>
      </c>
      <c r="AV597" s="64">
        <v>297336</v>
      </c>
      <c r="AW597" s="64">
        <v>255402</v>
      </c>
      <c r="AX597" s="64">
        <v>329546</v>
      </c>
      <c r="AY597" s="64">
        <v>273360</v>
      </c>
      <c r="AZ597" s="64">
        <v>260106</v>
      </c>
      <c r="BA597" s="64">
        <v>338978</v>
      </c>
      <c r="BB597" s="64">
        <v>310151</v>
      </c>
      <c r="BC597" s="64">
        <v>326284</v>
      </c>
      <c r="BD597" s="64">
        <v>434796</v>
      </c>
      <c r="BE597" s="64">
        <v>317720</v>
      </c>
      <c r="BF597" s="64">
        <v>305082</v>
      </c>
      <c r="BG597" s="64">
        <v>364733</v>
      </c>
      <c r="BH597" s="64">
        <v>311776</v>
      </c>
      <c r="BI597" s="64">
        <v>265347</v>
      </c>
      <c r="BJ597" s="64">
        <v>343436</v>
      </c>
      <c r="BK597" s="64">
        <v>286039</v>
      </c>
      <c r="BL597" s="64">
        <v>272078</v>
      </c>
      <c r="BM597" s="64">
        <v>334491</v>
      </c>
      <c r="BN597" s="64">
        <v>303119</v>
      </c>
      <c r="BO597" s="64">
        <v>339384</v>
      </c>
      <c r="BP597" s="64">
        <v>394168</v>
      </c>
      <c r="BQ597" s="64">
        <v>305679</v>
      </c>
      <c r="BR597" s="64">
        <v>293238</v>
      </c>
      <c r="BS597" s="64">
        <v>338775</v>
      </c>
      <c r="BT597" s="64">
        <v>249613</v>
      </c>
      <c r="BU597" s="64">
        <v>247070</v>
      </c>
      <c r="BV597" s="64">
        <v>296083</v>
      </c>
      <c r="BW597" s="64"/>
      <c r="BX597" s="64"/>
      <c r="BY597" s="64"/>
      <c r="BZ597" s="64"/>
      <c r="CA597" s="64"/>
      <c r="CB597" s="64"/>
      <c r="CC597" s="64">
        <v>261278</v>
      </c>
      <c r="CD597" s="64">
        <v>249434</v>
      </c>
      <c r="CE597" s="64">
        <v>272786</v>
      </c>
      <c r="CF597" s="64">
        <v>234616</v>
      </c>
    </row>
    <row r="598" spans="2:84" x14ac:dyDescent="0.2">
      <c r="B598" s="62" t="s">
        <v>247</v>
      </c>
      <c r="G598" s="61">
        <v>59956</v>
      </c>
      <c r="H598" s="61">
        <v>79609</v>
      </c>
      <c r="I598" s="61">
        <v>60658</v>
      </c>
      <c r="J598" s="61">
        <v>63070</v>
      </c>
      <c r="K598" s="61">
        <v>73983</v>
      </c>
      <c r="L598" s="61">
        <v>46214</v>
      </c>
      <c r="M598" s="61">
        <v>35229</v>
      </c>
      <c r="N598" s="61">
        <v>36123</v>
      </c>
      <c r="O598" s="61">
        <v>23192</v>
      </c>
      <c r="P598" s="61">
        <v>16228</v>
      </c>
      <c r="Q598" s="61">
        <v>17917</v>
      </c>
      <c r="R598" s="61">
        <v>15600</v>
      </c>
      <c r="S598" s="61">
        <v>12634</v>
      </c>
      <c r="T598" s="61">
        <v>15849</v>
      </c>
      <c r="U598" s="61">
        <v>27728</v>
      </c>
      <c r="V598" s="61">
        <v>33454</v>
      </c>
      <c r="W598" s="61">
        <v>54054</v>
      </c>
      <c r="X598" s="61">
        <v>93447</v>
      </c>
      <c r="Y598" s="64">
        <v>105430</v>
      </c>
      <c r="Z598" s="64">
        <v>121654</v>
      </c>
      <c r="AA598" s="61">
        <v>87963</v>
      </c>
      <c r="AB598" s="61">
        <v>78874</v>
      </c>
      <c r="AC598" s="61">
        <v>92108</v>
      </c>
      <c r="AD598" s="61">
        <v>81299</v>
      </c>
      <c r="AE598" s="61">
        <v>84171</v>
      </c>
      <c r="AF598" s="64">
        <v>122453</v>
      </c>
      <c r="AG598" s="64">
        <v>124744</v>
      </c>
      <c r="AH598" s="64">
        <v>136696</v>
      </c>
      <c r="AI598" s="64">
        <v>159919</v>
      </c>
      <c r="AJ598" s="64">
        <v>109411</v>
      </c>
      <c r="AK598" s="64">
        <v>107467</v>
      </c>
      <c r="AL598" s="64">
        <v>150769</v>
      </c>
      <c r="AM598" s="64">
        <v>102204</v>
      </c>
      <c r="AN598" s="61">
        <v>78478</v>
      </c>
      <c r="AO598" s="64">
        <v>100609</v>
      </c>
      <c r="AP598" s="61">
        <v>76038</v>
      </c>
      <c r="AQ598" s="61">
        <v>65617</v>
      </c>
      <c r="AR598" s="61">
        <v>78204</v>
      </c>
      <c r="AS598" s="61">
        <v>59389</v>
      </c>
      <c r="AT598" s="61">
        <v>83307</v>
      </c>
      <c r="AU598" s="64">
        <v>175474</v>
      </c>
      <c r="AV598" s="64">
        <v>133894</v>
      </c>
      <c r="AW598" s="64">
        <v>136520</v>
      </c>
      <c r="AX598" s="64">
        <v>176298</v>
      </c>
      <c r="AY598" s="64">
        <v>121582</v>
      </c>
      <c r="AZ598" s="64">
        <v>116731</v>
      </c>
      <c r="BA598" s="64">
        <v>116539</v>
      </c>
      <c r="BB598" s="64">
        <v>107286</v>
      </c>
      <c r="BC598" s="64">
        <v>109208</v>
      </c>
      <c r="BD598" s="64">
        <v>128946</v>
      </c>
      <c r="BE598" s="64">
        <v>124112</v>
      </c>
      <c r="BF598" s="64">
        <v>139370</v>
      </c>
      <c r="BG598" s="64">
        <v>173148</v>
      </c>
      <c r="BH598" s="64">
        <v>198732</v>
      </c>
      <c r="BI598" s="64">
        <v>232931</v>
      </c>
      <c r="BJ598" s="64">
        <v>320354</v>
      </c>
      <c r="BK598" s="64">
        <v>221183</v>
      </c>
      <c r="BL598" s="64">
        <v>206400</v>
      </c>
      <c r="BM598" s="64">
        <v>272124</v>
      </c>
      <c r="BN598" s="64">
        <v>254779</v>
      </c>
      <c r="BO598" s="64">
        <v>261404</v>
      </c>
      <c r="BP598" s="64">
        <v>426119</v>
      </c>
      <c r="BQ598" s="64">
        <v>350964</v>
      </c>
      <c r="BR598" s="64">
        <v>306888</v>
      </c>
      <c r="BS598" s="64">
        <v>340807</v>
      </c>
      <c r="BT598" s="64">
        <v>276237</v>
      </c>
      <c r="BU598" s="64">
        <v>284869</v>
      </c>
      <c r="BV598" s="64">
        <v>356341</v>
      </c>
      <c r="BW598" s="64"/>
      <c r="BX598" s="64"/>
      <c r="BY598" s="64"/>
      <c r="BZ598" s="64"/>
      <c r="CA598" s="64"/>
      <c r="CB598" s="64"/>
      <c r="CC598" s="64">
        <v>299659</v>
      </c>
      <c r="CD598" s="64">
        <v>244189</v>
      </c>
      <c r="CE598" s="64">
        <v>328359</v>
      </c>
      <c r="CF598" s="64">
        <v>229351</v>
      </c>
    </row>
    <row r="599" spans="2:84" x14ac:dyDescent="0.2">
      <c r="B599" s="62" t="s">
        <v>234</v>
      </c>
      <c r="G599" s="61">
        <v>52638</v>
      </c>
      <c r="H599" s="61">
        <v>69701</v>
      </c>
      <c r="I599" s="61">
        <v>45544</v>
      </c>
      <c r="J599" s="61">
        <v>60781</v>
      </c>
      <c r="K599" s="61">
        <v>54636</v>
      </c>
      <c r="L599" s="61">
        <v>57571</v>
      </c>
      <c r="M599" s="61">
        <v>56486</v>
      </c>
      <c r="N599" s="61">
        <v>78894</v>
      </c>
      <c r="O599" s="61">
        <v>62617</v>
      </c>
      <c r="P599" s="64">
        <v>102518</v>
      </c>
      <c r="Q599" s="64">
        <v>108858</v>
      </c>
      <c r="R599" s="61">
        <v>92999</v>
      </c>
      <c r="S599" s="61">
        <v>79208</v>
      </c>
      <c r="T599" s="64">
        <v>122120</v>
      </c>
      <c r="U599" s="61">
        <v>49650</v>
      </c>
      <c r="V599" s="61">
        <v>70058</v>
      </c>
      <c r="W599" s="64">
        <v>126455</v>
      </c>
      <c r="X599" s="61">
        <v>78524</v>
      </c>
      <c r="Y599" s="64">
        <v>102074</v>
      </c>
      <c r="Z599" s="64">
        <v>100230</v>
      </c>
      <c r="AA599" s="64">
        <v>108333</v>
      </c>
      <c r="AB599" s="61">
        <v>74705</v>
      </c>
      <c r="AC599" s="64">
        <v>105988</v>
      </c>
      <c r="AD599" s="64">
        <v>186575</v>
      </c>
      <c r="AE599" s="64">
        <v>156434</v>
      </c>
      <c r="AF599" s="64">
        <v>238185</v>
      </c>
      <c r="AG599" s="64">
        <v>129775</v>
      </c>
      <c r="AH599" s="64">
        <v>109475</v>
      </c>
      <c r="AI599" s="61">
        <v>64974</v>
      </c>
      <c r="AJ599" s="61">
        <v>56064</v>
      </c>
      <c r="AK599" s="61">
        <v>60666</v>
      </c>
      <c r="AL599" s="61">
        <v>73817</v>
      </c>
      <c r="AM599" s="61">
        <v>69073</v>
      </c>
      <c r="AN599" s="64">
        <v>101401</v>
      </c>
      <c r="AO599" s="64">
        <v>119188</v>
      </c>
      <c r="AP599" s="61">
        <v>49215</v>
      </c>
      <c r="AQ599" s="61">
        <v>99352</v>
      </c>
      <c r="AR599" s="64">
        <v>113846</v>
      </c>
      <c r="AS599" s="61">
        <v>40734</v>
      </c>
      <c r="AT599" s="61">
        <v>64147</v>
      </c>
      <c r="AU599" s="61">
        <v>91131</v>
      </c>
      <c r="AV599" s="61">
        <v>79756</v>
      </c>
      <c r="AW599" s="64">
        <v>765536</v>
      </c>
      <c r="AX599" s="64">
        <v>638859</v>
      </c>
      <c r="AY599" s="64">
        <v>205026</v>
      </c>
      <c r="AZ599" s="64">
        <v>160289</v>
      </c>
      <c r="BA599" s="64">
        <v>214240</v>
      </c>
      <c r="BB599" s="64">
        <v>320171</v>
      </c>
      <c r="BC599" s="64">
        <v>148098</v>
      </c>
      <c r="BD599" s="61">
        <v>93298</v>
      </c>
      <c r="BE599" s="61">
        <v>37503</v>
      </c>
      <c r="BF599" s="64">
        <v>490867</v>
      </c>
      <c r="BG599" s="64">
        <v>513389</v>
      </c>
      <c r="BH599" s="64">
        <v>280433</v>
      </c>
      <c r="BI599" s="64">
        <v>373568</v>
      </c>
      <c r="BJ599" s="64">
        <v>470457</v>
      </c>
      <c r="BK599" s="61">
        <v>67108</v>
      </c>
      <c r="BL599" s="64">
        <v>237052</v>
      </c>
      <c r="BM599" s="61">
        <v>47030</v>
      </c>
      <c r="BN599" s="61">
        <v>54426</v>
      </c>
      <c r="BO599" s="64">
        <v>461438</v>
      </c>
      <c r="BP599" s="64">
        <v>345476</v>
      </c>
      <c r="BQ599" s="64">
        <v>368694</v>
      </c>
      <c r="BR599" s="64">
        <v>313698</v>
      </c>
      <c r="BS599" s="64">
        <v>353861</v>
      </c>
      <c r="BT599" s="64">
        <v>286586</v>
      </c>
      <c r="BU599" s="64">
        <v>188344</v>
      </c>
      <c r="BV599" s="64">
        <v>308356</v>
      </c>
      <c r="BW599" s="64"/>
      <c r="BX599" s="64"/>
      <c r="BY599" s="64"/>
      <c r="BZ599" s="64"/>
      <c r="CA599" s="64"/>
      <c r="CB599" s="64"/>
      <c r="CC599" s="64">
        <v>252376</v>
      </c>
      <c r="CD599" s="64">
        <v>257217</v>
      </c>
      <c r="CE599" s="64">
        <v>294540</v>
      </c>
      <c r="CF599" s="64">
        <v>221485</v>
      </c>
    </row>
    <row r="600" spans="2:84" x14ac:dyDescent="0.2">
      <c r="B600" s="62" t="s">
        <v>296</v>
      </c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  <c r="AD600" s="58"/>
      <c r="AE600" s="58"/>
      <c r="AF600" s="58"/>
      <c r="AG600" s="58"/>
      <c r="AH600" s="58"/>
      <c r="AI600" s="58"/>
      <c r="AJ600" s="58"/>
      <c r="AK600" s="58"/>
      <c r="AL600" s="58"/>
      <c r="AM600" s="58"/>
      <c r="AN600" s="58"/>
      <c r="AO600" s="58"/>
      <c r="AP600" s="58"/>
      <c r="AQ600" s="58"/>
      <c r="AR600" s="58"/>
      <c r="AS600" s="58"/>
      <c r="AT600" s="58"/>
      <c r="AU600" s="64">
        <v>383945</v>
      </c>
      <c r="AV600" s="61">
        <v>19488</v>
      </c>
      <c r="AW600" s="61">
        <v>90715</v>
      </c>
      <c r="AX600" s="64">
        <v>171120</v>
      </c>
      <c r="AY600" s="64">
        <v>110953</v>
      </c>
      <c r="AZ600" s="64">
        <v>165159</v>
      </c>
      <c r="BA600" s="64">
        <v>239725</v>
      </c>
      <c r="BB600" s="64">
        <v>145595</v>
      </c>
      <c r="BC600" s="64">
        <v>156967</v>
      </c>
      <c r="BD600" s="64">
        <v>219354</v>
      </c>
      <c r="BE600" s="64">
        <v>173355</v>
      </c>
      <c r="BF600" s="64">
        <v>165488</v>
      </c>
      <c r="BG600" s="64">
        <v>248219</v>
      </c>
      <c r="BH600" s="64">
        <v>188670</v>
      </c>
      <c r="BI600" s="64">
        <v>217803</v>
      </c>
      <c r="BJ600" s="64">
        <v>278259</v>
      </c>
      <c r="BK600" s="64">
        <v>211027</v>
      </c>
      <c r="BL600" s="64">
        <v>232420</v>
      </c>
      <c r="BM600" s="64">
        <v>281515</v>
      </c>
      <c r="BN600" s="64">
        <v>225623</v>
      </c>
      <c r="BO600" s="64">
        <v>226396</v>
      </c>
      <c r="BP600" s="64">
        <v>291803</v>
      </c>
      <c r="BQ600" s="64">
        <v>258288</v>
      </c>
      <c r="BR600" s="64">
        <v>265601</v>
      </c>
      <c r="BS600" s="64">
        <v>299138</v>
      </c>
      <c r="BT600" s="64">
        <v>212895</v>
      </c>
      <c r="BU600" s="64">
        <v>259842</v>
      </c>
      <c r="BV600" s="64">
        <v>265093</v>
      </c>
      <c r="BW600" s="64"/>
      <c r="BX600" s="64"/>
      <c r="BY600" s="64"/>
      <c r="BZ600" s="64"/>
      <c r="CA600" s="64"/>
      <c r="CB600" s="64"/>
      <c r="CC600" s="64">
        <v>106197</v>
      </c>
      <c r="CD600" s="64">
        <v>254986</v>
      </c>
      <c r="CE600" s="64">
        <v>309530</v>
      </c>
      <c r="CF600" s="64">
        <v>220925</v>
      </c>
    </row>
    <row r="601" spans="2:84" x14ac:dyDescent="0.2">
      <c r="B601" s="62" t="s">
        <v>454</v>
      </c>
      <c r="G601" s="64">
        <v>350205</v>
      </c>
      <c r="H601" s="64">
        <v>414807</v>
      </c>
      <c r="I601" s="64">
        <v>356934</v>
      </c>
      <c r="J601" s="64">
        <v>276823</v>
      </c>
      <c r="K601" s="64">
        <v>350795</v>
      </c>
      <c r="L601" s="64">
        <v>315834</v>
      </c>
      <c r="M601" s="64">
        <v>223478</v>
      </c>
      <c r="N601" s="64">
        <v>391625</v>
      </c>
      <c r="O601" s="64">
        <v>348525</v>
      </c>
      <c r="P601" s="64">
        <v>363791</v>
      </c>
      <c r="Q601" s="64">
        <v>274832</v>
      </c>
      <c r="R601" s="64">
        <v>222422</v>
      </c>
      <c r="S601" s="64">
        <v>227216</v>
      </c>
      <c r="T601" s="64">
        <v>250448</v>
      </c>
      <c r="U601" s="64">
        <v>202115</v>
      </c>
      <c r="V601" s="64">
        <v>196622</v>
      </c>
      <c r="W601" s="64">
        <v>231186</v>
      </c>
      <c r="X601" s="64">
        <v>173236</v>
      </c>
      <c r="Y601" s="64">
        <v>149900</v>
      </c>
      <c r="Z601" s="64">
        <v>193206</v>
      </c>
      <c r="AA601" s="64">
        <v>154729</v>
      </c>
      <c r="AB601" s="64">
        <v>163584</v>
      </c>
      <c r="AC601" s="64">
        <v>211403</v>
      </c>
      <c r="AD601" s="64">
        <v>142927</v>
      </c>
      <c r="AE601" s="64">
        <v>109083</v>
      </c>
      <c r="AF601" s="64">
        <v>199455</v>
      </c>
      <c r="AG601" s="64">
        <v>135686</v>
      </c>
      <c r="AH601" s="64">
        <v>143704</v>
      </c>
      <c r="AI601" s="64">
        <v>205474</v>
      </c>
      <c r="AJ601" s="64">
        <v>154869</v>
      </c>
      <c r="AK601" s="64">
        <v>154759</v>
      </c>
      <c r="AL601" s="64">
        <v>176258</v>
      </c>
      <c r="AM601" s="64">
        <v>163626</v>
      </c>
      <c r="AN601" s="64">
        <v>139484</v>
      </c>
      <c r="AO601" s="64">
        <v>203646</v>
      </c>
      <c r="AP601" s="64">
        <v>141684</v>
      </c>
      <c r="AQ601" s="64">
        <v>144319</v>
      </c>
      <c r="AR601" s="64">
        <v>168942</v>
      </c>
      <c r="AS601" s="64">
        <v>138415</v>
      </c>
      <c r="AT601" s="64">
        <v>140015</v>
      </c>
      <c r="AU601" s="64">
        <v>154545</v>
      </c>
      <c r="AV601" s="64">
        <v>128727</v>
      </c>
      <c r="AW601" s="64">
        <v>129435</v>
      </c>
      <c r="AX601" s="64">
        <v>156926</v>
      </c>
      <c r="AY601" s="64">
        <v>134695</v>
      </c>
      <c r="AZ601" s="64">
        <v>131190</v>
      </c>
      <c r="BA601" s="64">
        <v>157372</v>
      </c>
      <c r="BB601" s="64">
        <v>118639</v>
      </c>
      <c r="BC601" s="64">
        <v>116760</v>
      </c>
      <c r="BD601" s="64">
        <v>155935</v>
      </c>
      <c r="BE601" s="64">
        <v>117579</v>
      </c>
      <c r="BF601" s="64">
        <v>111490</v>
      </c>
      <c r="BG601" s="64">
        <v>154855</v>
      </c>
      <c r="BH601" s="64">
        <v>123121</v>
      </c>
      <c r="BI601" s="64">
        <v>105522</v>
      </c>
      <c r="BJ601" s="64">
        <v>141938</v>
      </c>
      <c r="BK601" s="64">
        <v>114831</v>
      </c>
      <c r="BL601" s="64">
        <v>103749</v>
      </c>
      <c r="BM601" s="64">
        <v>119619</v>
      </c>
      <c r="BN601" s="61">
        <v>97417</v>
      </c>
      <c r="BO601" s="64">
        <v>133767</v>
      </c>
      <c r="BP601" s="64">
        <v>271073</v>
      </c>
      <c r="BQ601" s="64">
        <v>247023</v>
      </c>
      <c r="BR601" s="64">
        <v>253997</v>
      </c>
      <c r="BS601" s="64">
        <v>314174</v>
      </c>
      <c r="BT601" s="64">
        <v>174317</v>
      </c>
      <c r="BU601" s="64">
        <v>257247</v>
      </c>
      <c r="BV601" s="64">
        <v>345818</v>
      </c>
      <c r="BW601" s="64"/>
      <c r="BX601" s="64"/>
      <c r="BY601" s="64"/>
      <c r="BZ601" s="64"/>
      <c r="CA601" s="64"/>
      <c r="CB601" s="64"/>
      <c r="CC601" s="64">
        <v>187611</v>
      </c>
      <c r="CD601" s="64">
        <v>205011</v>
      </c>
      <c r="CE601" s="64">
        <v>288816</v>
      </c>
      <c r="CF601" s="64">
        <v>216781</v>
      </c>
    </row>
    <row r="602" spans="2:84" x14ac:dyDescent="0.2">
      <c r="B602" s="62" t="s">
        <v>256</v>
      </c>
      <c r="G602" s="58"/>
      <c r="H602" s="58"/>
      <c r="I602" s="58"/>
      <c r="J602" s="58"/>
      <c r="K602" s="60">
        <v>4446</v>
      </c>
      <c r="L602" s="61">
        <v>19889</v>
      </c>
      <c r="M602" s="61">
        <v>16021</v>
      </c>
      <c r="N602" s="61">
        <v>20114</v>
      </c>
      <c r="O602" s="61">
        <v>13993</v>
      </c>
      <c r="P602" s="61">
        <v>14521</v>
      </c>
      <c r="Q602" s="61">
        <v>22436</v>
      </c>
      <c r="R602" s="61">
        <v>15135</v>
      </c>
      <c r="S602" s="61">
        <v>15714</v>
      </c>
      <c r="T602" s="61">
        <v>19625</v>
      </c>
      <c r="U602" s="61">
        <v>15563</v>
      </c>
      <c r="V602" s="61">
        <v>13479</v>
      </c>
      <c r="W602" s="61">
        <v>18743</v>
      </c>
      <c r="X602" s="61">
        <v>19587</v>
      </c>
      <c r="Y602" s="61">
        <v>21885</v>
      </c>
      <c r="Z602" s="61">
        <v>23375</v>
      </c>
      <c r="AA602" s="61">
        <v>31209</v>
      </c>
      <c r="AB602" s="61">
        <v>61536</v>
      </c>
      <c r="AC602" s="61">
        <v>89782</v>
      </c>
      <c r="AD602" s="61">
        <v>76575</v>
      </c>
      <c r="AE602" s="61">
        <v>78627</v>
      </c>
      <c r="AF602" s="64">
        <v>100955</v>
      </c>
      <c r="AG602" s="64">
        <v>121360</v>
      </c>
      <c r="AH602" s="64">
        <v>160933</v>
      </c>
      <c r="AI602" s="64">
        <v>274553</v>
      </c>
      <c r="AJ602" s="64">
        <v>215382</v>
      </c>
      <c r="AK602" s="64">
        <v>247039</v>
      </c>
      <c r="AL602" s="64">
        <v>383166</v>
      </c>
      <c r="AM602" s="64">
        <v>298632</v>
      </c>
      <c r="AN602" s="64">
        <v>277986</v>
      </c>
      <c r="AO602" s="64">
        <v>364626</v>
      </c>
      <c r="AP602" s="64">
        <v>286340</v>
      </c>
      <c r="AQ602" s="64">
        <v>349577</v>
      </c>
      <c r="AR602" s="64">
        <v>460261</v>
      </c>
      <c r="AS602" s="64">
        <v>393006</v>
      </c>
      <c r="AT602" s="64">
        <v>395458</v>
      </c>
      <c r="AU602" s="64">
        <v>479797</v>
      </c>
      <c r="AV602" s="64">
        <v>395773</v>
      </c>
      <c r="AW602" s="64">
        <v>418813</v>
      </c>
      <c r="AX602" s="64">
        <v>588100</v>
      </c>
      <c r="AY602" s="64">
        <v>675455</v>
      </c>
      <c r="AZ602" s="64">
        <v>513686</v>
      </c>
      <c r="BA602" s="64">
        <v>480701</v>
      </c>
      <c r="BB602" s="64">
        <v>393229</v>
      </c>
      <c r="BC602" s="64">
        <v>388251</v>
      </c>
      <c r="BD602" s="64">
        <v>441370</v>
      </c>
      <c r="BE602" s="64">
        <v>357232</v>
      </c>
      <c r="BF602" s="64">
        <v>334066</v>
      </c>
      <c r="BG602" s="64">
        <v>492287</v>
      </c>
      <c r="BH602" s="64">
        <v>441515</v>
      </c>
      <c r="BI602" s="64">
        <v>431835</v>
      </c>
      <c r="BJ602" s="64">
        <v>379341</v>
      </c>
      <c r="BK602" s="64">
        <v>262025</v>
      </c>
      <c r="BL602" s="64">
        <v>274000</v>
      </c>
      <c r="BM602" s="64">
        <v>376109</v>
      </c>
      <c r="BN602" s="64">
        <v>323275</v>
      </c>
      <c r="BO602" s="64">
        <v>416177</v>
      </c>
      <c r="BP602" s="64">
        <v>546813</v>
      </c>
      <c r="BQ602" s="64">
        <v>368845</v>
      </c>
      <c r="BR602" s="64">
        <v>426533</v>
      </c>
      <c r="BS602" s="64">
        <v>451204</v>
      </c>
      <c r="BT602" s="64">
        <v>233498</v>
      </c>
      <c r="BU602" s="64">
        <v>221394</v>
      </c>
      <c r="BV602" s="64">
        <v>272516</v>
      </c>
      <c r="BW602" s="64"/>
      <c r="BX602" s="64"/>
      <c r="BY602" s="64"/>
      <c r="BZ602" s="64"/>
      <c r="CA602" s="64"/>
      <c r="CB602" s="64"/>
      <c r="CC602" s="64">
        <v>233101</v>
      </c>
      <c r="CD602" s="64">
        <v>230320</v>
      </c>
      <c r="CE602" s="64">
        <v>296759</v>
      </c>
      <c r="CF602" s="64">
        <v>209184</v>
      </c>
    </row>
    <row r="603" spans="2:84" x14ac:dyDescent="0.2">
      <c r="B603" s="62" t="s">
        <v>549</v>
      </c>
      <c r="G603" s="61">
        <v>51505</v>
      </c>
      <c r="H603" s="61">
        <v>68612</v>
      </c>
      <c r="I603" s="61">
        <v>51146</v>
      </c>
      <c r="J603" s="61">
        <v>55288</v>
      </c>
      <c r="K603" s="61">
        <v>68661</v>
      </c>
      <c r="L603" s="61">
        <v>55963</v>
      </c>
      <c r="M603" s="61">
        <v>56480</v>
      </c>
      <c r="N603" s="61">
        <v>73038</v>
      </c>
      <c r="O603" s="61">
        <v>61045</v>
      </c>
      <c r="P603" s="61">
        <v>60701</v>
      </c>
      <c r="Q603" s="61">
        <v>68354</v>
      </c>
      <c r="R603" s="61">
        <v>57251</v>
      </c>
      <c r="S603" s="61">
        <v>61078</v>
      </c>
      <c r="T603" s="64">
        <v>216613</v>
      </c>
      <c r="U603" s="64">
        <v>280252</v>
      </c>
      <c r="V603" s="64">
        <v>273919</v>
      </c>
      <c r="W603" s="64">
        <v>309571</v>
      </c>
      <c r="X603" s="64">
        <v>187635</v>
      </c>
      <c r="Y603" s="64">
        <v>185099</v>
      </c>
      <c r="Z603" s="64">
        <v>205772</v>
      </c>
      <c r="AA603" s="64">
        <v>174328</v>
      </c>
      <c r="AB603" s="64">
        <v>172774</v>
      </c>
      <c r="AC603" s="64">
        <v>220280</v>
      </c>
      <c r="AD603" s="64">
        <v>158332</v>
      </c>
      <c r="AE603" s="64">
        <v>180438</v>
      </c>
      <c r="AF603" s="64">
        <v>246366</v>
      </c>
      <c r="AG603" s="64">
        <v>176227</v>
      </c>
      <c r="AH603" s="64">
        <v>202749</v>
      </c>
      <c r="AI603" s="64">
        <v>229306</v>
      </c>
      <c r="AJ603" s="64">
        <v>192230</v>
      </c>
      <c r="AK603" s="64">
        <v>281305</v>
      </c>
      <c r="AL603" s="64">
        <v>305089</v>
      </c>
      <c r="AM603" s="64">
        <v>209121</v>
      </c>
      <c r="AN603" s="64">
        <v>171409</v>
      </c>
      <c r="AO603" s="64">
        <v>216434</v>
      </c>
      <c r="AP603" s="64">
        <v>176315</v>
      </c>
      <c r="AQ603" s="64">
        <v>178020</v>
      </c>
      <c r="AR603" s="64">
        <v>230597</v>
      </c>
      <c r="AS603" s="64">
        <v>211441</v>
      </c>
      <c r="AT603" s="64">
        <v>208358</v>
      </c>
      <c r="AU603" s="64">
        <v>257302</v>
      </c>
      <c r="AV603" s="64">
        <v>206850</v>
      </c>
      <c r="AW603" s="64">
        <v>199096</v>
      </c>
      <c r="AX603" s="64">
        <v>254401</v>
      </c>
      <c r="AY603" s="64">
        <v>208922</v>
      </c>
      <c r="AZ603" s="64">
        <v>238535</v>
      </c>
      <c r="BA603" s="64">
        <v>259215</v>
      </c>
      <c r="BB603" s="64">
        <v>220885</v>
      </c>
      <c r="BC603" s="64">
        <v>213182</v>
      </c>
      <c r="BD603" s="64">
        <v>272310</v>
      </c>
      <c r="BE603" s="64">
        <v>203972</v>
      </c>
      <c r="BF603" s="64">
        <v>209736</v>
      </c>
      <c r="BG603" s="64">
        <v>244055</v>
      </c>
      <c r="BH603" s="64">
        <v>217531</v>
      </c>
      <c r="BI603" s="64">
        <v>247536</v>
      </c>
      <c r="BJ603" s="64">
        <v>275461</v>
      </c>
      <c r="BK603" s="64">
        <v>215937</v>
      </c>
      <c r="BL603" s="64">
        <v>229795</v>
      </c>
      <c r="BM603" s="64">
        <v>250823</v>
      </c>
      <c r="BN603" s="64">
        <v>200920</v>
      </c>
      <c r="BO603" s="64">
        <v>201101</v>
      </c>
      <c r="BP603" s="64">
        <v>235143</v>
      </c>
      <c r="BQ603" s="64">
        <v>188873</v>
      </c>
      <c r="BR603" s="64">
        <v>202454</v>
      </c>
      <c r="BS603" s="64">
        <v>257911</v>
      </c>
      <c r="BT603" s="64">
        <v>207170</v>
      </c>
      <c r="BU603" s="64">
        <v>203999</v>
      </c>
      <c r="BV603" s="64">
        <v>314116</v>
      </c>
      <c r="BW603" s="64"/>
      <c r="BX603" s="64"/>
      <c r="BY603" s="64"/>
      <c r="BZ603" s="64"/>
      <c r="CA603" s="64"/>
      <c r="CB603" s="64"/>
      <c r="CC603" s="64">
        <v>191705</v>
      </c>
      <c r="CD603" s="64">
        <v>189475</v>
      </c>
      <c r="CE603" s="64">
        <v>326894</v>
      </c>
      <c r="CF603" s="64">
        <v>205398</v>
      </c>
    </row>
    <row r="604" spans="2:84" x14ac:dyDescent="0.2">
      <c r="B604" s="62" t="s">
        <v>215</v>
      </c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  <c r="AD604" s="58"/>
      <c r="AE604" s="58"/>
      <c r="AF604" s="58"/>
      <c r="AG604" s="58"/>
      <c r="AH604" s="58"/>
      <c r="AI604" s="58"/>
      <c r="AJ604" s="58"/>
      <c r="AK604" s="58"/>
      <c r="AL604" s="58"/>
      <c r="AM604" s="58"/>
      <c r="AN604" s="58"/>
      <c r="AO604" s="58"/>
      <c r="AP604" s="58"/>
      <c r="AQ604" s="61">
        <v>62974</v>
      </c>
      <c r="AR604" s="64">
        <v>149243</v>
      </c>
      <c r="AS604" s="64">
        <v>125821</v>
      </c>
      <c r="AT604" s="64">
        <v>105394</v>
      </c>
      <c r="AU604" s="61">
        <v>88761</v>
      </c>
      <c r="AV604" s="61">
        <v>92423</v>
      </c>
      <c r="AW604" s="61">
        <v>73842</v>
      </c>
      <c r="AX604" s="64">
        <v>100962</v>
      </c>
      <c r="AY604" s="61">
        <v>83634</v>
      </c>
      <c r="AZ604" s="64">
        <v>133932</v>
      </c>
      <c r="BA604" s="64">
        <v>144260</v>
      </c>
      <c r="BB604" s="64">
        <v>148503</v>
      </c>
      <c r="BC604" s="64">
        <v>115317</v>
      </c>
      <c r="BD604" s="64">
        <v>149144</v>
      </c>
      <c r="BE604" s="64">
        <v>154606</v>
      </c>
      <c r="BF604" s="64">
        <v>195911</v>
      </c>
      <c r="BG604" s="64">
        <v>233288</v>
      </c>
      <c r="BH604" s="64">
        <v>170326</v>
      </c>
      <c r="BI604" s="64">
        <v>239577</v>
      </c>
      <c r="BJ604" s="64">
        <v>198705</v>
      </c>
      <c r="BK604" s="64">
        <v>264820</v>
      </c>
      <c r="BL604" s="64">
        <v>363950</v>
      </c>
      <c r="BM604" s="64">
        <v>396171</v>
      </c>
      <c r="BN604" s="64">
        <v>404039</v>
      </c>
      <c r="BO604" s="64">
        <v>364292</v>
      </c>
      <c r="BP604" s="64">
        <v>242052</v>
      </c>
      <c r="BQ604" s="64">
        <v>129545</v>
      </c>
      <c r="BR604" s="64">
        <v>211854</v>
      </c>
      <c r="BS604" s="64">
        <v>161798</v>
      </c>
      <c r="BT604" s="64">
        <v>127176</v>
      </c>
      <c r="BU604" s="64">
        <v>223806</v>
      </c>
      <c r="BV604" s="64">
        <v>208168</v>
      </c>
      <c r="BW604" s="64"/>
      <c r="BX604" s="64"/>
      <c r="BY604" s="64"/>
      <c r="BZ604" s="64"/>
      <c r="CA604" s="64"/>
      <c r="CB604" s="64"/>
      <c r="CC604" s="64">
        <v>228036</v>
      </c>
      <c r="CD604" s="64">
        <v>244844</v>
      </c>
      <c r="CE604" s="64">
        <v>429806</v>
      </c>
      <c r="CF604" s="64">
        <v>194175</v>
      </c>
    </row>
    <row r="605" spans="2:84" x14ac:dyDescent="0.2">
      <c r="B605" s="62" t="s">
        <v>507</v>
      </c>
      <c r="G605" s="61">
        <v>73421</v>
      </c>
      <c r="H605" s="61">
        <v>89514</v>
      </c>
      <c r="I605" s="61">
        <v>66091</v>
      </c>
      <c r="J605" s="61">
        <v>74935</v>
      </c>
      <c r="K605" s="61">
        <v>85643</v>
      </c>
      <c r="L605" s="61">
        <v>70241</v>
      </c>
      <c r="M605" s="61">
        <v>68538</v>
      </c>
      <c r="N605" s="61">
        <v>85505</v>
      </c>
      <c r="O605" s="61">
        <v>81144</v>
      </c>
      <c r="P605" s="61">
        <v>74899</v>
      </c>
      <c r="Q605" s="61">
        <v>97123</v>
      </c>
      <c r="R605" s="61">
        <v>74295</v>
      </c>
      <c r="S605" s="61">
        <v>73343</v>
      </c>
      <c r="T605" s="64">
        <v>113286</v>
      </c>
      <c r="U605" s="61">
        <v>94408</v>
      </c>
      <c r="V605" s="61">
        <v>96682</v>
      </c>
      <c r="W605" s="64">
        <v>210676</v>
      </c>
      <c r="X605" s="64">
        <v>127419</v>
      </c>
      <c r="Y605" s="64">
        <v>151989</v>
      </c>
      <c r="Z605" s="64">
        <v>207853</v>
      </c>
      <c r="AA605" s="64">
        <v>155764</v>
      </c>
      <c r="AB605" s="64">
        <v>136332</v>
      </c>
      <c r="AC605" s="64">
        <v>152359</v>
      </c>
      <c r="AD605" s="64">
        <v>129465</v>
      </c>
      <c r="AE605" s="64">
        <v>149891</v>
      </c>
      <c r="AF605" s="64">
        <v>180574</v>
      </c>
      <c r="AG605" s="64">
        <v>143182</v>
      </c>
      <c r="AH605" s="64">
        <v>142558</v>
      </c>
      <c r="AI605" s="64">
        <v>185149</v>
      </c>
      <c r="AJ605" s="64">
        <v>157653</v>
      </c>
      <c r="AK605" s="64">
        <v>119972</v>
      </c>
      <c r="AL605" s="64">
        <v>188563</v>
      </c>
      <c r="AM605" s="64">
        <v>155030</v>
      </c>
      <c r="AN605" s="64">
        <v>139205</v>
      </c>
      <c r="AO605" s="64">
        <v>177482</v>
      </c>
      <c r="AP605" s="64">
        <v>145310</v>
      </c>
      <c r="AQ605" s="64">
        <v>129286</v>
      </c>
      <c r="AR605" s="64">
        <v>186120</v>
      </c>
      <c r="AS605" s="64">
        <v>122413</v>
      </c>
      <c r="AT605" s="64">
        <v>125884</v>
      </c>
      <c r="AU605" s="64">
        <v>179419</v>
      </c>
      <c r="AV605" s="64">
        <v>109372</v>
      </c>
      <c r="AW605" s="64">
        <v>127737</v>
      </c>
      <c r="AX605" s="64">
        <v>161288</v>
      </c>
      <c r="AY605" s="64">
        <v>134346</v>
      </c>
      <c r="AZ605" s="64">
        <v>120418</v>
      </c>
      <c r="BA605" s="64">
        <v>148379</v>
      </c>
      <c r="BB605" s="64">
        <v>121409</v>
      </c>
      <c r="BC605" s="64">
        <v>111851</v>
      </c>
      <c r="BD605" s="64">
        <v>140149</v>
      </c>
      <c r="BE605" s="64">
        <v>132754</v>
      </c>
      <c r="BF605" s="64">
        <v>133804</v>
      </c>
      <c r="BG605" s="64">
        <v>181928</v>
      </c>
      <c r="BH605" s="64">
        <v>128428</v>
      </c>
      <c r="BI605" s="64">
        <v>128876</v>
      </c>
      <c r="BJ605" s="64">
        <v>158239</v>
      </c>
      <c r="BK605" s="64">
        <v>138698</v>
      </c>
      <c r="BL605" s="64">
        <v>165087</v>
      </c>
      <c r="BM605" s="64">
        <v>195313</v>
      </c>
      <c r="BN605" s="64">
        <v>147667</v>
      </c>
      <c r="BO605" s="64">
        <v>184809</v>
      </c>
      <c r="BP605" s="64">
        <v>314635</v>
      </c>
      <c r="BQ605" s="64">
        <v>234085</v>
      </c>
      <c r="BR605" s="64">
        <v>253030</v>
      </c>
      <c r="BS605" s="64">
        <v>300336</v>
      </c>
      <c r="BT605" s="64">
        <v>247361</v>
      </c>
      <c r="BU605" s="64">
        <v>149435</v>
      </c>
      <c r="BV605" s="64">
        <v>281221</v>
      </c>
      <c r="BW605" s="64"/>
      <c r="BX605" s="64"/>
      <c r="BY605" s="64"/>
      <c r="BZ605" s="64"/>
      <c r="CA605" s="64"/>
      <c r="CB605" s="64"/>
      <c r="CC605" s="64">
        <v>244217</v>
      </c>
      <c r="CD605" s="64">
        <v>202898</v>
      </c>
      <c r="CE605" s="64">
        <v>255731</v>
      </c>
      <c r="CF605" s="64">
        <v>193071</v>
      </c>
    </row>
    <row r="606" spans="2:84" x14ac:dyDescent="0.2">
      <c r="B606" s="62" t="s">
        <v>142</v>
      </c>
      <c r="G606" s="64">
        <v>257975</v>
      </c>
      <c r="H606" s="64">
        <v>345035</v>
      </c>
      <c r="I606" s="64">
        <v>299534</v>
      </c>
      <c r="J606" s="64">
        <v>287675</v>
      </c>
      <c r="K606" s="64">
        <v>329889</v>
      </c>
      <c r="L606" s="64">
        <v>260827</v>
      </c>
      <c r="M606" s="64">
        <v>268257</v>
      </c>
      <c r="N606" s="64">
        <v>335393</v>
      </c>
      <c r="O606" s="64">
        <v>253427</v>
      </c>
      <c r="P606" s="64">
        <v>244964</v>
      </c>
      <c r="Q606" s="64">
        <v>293174</v>
      </c>
      <c r="R606" s="64">
        <v>238737</v>
      </c>
      <c r="S606" s="64">
        <v>243172</v>
      </c>
      <c r="T606" s="64">
        <v>344169</v>
      </c>
      <c r="U606" s="64">
        <v>281276</v>
      </c>
      <c r="V606" s="64">
        <v>324149</v>
      </c>
      <c r="W606" s="64">
        <v>317045</v>
      </c>
      <c r="X606" s="64">
        <v>227294</v>
      </c>
      <c r="Y606" s="64">
        <v>230892</v>
      </c>
      <c r="Z606" s="64">
        <v>284373</v>
      </c>
      <c r="AA606" s="64">
        <v>221225</v>
      </c>
      <c r="AB606" s="64">
        <v>212309</v>
      </c>
      <c r="AC606" s="64">
        <v>271686</v>
      </c>
      <c r="AD606" s="64">
        <v>227426</v>
      </c>
      <c r="AE606" s="64">
        <v>230616</v>
      </c>
      <c r="AF606" s="64">
        <v>306532</v>
      </c>
      <c r="AG606" s="64">
        <v>225935</v>
      </c>
      <c r="AH606" s="64">
        <v>222282</v>
      </c>
      <c r="AI606" s="64">
        <v>263020</v>
      </c>
      <c r="AJ606" s="64">
        <v>215103</v>
      </c>
      <c r="AK606" s="64">
        <v>201704</v>
      </c>
      <c r="AL606" s="64">
        <v>274554</v>
      </c>
      <c r="AM606" s="64">
        <v>200331</v>
      </c>
      <c r="AN606" s="64">
        <v>179295</v>
      </c>
      <c r="AO606" s="64">
        <v>212589</v>
      </c>
      <c r="AP606" s="64">
        <v>226829</v>
      </c>
      <c r="AQ606" s="64">
        <v>206489</v>
      </c>
      <c r="AR606" s="64">
        <v>242911</v>
      </c>
      <c r="AS606" s="64">
        <v>202063</v>
      </c>
      <c r="AT606" s="64">
        <v>217984</v>
      </c>
      <c r="AU606" s="64">
        <v>239890</v>
      </c>
      <c r="AV606" s="64">
        <v>201373</v>
      </c>
      <c r="AW606" s="64">
        <v>211445</v>
      </c>
      <c r="AX606" s="64">
        <v>254825</v>
      </c>
      <c r="AY606" s="64">
        <v>166537</v>
      </c>
      <c r="AZ606" s="64">
        <v>167815</v>
      </c>
      <c r="BA606" s="64">
        <v>207144</v>
      </c>
      <c r="BB606" s="64">
        <v>169567</v>
      </c>
      <c r="BC606" s="64">
        <v>161913</v>
      </c>
      <c r="BD606" s="64">
        <v>228465</v>
      </c>
      <c r="BE606" s="64">
        <v>204740</v>
      </c>
      <c r="BF606" s="64">
        <v>190982</v>
      </c>
      <c r="BG606" s="64">
        <v>237032</v>
      </c>
      <c r="BH606" s="64">
        <v>180259</v>
      </c>
      <c r="BI606" s="64">
        <v>178154</v>
      </c>
      <c r="BJ606" s="64">
        <v>212471</v>
      </c>
      <c r="BK606" s="64">
        <v>195297</v>
      </c>
      <c r="BL606" s="64">
        <v>176163</v>
      </c>
      <c r="BM606" s="64">
        <v>241867</v>
      </c>
      <c r="BN606" s="64">
        <v>235522</v>
      </c>
      <c r="BO606" s="64">
        <v>172359</v>
      </c>
      <c r="BP606" s="64">
        <v>252370</v>
      </c>
      <c r="BQ606" s="64">
        <v>206418</v>
      </c>
      <c r="BR606" s="64">
        <v>206534</v>
      </c>
      <c r="BS606" s="64">
        <v>253544</v>
      </c>
      <c r="BT606" s="64">
        <v>153217</v>
      </c>
      <c r="BU606" s="64">
        <v>168586</v>
      </c>
      <c r="BV606" s="64">
        <v>198494</v>
      </c>
      <c r="BW606" s="64"/>
      <c r="BX606" s="64"/>
      <c r="BY606" s="64"/>
      <c r="BZ606" s="64"/>
      <c r="CA606" s="64"/>
      <c r="CB606" s="64"/>
      <c r="CC606" s="64">
        <v>147204</v>
      </c>
      <c r="CD606" s="64">
        <v>142790</v>
      </c>
      <c r="CE606" s="64">
        <v>221210</v>
      </c>
      <c r="CF606" s="64">
        <v>190950</v>
      </c>
    </row>
    <row r="607" spans="2:84" x14ac:dyDescent="0.2">
      <c r="B607" s="62" t="s">
        <v>214</v>
      </c>
      <c r="G607" s="61">
        <v>31954</v>
      </c>
      <c r="H607" s="64">
        <v>405458</v>
      </c>
      <c r="I607" s="64">
        <v>162758</v>
      </c>
      <c r="J607" s="64">
        <v>180608</v>
      </c>
      <c r="K607" s="64">
        <v>168267</v>
      </c>
      <c r="L607" s="64">
        <v>172417</v>
      </c>
      <c r="M607" s="64">
        <v>125869</v>
      </c>
      <c r="N607" s="64">
        <v>319945</v>
      </c>
      <c r="O607" s="64">
        <v>191905</v>
      </c>
      <c r="P607" s="64">
        <v>267693</v>
      </c>
      <c r="Q607" s="64">
        <v>320519</v>
      </c>
      <c r="R607" s="64">
        <v>323251</v>
      </c>
      <c r="S607" s="64">
        <v>394098</v>
      </c>
      <c r="T607" s="64">
        <v>481931</v>
      </c>
      <c r="U607" s="64">
        <v>270698</v>
      </c>
      <c r="V607" s="64">
        <v>289399</v>
      </c>
      <c r="W607" s="64">
        <v>362311</v>
      </c>
      <c r="X607" s="64">
        <v>303658</v>
      </c>
      <c r="Y607" s="64">
        <v>336534</v>
      </c>
      <c r="Z607" s="64">
        <v>375056</v>
      </c>
      <c r="AA607" s="64">
        <v>161319</v>
      </c>
      <c r="AB607" s="64">
        <v>415668</v>
      </c>
      <c r="AC607" s="64">
        <v>503648</v>
      </c>
      <c r="AD607" s="64">
        <v>190925</v>
      </c>
      <c r="AE607" s="64">
        <v>117039</v>
      </c>
      <c r="AF607" s="64">
        <v>229589</v>
      </c>
      <c r="AG607" s="64">
        <v>127955</v>
      </c>
      <c r="AH607" s="64">
        <v>148503</v>
      </c>
      <c r="AI607" s="64">
        <v>208432</v>
      </c>
      <c r="AJ607" s="64">
        <v>108077</v>
      </c>
      <c r="AK607" s="64">
        <v>149521</v>
      </c>
      <c r="AL607" s="64">
        <v>172093</v>
      </c>
      <c r="AM607" s="64">
        <v>207199</v>
      </c>
      <c r="AN607" s="64">
        <v>143438</v>
      </c>
      <c r="AO607" s="64">
        <v>175181</v>
      </c>
      <c r="AP607" s="64">
        <v>214377</v>
      </c>
      <c r="AQ607" s="64">
        <v>209451</v>
      </c>
      <c r="AR607" s="64">
        <v>264809</v>
      </c>
      <c r="AS607" s="64">
        <v>251031</v>
      </c>
      <c r="AT607" s="64">
        <v>243483</v>
      </c>
      <c r="AU607" s="64">
        <v>228353</v>
      </c>
      <c r="AV607" s="64">
        <v>224571</v>
      </c>
      <c r="AW607" s="64">
        <v>193359</v>
      </c>
      <c r="AX607" s="64">
        <v>229843</v>
      </c>
      <c r="AY607" s="64">
        <v>163222</v>
      </c>
      <c r="AZ607" s="64">
        <v>193819</v>
      </c>
      <c r="BA607" s="64">
        <v>306758</v>
      </c>
      <c r="BB607" s="64">
        <v>216390</v>
      </c>
      <c r="BC607" s="64">
        <v>343102</v>
      </c>
      <c r="BD607" s="64">
        <v>307857</v>
      </c>
      <c r="BE607" s="64">
        <v>215334</v>
      </c>
      <c r="BF607" s="64">
        <v>137544</v>
      </c>
      <c r="BG607" s="64">
        <v>184084</v>
      </c>
      <c r="BH607" s="64">
        <v>139828</v>
      </c>
      <c r="BI607" s="64">
        <v>149949</v>
      </c>
      <c r="BJ607" s="64">
        <v>196885</v>
      </c>
      <c r="BK607" s="64">
        <v>191868</v>
      </c>
      <c r="BL607" s="64">
        <v>247752</v>
      </c>
      <c r="BM607" s="64">
        <v>207386</v>
      </c>
      <c r="BN607" s="64">
        <v>164605</v>
      </c>
      <c r="BO607" s="64">
        <v>161589</v>
      </c>
      <c r="BP607" s="64">
        <v>291416</v>
      </c>
      <c r="BQ607" s="64">
        <v>110299</v>
      </c>
      <c r="BR607" s="64">
        <v>185776</v>
      </c>
      <c r="BS607" s="64">
        <v>135842</v>
      </c>
      <c r="BT607" s="64">
        <v>129437</v>
      </c>
      <c r="BU607" s="64">
        <v>173487</v>
      </c>
      <c r="BV607" s="64">
        <v>157863</v>
      </c>
      <c r="BW607" s="64"/>
      <c r="BX607" s="64"/>
      <c r="BY607" s="64"/>
      <c r="BZ607" s="64"/>
      <c r="CA607" s="64"/>
      <c r="CB607" s="64"/>
      <c r="CC607" s="64">
        <v>202510</v>
      </c>
      <c r="CD607" s="64">
        <v>139747</v>
      </c>
      <c r="CE607" s="64">
        <v>198735</v>
      </c>
      <c r="CF607" s="64">
        <v>187352</v>
      </c>
    </row>
    <row r="608" spans="2:84" x14ac:dyDescent="0.2">
      <c r="B608" s="62" t="s">
        <v>508</v>
      </c>
      <c r="G608" s="64">
        <v>165499</v>
      </c>
      <c r="H608" s="64">
        <v>202858</v>
      </c>
      <c r="I608" s="64">
        <v>217162</v>
      </c>
      <c r="J608" s="64">
        <v>226667</v>
      </c>
      <c r="K608" s="64">
        <v>256005</v>
      </c>
      <c r="L608" s="64">
        <v>238632</v>
      </c>
      <c r="M608" s="64">
        <v>220429</v>
      </c>
      <c r="N608" s="64">
        <v>293803</v>
      </c>
      <c r="O608" s="64">
        <v>220356</v>
      </c>
      <c r="P608" s="64">
        <v>197029</v>
      </c>
      <c r="Q608" s="64">
        <v>257506</v>
      </c>
      <c r="R608" s="64">
        <v>193982</v>
      </c>
      <c r="S608" s="64">
        <v>173901</v>
      </c>
      <c r="T608" s="64">
        <v>218900</v>
      </c>
      <c r="U608" s="64">
        <v>177000</v>
      </c>
      <c r="V608" s="64">
        <v>184901</v>
      </c>
      <c r="W608" s="64">
        <v>233755</v>
      </c>
      <c r="X608" s="64">
        <v>191891</v>
      </c>
      <c r="Y608" s="64">
        <v>197102</v>
      </c>
      <c r="Z608" s="64">
        <v>222068</v>
      </c>
      <c r="AA608" s="64">
        <v>175971</v>
      </c>
      <c r="AB608" s="64">
        <v>168264</v>
      </c>
      <c r="AC608" s="64">
        <v>199696</v>
      </c>
      <c r="AD608" s="64">
        <v>170434</v>
      </c>
      <c r="AE608" s="64">
        <v>174176</v>
      </c>
      <c r="AF608" s="64">
        <v>226126</v>
      </c>
      <c r="AG608" s="64">
        <v>171666</v>
      </c>
      <c r="AH608" s="64">
        <v>176218</v>
      </c>
      <c r="AI608" s="64">
        <v>226968</v>
      </c>
      <c r="AJ608" s="64">
        <v>194686</v>
      </c>
      <c r="AK608" s="64">
        <v>165790</v>
      </c>
      <c r="AL608" s="64">
        <v>214138</v>
      </c>
      <c r="AM608" s="64">
        <v>163256</v>
      </c>
      <c r="AN608" s="64">
        <v>150591</v>
      </c>
      <c r="AO608" s="64">
        <v>207218</v>
      </c>
      <c r="AP608" s="64">
        <v>186135</v>
      </c>
      <c r="AQ608" s="64">
        <v>160904</v>
      </c>
      <c r="AR608" s="64">
        <v>200321</v>
      </c>
      <c r="AS608" s="64">
        <v>162975</v>
      </c>
      <c r="AT608" s="64">
        <v>180242</v>
      </c>
      <c r="AU608" s="64">
        <v>221261</v>
      </c>
      <c r="AV608" s="64">
        <v>182253</v>
      </c>
      <c r="AW608" s="64">
        <v>183384</v>
      </c>
      <c r="AX608" s="64">
        <v>232077</v>
      </c>
      <c r="AY608" s="64">
        <v>171328</v>
      </c>
      <c r="AZ608" s="64">
        <v>174966</v>
      </c>
      <c r="BA608" s="64">
        <v>200355</v>
      </c>
      <c r="BB608" s="64">
        <v>137997</v>
      </c>
      <c r="BC608" s="64">
        <v>173214</v>
      </c>
      <c r="BD608" s="64">
        <v>232589</v>
      </c>
      <c r="BE608" s="64">
        <v>183662</v>
      </c>
      <c r="BF608" s="64">
        <v>186733</v>
      </c>
      <c r="BG608" s="64">
        <v>234087</v>
      </c>
      <c r="BH608" s="64">
        <v>182084</v>
      </c>
      <c r="BI608" s="64">
        <v>185307</v>
      </c>
      <c r="BJ608" s="64">
        <v>183858</v>
      </c>
      <c r="BK608" s="64">
        <v>183241</v>
      </c>
      <c r="BL608" s="64">
        <v>156560</v>
      </c>
      <c r="BM608" s="64">
        <v>195783</v>
      </c>
      <c r="BN608" s="64">
        <v>170701</v>
      </c>
      <c r="BO608" s="64">
        <v>156787</v>
      </c>
      <c r="BP608" s="64">
        <v>205091</v>
      </c>
      <c r="BQ608" s="64">
        <v>166114</v>
      </c>
      <c r="BR608" s="64">
        <v>172002</v>
      </c>
      <c r="BS608" s="64">
        <v>212881</v>
      </c>
      <c r="BT608" s="64">
        <v>148817</v>
      </c>
      <c r="BU608" s="64">
        <v>201295</v>
      </c>
      <c r="BV608" s="64">
        <v>231478</v>
      </c>
      <c r="BW608" s="64"/>
      <c r="BX608" s="64"/>
      <c r="BY608" s="64"/>
      <c r="BZ608" s="64"/>
      <c r="CA608" s="64"/>
      <c r="CB608" s="64"/>
      <c r="CC608" s="64">
        <v>162428</v>
      </c>
      <c r="CD608" s="64">
        <v>181001</v>
      </c>
      <c r="CE608" s="64">
        <v>213041</v>
      </c>
      <c r="CF608" s="64">
        <v>185375</v>
      </c>
    </row>
    <row r="609" spans="2:84" x14ac:dyDescent="0.2">
      <c r="B609" s="62" t="s">
        <v>798</v>
      </c>
      <c r="G609" s="64">
        <v>297499</v>
      </c>
      <c r="H609" s="64">
        <v>653306</v>
      </c>
      <c r="I609" s="64">
        <v>319597</v>
      </c>
      <c r="J609" s="64">
        <v>366176</v>
      </c>
      <c r="K609" s="64">
        <v>597050</v>
      </c>
      <c r="L609" s="64">
        <v>362608</v>
      </c>
      <c r="M609" s="64">
        <v>387802</v>
      </c>
      <c r="N609" s="64">
        <v>613851</v>
      </c>
      <c r="O609" s="64">
        <v>468763</v>
      </c>
      <c r="P609" s="64">
        <v>376599</v>
      </c>
      <c r="Q609" s="64">
        <v>478089</v>
      </c>
      <c r="R609" s="64">
        <v>441296</v>
      </c>
      <c r="S609" s="64">
        <v>394143</v>
      </c>
      <c r="T609" s="64">
        <v>473178</v>
      </c>
      <c r="U609" s="64">
        <v>387778</v>
      </c>
      <c r="V609" s="64">
        <v>451038</v>
      </c>
      <c r="W609" s="64">
        <v>481458</v>
      </c>
      <c r="X609" s="64">
        <v>422077</v>
      </c>
      <c r="Y609" s="64">
        <v>439967</v>
      </c>
      <c r="Z609" s="64">
        <v>536600</v>
      </c>
      <c r="AA609" s="64">
        <v>433731</v>
      </c>
      <c r="AB609" s="64">
        <v>429972</v>
      </c>
      <c r="AC609" s="64">
        <v>515612</v>
      </c>
      <c r="AD609" s="64">
        <v>340162</v>
      </c>
      <c r="AE609" s="64">
        <v>389702</v>
      </c>
      <c r="AF609" s="64">
        <v>451003</v>
      </c>
      <c r="AG609" s="64">
        <v>321761</v>
      </c>
      <c r="AH609" s="64">
        <v>287938</v>
      </c>
      <c r="AI609" s="64">
        <v>341587</v>
      </c>
      <c r="AJ609" s="64">
        <v>243890</v>
      </c>
      <c r="AK609" s="64">
        <v>263607</v>
      </c>
      <c r="AL609" s="64">
        <v>301621</v>
      </c>
      <c r="AM609" s="64">
        <v>236362</v>
      </c>
      <c r="AN609" s="64">
        <v>254206</v>
      </c>
      <c r="AO609" s="64">
        <v>323684</v>
      </c>
      <c r="AP609" s="64">
        <v>272072</v>
      </c>
      <c r="AQ609" s="64">
        <v>294432</v>
      </c>
      <c r="AR609" s="64">
        <v>465198</v>
      </c>
      <c r="AS609" s="64">
        <v>340444</v>
      </c>
      <c r="AT609" s="64">
        <v>296578</v>
      </c>
      <c r="AU609" s="64">
        <v>580246</v>
      </c>
      <c r="AV609" s="64">
        <v>394287</v>
      </c>
      <c r="AW609" s="64">
        <v>475067</v>
      </c>
      <c r="AX609" s="64">
        <v>766273</v>
      </c>
      <c r="AY609" s="64">
        <v>647463</v>
      </c>
      <c r="AZ609" s="64">
        <v>638123</v>
      </c>
      <c r="BA609" s="65">
        <v>1402324</v>
      </c>
      <c r="BB609" s="65">
        <v>1522852</v>
      </c>
      <c r="BC609" s="65">
        <v>1565608</v>
      </c>
      <c r="BD609" s="65">
        <v>2248183</v>
      </c>
      <c r="BE609" s="65">
        <v>1672375</v>
      </c>
      <c r="BF609" s="65">
        <v>1296976</v>
      </c>
      <c r="BG609" s="65">
        <v>1414201</v>
      </c>
      <c r="BH609" s="65">
        <v>1065565</v>
      </c>
      <c r="BI609" s="65">
        <v>1019804</v>
      </c>
      <c r="BJ609" s="64">
        <v>960565</v>
      </c>
      <c r="BK609" s="64">
        <v>639830</v>
      </c>
      <c r="BL609" s="64">
        <v>548960</v>
      </c>
      <c r="BM609" s="64">
        <v>600405</v>
      </c>
      <c r="BN609" s="64">
        <v>291124</v>
      </c>
      <c r="BO609" s="64">
        <v>131690</v>
      </c>
      <c r="BP609" s="64">
        <v>266649</v>
      </c>
      <c r="BQ609" s="64">
        <v>250014</v>
      </c>
      <c r="BR609" s="64">
        <v>280585</v>
      </c>
      <c r="BS609" s="64">
        <v>229182</v>
      </c>
      <c r="BT609" s="64">
        <v>137458</v>
      </c>
      <c r="BU609" s="64">
        <v>235202</v>
      </c>
      <c r="BV609" s="64">
        <v>392237</v>
      </c>
      <c r="BW609" s="64"/>
      <c r="BX609" s="64"/>
      <c r="BY609" s="64"/>
      <c r="BZ609" s="64"/>
      <c r="CA609" s="64"/>
      <c r="CB609" s="64"/>
      <c r="CC609" s="64">
        <v>343414</v>
      </c>
      <c r="CD609" s="64">
        <v>260800</v>
      </c>
      <c r="CE609" s="64">
        <v>466115</v>
      </c>
      <c r="CF609" s="64">
        <v>185095</v>
      </c>
    </row>
    <row r="610" spans="2:84" x14ac:dyDescent="0.2">
      <c r="B610" s="62" t="s">
        <v>231</v>
      </c>
      <c r="G610" s="61">
        <v>48941</v>
      </c>
      <c r="H610" s="61">
        <v>64878</v>
      </c>
      <c r="I610" s="61">
        <v>52038</v>
      </c>
      <c r="J610" s="61">
        <v>62094</v>
      </c>
      <c r="K610" s="61">
        <v>64509</v>
      </c>
      <c r="L610" s="61">
        <v>56364</v>
      </c>
      <c r="M610" s="61">
        <v>58980</v>
      </c>
      <c r="N610" s="61">
        <v>74093</v>
      </c>
      <c r="O610" s="61">
        <v>55980</v>
      </c>
      <c r="P610" s="61">
        <v>60321</v>
      </c>
      <c r="Q610" s="64">
        <v>266701</v>
      </c>
      <c r="R610" s="64">
        <v>358854</v>
      </c>
      <c r="S610" s="64">
        <v>370913</v>
      </c>
      <c r="T610" s="64">
        <v>447376</v>
      </c>
      <c r="U610" s="64">
        <v>342400</v>
      </c>
      <c r="V610" s="64">
        <v>322201</v>
      </c>
      <c r="W610" s="64">
        <v>336636</v>
      </c>
      <c r="X610" s="64">
        <v>251897</v>
      </c>
      <c r="Y610" s="64">
        <v>275623</v>
      </c>
      <c r="Z610" s="64">
        <v>342069</v>
      </c>
      <c r="AA610" s="64">
        <v>260257</v>
      </c>
      <c r="AB610" s="64">
        <v>275056</v>
      </c>
      <c r="AC610" s="64">
        <v>309805</v>
      </c>
      <c r="AD610" s="64">
        <v>250319</v>
      </c>
      <c r="AE610" s="64">
        <v>263821</v>
      </c>
      <c r="AF610" s="64">
        <v>335066</v>
      </c>
      <c r="AG610" s="64">
        <v>257956</v>
      </c>
      <c r="AH610" s="64">
        <v>264233</v>
      </c>
      <c r="AI610" s="64">
        <v>314224</v>
      </c>
      <c r="AJ610" s="64">
        <v>257120</v>
      </c>
      <c r="AK610" s="64">
        <v>272544</v>
      </c>
      <c r="AL610" s="64">
        <v>337486</v>
      </c>
      <c r="AM610" s="64">
        <v>269014</v>
      </c>
      <c r="AN610" s="64">
        <v>255925</v>
      </c>
      <c r="AO610" s="64">
        <v>347432</v>
      </c>
      <c r="AP610" s="64">
        <v>248122</v>
      </c>
      <c r="AQ610" s="64">
        <v>263346</v>
      </c>
      <c r="AR610" s="64">
        <v>376683</v>
      </c>
      <c r="AS610" s="64">
        <v>310270</v>
      </c>
      <c r="AT610" s="64">
        <v>289456</v>
      </c>
      <c r="AU610" s="64">
        <v>340513</v>
      </c>
      <c r="AV610" s="64">
        <v>265130</v>
      </c>
      <c r="AW610" s="64">
        <v>276066</v>
      </c>
      <c r="AX610" s="64">
        <v>330168</v>
      </c>
      <c r="AY610" s="64">
        <v>276598</v>
      </c>
      <c r="AZ610" s="64">
        <v>273245</v>
      </c>
      <c r="BA610" s="64">
        <v>294005</v>
      </c>
      <c r="BB610" s="64">
        <v>255336</v>
      </c>
      <c r="BC610" s="64">
        <v>241918</v>
      </c>
      <c r="BD610" s="64">
        <v>319478</v>
      </c>
      <c r="BE610" s="64">
        <v>263910</v>
      </c>
      <c r="BF610" s="64">
        <v>289177</v>
      </c>
      <c r="BG610" s="64">
        <v>273627</v>
      </c>
      <c r="BH610" s="64">
        <v>182295</v>
      </c>
      <c r="BI610" s="64">
        <v>200367</v>
      </c>
      <c r="BJ610" s="64">
        <v>251828</v>
      </c>
      <c r="BK610" s="64">
        <v>182328</v>
      </c>
      <c r="BL610" s="64">
        <v>190692</v>
      </c>
      <c r="BM610" s="64">
        <v>205598</v>
      </c>
      <c r="BN610" s="64">
        <v>184656</v>
      </c>
      <c r="BO610" s="64">
        <v>181315</v>
      </c>
      <c r="BP610" s="64">
        <v>233444</v>
      </c>
      <c r="BQ610" s="64">
        <v>181297</v>
      </c>
      <c r="BR610" s="64">
        <v>192393</v>
      </c>
      <c r="BS610" s="64">
        <v>239992</v>
      </c>
      <c r="BT610" s="64">
        <v>182633</v>
      </c>
      <c r="BU610" s="64">
        <v>190380</v>
      </c>
      <c r="BV610" s="64">
        <v>239040</v>
      </c>
      <c r="BW610" s="64"/>
      <c r="BX610" s="64"/>
      <c r="BY610" s="64"/>
      <c r="BZ610" s="64"/>
      <c r="CA610" s="64"/>
      <c r="CB610" s="64"/>
      <c r="CC610" s="64">
        <v>157269</v>
      </c>
      <c r="CD610" s="61">
        <v>49921</v>
      </c>
      <c r="CE610" s="64">
        <v>127108</v>
      </c>
      <c r="CF610" s="64">
        <v>177454</v>
      </c>
    </row>
    <row r="611" spans="2:84" x14ac:dyDescent="0.2">
      <c r="B611" s="62" t="s">
        <v>477</v>
      </c>
      <c r="G611" s="61">
        <v>49194</v>
      </c>
      <c r="H611" s="61">
        <v>63112</v>
      </c>
      <c r="I611" s="61">
        <v>55581</v>
      </c>
      <c r="J611" s="61">
        <v>58765</v>
      </c>
      <c r="K611" s="61">
        <v>71477</v>
      </c>
      <c r="L611" s="61">
        <v>59141</v>
      </c>
      <c r="M611" s="61">
        <v>60387</v>
      </c>
      <c r="N611" s="61">
        <v>83516</v>
      </c>
      <c r="O611" s="61">
        <v>60712</v>
      </c>
      <c r="P611" s="61">
        <v>58427</v>
      </c>
      <c r="Q611" s="61">
        <v>73193</v>
      </c>
      <c r="R611" s="61">
        <v>61459</v>
      </c>
      <c r="S611" s="61">
        <v>62970</v>
      </c>
      <c r="T611" s="64">
        <v>332618</v>
      </c>
      <c r="U611" s="64">
        <v>323012</v>
      </c>
      <c r="V611" s="64">
        <v>328446</v>
      </c>
      <c r="W611" s="64">
        <v>394929</v>
      </c>
      <c r="X611" s="64">
        <v>173139</v>
      </c>
      <c r="Y611" s="64">
        <v>159877</v>
      </c>
      <c r="Z611" s="64">
        <v>155514</v>
      </c>
      <c r="AA611" s="64">
        <v>119376</v>
      </c>
      <c r="AB611" s="64">
        <v>119257</v>
      </c>
      <c r="AC611" s="64">
        <v>120580</v>
      </c>
      <c r="AD611" s="61">
        <v>92084</v>
      </c>
      <c r="AE611" s="61">
        <v>84422</v>
      </c>
      <c r="AF611" s="64">
        <v>132024</v>
      </c>
      <c r="AG611" s="61">
        <v>92701</v>
      </c>
      <c r="AH611" s="61">
        <v>70051</v>
      </c>
      <c r="AI611" s="64">
        <v>107995</v>
      </c>
      <c r="AJ611" s="64">
        <v>103017</v>
      </c>
      <c r="AK611" s="64">
        <v>110187</v>
      </c>
      <c r="AL611" s="64">
        <v>127951</v>
      </c>
      <c r="AM611" s="61">
        <v>81942</v>
      </c>
      <c r="AN611" s="61">
        <v>79827</v>
      </c>
      <c r="AO611" s="61">
        <v>95258</v>
      </c>
      <c r="AP611" s="61">
        <v>69207</v>
      </c>
      <c r="AQ611" s="61">
        <v>67600</v>
      </c>
      <c r="AR611" s="61">
        <v>90525</v>
      </c>
      <c r="AS611" s="61">
        <v>85742</v>
      </c>
      <c r="AT611" s="61">
        <v>76278</v>
      </c>
      <c r="AU611" s="64">
        <v>102723</v>
      </c>
      <c r="AV611" s="61">
        <v>79309</v>
      </c>
      <c r="AW611" s="61">
        <v>74649</v>
      </c>
      <c r="AX611" s="64">
        <v>103458</v>
      </c>
      <c r="AY611" s="64">
        <v>236700</v>
      </c>
      <c r="AZ611" s="64">
        <v>266756</v>
      </c>
      <c r="BA611" s="64">
        <v>456847</v>
      </c>
      <c r="BB611" s="64">
        <v>391788</v>
      </c>
      <c r="BC611" s="64">
        <v>312515</v>
      </c>
      <c r="BD611" s="64">
        <v>383604</v>
      </c>
      <c r="BE611" s="64">
        <v>241782</v>
      </c>
      <c r="BF611" s="64">
        <v>146603</v>
      </c>
      <c r="BG611" s="61">
        <v>90330</v>
      </c>
      <c r="BH611" s="61">
        <v>14714</v>
      </c>
      <c r="BI611" s="60">
        <v>7378</v>
      </c>
      <c r="BJ611" s="60">
        <v>1909</v>
      </c>
      <c r="BK611" s="60">
        <v>5417</v>
      </c>
      <c r="BL611" s="64">
        <v>222651</v>
      </c>
      <c r="BM611" s="64">
        <v>537141</v>
      </c>
      <c r="BN611" s="64">
        <v>187314</v>
      </c>
      <c r="BO611" s="64">
        <v>149696</v>
      </c>
      <c r="BP611" s="64">
        <v>252212</v>
      </c>
      <c r="BQ611" s="64">
        <v>177584</v>
      </c>
      <c r="BR611" s="64">
        <v>183695</v>
      </c>
      <c r="BS611" s="64">
        <v>220935</v>
      </c>
      <c r="BT611" s="64">
        <v>245149</v>
      </c>
      <c r="BU611" s="64">
        <v>179498</v>
      </c>
      <c r="BV611" s="64">
        <v>219174</v>
      </c>
      <c r="BW611" s="64"/>
      <c r="BX611" s="64"/>
      <c r="BY611" s="64"/>
      <c r="BZ611" s="64"/>
      <c r="CA611" s="64"/>
      <c r="CB611" s="64"/>
      <c r="CC611" s="64">
        <v>163657</v>
      </c>
      <c r="CD611" s="64">
        <v>205230</v>
      </c>
      <c r="CE611" s="64">
        <v>212695</v>
      </c>
      <c r="CF611" s="64">
        <v>171259</v>
      </c>
    </row>
    <row r="612" spans="2:84" x14ac:dyDescent="0.2">
      <c r="B612" s="62" t="s">
        <v>377</v>
      </c>
      <c r="G612" s="64">
        <v>119042</v>
      </c>
      <c r="H612" s="64">
        <v>133213</v>
      </c>
      <c r="I612" s="64">
        <v>122389</v>
      </c>
      <c r="J612" s="64">
        <v>127250</v>
      </c>
      <c r="K612" s="64">
        <v>137163</v>
      </c>
      <c r="L612" s="61">
        <v>96130</v>
      </c>
      <c r="M612" s="64">
        <v>112162</v>
      </c>
      <c r="N612" s="64">
        <v>123721</v>
      </c>
      <c r="O612" s="64">
        <v>122990</v>
      </c>
      <c r="P612" s="64">
        <v>121243</v>
      </c>
      <c r="Q612" s="64">
        <v>129028</v>
      </c>
      <c r="R612" s="64">
        <v>103106</v>
      </c>
      <c r="S612" s="64">
        <v>122261</v>
      </c>
      <c r="T612" s="64">
        <v>142439</v>
      </c>
      <c r="U612" s="64">
        <v>220082</v>
      </c>
      <c r="V612" s="64">
        <v>134068</v>
      </c>
      <c r="W612" s="64">
        <v>144420</v>
      </c>
      <c r="X612" s="61">
        <v>91333</v>
      </c>
      <c r="Y612" s="64">
        <v>125252</v>
      </c>
      <c r="Z612" s="64">
        <v>135351</v>
      </c>
      <c r="AA612" s="64">
        <v>127603</v>
      </c>
      <c r="AB612" s="64">
        <v>106507</v>
      </c>
      <c r="AC612" s="64">
        <v>103885</v>
      </c>
      <c r="AD612" s="61">
        <v>28204</v>
      </c>
      <c r="AE612" s="61">
        <v>23388</v>
      </c>
      <c r="AF612" s="61">
        <v>20754</v>
      </c>
      <c r="AG612" s="61">
        <v>23540</v>
      </c>
      <c r="AH612" s="61">
        <v>27210</v>
      </c>
      <c r="AI612" s="61">
        <v>42613</v>
      </c>
      <c r="AJ612" s="61">
        <v>29636</v>
      </c>
      <c r="AK612" s="61">
        <v>32418</v>
      </c>
      <c r="AL612" s="61">
        <v>46630</v>
      </c>
      <c r="AM612" s="61">
        <v>45575</v>
      </c>
      <c r="AN612" s="61">
        <v>51132</v>
      </c>
      <c r="AO612" s="61">
        <v>49732</v>
      </c>
      <c r="AP612" s="61">
        <v>33854</v>
      </c>
      <c r="AQ612" s="61">
        <v>38178</v>
      </c>
      <c r="AR612" s="61">
        <v>42442</v>
      </c>
      <c r="AS612" s="61">
        <v>32796</v>
      </c>
      <c r="AT612" s="61">
        <v>23570</v>
      </c>
      <c r="AU612" s="61">
        <v>25681</v>
      </c>
      <c r="AV612" s="61">
        <v>21529</v>
      </c>
      <c r="AW612" s="61">
        <v>30312</v>
      </c>
      <c r="AX612" s="61">
        <v>64698</v>
      </c>
      <c r="AY612" s="61">
        <v>48652</v>
      </c>
      <c r="AZ612" s="61">
        <v>39919</v>
      </c>
      <c r="BA612" s="61">
        <v>44140</v>
      </c>
      <c r="BB612" s="61">
        <v>81759</v>
      </c>
      <c r="BC612" s="61">
        <v>48098</v>
      </c>
      <c r="BD612" s="61">
        <v>66076</v>
      </c>
      <c r="BE612" s="61">
        <v>60778</v>
      </c>
      <c r="BF612" s="61">
        <v>77161</v>
      </c>
      <c r="BG612" s="64">
        <v>100536</v>
      </c>
      <c r="BH612" s="64">
        <v>137820</v>
      </c>
      <c r="BI612" s="64">
        <v>199554</v>
      </c>
      <c r="BJ612" s="64">
        <v>329115</v>
      </c>
      <c r="BK612" s="64">
        <v>321314</v>
      </c>
      <c r="BL612" s="64">
        <v>324418</v>
      </c>
      <c r="BM612" s="64">
        <v>380312</v>
      </c>
      <c r="BN612" s="64">
        <v>487274</v>
      </c>
      <c r="BO612" s="64">
        <v>360184</v>
      </c>
      <c r="BP612" s="64">
        <v>511344</v>
      </c>
      <c r="BQ612" s="64">
        <v>506010</v>
      </c>
      <c r="BR612" s="64">
        <v>737596</v>
      </c>
      <c r="BS612" s="64">
        <v>753873</v>
      </c>
      <c r="BT612" s="64">
        <v>485839</v>
      </c>
      <c r="BU612" s="64">
        <v>545409</v>
      </c>
      <c r="BV612" s="64">
        <v>657188</v>
      </c>
      <c r="BW612" s="64"/>
      <c r="BX612" s="64"/>
      <c r="BY612" s="64"/>
      <c r="BZ612" s="64"/>
      <c r="CA612" s="64"/>
      <c r="CB612" s="64"/>
      <c r="CC612" s="64">
        <v>553173</v>
      </c>
      <c r="CD612" s="64">
        <v>374219</v>
      </c>
      <c r="CE612" s="64">
        <v>174489</v>
      </c>
      <c r="CF612" s="64">
        <v>166730</v>
      </c>
    </row>
    <row r="613" spans="2:84" x14ac:dyDescent="0.2">
      <c r="B613" s="62" t="s">
        <v>797</v>
      </c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  <c r="AD613" s="58"/>
      <c r="AE613" s="58"/>
      <c r="AF613" s="58"/>
      <c r="AG613" s="58"/>
      <c r="AH613" s="58"/>
      <c r="AI613" s="58"/>
      <c r="AJ613" s="58"/>
      <c r="AK613" s="58"/>
      <c r="AL613" s="58"/>
      <c r="AM613" s="58"/>
      <c r="AN613" s="58"/>
      <c r="AO613" s="58"/>
      <c r="AP613" s="58"/>
      <c r="AQ613" s="58"/>
      <c r="AR613" s="58"/>
      <c r="AS613" s="58"/>
      <c r="AT613" s="58"/>
      <c r="AU613" s="58"/>
      <c r="AV613" s="58"/>
      <c r="AW613" s="58"/>
      <c r="AX613" s="58"/>
      <c r="AY613" s="58"/>
      <c r="AZ613" s="58"/>
      <c r="BA613" s="58"/>
      <c r="BB613" s="58"/>
      <c r="BC613" s="58"/>
      <c r="BD613" s="58"/>
      <c r="BE613" s="58"/>
      <c r="BF613" s="58"/>
      <c r="BG613" s="58"/>
      <c r="BH613" s="58"/>
      <c r="BI613" s="58"/>
      <c r="BJ613" s="58"/>
      <c r="BK613" s="58"/>
      <c r="BL613" s="58"/>
      <c r="BM613" s="58"/>
      <c r="BN613" s="58"/>
      <c r="BO613" s="58"/>
      <c r="BP613" s="58"/>
      <c r="BQ613" s="58"/>
      <c r="BR613" s="58"/>
      <c r="BS613" s="58"/>
      <c r="BT613" s="58"/>
      <c r="BU613" s="58"/>
      <c r="BV613" s="58"/>
      <c r="BW613" s="58"/>
      <c r="BX613" s="58"/>
      <c r="BY613" s="58"/>
      <c r="BZ613" s="58"/>
      <c r="CA613" s="58"/>
      <c r="CB613" s="58"/>
      <c r="CC613" s="58"/>
      <c r="CD613" s="58"/>
      <c r="CE613" s="61">
        <v>64589</v>
      </c>
      <c r="CF613" s="64">
        <v>166407</v>
      </c>
    </row>
    <row r="614" spans="2:84" x14ac:dyDescent="0.2">
      <c r="B614" s="62" t="s">
        <v>329</v>
      </c>
      <c r="G614" s="58"/>
      <c r="H614" s="58"/>
      <c r="I614" s="60">
        <v>6180</v>
      </c>
      <c r="J614" s="60">
        <v>3090</v>
      </c>
      <c r="K614" s="60">
        <v>7725</v>
      </c>
      <c r="L614" s="60">
        <v>4635</v>
      </c>
      <c r="M614" s="61">
        <v>29850</v>
      </c>
      <c r="N614" s="61">
        <v>53895</v>
      </c>
      <c r="O614" s="61">
        <v>23855</v>
      </c>
      <c r="P614" s="60">
        <v>3965</v>
      </c>
      <c r="Q614" s="61">
        <v>55754</v>
      </c>
      <c r="R614" s="61">
        <v>55620</v>
      </c>
      <c r="S614" s="60">
        <v>3090</v>
      </c>
      <c r="T614" s="61">
        <v>18540</v>
      </c>
      <c r="U614" s="61">
        <v>30900</v>
      </c>
      <c r="V614" s="60">
        <v>9270</v>
      </c>
      <c r="W614" s="61">
        <v>18540</v>
      </c>
      <c r="X614" s="61">
        <v>20600</v>
      </c>
      <c r="Y614" s="61">
        <v>15862</v>
      </c>
      <c r="Z614" s="61">
        <v>34013</v>
      </c>
      <c r="AA614" s="59">
        <v>824</v>
      </c>
      <c r="AB614" s="60">
        <v>3662</v>
      </c>
      <c r="AC614" s="60">
        <v>7670</v>
      </c>
      <c r="AD614" s="61">
        <v>15450</v>
      </c>
      <c r="AE614" s="60">
        <v>2472</v>
      </c>
      <c r="AF614" s="60">
        <v>8858</v>
      </c>
      <c r="AG614" s="60">
        <v>3708</v>
      </c>
      <c r="AH614" s="61">
        <v>10163</v>
      </c>
      <c r="AI614" s="61">
        <v>38522</v>
      </c>
      <c r="AJ614" s="61">
        <v>19551</v>
      </c>
      <c r="AK614" s="61">
        <v>33990</v>
      </c>
      <c r="AL614" s="61">
        <v>29046</v>
      </c>
      <c r="AM614" s="61">
        <v>26986</v>
      </c>
      <c r="AN614" s="61">
        <v>49440</v>
      </c>
      <c r="AO614" s="64">
        <v>361530</v>
      </c>
      <c r="AP614" s="61">
        <v>30900</v>
      </c>
      <c r="AQ614" s="64">
        <v>111240</v>
      </c>
      <c r="AR614" s="64">
        <v>349170</v>
      </c>
      <c r="AS614" s="64">
        <v>354931</v>
      </c>
      <c r="AT614" s="64">
        <v>324450</v>
      </c>
      <c r="AU614" s="64">
        <v>444541</v>
      </c>
      <c r="AV614" s="64">
        <v>348960</v>
      </c>
      <c r="AW614" s="64">
        <v>333406</v>
      </c>
      <c r="AX614" s="64">
        <v>422988</v>
      </c>
      <c r="AY614" s="64">
        <v>348856</v>
      </c>
      <c r="AZ614" s="64">
        <v>329640</v>
      </c>
      <c r="BA614" s="64">
        <v>386250</v>
      </c>
      <c r="BB614" s="64">
        <v>449423</v>
      </c>
      <c r="BC614" s="64">
        <v>321046</v>
      </c>
      <c r="BD614" s="64">
        <v>395206</v>
      </c>
      <c r="BE614" s="64">
        <v>309000</v>
      </c>
      <c r="BF614" s="64">
        <v>309000</v>
      </c>
      <c r="BG614" s="64">
        <v>387074</v>
      </c>
      <c r="BH614" s="64">
        <v>309824</v>
      </c>
      <c r="BI614" s="64">
        <v>309000</v>
      </c>
      <c r="BJ614" s="64">
        <v>386250</v>
      </c>
      <c r="BK614" s="64">
        <v>309000</v>
      </c>
      <c r="BL614" s="64">
        <v>309000</v>
      </c>
      <c r="BM614" s="64">
        <v>387795</v>
      </c>
      <c r="BN614" s="64">
        <v>154505</v>
      </c>
      <c r="BO614" s="64">
        <v>181316</v>
      </c>
      <c r="BP614" s="64">
        <v>363385</v>
      </c>
      <c r="BQ614" s="63">
        <v>41</v>
      </c>
      <c r="BR614" s="58"/>
      <c r="BS614" s="63">
        <v>46</v>
      </c>
      <c r="BT614" s="58"/>
      <c r="BU614" s="64">
        <v>218743</v>
      </c>
      <c r="BV614" s="64">
        <v>223378</v>
      </c>
      <c r="BW614" s="64"/>
      <c r="BX614" s="64"/>
      <c r="BY614" s="64"/>
      <c r="BZ614" s="64"/>
      <c r="CA614" s="64"/>
      <c r="CB614" s="64"/>
      <c r="CC614" s="64">
        <v>162211</v>
      </c>
      <c r="CD614" s="64">
        <v>162211</v>
      </c>
      <c r="CE614" s="64">
        <v>162211</v>
      </c>
      <c r="CF614" s="64">
        <v>166110</v>
      </c>
    </row>
    <row r="615" spans="2:84" x14ac:dyDescent="0.2">
      <c r="B615" s="62" t="s">
        <v>532</v>
      </c>
      <c r="G615" s="61">
        <v>66249</v>
      </c>
      <c r="H615" s="64">
        <v>106410</v>
      </c>
      <c r="I615" s="61">
        <v>95483</v>
      </c>
      <c r="J615" s="61">
        <v>98493</v>
      </c>
      <c r="K615" s="64">
        <v>112575</v>
      </c>
      <c r="L615" s="61">
        <v>87380</v>
      </c>
      <c r="M615" s="61">
        <v>91234</v>
      </c>
      <c r="N615" s="64">
        <v>119396</v>
      </c>
      <c r="O615" s="61">
        <v>98006</v>
      </c>
      <c r="P615" s="61">
        <v>91760</v>
      </c>
      <c r="Q615" s="64">
        <v>110471</v>
      </c>
      <c r="R615" s="61">
        <v>88539</v>
      </c>
      <c r="S615" s="61">
        <v>90852</v>
      </c>
      <c r="T615" s="64">
        <v>183681</v>
      </c>
      <c r="U615" s="64">
        <v>170549</v>
      </c>
      <c r="V615" s="64">
        <v>167856</v>
      </c>
      <c r="W615" s="64">
        <v>200773</v>
      </c>
      <c r="X615" s="64">
        <v>150767</v>
      </c>
      <c r="Y615" s="64">
        <v>158471</v>
      </c>
      <c r="Z615" s="64">
        <v>181216</v>
      </c>
      <c r="AA615" s="64">
        <v>145555</v>
      </c>
      <c r="AB615" s="64">
        <v>135069</v>
      </c>
      <c r="AC615" s="64">
        <v>162571</v>
      </c>
      <c r="AD615" s="64">
        <v>136856</v>
      </c>
      <c r="AE615" s="64">
        <v>145451</v>
      </c>
      <c r="AF615" s="64">
        <v>181697</v>
      </c>
      <c r="AG615" s="64">
        <v>254540</v>
      </c>
      <c r="AH615" s="64">
        <v>357901</v>
      </c>
      <c r="AI615" s="64">
        <v>451493</v>
      </c>
      <c r="AJ615" s="64">
        <v>293610</v>
      </c>
      <c r="AK615" s="64">
        <v>263854</v>
      </c>
      <c r="AL615" s="64">
        <v>336170</v>
      </c>
      <c r="AM615" s="64">
        <v>226550</v>
      </c>
      <c r="AN615" s="64">
        <v>184713</v>
      </c>
      <c r="AO615" s="64">
        <v>231393</v>
      </c>
      <c r="AP615" s="64">
        <v>168179</v>
      </c>
      <c r="AQ615" s="64">
        <v>173112</v>
      </c>
      <c r="AR615" s="64">
        <v>220087</v>
      </c>
      <c r="AS615" s="64">
        <v>177748</v>
      </c>
      <c r="AT615" s="64">
        <v>186223</v>
      </c>
      <c r="AU615" s="64">
        <v>226607</v>
      </c>
      <c r="AV615" s="64">
        <v>168869</v>
      </c>
      <c r="AW615" s="64">
        <v>170136</v>
      </c>
      <c r="AX615" s="64">
        <v>209695</v>
      </c>
      <c r="AY615" s="64">
        <v>168911</v>
      </c>
      <c r="AZ615" s="64">
        <v>168936</v>
      </c>
      <c r="BA615" s="64">
        <v>177712</v>
      </c>
      <c r="BB615" s="64">
        <v>153764</v>
      </c>
      <c r="BC615" s="64">
        <v>151660</v>
      </c>
      <c r="BD615" s="64">
        <v>203914</v>
      </c>
      <c r="BE615" s="64">
        <v>163348</v>
      </c>
      <c r="BF615" s="64">
        <v>168355</v>
      </c>
      <c r="BG615" s="64">
        <v>215340</v>
      </c>
      <c r="BH615" s="64">
        <v>207292</v>
      </c>
      <c r="BI615" s="64">
        <v>183812</v>
      </c>
      <c r="BJ615" s="64">
        <v>221295</v>
      </c>
      <c r="BK615" s="64">
        <v>164175</v>
      </c>
      <c r="BL615" s="64">
        <v>171517</v>
      </c>
      <c r="BM615" s="64">
        <v>197115</v>
      </c>
      <c r="BN615" s="64">
        <v>168525</v>
      </c>
      <c r="BO615" s="64">
        <v>171716</v>
      </c>
      <c r="BP615" s="64">
        <v>218760</v>
      </c>
      <c r="BQ615" s="64">
        <v>179619</v>
      </c>
      <c r="BR615" s="64">
        <v>181244</v>
      </c>
      <c r="BS615" s="64">
        <v>220820</v>
      </c>
      <c r="BT615" s="64">
        <v>166619</v>
      </c>
      <c r="BU615" s="64">
        <v>164659</v>
      </c>
      <c r="BV615" s="64">
        <v>202708</v>
      </c>
      <c r="BW615" s="64"/>
      <c r="BX615" s="64"/>
      <c r="BY615" s="64"/>
      <c r="BZ615" s="64"/>
      <c r="CA615" s="64"/>
      <c r="CB615" s="64"/>
      <c r="CC615" s="64">
        <v>162895</v>
      </c>
      <c r="CD615" s="64">
        <v>160672</v>
      </c>
      <c r="CE615" s="64">
        <v>187377</v>
      </c>
      <c r="CF615" s="64">
        <v>164179</v>
      </c>
    </row>
    <row r="616" spans="2:84" x14ac:dyDescent="0.2">
      <c r="B616" s="62" t="s">
        <v>450</v>
      </c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  <c r="AD616" s="58"/>
      <c r="AE616" s="58"/>
      <c r="AF616" s="58"/>
      <c r="AG616" s="58"/>
      <c r="AH616" s="58"/>
      <c r="AI616" s="58"/>
      <c r="AJ616" s="58"/>
      <c r="AK616" s="58"/>
      <c r="AL616" s="58"/>
      <c r="AM616" s="58"/>
      <c r="AN616" s="58"/>
      <c r="AO616" s="58"/>
      <c r="AP616" s="58"/>
      <c r="AQ616" s="58"/>
      <c r="AR616" s="58"/>
      <c r="AS616" s="58"/>
      <c r="AT616" s="58"/>
      <c r="AU616" s="58"/>
      <c r="AV616" s="58"/>
      <c r="AW616" s="58"/>
      <c r="AX616" s="58"/>
      <c r="AY616" s="58"/>
      <c r="AZ616" s="58"/>
      <c r="BA616" s="58"/>
      <c r="BB616" s="58"/>
      <c r="BC616" s="58"/>
      <c r="BD616" s="58"/>
      <c r="BE616" s="58"/>
      <c r="BF616" s="58"/>
      <c r="BG616" s="58"/>
      <c r="BH616" s="58"/>
      <c r="BI616" s="58"/>
      <c r="BJ616" s="58"/>
      <c r="BK616" s="61">
        <v>39891</v>
      </c>
      <c r="BL616" s="61">
        <v>39937</v>
      </c>
      <c r="BM616" s="61">
        <v>49749</v>
      </c>
      <c r="BN616" s="61">
        <v>47823</v>
      </c>
      <c r="BO616" s="61">
        <v>45109</v>
      </c>
      <c r="BP616" s="61">
        <v>98435</v>
      </c>
      <c r="BQ616" s="64">
        <v>385275</v>
      </c>
      <c r="BR616" s="64">
        <v>250770</v>
      </c>
      <c r="BS616" s="64">
        <v>193705</v>
      </c>
      <c r="BT616" s="64">
        <v>157463</v>
      </c>
      <c r="BU616" s="64">
        <v>161237</v>
      </c>
      <c r="BV616" s="64">
        <v>200224</v>
      </c>
      <c r="BW616" s="64"/>
      <c r="BX616" s="64"/>
      <c r="BY616" s="64"/>
      <c r="BZ616" s="64"/>
      <c r="CA616" s="64"/>
      <c r="CB616" s="64"/>
      <c r="CC616" s="64">
        <v>160914</v>
      </c>
      <c r="CD616" s="64">
        <v>158140</v>
      </c>
      <c r="CE616" s="64">
        <v>193142</v>
      </c>
      <c r="CF616" s="64">
        <v>162405</v>
      </c>
    </row>
    <row r="617" spans="2:84" x14ac:dyDescent="0.2">
      <c r="B617" s="62" t="s">
        <v>796</v>
      </c>
      <c r="G617" s="64">
        <v>180392</v>
      </c>
      <c r="H617" s="64">
        <v>316874</v>
      </c>
      <c r="I617" s="64">
        <v>321533</v>
      </c>
      <c r="J617" s="64">
        <v>408966</v>
      </c>
      <c r="K617" s="64">
        <v>642576</v>
      </c>
      <c r="L617" s="64">
        <v>540544</v>
      </c>
      <c r="M617" s="64">
        <v>616412</v>
      </c>
      <c r="N617" s="64">
        <v>655901</v>
      </c>
      <c r="O617" s="64">
        <v>475709</v>
      </c>
      <c r="P617" s="64">
        <v>460964</v>
      </c>
      <c r="Q617" s="64">
        <v>706170</v>
      </c>
      <c r="R617" s="64">
        <v>585469</v>
      </c>
      <c r="S617" s="64">
        <v>545804</v>
      </c>
      <c r="T617" s="64">
        <v>817563</v>
      </c>
      <c r="U617" s="64">
        <v>691042</v>
      </c>
      <c r="V617" s="64">
        <v>707781</v>
      </c>
      <c r="W617" s="64">
        <v>882305</v>
      </c>
      <c r="X617" s="64">
        <v>638864</v>
      </c>
      <c r="Y617" s="64">
        <v>813834</v>
      </c>
      <c r="Z617" s="64">
        <v>754977</v>
      </c>
      <c r="AA617" s="64">
        <v>593392</v>
      </c>
      <c r="AB617" s="64">
        <v>538998</v>
      </c>
      <c r="AC617" s="64">
        <v>743824</v>
      </c>
      <c r="AD617" s="64">
        <v>625158</v>
      </c>
      <c r="AE617" s="64">
        <v>620302</v>
      </c>
      <c r="AF617" s="64">
        <v>756026</v>
      </c>
      <c r="AG617" s="64">
        <v>598366</v>
      </c>
      <c r="AH617" s="64">
        <v>593516</v>
      </c>
      <c r="AI617" s="64">
        <v>714696</v>
      </c>
      <c r="AJ617" s="64">
        <v>582315</v>
      </c>
      <c r="AK617" s="64">
        <v>700858</v>
      </c>
      <c r="AL617" s="64">
        <v>749271</v>
      </c>
      <c r="AM617" s="64">
        <v>561596</v>
      </c>
      <c r="AN617" s="64">
        <v>507202</v>
      </c>
      <c r="AO617" s="64">
        <v>652181</v>
      </c>
      <c r="AP617" s="64">
        <v>526307</v>
      </c>
      <c r="AQ617" s="64">
        <v>535919</v>
      </c>
      <c r="AR617" s="64">
        <v>672807</v>
      </c>
      <c r="AS617" s="64">
        <v>534694</v>
      </c>
      <c r="AT617" s="64">
        <v>525691</v>
      </c>
      <c r="AU617" s="64">
        <v>744737</v>
      </c>
      <c r="AV617" s="64">
        <v>554446</v>
      </c>
      <c r="AW617" s="64">
        <v>642240</v>
      </c>
      <c r="AX617" s="64">
        <v>747186</v>
      </c>
      <c r="AY617" s="64">
        <v>566658</v>
      </c>
      <c r="AZ617" s="64">
        <v>488576</v>
      </c>
      <c r="BA617" s="64">
        <v>549232</v>
      </c>
      <c r="BB617" s="64">
        <v>382476</v>
      </c>
      <c r="BC617" s="64">
        <v>379727</v>
      </c>
      <c r="BD617" s="64">
        <v>511678</v>
      </c>
      <c r="BE617" s="64">
        <v>369852</v>
      </c>
      <c r="BF617" s="64">
        <v>401445</v>
      </c>
      <c r="BG617" s="64">
        <v>430879</v>
      </c>
      <c r="BH617" s="64">
        <v>315613</v>
      </c>
      <c r="BI617" s="64">
        <v>294982</v>
      </c>
      <c r="BJ617" s="64">
        <v>285489</v>
      </c>
      <c r="BK617" s="64">
        <v>232928</v>
      </c>
      <c r="BL617" s="64">
        <v>196756</v>
      </c>
      <c r="BM617" s="64">
        <v>219800</v>
      </c>
      <c r="BN617" s="64">
        <v>152836</v>
      </c>
      <c r="BO617" s="61">
        <v>91893</v>
      </c>
      <c r="BP617" s="64">
        <v>107823</v>
      </c>
      <c r="BQ617" s="61">
        <v>74527</v>
      </c>
      <c r="BR617" s="61">
        <v>65094</v>
      </c>
      <c r="BS617" s="61">
        <v>94712</v>
      </c>
      <c r="BT617" s="64">
        <v>104486</v>
      </c>
      <c r="BU617" s="64">
        <v>126788</v>
      </c>
      <c r="BV617" s="64">
        <v>150791</v>
      </c>
      <c r="BW617" s="64"/>
      <c r="BX617" s="64"/>
      <c r="BY617" s="64"/>
      <c r="BZ617" s="64"/>
      <c r="CA617" s="64"/>
      <c r="CB617" s="64"/>
      <c r="CC617" s="64">
        <v>147565</v>
      </c>
      <c r="CD617" s="64">
        <v>129886</v>
      </c>
      <c r="CE617" s="64">
        <v>165247</v>
      </c>
      <c r="CF617" s="64">
        <v>150919</v>
      </c>
    </row>
    <row r="618" spans="2:84" x14ac:dyDescent="0.2">
      <c r="B618" s="62" t="s">
        <v>441</v>
      </c>
      <c r="G618" s="61">
        <v>20426</v>
      </c>
      <c r="H618" s="61">
        <v>15510</v>
      </c>
      <c r="I618" s="60">
        <v>9035</v>
      </c>
      <c r="J618" s="58"/>
      <c r="K618" s="64">
        <v>653419</v>
      </c>
      <c r="L618" s="64">
        <v>896253</v>
      </c>
      <c r="M618" s="64">
        <v>688534</v>
      </c>
      <c r="N618" s="64">
        <v>989172</v>
      </c>
      <c r="O618" s="64">
        <v>959298</v>
      </c>
      <c r="P618" s="64">
        <v>852927</v>
      </c>
      <c r="Q618" s="65">
        <v>1153558</v>
      </c>
      <c r="R618" s="64">
        <v>911021</v>
      </c>
      <c r="S618" s="65">
        <v>1003160</v>
      </c>
      <c r="T618" s="65">
        <v>1333845</v>
      </c>
      <c r="U618" s="64">
        <v>905477</v>
      </c>
      <c r="V618" s="64">
        <v>830152</v>
      </c>
      <c r="W618" s="64">
        <v>780723</v>
      </c>
      <c r="X618" s="65">
        <v>1229049</v>
      </c>
      <c r="Y618" s="64">
        <v>717645</v>
      </c>
      <c r="Z618" s="65">
        <v>1116835</v>
      </c>
      <c r="AA618" s="64">
        <v>905783</v>
      </c>
      <c r="AB618" s="64">
        <v>891164</v>
      </c>
      <c r="AC618" s="65">
        <v>1133092</v>
      </c>
      <c r="AD618" s="64">
        <v>880718</v>
      </c>
      <c r="AE618" s="64">
        <v>885732</v>
      </c>
      <c r="AF618" s="65">
        <v>1196295</v>
      </c>
      <c r="AG618" s="64">
        <v>927899</v>
      </c>
      <c r="AH618" s="64">
        <v>893693</v>
      </c>
      <c r="AI618" s="64">
        <v>996627</v>
      </c>
      <c r="AJ618" s="64">
        <v>789638</v>
      </c>
      <c r="AK618" s="64">
        <v>813238</v>
      </c>
      <c r="AL618" s="65">
        <v>1094687</v>
      </c>
      <c r="AM618" s="65">
        <v>1006574</v>
      </c>
      <c r="AN618" s="64">
        <v>966228</v>
      </c>
      <c r="AO618" s="65">
        <v>1356654</v>
      </c>
      <c r="AP618" s="65">
        <v>1024574</v>
      </c>
      <c r="AQ618" s="65">
        <v>1021263</v>
      </c>
      <c r="AR618" s="64">
        <v>361340</v>
      </c>
      <c r="AS618" s="65">
        <v>1756778</v>
      </c>
      <c r="AT618" s="65">
        <v>1316583</v>
      </c>
      <c r="AU618" s="65">
        <v>1246856</v>
      </c>
      <c r="AV618" s="65">
        <v>1185700</v>
      </c>
      <c r="AW618" s="65">
        <v>1030697</v>
      </c>
      <c r="AX618" s="65">
        <v>1239347</v>
      </c>
      <c r="AY618" s="65">
        <v>1099982</v>
      </c>
      <c r="AZ618" s="65">
        <v>1122877</v>
      </c>
      <c r="BA618" s="65">
        <v>1214225</v>
      </c>
      <c r="BB618" s="65">
        <v>1086036</v>
      </c>
      <c r="BC618" s="65">
        <v>1117400</v>
      </c>
      <c r="BD618" s="65">
        <v>1321978</v>
      </c>
      <c r="BE618" s="65">
        <v>1174824</v>
      </c>
      <c r="BF618" s="65">
        <v>1132829</v>
      </c>
      <c r="BG618" s="65">
        <v>1360679</v>
      </c>
      <c r="BH618" s="64">
        <v>811973</v>
      </c>
      <c r="BI618" s="64">
        <v>552828</v>
      </c>
      <c r="BJ618" s="64">
        <v>432837</v>
      </c>
      <c r="BK618" s="64">
        <v>520621</v>
      </c>
      <c r="BL618" s="64">
        <v>254041</v>
      </c>
      <c r="BM618" s="64">
        <v>416324</v>
      </c>
      <c r="BN618" s="64">
        <v>468235</v>
      </c>
      <c r="BO618" s="64">
        <v>388629</v>
      </c>
      <c r="BP618" s="64">
        <v>302520</v>
      </c>
      <c r="BQ618" s="64">
        <v>238386</v>
      </c>
      <c r="BR618" s="64">
        <v>320937</v>
      </c>
      <c r="BS618" s="64">
        <v>419544</v>
      </c>
      <c r="BT618" s="64">
        <v>287587</v>
      </c>
      <c r="BU618" s="64">
        <v>251193</v>
      </c>
      <c r="BV618" s="64">
        <v>353909</v>
      </c>
      <c r="BW618" s="64"/>
      <c r="BX618" s="64"/>
      <c r="BY618" s="64"/>
      <c r="BZ618" s="64"/>
      <c r="CA618" s="64"/>
      <c r="CB618" s="64"/>
      <c r="CC618" s="64">
        <v>226104</v>
      </c>
      <c r="CD618" s="64">
        <v>226252</v>
      </c>
      <c r="CE618" s="64">
        <v>198062</v>
      </c>
      <c r="CF618" s="64">
        <v>150616</v>
      </c>
    </row>
    <row r="619" spans="2:84" x14ac:dyDescent="0.2">
      <c r="B619" s="62" t="s">
        <v>795</v>
      </c>
      <c r="G619" s="65">
        <v>3402377</v>
      </c>
      <c r="H619" s="65">
        <v>4342033</v>
      </c>
      <c r="I619" s="65">
        <v>3306686</v>
      </c>
      <c r="J619" s="65">
        <v>3224614</v>
      </c>
      <c r="K619" s="65">
        <v>3781426</v>
      </c>
      <c r="L619" s="65">
        <v>2802211</v>
      </c>
      <c r="M619" s="65">
        <v>2937604</v>
      </c>
      <c r="N619" s="65">
        <v>3746543</v>
      </c>
      <c r="O619" s="65">
        <v>3172008</v>
      </c>
      <c r="P619" s="65">
        <v>3312474</v>
      </c>
      <c r="Q619" s="65">
        <v>4620547</v>
      </c>
      <c r="R619" s="65">
        <v>3718867</v>
      </c>
      <c r="S619" s="65">
        <v>3445047</v>
      </c>
      <c r="T619" s="65">
        <v>4164098</v>
      </c>
      <c r="U619" s="65">
        <v>3123992</v>
      </c>
      <c r="V619" s="65">
        <v>3144888</v>
      </c>
      <c r="W619" s="65">
        <v>3747083</v>
      </c>
      <c r="X619" s="65">
        <v>2835799</v>
      </c>
      <c r="Y619" s="65">
        <v>2774937</v>
      </c>
      <c r="Z619" s="65">
        <v>3399095</v>
      </c>
      <c r="AA619" s="65">
        <v>2822979</v>
      </c>
      <c r="AB619" s="65">
        <v>2864607</v>
      </c>
      <c r="AC619" s="65">
        <v>3853353</v>
      </c>
      <c r="AD619" s="65">
        <v>3260375</v>
      </c>
      <c r="AE619" s="65">
        <v>3213762</v>
      </c>
      <c r="AF619" s="65">
        <v>3759314</v>
      </c>
      <c r="AG619" s="65">
        <v>2941244</v>
      </c>
      <c r="AH619" s="65">
        <v>2560341</v>
      </c>
      <c r="AI619" s="65">
        <v>2970875</v>
      </c>
      <c r="AJ619" s="65">
        <v>2309671</v>
      </c>
      <c r="AK619" s="65">
        <v>2099950</v>
      </c>
      <c r="AL619" s="65">
        <v>2897973</v>
      </c>
      <c r="AM619" s="65">
        <v>2474223</v>
      </c>
      <c r="AN619" s="65">
        <v>2661919</v>
      </c>
      <c r="AO619" s="65">
        <v>3650070</v>
      </c>
      <c r="AP619" s="65">
        <v>3080061</v>
      </c>
      <c r="AQ619" s="65">
        <v>3239186</v>
      </c>
      <c r="AR619" s="65">
        <v>3963627</v>
      </c>
      <c r="AS619" s="65">
        <v>2899278</v>
      </c>
      <c r="AT619" s="65">
        <v>3621938</v>
      </c>
      <c r="AU619" s="65">
        <v>4558230</v>
      </c>
      <c r="AV619" s="65">
        <v>3246338</v>
      </c>
      <c r="AW619" s="65">
        <v>3133836</v>
      </c>
      <c r="AX619" s="65">
        <v>2832397</v>
      </c>
      <c r="AY619" s="65">
        <v>1746251</v>
      </c>
      <c r="AZ619" s="65">
        <v>1104382</v>
      </c>
      <c r="BA619" s="65">
        <v>1143943</v>
      </c>
      <c r="BB619" s="64">
        <v>361590</v>
      </c>
      <c r="BC619" s="64">
        <v>209394</v>
      </c>
      <c r="BD619" s="64">
        <v>507501</v>
      </c>
      <c r="BE619" s="64">
        <v>202303</v>
      </c>
      <c r="BF619" s="64">
        <v>207299</v>
      </c>
      <c r="BG619" s="64">
        <v>199133</v>
      </c>
      <c r="BH619" s="64">
        <v>235911</v>
      </c>
      <c r="BI619" s="64">
        <v>318512</v>
      </c>
      <c r="BJ619" s="64">
        <v>393491</v>
      </c>
      <c r="BK619" s="64">
        <v>291711</v>
      </c>
      <c r="BL619" s="64">
        <v>292813</v>
      </c>
      <c r="BM619" s="64">
        <v>345375</v>
      </c>
      <c r="BN619" s="64">
        <v>246615</v>
      </c>
      <c r="BO619" s="64">
        <v>210155</v>
      </c>
      <c r="BP619" s="64">
        <v>194695</v>
      </c>
      <c r="BQ619" s="64">
        <v>181630</v>
      </c>
      <c r="BR619" s="64">
        <v>205405</v>
      </c>
      <c r="BS619" s="64">
        <v>165607</v>
      </c>
      <c r="BT619" s="64">
        <v>165027</v>
      </c>
      <c r="BU619" s="64">
        <v>153506</v>
      </c>
      <c r="BV619" s="64">
        <v>173535</v>
      </c>
      <c r="BW619" s="64"/>
      <c r="BX619" s="64"/>
      <c r="BY619" s="64"/>
      <c r="BZ619" s="64"/>
      <c r="CA619" s="64"/>
      <c r="CB619" s="64"/>
      <c r="CC619" s="64">
        <v>155306</v>
      </c>
      <c r="CD619" s="64">
        <v>120015</v>
      </c>
      <c r="CE619" s="64">
        <v>137546</v>
      </c>
      <c r="CF619" s="64">
        <v>130131</v>
      </c>
    </row>
    <row r="620" spans="2:84" x14ac:dyDescent="0.2">
      <c r="B620" s="62" t="s">
        <v>535</v>
      </c>
      <c r="G620" s="64">
        <v>753438</v>
      </c>
      <c r="H620" s="64">
        <v>931412</v>
      </c>
      <c r="I620" s="64">
        <v>757380</v>
      </c>
      <c r="J620" s="64">
        <v>798174</v>
      </c>
      <c r="K620" s="64">
        <v>954353</v>
      </c>
      <c r="L620" s="64">
        <v>688337</v>
      </c>
      <c r="M620" s="64">
        <v>664111</v>
      </c>
      <c r="N620" s="64">
        <v>701698</v>
      </c>
      <c r="O620" s="64">
        <v>522322</v>
      </c>
      <c r="P620" s="64">
        <v>454857</v>
      </c>
      <c r="Q620" s="64">
        <v>558857</v>
      </c>
      <c r="R620" s="64">
        <v>485315</v>
      </c>
      <c r="S620" s="64">
        <v>444870</v>
      </c>
      <c r="T620" s="64">
        <v>529535</v>
      </c>
      <c r="U620" s="64">
        <v>408393</v>
      </c>
      <c r="V620" s="64">
        <v>403625</v>
      </c>
      <c r="W620" s="64">
        <v>469440</v>
      </c>
      <c r="X620" s="64">
        <v>340445</v>
      </c>
      <c r="Y620" s="64">
        <v>316642</v>
      </c>
      <c r="Z620" s="64">
        <v>438212</v>
      </c>
      <c r="AA620" s="64">
        <v>309970</v>
      </c>
      <c r="AB620" s="64">
        <v>310594</v>
      </c>
      <c r="AC620" s="64">
        <v>392938</v>
      </c>
      <c r="AD620" s="64">
        <v>278676</v>
      </c>
      <c r="AE620" s="64">
        <v>308313</v>
      </c>
      <c r="AF620" s="64">
        <v>340055</v>
      </c>
      <c r="AG620" s="64">
        <v>241745</v>
      </c>
      <c r="AH620" s="64">
        <v>269085</v>
      </c>
      <c r="AI620" s="64">
        <v>320510</v>
      </c>
      <c r="AJ620" s="64">
        <v>221621</v>
      </c>
      <c r="AK620" s="64">
        <v>210452</v>
      </c>
      <c r="AL620" s="64">
        <v>272207</v>
      </c>
      <c r="AM620" s="64">
        <v>215691</v>
      </c>
      <c r="AN620" s="64">
        <v>204257</v>
      </c>
      <c r="AO620" s="64">
        <v>245728</v>
      </c>
      <c r="AP620" s="64">
        <v>208942</v>
      </c>
      <c r="AQ620" s="64">
        <v>178667</v>
      </c>
      <c r="AR620" s="64">
        <v>242565</v>
      </c>
      <c r="AS620" s="64">
        <v>169720</v>
      </c>
      <c r="AT620" s="64">
        <v>196533</v>
      </c>
      <c r="AU620" s="64">
        <v>228686</v>
      </c>
      <c r="AV620" s="64">
        <v>169958</v>
      </c>
      <c r="AW620" s="64">
        <v>165969</v>
      </c>
      <c r="AX620" s="64">
        <v>247507</v>
      </c>
      <c r="AY620" s="64">
        <v>172679</v>
      </c>
      <c r="AZ620" s="64">
        <v>166394</v>
      </c>
      <c r="BA620" s="64">
        <v>212281</v>
      </c>
      <c r="BB620" s="64">
        <v>182913</v>
      </c>
      <c r="BC620" s="64">
        <v>171928</v>
      </c>
      <c r="BD620" s="64">
        <v>205668</v>
      </c>
      <c r="BE620" s="64">
        <v>146125</v>
      </c>
      <c r="BF620" s="64">
        <v>136649</v>
      </c>
      <c r="BG620" s="64">
        <v>186571</v>
      </c>
      <c r="BH620" s="64">
        <v>140354</v>
      </c>
      <c r="BI620" s="64">
        <v>128638</v>
      </c>
      <c r="BJ620" s="64">
        <v>214579</v>
      </c>
      <c r="BK620" s="64">
        <v>164604</v>
      </c>
      <c r="BL620" s="64">
        <v>200827</v>
      </c>
      <c r="BM620" s="64">
        <v>351195</v>
      </c>
      <c r="BN620" s="64">
        <v>220078</v>
      </c>
      <c r="BO620" s="64">
        <v>190084</v>
      </c>
      <c r="BP620" s="64">
        <v>329893</v>
      </c>
      <c r="BQ620" s="64">
        <v>197089</v>
      </c>
      <c r="BR620" s="64">
        <v>179201</v>
      </c>
      <c r="BS620" s="64">
        <v>209940</v>
      </c>
      <c r="BT620" s="64">
        <v>165803</v>
      </c>
      <c r="BU620" s="64">
        <v>176356</v>
      </c>
      <c r="BV620" s="64">
        <v>201255</v>
      </c>
      <c r="BW620" s="64"/>
      <c r="BX620" s="64"/>
      <c r="BY620" s="64"/>
      <c r="BZ620" s="64"/>
      <c r="CA620" s="64"/>
      <c r="CB620" s="64"/>
      <c r="CC620" s="64">
        <v>145015</v>
      </c>
      <c r="CD620" s="64">
        <v>133952</v>
      </c>
      <c r="CE620" s="64">
        <v>173103</v>
      </c>
      <c r="CF620" s="64">
        <v>127898</v>
      </c>
    </row>
    <row r="621" spans="2:84" x14ac:dyDescent="0.2">
      <c r="B621" s="62" t="s">
        <v>540</v>
      </c>
      <c r="G621" s="64">
        <v>251290</v>
      </c>
      <c r="H621" s="64">
        <v>311488</v>
      </c>
      <c r="I621" s="64">
        <v>245051</v>
      </c>
      <c r="J621" s="64">
        <v>217705</v>
      </c>
      <c r="K621" s="64">
        <v>316121</v>
      </c>
      <c r="L621" s="64">
        <v>260205</v>
      </c>
      <c r="M621" s="64">
        <v>228541</v>
      </c>
      <c r="N621" s="64">
        <v>307979</v>
      </c>
      <c r="O621" s="64">
        <v>232473</v>
      </c>
      <c r="P621" s="64">
        <v>269354</v>
      </c>
      <c r="Q621" s="64">
        <v>347357</v>
      </c>
      <c r="R621" s="64">
        <v>307807</v>
      </c>
      <c r="S621" s="64">
        <v>295939</v>
      </c>
      <c r="T621" s="64">
        <v>358879</v>
      </c>
      <c r="U621" s="64">
        <v>296722</v>
      </c>
      <c r="V621" s="64">
        <v>286429</v>
      </c>
      <c r="W621" s="64">
        <v>341703</v>
      </c>
      <c r="X621" s="64">
        <v>247934</v>
      </c>
      <c r="Y621" s="64">
        <v>235665</v>
      </c>
      <c r="Z621" s="64">
        <v>309684</v>
      </c>
      <c r="AA621" s="64">
        <v>263622</v>
      </c>
      <c r="AB621" s="64">
        <v>244009</v>
      </c>
      <c r="AC621" s="64">
        <v>331331</v>
      </c>
      <c r="AD621" s="64">
        <v>233717</v>
      </c>
      <c r="AE621" s="64">
        <v>233828</v>
      </c>
      <c r="AF621" s="64">
        <v>281262</v>
      </c>
      <c r="AG621" s="64">
        <v>217201</v>
      </c>
      <c r="AH621" s="64">
        <v>220200</v>
      </c>
      <c r="AI621" s="64">
        <v>292031</v>
      </c>
      <c r="AJ621" s="64">
        <v>203037</v>
      </c>
      <c r="AK621" s="64">
        <v>202115</v>
      </c>
      <c r="AL621" s="64">
        <v>271279</v>
      </c>
      <c r="AM621" s="64">
        <v>207445</v>
      </c>
      <c r="AN621" s="64">
        <v>208793</v>
      </c>
      <c r="AO621" s="64">
        <v>257100</v>
      </c>
      <c r="AP621" s="64">
        <v>203858</v>
      </c>
      <c r="AQ621" s="64">
        <v>190044</v>
      </c>
      <c r="AR621" s="64">
        <v>241631</v>
      </c>
      <c r="AS621" s="64">
        <v>195715</v>
      </c>
      <c r="AT621" s="64">
        <v>196193</v>
      </c>
      <c r="AU621" s="64">
        <v>223576</v>
      </c>
      <c r="AV621" s="64">
        <v>185365</v>
      </c>
      <c r="AW621" s="64">
        <v>198828</v>
      </c>
      <c r="AX621" s="64">
        <v>254759</v>
      </c>
      <c r="AY621" s="64">
        <v>215446</v>
      </c>
      <c r="AZ621" s="64">
        <v>212759</v>
      </c>
      <c r="BA621" s="64">
        <v>257594</v>
      </c>
      <c r="BB621" s="64">
        <v>174823</v>
      </c>
      <c r="BC621" s="64">
        <v>187335</v>
      </c>
      <c r="BD621" s="64">
        <v>220161</v>
      </c>
      <c r="BE621" s="64">
        <v>179236</v>
      </c>
      <c r="BF621" s="64">
        <v>175525</v>
      </c>
      <c r="BG621" s="64">
        <v>207437</v>
      </c>
      <c r="BH621" s="64">
        <v>174183</v>
      </c>
      <c r="BI621" s="64">
        <v>191619</v>
      </c>
      <c r="BJ621" s="64">
        <v>229028</v>
      </c>
      <c r="BK621" s="64">
        <v>172887</v>
      </c>
      <c r="BL621" s="64">
        <v>176262</v>
      </c>
      <c r="BM621" s="64">
        <v>227155</v>
      </c>
      <c r="BN621" s="64">
        <v>184288</v>
      </c>
      <c r="BO621" s="64">
        <v>148486</v>
      </c>
      <c r="BP621" s="64">
        <v>217943</v>
      </c>
      <c r="BQ621" s="64">
        <v>157524</v>
      </c>
      <c r="BR621" s="64">
        <v>153975</v>
      </c>
      <c r="BS621" s="64">
        <v>194350</v>
      </c>
      <c r="BT621" s="64">
        <v>163129</v>
      </c>
      <c r="BU621" s="64">
        <v>150846</v>
      </c>
      <c r="BV621" s="64">
        <v>188876</v>
      </c>
      <c r="BW621" s="64"/>
      <c r="BX621" s="64"/>
      <c r="BY621" s="64"/>
      <c r="BZ621" s="64"/>
      <c r="CA621" s="64"/>
      <c r="CB621" s="64"/>
      <c r="CC621" s="64">
        <v>147736</v>
      </c>
      <c r="CD621" s="64">
        <v>137403</v>
      </c>
      <c r="CE621" s="64">
        <v>177548</v>
      </c>
      <c r="CF621" s="64">
        <v>126700</v>
      </c>
    </row>
    <row r="622" spans="2:84" x14ac:dyDescent="0.2">
      <c r="B622" s="62" t="s">
        <v>500</v>
      </c>
      <c r="G622" s="64">
        <v>362788</v>
      </c>
      <c r="H622" s="64">
        <v>435236</v>
      </c>
      <c r="I622" s="64">
        <v>327874</v>
      </c>
      <c r="J622" s="64">
        <v>333501</v>
      </c>
      <c r="K622" s="64">
        <v>399925</v>
      </c>
      <c r="L622" s="64">
        <v>321809</v>
      </c>
      <c r="M622" s="64">
        <v>315421</v>
      </c>
      <c r="N622" s="64">
        <v>347631</v>
      </c>
      <c r="O622" s="64">
        <v>286415</v>
      </c>
      <c r="P622" s="64">
        <v>292146</v>
      </c>
      <c r="Q622" s="64">
        <v>380378</v>
      </c>
      <c r="R622" s="64">
        <v>275772</v>
      </c>
      <c r="S622" s="64">
        <v>271835</v>
      </c>
      <c r="T622" s="64">
        <v>320965</v>
      </c>
      <c r="U622" s="64">
        <v>258158</v>
      </c>
      <c r="V622" s="64">
        <v>255133</v>
      </c>
      <c r="W622" s="64">
        <v>323617</v>
      </c>
      <c r="X622" s="64">
        <v>251399</v>
      </c>
      <c r="Y622" s="64">
        <v>243225</v>
      </c>
      <c r="Z622" s="64">
        <v>278417</v>
      </c>
      <c r="AA622" s="64">
        <v>241187</v>
      </c>
      <c r="AB622" s="64">
        <v>228240</v>
      </c>
      <c r="AC622" s="64">
        <v>314273</v>
      </c>
      <c r="AD622" s="64">
        <v>218338</v>
      </c>
      <c r="AE622" s="64">
        <v>169894</v>
      </c>
      <c r="AF622" s="64">
        <v>238651</v>
      </c>
      <c r="AG622" s="64">
        <v>196751</v>
      </c>
      <c r="AH622" s="64">
        <v>181004</v>
      </c>
      <c r="AI622" s="64">
        <v>231130</v>
      </c>
      <c r="AJ622" s="64">
        <v>168096</v>
      </c>
      <c r="AK622" s="64">
        <v>248279</v>
      </c>
      <c r="AL622" s="64">
        <v>263365</v>
      </c>
      <c r="AM622" s="64">
        <v>261700</v>
      </c>
      <c r="AN622" s="64">
        <v>299729</v>
      </c>
      <c r="AO622" s="64">
        <v>282726</v>
      </c>
      <c r="AP622" s="64">
        <v>185258</v>
      </c>
      <c r="AQ622" s="64">
        <v>157760</v>
      </c>
      <c r="AR622" s="64">
        <v>216634</v>
      </c>
      <c r="AS622" s="64">
        <v>157331</v>
      </c>
      <c r="AT622" s="64">
        <v>125478</v>
      </c>
      <c r="AU622" s="64">
        <v>305400</v>
      </c>
      <c r="AV622" s="64">
        <v>240176</v>
      </c>
      <c r="AW622" s="64">
        <v>234136</v>
      </c>
      <c r="AX622" s="64">
        <v>357910</v>
      </c>
      <c r="AY622" s="64">
        <v>303341</v>
      </c>
      <c r="AZ622" s="64">
        <v>176106</v>
      </c>
      <c r="BA622" s="64">
        <v>257289</v>
      </c>
      <c r="BB622" s="64">
        <v>131027</v>
      </c>
      <c r="BC622" s="64">
        <v>159016</v>
      </c>
      <c r="BD622" s="64">
        <v>259016</v>
      </c>
      <c r="BE622" s="64">
        <v>184265</v>
      </c>
      <c r="BF622" s="64">
        <v>205600</v>
      </c>
      <c r="BG622" s="64">
        <v>240421</v>
      </c>
      <c r="BH622" s="64">
        <v>177776</v>
      </c>
      <c r="BI622" s="64">
        <v>138355</v>
      </c>
      <c r="BJ622" s="64">
        <v>156075</v>
      </c>
      <c r="BK622" s="64">
        <v>138266</v>
      </c>
      <c r="BL622" s="64">
        <v>152188</v>
      </c>
      <c r="BM622" s="64">
        <v>144482</v>
      </c>
      <c r="BN622" s="64">
        <v>137237</v>
      </c>
      <c r="BO622" s="61">
        <v>92588</v>
      </c>
      <c r="BP622" s="64">
        <v>147429</v>
      </c>
      <c r="BQ622" s="61">
        <v>98700</v>
      </c>
      <c r="BR622" s="64">
        <v>149489</v>
      </c>
      <c r="BS622" s="64">
        <v>191579</v>
      </c>
      <c r="BT622" s="64">
        <v>118247</v>
      </c>
      <c r="BU622" s="64">
        <v>127095</v>
      </c>
      <c r="BV622" s="64">
        <v>201192</v>
      </c>
      <c r="BW622" s="64"/>
      <c r="BX622" s="64"/>
      <c r="BY622" s="64"/>
      <c r="BZ622" s="64"/>
      <c r="CA622" s="64"/>
      <c r="CB622" s="64"/>
      <c r="CC622" s="64">
        <v>171653</v>
      </c>
      <c r="CD622" s="64">
        <v>169722</v>
      </c>
      <c r="CE622" s="64">
        <v>171746</v>
      </c>
      <c r="CF622" s="64">
        <v>125515</v>
      </c>
    </row>
    <row r="623" spans="2:84" x14ac:dyDescent="0.2">
      <c r="B623" s="62" t="s">
        <v>293</v>
      </c>
      <c r="G623" s="64">
        <v>136785</v>
      </c>
      <c r="H623" s="64">
        <v>168284</v>
      </c>
      <c r="I623" s="64">
        <v>140947</v>
      </c>
      <c r="J623" s="64">
        <v>146216</v>
      </c>
      <c r="K623" s="64">
        <v>171408</v>
      </c>
      <c r="L623" s="64">
        <v>135967</v>
      </c>
      <c r="M623" s="64">
        <v>141483</v>
      </c>
      <c r="N623" s="64">
        <v>175361</v>
      </c>
      <c r="O623" s="64">
        <v>150714</v>
      </c>
      <c r="P623" s="64">
        <v>144833</v>
      </c>
      <c r="Q623" s="64">
        <v>169349</v>
      </c>
      <c r="R623" s="64">
        <v>133319</v>
      </c>
      <c r="S623" s="64">
        <v>132778</v>
      </c>
      <c r="T623" s="64">
        <v>181222</v>
      </c>
      <c r="U623" s="64">
        <v>150736</v>
      </c>
      <c r="V623" s="64">
        <v>156053</v>
      </c>
      <c r="W623" s="64">
        <v>186001</v>
      </c>
      <c r="X623" s="64">
        <v>140295</v>
      </c>
      <c r="Y623" s="64">
        <v>134145</v>
      </c>
      <c r="Z623" s="64">
        <v>162920</v>
      </c>
      <c r="AA623" s="64">
        <v>142763</v>
      </c>
      <c r="AB623" s="64">
        <v>142175</v>
      </c>
      <c r="AC623" s="64">
        <v>163319</v>
      </c>
      <c r="AD623" s="64">
        <v>125643</v>
      </c>
      <c r="AE623" s="64">
        <v>137649</v>
      </c>
      <c r="AF623" s="64">
        <v>173551</v>
      </c>
      <c r="AG623" s="64">
        <v>138887</v>
      </c>
      <c r="AH623" s="64">
        <v>146328</v>
      </c>
      <c r="AI623" s="64">
        <v>176945</v>
      </c>
      <c r="AJ623" s="64">
        <v>136756</v>
      </c>
      <c r="AK623" s="64">
        <v>140986</v>
      </c>
      <c r="AL623" s="64">
        <v>179824</v>
      </c>
      <c r="AM623" s="64">
        <v>144891</v>
      </c>
      <c r="AN623" s="64">
        <v>132007</v>
      </c>
      <c r="AO623" s="64">
        <v>168504</v>
      </c>
      <c r="AP623" s="64">
        <v>119442</v>
      </c>
      <c r="AQ623" s="64">
        <v>132383</v>
      </c>
      <c r="AR623" s="64">
        <v>173572</v>
      </c>
      <c r="AS623" s="64">
        <v>142894</v>
      </c>
      <c r="AT623" s="64">
        <v>152598</v>
      </c>
      <c r="AU623" s="64">
        <v>176363</v>
      </c>
      <c r="AV623" s="64">
        <v>139722</v>
      </c>
      <c r="AW623" s="64">
        <v>144710</v>
      </c>
      <c r="AX623" s="64">
        <v>187541</v>
      </c>
      <c r="AY623" s="64">
        <v>152517</v>
      </c>
      <c r="AZ623" s="64">
        <v>153593</v>
      </c>
      <c r="BA623" s="64">
        <v>158669</v>
      </c>
      <c r="BB623" s="64">
        <v>136117</v>
      </c>
      <c r="BC623" s="64">
        <v>132355</v>
      </c>
      <c r="BD623" s="64">
        <v>185323</v>
      </c>
      <c r="BE623" s="64">
        <v>134002</v>
      </c>
      <c r="BF623" s="64">
        <v>138945</v>
      </c>
      <c r="BG623" s="64">
        <v>170274</v>
      </c>
      <c r="BH623" s="64">
        <v>132349</v>
      </c>
      <c r="BI623" s="64">
        <v>136210</v>
      </c>
      <c r="BJ623" s="64">
        <v>172770</v>
      </c>
      <c r="BK623" s="64">
        <v>137712</v>
      </c>
      <c r="BL623" s="64">
        <v>144999</v>
      </c>
      <c r="BM623" s="64">
        <v>153045</v>
      </c>
      <c r="BN623" s="64">
        <v>131226</v>
      </c>
      <c r="BO623" s="64">
        <v>135342</v>
      </c>
      <c r="BP623" s="64">
        <v>188903</v>
      </c>
      <c r="BQ623" s="64">
        <v>144520</v>
      </c>
      <c r="BR623" s="64">
        <v>152373</v>
      </c>
      <c r="BS623" s="64">
        <v>191156</v>
      </c>
      <c r="BT623" s="64">
        <v>139020</v>
      </c>
      <c r="BU623" s="64">
        <v>153673</v>
      </c>
      <c r="BV623" s="64">
        <v>168866</v>
      </c>
      <c r="BW623" s="64"/>
      <c r="BX623" s="64"/>
      <c r="BY623" s="64"/>
      <c r="BZ623" s="64"/>
      <c r="CA623" s="64"/>
      <c r="CB623" s="64"/>
      <c r="CC623" s="64">
        <v>152780</v>
      </c>
      <c r="CD623" s="64">
        <v>153689</v>
      </c>
      <c r="CE623" s="64">
        <v>174766</v>
      </c>
      <c r="CF623" s="64">
        <v>125023</v>
      </c>
    </row>
    <row r="624" spans="2:84" x14ac:dyDescent="0.2">
      <c r="B624" s="62" t="s">
        <v>193</v>
      </c>
      <c r="G624" s="64">
        <v>476953</v>
      </c>
      <c r="H624" s="64">
        <v>614345</v>
      </c>
      <c r="I624" s="64">
        <v>484881</v>
      </c>
      <c r="J624" s="64">
        <v>443832</v>
      </c>
      <c r="K624" s="64">
        <v>513965</v>
      </c>
      <c r="L624" s="64">
        <v>413285</v>
      </c>
      <c r="M624" s="64">
        <v>352265</v>
      </c>
      <c r="N624" s="64">
        <v>431944</v>
      </c>
      <c r="O624" s="64">
        <v>349455</v>
      </c>
      <c r="P624" s="64">
        <v>327025</v>
      </c>
      <c r="Q624" s="64">
        <v>398846</v>
      </c>
      <c r="R624" s="64">
        <v>309484</v>
      </c>
      <c r="S624" s="64">
        <v>292797</v>
      </c>
      <c r="T624" s="64">
        <v>360503</v>
      </c>
      <c r="U624" s="64">
        <v>287209</v>
      </c>
      <c r="V624" s="64">
        <v>279504</v>
      </c>
      <c r="W624" s="64">
        <v>329448</v>
      </c>
      <c r="X624" s="64">
        <v>232621</v>
      </c>
      <c r="Y624" s="64">
        <v>221599</v>
      </c>
      <c r="Z624" s="64">
        <v>263383</v>
      </c>
      <c r="AA624" s="64">
        <v>236895</v>
      </c>
      <c r="AB624" s="64">
        <v>223165</v>
      </c>
      <c r="AC624" s="64">
        <v>247173</v>
      </c>
      <c r="AD624" s="64">
        <v>207775</v>
      </c>
      <c r="AE624" s="64">
        <v>216107</v>
      </c>
      <c r="AF624" s="64">
        <v>260686</v>
      </c>
      <c r="AG624" s="64">
        <v>209741</v>
      </c>
      <c r="AH624" s="64">
        <v>195524</v>
      </c>
      <c r="AI624" s="64">
        <v>249226</v>
      </c>
      <c r="AJ624" s="64">
        <v>187109</v>
      </c>
      <c r="AK624" s="64">
        <v>196506</v>
      </c>
      <c r="AL624" s="64">
        <v>312178</v>
      </c>
      <c r="AM624" s="64">
        <v>287457</v>
      </c>
      <c r="AN624" s="64">
        <v>252405</v>
      </c>
      <c r="AO624" s="64">
        <v>309850</v>
      </c>
      <c r="AP624" s="64">
        <v>254412</v>
      </c>
      <c r="AQ624" s="64">
        <v>256079</v>
      </c>
      <c r="AR624" s="64">
        <v>294712</v>
      </c>
      <c r="AS624" s="64">
        <v>214689</v>
      </c>
      <c r="AT624" s="64">
        <v>237376</v>
      </c>
      <c r="AU624" s="64">
        <v>315350</v>
      </c>
      <c r="AV624" s="64">
        <v>218532</v>
      </c>
      <c r="AW624" s="64">
        <v>217709</v>
      </c>
      <c r="AX624" s="64">
        <v>269731</v>
      </c>
      <c r="AY624" s="64">
        <v>212318</v>
      </c>
      <c r="AZ624" s="64">
        <v>212047</v>
      </c>
      <c r="BA624" s="64">
        <v>228547</v>
      </c>
      <c r="BB624" s="64">
        <v>194078</v>
      </c>
      <c r="BC624" s="64">
        <v>188339</v>
      </c>
      <c r="BD624" s="64">
        <v>267255</v>
      </c>
      <c r="BE624" s="64">
        <v>174962</v>
      </c>
      <c r="BF624" s="64">
        <v>167639</v>
      </c>
      <c r="BG624" s="64">
        <v>226509</v>
      </c>
      <c r="BH624" s="64">
        <v>188133</v>
      </c>
      <c r="BI624" s="64">
        <v>163876</v>
      </c>
      <c r="BJ624" s="64">
        <v>215516</v>
      </c>
      <c r="BK624" s="64">
        <v>189934</v>
      </c>
      <c r="BL624" s="64">
        <v>178481</v>
      </c>
      <c r="BM624" s="64">
        <v>213941</v>
      </c>
      <c r="BN624" s="64">
        <v>186153</v>
      </c>
      <c r="BO624" s="64">
        <v>181056</v>
      </c>
      <c r="BP624" s="64">
        <v>216015</v>
      </c>
      <c r="BQ624" s="64">
        <v>171954</v>
      </c>
      <c r="BR624" s="64">
        <v>182160</v>
      </c>
      <c r="BS624" s="64">
        <v>215520</v>
      </c>
      <c r="BT624" s="64">
        <v>178852</v>
      </c>
      <c r="BU624" s="64">
        <v>171578</v>
      </c>
      <c r="BV624" s="64">
        <v>202565</v>
      </c>
      <c r="BW624" s="64"/>
      <c r="BX624" s="64"/>
      <c r="BY624" s="64"/>
      <c r="BZ624" s="64"/>
      <c r="CA624" s="64"/>
      <c r="CB624" s="64"/>
      <c r="CC624" s="64">
        <v>166377</v>
      </c>
      <c r="CD624" s="64">
        <v>128074</v>
      </c>
      <c r="CE624" s="64">
        <v>160822</v>
      </c>
      <c r="CF624" s="64">
        <v>124492</v>
      </c>
    </row>
    <row r="625" spans="2:84" x14ac:dyDescent="0.2">
      <c r="B625" s="62" t="s">
        <v>470</v>
      </c>
      <c r="G625" s="61">
        <v>71346</v>
      </c>
      <c r="H625" s="61">
        <v>86574</v>
      </c>
      <c r="I625" s="61">
        <v>75911</v>
      </c>
      <c r="J625" s="61">
        <v>72916</v>
      </c>
      <c r="K625" s="61">
        <v>90017</v>
      </c>
      <c r="L625" s="61">
        <v>73772</v>
      </c>
      <c r="M625" s="61">
        <v>67223</v>
      </c>
      <c r="N625" s="61">
        <v>94579</v>
      </c>
      <c r="O625" s="61">
        <v>77339</v>
      </c>
      <c r="P625" s="61">
        <v>71757</v>
      </c>
      <c r="Q625" s="61">
        <v>88257</v>
      </c>
      <c r="R625" s="61">
        <v>79713</v>
      </c>
      <c r="S625" s="61">
        <v>87308</v>
      </c>
      <c r="T625" s="64">
        <v>120214</v>
      </c>
      <c r="U625" s="64">
        <v>100851</v>
      </c>
      <c r="V625" s="64">
        <v>100743</v>
      </c>
      <c r="W625" s="64">
        <v>127949</v>
      </c>
      <c r="X625" s="61">
        <v>90718</v>
      </c>
      <c r="Y625" s="61">
        <v>97762</v>
      </c>
      <c r="Z625" s="64">
        <v>114411</v>
      </c>
      <c r="AA625" s="61">
        <v>94565</v>
      </c>
      <c r="AB625" s="61">
        <v>93623</v>
      </c>
      <c r="AC625" s="64">
        <v>110776</v>
      </c>
      <c r="AD625" s="61">
        <v>84722</v>
      </c>
      <c r="AE625" s="61">
        <v>82997</v>
      </c>
      <c r="AF625" s="64">
        <v>113545</v>
      </c>
      <c r="AG625" s="61">
        <v>88797</v>
      </c>
      <c r="AH625" s="61">
        <v>95154</v>
      </c>
      <c r="AI625" s="64">
        <v>114498</v>
      </c>
      <c r="AJ625" s="61">
        <v>86682</v>
      </c>
      <c r="AK625" s="61">
        <v>81134</v>
      </c>
      <c r="AL625" s="64">
        <v>104334</v>
      </c>
      <c r="AM625" s="61">
        <v>83948</v>
      </c>
      <c r="AN625" s="61">
        <v>83543</v>
      </c>
      <c r="AO625" s="64">
        <v>111072</v>
      </c>
      <c r="AP625" s="61">
        <v>83118</v>
      </c>
      <c r="AQ625" s="61">
        <v>88605</v>
      </c>
      <c r="AR625" s="64">
        <v>114239</v>
      </c>
      <c r="AS625" s="61">
        <v>90916</v>
      </c>
      <c r="AT625" s="64">
        <v>113313</v>
      </c>
      <c r="AU625" s="64">
        <v>207871</v>
      </c>
      <c r="AV625" s="61">
        <v>28529</v>
      </c>
      <c r="AW625" s="61">
        <v>19946</v>
      </c>
      <c r="AX625" s="64">
        <v>179018</v>
      </c>
      <c r="AY625" s="64">
        <v>122903</v>
      </c>
      <c r="AZ625" s="64">
        <v>132285</v>
      </c>
      <c r="BA625" s="64">
        <v>147838</v>
      </c>
      <c r="BB625" s="64">
        <v>138357</v>
      </c>
      <c r="BC625" s="64">
        <v>109400</v>
      </c>
      <c r="BD625" s="61">
        <v>74148</v>
      </c>
      <c r="BE625" s="61">
        <v>83879</v>
      </c>
      <c r="BF625" s="61">
        <v>87567</v>
      </c>
      <c r="BG625" s="64">
        <v>114920</v>
      </c>
      <c r="BH625" s="61">
        <v>93846</v>
      </c>
      <c r="BI625" s="64">
        <v>106248</v>
      </c>
      <c r="BJ625" s="64">
        <v>124170</v>
      </c>
      <c r="BK625" s="61">
        <v>98887</v>
      </c>
      <c r="BL625" s="64">
        <v>103923</v>
      </c>
      <c r="BM625" s="64">
        <v>119019</v>
      </c>
      <c r="BN625" s="64">
        <v>104243</v>
      </c>
      <c r="BO625" s="64">
        <v>112037</v>
      </c>
      <c r="BP625" s="64">
        <v>177165</v>
      </c>
      <c r="BQ625" s="64">
        <v>125976</v>
      </c>
      <c r="BR625" s="64">
        <v>112565</v>
      </c>
      <c r="BS625" s="64">
        <v>157080</v>
      </c>
      <c r="BT625" s="64">
        <v>124336</v>
      </c>
      <c r="BU625" s="61">
        <v>73454</v>
      </c>
      <c r="BV625" s="64">
        <v>113943</v>
      </c>
      <c r="BW625" s="64"/>
      <c r="BX625" s="64"/>
      <c r="BY625" s="64"/>
      <c r="BZ625" s="64"/>
      <c r="CA625" s="64"/>
      <c r="CB625" s="64"/>
      <c r="CC625" s="64">
        <v>126505</v>
      </c>
      <c r="CD625" s="64">
        <v>100307</v>
      </c>
      <c r="CE625" s="64">
        <v>116146</v>
      </c>
      <c r="CF625" s="64">
        <v>122418</v>
      </c>
    </row>
    <row r="626" spans="2:84" x14ac:dyDescent="0.2">
      <c r="B626" s="62" t="s">
        <v>432</v>
      </c>
      <c r="G626" s="64">
        <v>101285</v>
      </c>
      <c r="H626" s="64">
        <v>157771</v>
      </c>
      <c r="I626" s="64">
        <v>222336</v>
      </c>
      <c r="J626" s="64">
        <v>262300</v>
      </c>
      <c r="K626" s="64">
        <v>142727</v>
      </c>
      <c r="L626" s="61">
        <v>94880</v>
      </c>
      <c r="M626" s="64">
        <v>108056</v>
      </c>
      <c r="N626" s="64">
        <v>152243</v>
      </c>
      <c r="O626" s="64">
        <v>102833</v>
      </c>
      <c r="P626" s="61">
        <v>93354</v>
      </c>
      <c r="Q626" s="64">
        <v>110657</v>
      </c>
      <c r="R626" s="61">
        <v>89878</v>
      </c>
      <c r="S626" s="61">
        <v>95340</v>
      </c>
      <c r="T626" s="64">
        <v>156806</v>
      </c>
      <c r="U626" s="64">
        <v>152109</v>
      </c>
      <c r="V626" s="64">
        <v>196195</v>
      </c>
      <c r="W626" s="64">
        <v>181030</v>
      </c>
      <c r="X626" s="64">
        <v>103501</v>
      </c>
      <c r="Y626" s="64">
        <v>111856</v>
      </c>
      <c r="Z626" s="64">
        <v>144228</v>
      </c>
      <c r="AA626" s="64">
        <v>106997</v>
      </c>
      <c r="AB626" s="64">
        <v>101805</v>
      </c>
      <c r="AC626" s="64">
        <v>128916</v>
      </c>
      <c r="AD626" s="61">
        <v>94324</v>
      </c>
      <c r="AE626" s="61">
        <v>98508</v>
      </c>
      <c r="AF626" s="64">
        <v>231762</v>
      </c>
      <c r="AG626" s="64">
        <v>266651</v>
      </c>
      <c r="AH626" s="64">
        <v>175290</v>
      </c>
      <c r="AI626" s="64">
        <v>111664</v>
      </c>
      <c r="AJ626" s="64">
        <v>161683</v>
      </c>
      <c r="AK626" s="64">
        <v>125748</v>
      </c>
      <c r="AL626" s="61">
        <v>77241</v>
      </c>
      <c r="AM626" s="61">
        <v>80762</v>
      </c>
      <c r="AN626" s="61">
        <v>76409</v>
      </c>
      <c r="AO626" s="61">
        <v>94503</v>
      </c>
      <c r="AP626" s="64">
        <v>100685</v>
      </c>
      <c r="AQ626" s="64">
        <v>134481</v>
      </c>
      <c r="AR626" s="64">
        <v>212135</v>
      </c>
      <c r="AS626" s="64">
        <v>198738</v>
      </c>
      <c r="AT626" s="64">
        <v>198102</v>
      </c>
      <c r="AU626" s="64">
        <v>131953</v>
      </c>
      <c r="AV626" s="64">
        <v>110219</v>
      </c>
      <c r="AW626" s="61">
        <v>94819</v>
      </c>
      <c r="AX626" s="64">
        <v>147750</v>
      </c>
      <c r="AY626" s="61">
        <v>99676</v>
      </c>
      <c r="AZ626" s="61">
        <v>65473</v>
      </c>
      <c r="BA626" s="64">
        <v>114165</v>
      </c>
      <c r="BB626" s="61">
        <v>93553</v>
      </c>
      <c r="BC626" s="64">
        <v>155128</v>
      </c>
      <c r="BD626" s="64">
        <v>140863</v>
      </c>
      <c r="BE626" s="64">
        <v>138440</v>
      </c>
      <c r="BF626" s="64">
        <v>109229</v>
      </c>
      <c r="BG626" s="64">
        <v>154276</v>
      </c>
      <c r="BH626" s="61">
        <v>93596</v>
      </c>
      <c r="BI626" s="64">
        <v>146487</v>
      </c>
      <c r="BJ626" s="64">
        <v>165303</v>
      </c>
      <c r="BK626" s="61">
        <v>81164</v>
      </c>
      <c r="BL626" s="61">
        <v>87217</v>
      </c>
      <c r="BM626" s="64">
        <v>156733</v>
      </c>
      <c r="BN626" s="64">
        <v>125384</v>
      </c>
      <c r="BO626" s="64">
        <v>136221</v>
      </c>
      <c r="BP626" s="64">
        <v>269788</v>
      </c>
      <c r="BQ626" s="64">
        <v>211653</v>
      </c>
      <c r="BR626" s="64">
        <v>205630</v>
      </c>
      <c r="BS626" s="64">
        <v>128500</v>
      </c>
      <c r="BT626" s="64">
        <v>208589</v>
      </c>
      <c r="BU626" s="64">
        <v>174630</v>
      </c>
      <c r="BV626" s="64">
        <v>158594</v>
      </c>
      <c r="BW626" s="64"/>
      <c r="BX626" s="64"/>
      <c r="BY626" s="64"/>
      <c r="BZ626" s="64"/>
      <c r="CA626" s="64"/>
      <c r="CB626" s="64"/>
      <c r="CC626" s="61">
        <v>69537</v>
      </c>
      <c r="CD626" s="61">
        <v>90221</v>
      </c>
      <c r="CE626" s="64">
        <v>206478</v>
      </c>
      <c r="CF626" s="64">
        <v>116291</v>
      </c>
    </row>
    <row r="627" spans="2:84" x14ac:dyDescent="0.2">
      <c r="B627" s="62" t="s">
        <v>221</v>
      </c>
      <c r="G627" s="65">
        <v>1101466</v>
      </c>
      <c r="H627" s="65">
        <v>1340792</v>
      </c>
      <c r="I627" s="65">
        <v>1054237</v>
      </c>
      <c r="J627" s="65">
        <v>1037264</v>
      </c>
      <c r="K627" s="65">
        <v>1297202</v>
      </c>
      <c r="L627" s="65">
        <v>1009720</v>
      </c>
      <c r="M627" s="65">
        <v>1081762</v>
      </c>
      <c r="N627" s="65">
        <v>1169668</v>
      </c>
      <c r="O627" s="64">
        <v>988644</v>
      </c>
      <c r="P627" s="64">
        <v>879485</v>
      </c>
      <c r="Q627" s="65">
        <v>1087562</v>
      </c>
      <c r="R627" s="65">
        <v>1053896</v>
      </c>
      <c r="S627" s="65">
        <v>1078514</v>
      </c>
      <c r="T627" s="65">
        <v>1705793</v>
      </c>
      <c r="U627" s="65">
        <v>1350086</v>
      </c>
      <c r="V627" s="65">
        <v>1273914</v>
      </c>
      <c r="W627" s="65">
        <v>1563488</v>
      </c>
      <c r="X627" s="64">
        <v>708237</v>
      </c>
      <c r="Y627" s="64">
        <v>313344</v>
      </c>
      <c r="Z627" s="64">
        <v>248163</v>
      </c>
      <c r="AA627" s="64">
        <v>139698</v>
      </c>
      <c r="AB627" s="61">
        <v>92276</v>
      </c>
      <c r="AC627" s="61">
        <v>74572</v>
      </c>
      <c r="AD627" s="61">
        <v>34190</v>
      </c>
      <c r="AE627" s="61">
        <v>41195</v>
      </c>
      <c r="AF627" s="64">
        <v>155628</v>
      </c>
      <c r="AG627" s="61">
        <v>94001</v>
      </c>
      <c r="AH627" s="64">
        <v>109528</v>
      </c>
      <c r="AI627" s="64">
        <v>122389</v>
      </c>
      <c r="AJ627" s="61">
        <v>73815</v>
      </c>
      <c r="AK627" s="61">
        <v>82635</v>
      </c>
      <c r="AL627" s="64">
        <v>135331</v>
      </c>
      <c r="AM627" s="64">
        <v>104917</v>
      </c>
      <c r="AN627" s="61">
        <v>99372</v>
      </c>
      <c r="AO627" s="64">
        <v>120979</v>
      </c>
      <c r="AP627" s="61">
        <v>88051</v>
      </c>
      <c r="AQ627" s="61">
        <v>89386</v>
      </c>
      <c r="AR627" s="64">
        <v>108180</v>
      </c>
      <c r="AS627" s="61">
        <v>68958</v>
      </c>
      <c r="AT627" s="61">
        <v>74794</v>
      </c>
      <c r="AU627" s="61">
        <v>97620</v>
      </c>
      <c r="AV627" s="61">
        <v>88677</v>
      </c>
      <c r="AW627" s="61">
        <v>61220</v>
      </c>
      <c r="AX627" s="61">
        <v>97107</v>
      </c>
      <c r="AY627" s="61">
        <v>87763</v>
      </c>
      <c r="AZ627" s="61">
        <v>76275</v>
      </c>
      <c r="BA627" s="61">
        <v>99432</v>
      </c>
      <c r="BB627" s="61">
        <v>87226</v>
      </c>
      <c r="BC627" s="61">
        <v>77833</v>
      </c>
      <c r="BD627" s="61">
        <v>91427</v>
      </c>
      <c r="BE627" s="61">
        <v>90267</v>
      </c>
      <c r="BF627" s="61">
        <v>57309</v>
      </c>
      <c r="BG627" s="61">
        <v>80397</v>
      </c>
      <c r="BH627" s="61">
        <v>83290</v>
      </c>
      <c r="BI627" s="61">
        <v>81557</v>
      </c>
      <c r="BJ627" s="61">
        <v>76326</v>
      </c>
      <c r="BK627" s="61">
        <v>69797</v>
      </c>
      <c r="BL627" s="61">
        <v>98656</v>
      </c>
      <c r="BM627" s="61">
        <v>76850</v>
      </c>
      <c r="BN627" s="61">
        <v>57556</v>
      </c>
      <c r="BO627" s="61">
        <v>73467</v>
      </c>
      <c r="BP627" s="61">
        <v>79926</v>
      </c>
      <c r="BQ627" s="64">
        <v>242478</v>
      </c>
      <c r="BR627" s="64">
        <v>123713</v>
      </c>
      <c r="BS627" s="64">
        <v>200338</v>
      </c>
      <c r="BT627" s="64">
        <v>200346</v>
      </c>
      <c r="BU627" s="64">
        <v>146436</v>
      </c>
      <c r="BV627" s="64">
        <v>175956</v>
      </c>
      <c r="BW627" s="64"/>
      <c r="BX627" s="64"/>
      <c r="BY627" s="64"/>
      <c r="BZ627" s="64"/>
      <c r="CA627" s="64"/>
      <c r="CB627" s="64"/>
      <c r="CC627" s="64">
        <v>243742</v>
      </c>
      <c r="CD627" s="64">
        <v>101141</v>
      </c>
      <c r="CE627" s="64">
        <v>205670</v>
      </c>
      <c r="CF627" s="64">
        <v>114477</v>
      </c>
    </row>
    <row r="628" spans="2:84" x14ac:dyDescent="0.2">
      <c r="B628" s="62" t="s">
        <v>794</v>
      </c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  <c r="AD628" s="58"/>
      <c r="AE628" s="58"/>
      <c r="AF628" s="58"/>
      <c r="AG628" s="58"/>
      <c r="AH628" s="58"/>
      <c r="AI628" s="58"/>
      <c r="AJ628" s="58"/>
      <c r="AK628" s="58"/>
      <c r="AL628" s="58"/>
      <c r="AM628" s="58"/>
      <c r="AN628" s="58"/>
      <c r="AO628" s="58"/>
      <c r="AP628" s="58"/>
      <c r="AQ628" s="58"/>
      <c r="AR628" s="58"/>
      <c r="AS628" s="58"/>
      <c r="AT628" s="58"/>
      <c r="AU628" s="58"/>
      <c r="AV628" s="58"/>
      <c r="AW628" s="58"/>
      <c r="AX628" s="58"/>
      <c r="AY628" s="58"/>
      <c r="AZ628" s="58"/>
      <c r="BA628" s="58"/>
      <c r="BB628" s="58"/>
      <c r="BC628" s="58"/>
      <c r="BD628" s="58"/>
      <c r="BE628" s="58"/>
      <c r="BF628" s="58"/>
      <c r="BG628" s="58"/>
      <c r="BH628" s="58"/>
      <c r="BI628" s="58"/>
      <c r="BJ628" s="58"/>
      <c r="BK628" s="58"/>
      <c r="BL628" s="58"/>
      <c r="BM628" s="58"/>
      <c r="BN628" s="58"/>
      <c r="BO628" s="58"/>
      <c r="BP628" s="58"/>
      <c r="BQ628" s="58"/>
      <c r="BR628" s="58"/>
      <c r="BS628" s="58"/>
      <c r="BT628" s="58"/>
      <c r="BU628" s="58"/>
      <c r="BV628" s="58"/>
      <c r="BW628" s="58"/>
      <c r="BX628" s="58"/>
      <c r="BY628" s="58"/>
      <c r="BZ628" s="58"/>
      <c r="CA628" s="58"/>
      <c r="CB628" s="58"/>
      <c r="CC628" s="58"/>
      <c r="CD628" s="61">
        <v>72156</v>
      </c>
      <c r="CE628" s="64">
        <v>114122</v>
      </c>
      <c r="CF628" s="64">
        <v>112707</v>
      </c>
    </row>
    <row r="629" spans="2:84" x14ac:dyDescent="0.2">
      <c r="B629" s="62" t="s">
        <v>345</v>
      </c>
      <c r="G629" s="61">
        <v>64380</v>
      </c>
      <c r="H629" s="61">
        <v>78777</v>
      </c>
      <c r="I629" s="61">
        <v>59886</v>
      </c>
      <c r="J629" s="61">
        <v>60219</v>
      </c>
      <c r="K629" s="61">
        <v>73529</v>
      </c>
      <c r="L629" s="61">
        <v>57171</v>
      </c>
      <c r="M629" s="61">
        <v>57109</v>
      </c>
      <c r="N629" s="61">
        <v>70205</v>
      </c>
      <c r="O629" s="61">
        <v>56002</v>
      </c>
      <c r="P629" s="61">
        <v>55676</v>
      </c>
      <c r="Q629" s="64">
        <v>397846</v>
      </c>
      <c r="R629" s="64">
        <v>429584</v>
      </c>
      <c r="S629" s="64">
        <v>446949</v>
      </c>
      <c r="T629" s="64">
        <v>542849</v>
      </c>
      <c r="U629" s="64">
        <v>423237</v>
      </c>
      <c r="V629" s="64">
        <v>415051</v>
      </c>
      <c r="W629" s="64">
        <v>493104</v>
      </c>
      <c r="X629" s="64">
        <v>387073</v>
      </c>
      <c r="Y629" s="64">
        <v>387346</v>
      </c>
      <c r="Z629" s="64">
        <v>486750</v>
      </c>
      <c r="AA629" s="64">
        <v>401323</v>
      </c>
      <c r="AB629" s="64">
        <v>388280</v>
      </c>
      <c r="AC629" s="64">
        <v>500056</v>
      </c>
      <c r="AD629" s="64">
        <v>392074</v>
      </c>
      <c r="AE629" s="64">
        <v>389951</v>
      </c>
      <c r="AF629" s="64">
        <v>471957</v>
      </c>
      <c r="AG629" s="64">
        <v>391010</v>
      </c>
      <c r="AH629" s="64">
        <v>375026</v>
      </c>
      <c r="AI629" s="64">
        <v>458078</v>
      </c>
      <c r="AJ629" s="64">
        <v>361980</v>
      </c>
      <c r="AK629" s="64">
        <v>363798</v>
      </c>
      <c r="AL629" s="64">
        <v>449344</v>
      </c>
      <c r="AM629" s="64">
        <v>361245</v>
      </c>
      <c r="AN629" s="64">
        <v>347721</v>
      </c>
      <c r="AO629" s="64">
        <v>447455</v>
      </c>
      <c r="AP629" s="64">
        <v>339224</v>
      </c>
      <c r="AQ629" s="64">
        <v>342596</v>
      </c>
      <c r="AR629" s="64">
        <v>409967</v>
      </c>
      <c r="AS629" s="64">
        <v>317342</v>
      </c>
      <c r="AT629" s="64">
        <v>325237</v>
      </c>
      <c r="AU629" s="64">
        <v>348332</v>
      </c>
      <c r="AV629" s="64">
        <v>286100</v>
      </c>
      <c r="AW629" s="64">
        <v>280113</v>
      </c>
      <c r="AX629" s="64">
        <v>369377</v>
      </c>
      <c r="AY629" s="64">
        <v>290177</v>
      </c>
      <c r="AZ629" s="64">
        <v>283956</v>
      </c>
      <c r="BA629" s="64">
        <v>360608</v>
      </c>
      <c r="BB629" s="64">
        <v>288832</v>
      </c>
      <c r="BC629" s="64">
        <v>269805</v>
      </c>
      <c r="BD629" s="64">
        <v>338095</v>
      </c>
      <c r="BE629" s="64">
        <v>259013</v>
      </c>
      <c r="BF629" s="64">
        <v>240881</v>
      </c>
      <c r="BG629" s="64">
        <v>271022</v>
      </c>
      <c r="BH629" s="64">
        <v>173793</v>
      </c>
      <c r="BI629" s="64">
        <v>155580</v>
      </c>
      <c r="BJ629" s="64">
        <v>184994</v>
      </c>
      <c r="BK629" s="64">
        <v>141265</v>
      </c>
      <c r="BL629" s="64">
        <v>135358</v>
      </c>
      <c r="BM629" s="64">
        <v>176433</v>
      </c>
      <c r="BN629" s="64">
        <v>141187</v>
      </c>
      <c r="BO629" s="64">
        <v>140468</v>
      </c>
      <c r="BP629" s="64">
        <v>177864</v>
      </c>
      <c r="BQ629" s="64">
        <v>140276</v>
      </c>
      <c r="BR629" s="64">
        <v>136340</v>
      </c>
      <c r="BS629" s="64">
        <v>164903</v>
      </c>
      <c r="BT629" s="64">
        <v>135755</v>
      </c>
      <c r="BU629" s="64">
        <v>135630</v>
      </c>
      <c r="BV629" s="64">
        <v>163183</v>
      </c>
      <c r="BW629" s="64"/>
      <c r="BX629" s="64"/>
      <c r="BY629" s="64"/>
      <c r="BZ629" s="64"/>
      <c r="CA629" s="64"/>
      <c r="CB629" s="64"/>
      <c r="CC629" s="64">
        <v>128208</v>
      </c>
      <c r="CD629" s="64">
        <v>123606</v>
      </c>
      <c r="CE629" s="64">
        <v>156501</v>
      </c>
      <c r="CF629" s="64">
        <v>112052</v>
      </c>
    </row>
    <row r="630" spans="2:84" x14ac:dyDescent="0.2">
      <c r="B630" s="62" t="s">
        <v>174</v>
      </c>
      <c r="G630" s="64">
        <v>542866</v>
      </c>
      <c r="H630" s="64">
        <v>565159</v>
      </c>
      <c r="I630" s="64">
        <v>351121</v>
      </c>
      <c r="J630" s="64">
        <v>340169</v>
      </c>
      <c r="K630" s="64">
        <v>374718</v>
      </c>
      <c r="L630" s="64">
        <v>327251</v>
      </c>
      <c r="M630" s="64">
        <v>373861</v>
      </c>
      <c r="N630" s="64">
        <v>371883</v>
      </c>
      <c r="O630" s="64">
        <v>265962</v>
      </c>
      <c r="P630" s="64">
        <v>262685</v>
      </c>
      <c r="Q630" s="64">
        <v>358264</v>
      </c>
      <c r="R630" s="64">
        <v>271255</v>
      </c>
      <c r="S630" s="64">
        <v>271498</v>
      </c>
      <c r="T630" s="64">
        <v>343864</v>
      </c>
      <c r="U630" s="64">
        <v>265238</v>
      </c>
      <c r="V630" s="64">
        <v>245464</v>
      </c>
      <c r="W630" s="64">
        <v>334841</v>
      </c>
      <c r="X630" s="64">
        <v>196903</v>
      </c>
      <c r="Y630" s="64">
        <v>195902</v>
      </c>
      <c r="Z630" s="64">
        <v>210241</v>
      </c>
      <c r="AA630" s="64">
        <v>183532</v>
      </c>
      <c r="AB630" s="64">
        <v>181969</v>
      </c>
      <c r="AC630" s="64">
        <v>216556</v>
      </c>
      <c r="AD630" s="64">
        <v>168499</v>
      </c>
      <c r="AE630" s="64">
        <v>185928</v>
      </c>
      <c r="AF630" s="64">
        <v>216931</v>
      </c>
      <c r="AG630" s="64">
        <v>178482</v>
      </c>
      <c r="AH630" s="64">
        <v>179141</v>
      </c>
      <c r="AI630" s="64">
        <v>205748</v>
      </c>
      <c r="AJ630" s="64">
        <v>155083</v>
      </c>
      <c r="AK630" s="64">
        <v>156751</v>
      </c>
      <c r="AL630" s="64">
        <v>180363</v>
      </c>
      <c r="AM630" s="64">
        <v>161039</v>
      </c>
      <c r="AN630" s="64">
        <v>129206</v>
      </c>
      <c r="AO630" s="64">
        <v>209521</v>
      </c>
      <c r="AP630" s="64">
        <v>157552</v>
      </c>
      <c r="AQ630" s="64">
        <v>167587</v>
      </c>
      <c r="AR630" s="64">
        <v>192934</v>
      </c>
      <c r="AS630" s="64">
        <v>152413</v>
      </c>
      <c r="AT630" s="64">
        <v>155613</v>
      </c>
      <c r="AU630" s="64">
        <v>181131</v>
      </c>
      <c r="AV630" s="64">
        <v>134231</v>
      </c>
      <c r="AW630" s="64">
        <v>133004</v>
      </c>
      <c r="AX630" s="64">
        <v>172297</v>
      </c>
      <c r="AY630" s="64">
        <v>138652</v>
      </c>
      <c r="AZ630" s="64">
        <v>147154</v>
      </c>
      <c r="BA630" s="64">
        <v>158712</v>
      </c>
      <c r="BB630" s="64">
        <v>134118</v>
      </c>
      <c r="BC630" s="64">
        <v>139098</v>
      </c>
      <c r="BD630" s="64">
        <v>185651</v>
      </c>
      <c r="BE630" s="64">
        <v>154373</v>
      </c>
      <c r="BF630" s="64">
        <v>156664</v>
      </c>
      <c r="BG630" s="64">
        <v>156735</v>
      </c>
      <c r="BH630" s="61">
        <v>92544</v>
      </c>
      <c r="BI630" s="61">
        <v>86540</v>
      </c>
      <c r="BJ630" s="61">
        <v>95370</v>
      </c>
      <c r="BK630" s="61">
        <v>80862</v>
      </c>
      <c r="BL630" s="61">
        <v>87426</v>
      </c>
      <c r="BM630" s="64">
        <v>105889</v>
      </c>
      <c r="BN630" s="64">
        <v>121013</v>
      </c>
      <c r="BO630" s="64">
        <v>153426</v>
      </c>
      <c r="BP630" s="64">
        <v>153196</v>
      </c>
      <c r="BQ630" s="64">
        <v>109473</v>
      </c>
      <c r="BR630" s="64">
        <v>110361</v>
      </c>
      <c r="BS630" s="64">
        <v>121931</v>
      </c>
      <c r="BT630" s="61">
        <v>96456</v>
      </c>
      <c r="BU630" s="61">
        <v>94163</v>
      </c>
      <c r="BV630" s="64">
        <v>118485</v>
      </c>
      <c r="BW630" s="64"/>
      <c r="BX630" s="64"/>
      <c r="BY630" s="64"/>
      <c r="BZ630" s="64"/>
      <c r="CA630" s="64"/>
      <c r="CB630" s="64"/>
      <c r="CC630" s="61">
        <v>94909</v>
      </c>
      <c r="CD630" s="61">
        <v>96134</v>
      </c>
      <c r="CE630" s="64">
        <v>119514</v>
      </c>
      <c r="CF630" s="64">
        <v>106750</v>
      </c>
    </row>
    <row r="631" spans="2:84" x14ac:dyDescent="0.2">
      <c r="B631" s="62" t="s">
        <v>270</v>
      </c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  <c r="AD631" s="58"/>
      <c r="AE631" s="58"/>
      <c r="AF631" s="58"/>
      <c r="AG631" s="58"/>
      <c r="AH631" s="58"/>
      <c r="AI631" s="58"/>
      <c r="AJ631" s="58"/>
      <c r="AK631" s="58"/>
      <c r="AL631" s="58"/>
      <c r="AM631" s="58"/>
      <c r="AN631" s="58"/>
      <c r="AO631" s="58"/>
      <c r="AP631" s="58"/>
      <c r="AQ631" s="58"/>
      <c r="AR631" s="58"/>
      <c r="AS631" s="58"/>
      <c r="AT631" s="58"/>
      <c r="AU631" s="58"/>
      <c r="AV631" s="58"/>
      <c r="AW631" s="58"/>
      <c r="AX631" s="58"/>
      <c r="AY631" s="58"/>
      <c r="AZ631" s="58"/>
      <c r="BA631" s="58"/>
      <c r="BB631" s="58"/>
      <c r="BC631" s="58"/>
      <c r="BD631" s="58"/>
      <c r="BE631" s="58"/>
      <c r="BF631" s="58"/>
      <c r="BG631" s="58"/>
      <c r="BH631" s="58"/>
      <c r="BI631" s="58"/>
      <c r="BJ631" s="58"/>
      <c r="BK631" s="58"/>
      <c r="BL631" s="59">
        <v>100</v>
      </c>
      <c r="BM631" s="59">
        <v>802</v>
      </c>
      <c r="BN631" s="60">
        <v>1156</v>
      </c>
      <c r="BO631" s="61">
        <v>37356</v>
      </c>
      <c r="BP631" s="61">
        <v>93775</v>
      </c>
      <c r="BQ631" s="61">
        <v>73240</v>
      </c>
      <c r="BR631" s="61">
        <v>45782</v>
      </c>
      <c r="BS631" s="61">
        <v>35519</v>
      </c>
      <c r="BT631" s="61">
        <v>15765</v>
      </c>
      <c r="BU631" s="61">
        <v>18104</v>
      </c>
      <c r="BV631" s="61">
        <v>18253</v>
      </c>
      <c r="BW631" s="61"/>
      <c r="BX631" s="61"/>
      <c r="BY631" s="61"/>
      <c r="BZ631" s="61"/>
      <c r="CA631" s="61"/>
      <c r="CB631" s="61"/>
      <c r="CC631" s="61">
        <v>16898</v>
      </c>
      <c r="CD631" s="61">
        <v>17409</v>
      </c>
      <c r="CE631" s="61">
        <v>28353</v>
      </c>
      <c r="CF631" s="64">
        <v>106656</v>
      </c>
    </row>
    <row r="632" spans="2:84" x14ac:dyDescent="0.2">
      <c r="B632" s="62" t="s">
        <v>248</v>
      </c>
      <c r="G632" s="64">
        <v>511698</v>
      </c>
      <c r="H632" s="64">
        <v>600064</v>
      </c>
      <c r="I632" s="64">
        <v>476341</v>
      </c>
      <c r="J632" s="64">
        <v>564694</v>
      </c>
      <c r="K632" s="64">
        <v>602430</v>
      </c>
      <c r="L632" s="64">
        <v>449931</v>
      </c>
      <c r="M632" s="64">
        <v>578346</v>
      </c>
      <c r="N632" s="64">
        <v>612199</v>
      </c>
      <c r="O632" s="64">
        <v>279877</v>
      </c>
      <c r="P632" s="64">
        <v>197622</v>
      </c>
      <c r="Q632" s="64">
        <v>279140</v>
      </c>
      <c r="R632" s="64">
        <v>272655</v>
      </c>
      <c r="S632" s="64">
        <v>224453</v>
      </c>
      <c r="T632" s="64">
        <v>283295</v>
      </c>
      <c r="U632" s="64">
        <v>276876</v>
      </c>
      <c r="V632" s="64">
        <v>203292</v>
      </c>
      <c r="W632" s="64">
        <v>328671</v>
      </c>
      <c r="X632" s="64">
        <v>203523</v>
      </c>
      <c r="Y632" s="64">
        <v>212877</v>
      </c>
      <c r="Z632" s="64">
        <v>301442</v>
      </c>
      <c r="AA632" s="64">
        <v>168376</v>
      </c>
      <c r="AB632" s="64">
        <v>185631</v>
      </c>
      <c r="AC632" s="64">
        <v>222913</v>
      </c>
      <c r="AD632" s="64">
        <v>185844</v>
      </c>
      <c r="AE632" s="64">
        <v>172574</v>
      </c>
      <c r="AF632" s="64">
        <v>230314</v>
      </c>
      <c r="AG632" s="64">
        <v>134656</v>
      </c>
      <c r="AH632" s="64">
        <v>130635</v>
      </c>
      <c r="AI632" s="64">
        <v>158618</v>
      </c>
      <c r="AJ632" s="64">
        <v>130076</v>
      </c>
      <c r="AK632" s="64">
        <v>134146</v>
      </c>
      <c r="AL632" s="64">
        <v>188113</v>
      </c>
      <c r="AM632" s="64">
        <v>109265</v>
      </c>
      <c r="AN632" s="64">
        <v>134270</v>
      </c>
      <c r="AO632" s="64">
        <v>160943</v>
      </c>
      <c r="AP632" s="64">
        <v>132622</v>
      </c>
      <c r="AQ632" s="64">
        <v>113899</v>
      </c>
      <c r="AR632" s="64">
        <v>141316</v>
      </c>
      <c r="AS632" s="64">
        <v>128578</v>
      </c>
      <c r="AT632" s="61">
        <v>98839</v>
      </c>
      <c r="AU632" s="64">
        <v>150361</v>
      </c>
      <c r="AV632" s="64">
        <v>105017</v>
      </c>
      <c r="AW632" s="64">
        <v>127645</v>
      </c>
      <c r="AX632" s="64">
        <v>166553</v>
      </c>
      <c r="AY632" s="64">
        <v>127094</v>
      </c>
      <c r="AZ632" s="64">
        <v>128033</v>
      </c>
      <c r="BA632" s="64">
        <v>122927</v>
      </c>
      <c r="BB632" s="64">
        <v>103054</v>
      </c>
      <c r="BC632" s="64">
        <v>102730</v>
      </c>
      <c r="BD632" s="64">
        <v>138553</v>
      </c>
      <c r="BE632" s="61">
        <v>95466</v>
      </c>
      <c r="BF632" s="64">
        <v>106416</v>
      </c>
      <c r="BG632" s="64">
        <v>132681</v>
      </c>
      <c r="BH632" s="64">
        <v>115499</v>
      </c>
      <c r="BI632" s="64">
        <v>160000</v>
      </c>
      <c r="BJ632" s="64">
        <v>201843</v>
      </c>
      <c r="BK632" s="64">
        <v>139599</v>
      </c>
      <c r="BL632" s="64">
        <v>112429</v>
      </c>
      <c r="BM632" s="64">
        <v>135918</v>
      </c>
      <c r="BN632" s="64">
        <v>131715</v>
      </c>
      <c r="BO632" s="64">
        <v>132516</v>
      </c>
      <c r="BP632" s="64">
        <v>166367</v>
      </c>
      <c r="BQ632" s="64">
        <v>128916</v>
      </c>
      <c r="BR632" s="64">
        <v>128451</v>
      </c>
      <c r="BS632" s="64">
        <v>147127</v>
      </c>
      <c r="BT632" s="64">
        <v>122344</v>
      </c>
      <c r="BU632" s="64">
        <v>143990</v>
      </c>
      <c r="BV632" s="64">
        <v>197525</v>
      </c>
      <c r="BW632" s="64"/>
      <c r="BX632" s="64"/>
      <c r="BY632" s="64"/>
      <c r="BZ632" s="64"/>
      <c r="CA632" s="64"/>
      <c r="CB632" s="64"/>
      <c r="CC632" s="64">
        <v>118222</v>
      </c>
      <c r="CD632" s="64">
        <v>105510</v>
      </c>
      <c r="CE632" s="64">
        <v>112692</v>
      </c>
      <c r="CF632" s="64">
        <v>104834</v>
      </c>
    </row>
    <row r="633" spans="2:84" x14ac:dyDescent="0.2">
      <c r="B633" s="62" t="s">
        <v>530</v>
      </c>
      <c r="G633" s="64">
        <v>524470</v>
      </c>
      <c r="H633" s="64">
        <v>668473</v>
      </c>
      <c r="I633" s="64">
        <v>521249</v>
      </c>
      <c r="J633" s="64">
        <v>574079</v>
      </c>
      <c r="K633" s="64">
        <v>683051</v>
      </c>
      <c r="L633" s="64">
        <v>562652</v>
      </c>
      <c r="M633" s="64">
        <v>617216</v>
      </c>
      <c r="N633" s="64">
        <v>744522</v>
      </c>
      <c r="O633" s="64">
        <v>618809</v>
      </c>
      <c r="P633" s="64">
        <v>586699</v>
      </c>
      <c r="Q633" s="64">
        <v>735929</v>
      </c>
      <c r="R633" s="64">
        <v>628579</v>
      </c>
      <c r="S633" s="64">
        <v>522091</v>
      </c>
      <c r="T633" s="64">
        <v>740725</v>
      </c>
      <c r="U633" s="64">
        <v>582998</v>
      </c>
      <c r="V633" s="64">
        <v>551456</v>
      </c>
      <c r="W633" s="64">
        <v>662697</v>
      </c>
      <c r="X633" s="64">
        <v>552288</v>
      </c>
      <c r="Y633" s="64">
        <v>501476</v>
      </c>
      <c r="Z633" s="64">
        <v>615755</v>
      </c>
      <c r="AA633" s="64">
        <v>469290</v>
      </c>
      <c r="AB633" s="64">
        <v>446046</v>
      </c>
      <c r="AC633" s="64">
        <v>580623</v>
      </c>
      <c r="AD633" s="64">
        <v>414575</v>
      </c>
      <c r="AE633" s="64">
        <v>405552</v>
      </c>
      <c r="AF633" s="64">
        <v>634487</v>
      </c>
      <c r="AG633" s="64">
        <v>445669</v>
      </c>
      <c r="AH633" s="64">
        <v>417303</v>
      </c>
      <c r="AI633" s="64">
        <v>549755</v>
      </c>
      <c r="AJ633" s="64">
        <v>436712</v>
      </c>
      <c r="AK633" s="64">
        <v>431215</v>
      </c>
      <c r="AL633" s="64">
        <v>599951</v>
      </c>
      <c r="AM633" s="64">
        <v>508295</v>
      </c>
      <c r="AN633" s="64">
        <v>395754</v>
      </c>
      <c r="AO633" s="64">
        <v>475791</v>
      </c>
      <c r="AP633" s="64">
        <v>392927</v>
      </c>
      <c r="AQ633" s="64">
        <v>443320</v>
      </c>
      <c r="AR633" s="64">
        <v>590548</v>
      </c>
      <c r="AS633" s="64">
        <v>431888</v>
      </c>
      <c r="AT633" s="64">
        <v>391290</v>
      </c>
      <c r="AU633" s="64">
        <v>444334</v>
      </c>
      <c r="AV633" s="64">
        <v>420186</v>
      </c>
      <c r="AW633" s="64">
        <v>335995</v>
      </c>
      <c r="AX633" s="64">
        <v>659753</v>
      </c>
      <c r="AY633" s="64">
        <v>474738</v>
      </c>
      <c r="AZ633" s="64">
        <v>416349</v>
      </c>
      <c r="BA633" s="65">
        <v>1069895</v>
      </c>
      <c r="BB633" s="64">
        <v>881336</v>
      </c>
      <c r="BC633" s="64">
        <v>520148</v>
      </c>
      <c r="BD633" s="64">
        <v>919749</v>
      </c>
      <c r="BE633" s="65">
        <v>1066936</v>
      </c>
      <c r="BF633" s="64">
        <v>981283</v>
      </c>
      <c r="BG633" s="65">
        <v>1240449</v>
      </c>
      <c r="BH633" s="65">
        <v>1441837</v>
      </c>
      <c r="BI633" s="65">
        <v>1161225</v>
      </c>
      <c r="BJ633" s="65">
        <v>1374039</v>
      </c>
      <c r="BK633" s="65">
        <v>1161369</v>
      </c>
      <c r="BL633" s="65">
        <v>1112992</v>
      </c>
      <c r="BM633" s="65">
        <v>1573416</v>
      </c>
      <c r="BN633" s="64">
        <v>627199</v>
      </c>
      <c r="BO633" s="64">
        <v>222235</v>
      </c>
      <c r="BP633" s="64">
        <v>258707</v>
      </c>
      <c r="BQ633" s="61">
        <v>73609</v>
      </c>
      <c r="BR633" s="64">
        <v>130030</v>
      </c>
      <c r="BS633" s="61">
        <v>69969</v>
      </c>
      <c r="BT633" s="61">
        <v>62341</v>
      </c>
      <c r="BU633" s="64">
        <v>206446</v>
      </c>
      <c r="BV633" s="64">
        <v>601658</v>
      </c>
      <c r="BW633" s="64"/>
      <c r="BX633" s="64"/>
      <c r="BY633" s="64"/>
      <c r="BZ633" s="64"/>
      <c r="CA633" s="64"/>
      <c r="CB633" s="64"/>
      <c r="CC633" s="64">
        <v>398489</v>
      </c>
      <c r="CD633" s="64">
        <v>136097</v>
      </c>
      <c r="CE633" s="64">
        <v>352403</v>
      </c>
      <c r="CF633" s="64">
        <v>102316</v>
      </c>
    </row>
    <row r="634" spans="2:84" x14ac:dyDescent="0.2">
      <c r="B634" s="62" t="s">
        <v>145</v>
      </c>
      <c r="G634" s="61">
        <v>87956</v>
      </c>
      <c r="H634" s="64">
        <v>105178</v>
      </c>
      <c r="I634" s="64">
        <v>185521</v>
      </c>
      <c r="J634" s="64">
        <v>230297</v>
      </c>
      <c r="K634" s="64">
        <v>195877</v>
      </c>
      <c r="L634" s="64">
        <v>113148</v>
      </c>
      <c r="M634" s="64">
        <v>112148</v>
      </c>
      <c r="N634" s="64">
        <v>189435</v>
      </c>
      <c r="O634" s="64">
        <v>146576</v>
      </c>
      <c r="P634" s="64">
        <v>138915</v>
      </c>
      <c r="Q634" s="64">
        <v>191880</v>
      </c>
      <c r="R634" s="64">
        <v>157534</v>
      </c>
      <c r="S634" s="64">
        <v>172172</v>
      </c>
      <c r="T634" s="64">
        <v>222039</v>
      </c>
      <c r="U634" s="64">
        <v>152317</v>
      </c>
      <c r="V634" s="64">
        <v>137278</v>
      </c>
      <c r="W634" s="64">
        <v>183685</v>
      </c>
      <c r="X634" s="64">
        <v>112480</v>
      </c>
      <c r="Y634" s="64">
        <v>110573</v>
      </c>
      <c r="Z634" s="64">
        <v>170845</v>
      </c>
      <c r="AA634" s="64">
        <v>144923</v>
      </c>
      <c r="AB634" s="64">
        <v>174489</v>
      </c>
      <c r="AC634" s="64">
        <v>225567</v>
      </c>
      <c r="AD634" s="64">
        <v>111936</v>
      </c>
      <c r="AE634" s="64">
        <v>103947</v>
      </c>
      <c r="AF634" s="64">
        <v>120126</v>
      </c>
      <c r="AG634" s="61">
        <v>99780</v>
      </c>
      <c r="AH634" s="61">
        <v>87517</v>
      </c>
      <c r="AI634" s="61">
        <v>90061</v>
      </c>
      <c r="AJ634" s="61">
        <v>65205</v>
      </c>
      <c r="AK634" s="61">
        <v>77080</v>
      </c>
      <c r="AL634" s="64">
        <v>130883</v>
      </c>
      <c r="AM634" s="64">
        <v>104009</v>
      </c>
      <c r="AN634" s="61">
        <v>99282</v>
      </c>
      <c r="AO634" s="64">
        <v>151193</v>
      </c>
      <c r="AP634" s="64">
        <v>116236</v>
      </c>
      <c r="AQ634" s="64">
        <v>100682</v>
      </c>
      <c r="AR634" s="64">
        <v>110579</v>
      </c>
      <c r="AS634" s="61">
        <v>86359</v>
      </c>
      <c r="AT634" s="61">
        <v>84487</v>
      </c>
      <c r="AU634" s="64">
        <v>115655</v>
      </c>
      <c r="AV634" s="61">
        <v>61705</v>
      </c>
      <c r="AW634" s="61">
        <v>57377</v>
      </c>
      <c r="AX634" s="61">
        <v>93911</v>
      </c>
      <c r="AY634" s="61">
        <v>97187</v>
      </c>
      <c r="AZ634" s="64">
        <v>171813</v>
      </c>
      <c r="BA634" s="64">
        <v>125160</v>
      </c>
      <c r="BB634" s="64">
        <v>124010</v>
      </c>
      <c r="BC634" s="64">
        <v>113510</v>
      </c>
      <c r="BD634" s="64">
        <v>147062</v>
      </c>
      <c r="BE634" s="64">
        <v>108908</v>
      </c>
      <c r="BF634" s="64">
        <v>103548</v>
      </c>
      <c r="BG634" s="64">
        <v>103554</v>
      </c>
      <c r="BH634" s="61">
        <v>79401</v>
      </c>
      <c r="BI634" s="61">
        <v>93479</v>
      </c>
      <c r="BJ634" s="64">
        <v>403307</v>
      </c>
      <c r="BK634" s="64">
        <v>133716</v>
      </c>
      <c r="BL634" s="64">
        <v>107195</v>
      </c>
      <c r="BM634" s="64">
        <v>145709</v>
      </c>
      <c r="BN634" s="64">
        <v>112252</v>
      </c>
      <c r="BO634" s="64">
        <v>107573</v>
      </c>
      <c r="BP634" s="64">
        <v>131301</v>
      </c>
      <c r="BQ634" s="61">
        <v>99679</v>
      </c>
      <c r="BR634" s="61">
        <v>86456</v>
      </c>
      <c r="BS634" s="61">
        <v>88263</v>
      </c>
      <c r="BT634" s="61">
        <v>63922</v>
      </c>
      <c r="BU634" s="61">
        <v>67590</v>
      </c>
      <c r="BV634" s="64">
        <v>119535</v>
      </c>
      <c r="BW634" s="64"/>
      <c r="BX634" s="64"/>
      <c r="BY634" s="64"/>
      <c r="BZ634" s="64"/>
      <c r="CA634" s="64"/>
      <c r="CB634" s="64"/>
      <c r="CC634" s="61">
        <v>98458</v>
      </c>
      <c r="CD634" s="64">
        <v>232564</v>
      </c>
      <c r="CE634" s="64">
        <v>154540</v>
      </c>
      <c r="CF634" s="64">
        <v>101785</v>
      </c>
    </row>
    <row r="635" spans="2:84" x14ac:dyDescent="0.2">
      <c r="B635" s="62" t="s">
        <v>533</v>
      </c>
      <c r="G635" s="64">
        <v>239340</v>
      </c>
      <c r="H635" s="64">
        <v>288591</v>
      </c>
      <c r="I635" s="64">
        <v>270538</v>
      </c>
      <c r="J635" s="64">
        <v>223406</v>
      </c>
      <c r="K635" s="64">
        <v>251889</v>
      </c>
      <c r="L635" s="64">
        <v>178929</v>
      </c>
      <c r="M635" s="64">
        <v>169000</v>
      </c>
      <c r="N635" s="64">
        <v>221415</v>
      </c>
      <c r="O635" s="64">
        <v>186049</v>
      </c>
      <c r="P635" s="61">
        <v>49966</v>
      </c>
      <c r="Q635" s="64">
        <v>299037</v>
      </c>
      <c r="R635" s="64">
        <v>203902</v>
      </c>
      <c r="S635" s="64">
        <v>158847</v>
      </c>
      <c r="T635" s="64">
        <v>218328</v>
      </c>
      <c r="U635" s="64">
        <v>157602</v>
      </c>
      <c r="V635" s="61">
        <v>89469</v>
      </c>
      <c r="W635" s="64">
        <v>202980</v>
      </c>
      <c r="X635" s="61">
        <v>86476</v>
      </c>
      <c r="Y635" s="61">
        <v>73693</v>
      </c>
      <c r="Z635" s="61">
        <v>90007</v>
      </c>
      <c r="AA635" s="61">
        <v>79385</v>
      </c>
      <c r="AB635" s="61">
        <v>86885</v>
      </c>
      <c r="AC635" s="64">
        <v>120575</v>
      </c>
      <c r="AD635" s="61">
        <v>96885</v>
      </c>
      <c r="AE635" s="61">
        <v>81742</v>
      </c>
      <c r="AF635" s="61">
        <v>80290</v>
      </c>
      <c r="AG635" s="61">
        <v>60113</v>
      </c>
      <c r="AH635" s="61">
        <v>59674</v>
      </c>
      <c r="AI635" s="61">
        <v>66362</v>
      </c>
      <c r="AJ635" s="61">
        <v>51666</v>
      </c>
      <c r="AK635" s="61">
        <v>53756</v>
      </c>
      <c r="AL635" s="61">
        <v>72746</v>
      </c>
      <c r="AM635" s="61">
        <v>73081</v>
      </c>
      <c r="AN635" s="61">
        <v>70800</v>
      </c>
      <c r="AO635" s="61">
        <v>86098</v>
      </c>
      <c r="AP635" s="61">
        <v>66690</v>
      </c>
      <c r="AQ635" s="61">
        <v>63814</v>
      </c>
      <c r="AR635" s="61">
        <v>61455</v>
      </c>
      <c r="AS635" s="61">
        <v>37802</v>
      </c>
      <c r="AT635" s="61">
        <v>38466</v>
      </c>
      <c r="AU635" s="61">
        <v>36901</v>
      </c>
      <c r="AV635" s="61">
        <v>28317</v>
      </c>
      <c r="AW635" s="61">
        <v>35427</v>
      </c>
      <c r="AX635" s="61">
        <v>51047</v>
      </c>
      <c r="AY635" s="61">
        <v>33416</v>
      </c>
      <c r="AZ635" s="61">
        <v>42327</v>
      </c>
      <c r="BA635" s="61">
        <v>52156</v>
      </c>
      <c r="BB635" s="61">
        <v>38511</v>
      </c>
      <c r="BC635" s="61">
        <v>39670</v>
      </c>
      <c r="BD635" s="61">
        <v>47253</v>
      </c>
      <c r="BE635" s="61">
        <v>39824</v>
      </c>
      <c r="BF635" s="61">
        <v>27346</v>
      </c>
      <c r="BG635" s="61">
        <v>38755</v>
      </c>
      <c r="BH635" s="61">
        <v>34732</v>
      </c>
      <c r="BI635" s="61">
        <v>30298</v>
      </c>
      <c r="BJ635" s="61">
        <v>38352</v>
      </c>
      <c r="BK635" s="61">
        <v>38850</v>
      </c>
      <c r="BL635" s="61">
        <v>39006</v>
      </c>
      <c r="BM635" s="61">
        <v>52182</v>
      </c>
      <c r="BN635" s="61">
        <v>41984</v>
      </c>
      <c r="BO635" s="61">
        <v>31993</v>
      </c>
      <c r="BP635" s="61">
        <v>38343</v>
      </c>
      <c r="BQ635" s="61">
        <v>30621</v>
      </c>
      <c r="BR635" s="61">
        <v>29366</v>
      </c>
      <c r="BS635" s="61">
        <v>34961</v>
      </c>
      <c r="BT635" s="61">
        <v>22059</v>
      </c>
      <c r="BU635" s="61">
        <v>22750</v>
      </c>
      <c r="BV635" s="61">
        <v>36302</v>
      </c>
      <c r="BW635" s="61"/>
      <c r="BX635" s="61"/>
      <c r="BY635" s="61"/>
      <c r="BZ635" s="61"/>
      <c r="CA635" s="61"/>
      <c r="CB635" s="61"/>
      <c r="CC635" s="61">
        <v>28696</v>
      </c>
      <c r="CD635" s="61">
        <v>37474</v>
      </c>
      <c r="CE635" s="64">
        <v>111911</v>
      </c>
      <c r="CF635" s="64">
        <v>100984</v>
      </c>
    </row>
    <row r="636" spans="2:84" x14ac:dyDescent="0.2">
      <c r="B636" s="62" t="s">
        <v>148</v>
      </c>
      <c r="G636" s="61">
        <v>72130</v>
      </c>
      <c r="H636" s="64">
        <v>108226</v>
      </c>
      <c r="I636" s="61">
        <v>93899</v>
      </c>
      <c r="J636" s="61">
        <v>84737</v>
      </c>
      <c r="K636" s="61">
        <v>91668</v>
      </c>
      <c r="L636" s="61">
        <v>73877</v>
      </c>
      <c r="M636" s="61">
        <v>76848</v>
      </c>
      <c r="N636" s="61">
        <v>94746</v>
      </c>
      <c r="O636" s="61">
        <v>72212</v>
      </c>
      <c r="P636" s="61">
        <v>70347</v>
      </c>
      <c r="Q636" s="61">
        <v>84059</v>
      </c>
      <c r="R636" s="61">
        <v>62142</v>
      </c>
      <c r="S636" s="61">
        <v>63406</v>
      </c>
      <c r="T636" s="61">
        <v>81885</v>
      </c>
      <c r="U636" s="61">
        <v>69152</v>
      </c>
      <c r="V636" s="61">
        <v>86876</v>
      </c>
      <c r="W636" s="61">
        <v>90675</v>
      </c>
      <c r="X636" s="61">
        <v>73878</v>
      </c>
      <c r="Y636" s="61">
        <v>75657</v>
      </c>
      <c r="Z636" s="61">
        <v>91231</v>
      </c>
      <c r="AA636" s="61">
        <v>71510</v>
      </c>
      <c r="AB636" s="61">
        <v>69434</v>
      </c>
      <c r="AC636" s="61">
        <v>83480</v>
      </c>
      <c r="AD636" s="61">
        <v>74802</v>
      </c>
      <c r="AE636" s="61">
        <v>84900</v>
      </c>
      <c r="AF636" s="61">
        <v>93819</v>
      </c>
      <c r="AG636" s="64">
        <v>105174</v>
      </c>
      <c r="AH636" s="61">
        <v>91743</v>
      </c>
      <c r="AI636" s="64">
        <v>109898</v>
      </c>
      <c r="AJ636" s="61">
        <v>79495</v>
      </c>
      <c r="AK636" s="61">
        <v>76331</v>
      </c>
      <c r="AL636" s="61">
        <v>94262</v>
      </c>
      <c r="AM636" s="61">
        <v>72070</v>
      </c>
      <c r="AN636" s="61">
        <v>74855</v>
      </c>
      <c r="AO636" s="61">
        <v>95382</v>
      </c>
      <c r="AP636" s="61">
        <v>83128</v>
      </c>
      <c r="AQ636" s="61">
        <v>82137</v>
      </c>
      <c r="AR636" s="64">
        <v>104357</v>
      </c>
      <c r="AS636" s="61">
        <v>89299</v>
      </c>
      <c r="AT636" s="61">
        <v>95061</v>
      </c>
      <c r="AU636" s="64">
        <v>107748</v>
      </c>
      <c r="AV636" s="61">
        <v>89960</v>
      </c>
      <c r="AW636" s="61">
        <v>92621</v>
      </c>
      <c r="AX636" s="64">
        <v>124243</v>
      </c>
      <c r="AY636" s="61">
        <v>89366</v>
      </c>
      <c r="AZ636" s="61">
        <v>88548</v>
      </c>
      <c r="BA636" s="64">
        <v>107729</v>
      </c>
      <c r="BB636" s="61">
        <v>82553</v>
      </c>
      <c r="BC636" s="61">
        <v>70219</v>
      </c>
      <c r="BD636" s="64">
        <v>136027</v>
      </c>
      <c r="BE636" s="64">
        <v>100899</v>
      </c>
      <c r="BF636" s="61">
        <v>98797</v>
      </c>
      <c r="BG636" s="64">
        <v>125515</v>
      </c>
      <c r="BH636" s="61">
        <v>91242</v>
      </c>
      <c r="BI636" s="61">
        <v>80636</v>
      </c>
      <c r="BJ636" s="61">
        <v>83157</v>
      </c>
      <c r="BK636" s="61">
        <v>76932</v>
      </c>
      <c r="BL636" s="61">
        <v>63014</v>
      </c>
      <c r="BM636" s="61">
        <v>83299</v>
      </c>
      <c r="BN636" s="61">
        <v>76005</v>
      </c>
      <c r="BO636" s="61">
        <v>77784</v>
      </c>
      <c r="BP636" s="64">
        <v>118438</v>
      </c>
      <c r="BQ636" s="61">
        <v>98131</v>
      </c>
      <c r="BR636" s="64">
        <v>101556</v>
      </c>
      <c r="BS636" s="64">
        <v>121158</v>
      </c>
      <c r="BT636" s="61">
        <v>93590</v>
      </c>
      <c r="BU636" s="61">
        <v>96774</v>
      </c>
      <c r="BV636" s="64">
        <v>149220</v>
      </c>
      <c r="BW636" s="64"/>
      <c r="BX636" s="64"/>
      <c r="BY636" s="64"/>
      <c r="BZ636" s="64"/>
      <c r="CA636" s="64"/>
      <c r="CB636" s="64"/>
      <c r="CC636" s="61">
        <v>86585</v>
      </c>
      <c r="CD636" s="61">
        <v>91697</v>
      </c>
      <c r="CE636" s="64">
        <v>124562</v>
      </c>
      <c r="CF636" s="61">
        <v>99831</v>
      </c>
    </row>
    <row r="637" spans="2:84" x14ac:dyDescent="0.2">
      <c r="B637" s="62" t="s">
        <v>402</v>
      </c>
      <c r="G637" s="58"/>
      <c r="H637" s="59">
        <v>275</v>
      </c>
      <c r="I637" s="60">
        <v>5614</v>
      </c>
      <c r="J637" s="60">
        <v>8779</v>
      </c>
      <c r="K637" s="61">
        <v>17269</v>
      </c>
      <c r="L637" s="61">
        <v>18409</v>
      </c>
      <c r="M637" s="61">
        <v>23505</v>
      </c>
      <c r="N637" s="61">
        <v>27920</v>
      </c>
      <c r="O637" s="61">
        <v>32202</v>
      </c>
      <c r="P637" s="61">
        <v>34691</v>
      </c>
      <c r="Q637" s="61">
        <v>30016</v>
      </c>
      <c r="R637" s="61">
        <v>17294</v>
      </c>
      <c r="S637" s="61">
        <v>22443</v>
      </c>
      <c r="T637" s="61">
        <v>34687</v>
      </c>
      <c r="U637" s="61">
        <v>25534</v>
      </c>
      <c r="V637" s="61">
        <v>18401</v>
      </c>
      <c r="W637" s="61">
        <v>29765</v>
      </c>
      <c r="X637" s="61">
        <v>21558</v>
      </c>
      <c r="Y637" s="60">
        <v>6713</v>
      </c>
      <c r="Z637" s="61">
        <v>13021</v>
      </c>
      <c r="AA637" s="60">
        <v>3120</v>
      </c>
      <c r="AB637" s="61">
        <v>17279</v>
      </c>
      <c r="AC637" s="61">
        <v>17827</v>
      </c>
      <c r="AD637" s="61">
        <v>13573</v>
      </c>
      <c r="AE637" s="61">
        <v>30756</v>
      </c>
      <c r="AF637" s="61">
        <v>44142</v>
      </c>
      <c r="AG637" s="61">
        <v>19818</v>
      </c>
      <c r="AH637" s="61">
        <v>32462</v>
      </c>
      <c r="AI637" s="61">
        <v>31947</v>
      </c>
      <c r="AJ637" s="60">
        <v>3702</v>
      </c>
      <c r="AK637" s="61">
        <v>31938</v>
      </c>
      <c r="AL637" s="61">
        <v>44636</v>
      </c>
      <c r="AM637" s="61">
        <v>25023</v>
      </c>
      <c r="AN637" s="61">
        <v>21318</v>
      </c>
      <c r="AO637" s="61">
        <v>42677</v>
      </c>
      <c r="AP637" s="61">
        <v>56616</v>
      </c>
      <c r="AQ637" s="61">
        <v>33923</v>
      </c>
      <c r="AR637" s="61">
        <v>82359</v>
      </c>
      <c r="AS637" s="61">
        <v>39853</v>
      </c>
      <c r="AT637" s="61">
        <v>24802</v>
      </c>
      <c r="AU637" s="61">
        <v>63781</v>
      </c>
      <c r="AV637" s="61">
        <v>48421</v>
      </c>
      <c r="AW637" s="61">
        <v>47908</v>
      </c>
      <c r="AX637" s="61">
        <v>49254</v>
      </c>
      <c r="AY637" s="61">
        <v>85723</v>
      </c>
      <c r="AZ637" s="61">
        <v>63569</v>
      </c>
      <c r="BA637" s="61">
        <v>71070</v>
      </c>
      <c r="BB637" s="61">
        <v>64017</v>
      </c>
      <c r="BC637" s="61">
        <v>47531</v>
      </c>
      <c r="BD637" s="64">
        <v>132756</v>
      </c>
      <c r="BE637" s="61">
        <v>56992</v>
      </c>
      <c r="BF637" s="61">
        <v>52036</v>
      </c>
      <c r="BG637" s="64">
        <v>104326</v>
      </c>
      <c r="BH637" s="61">
        <v>75969</v>
      </c>
      <c r="BI637" s="61">
        <v>66435</v>
      </c>
      <c r="BJ637" s="61">
        <v>86029</v>
      </c>
      <c r="BK637" s="61">
        <v>68711</v>
      </c>
      <c r="BL637" s="61">
        <v>76914</v>
      </c>
      <c r="BM637" s="64">
        <v>102473</v>
      </c>
      <c r="BN637" s="61">
        <v>43754</v>
      </c>
      <c r="BO637" s="61">
        <v>57946</v>
      </c>
      <c r="BP637" s="64">
        <v>103223</v>
      </c>
      <c r="BQ637" s="61">
        <v>80913</v>
      </c>
      <c r="BR637" s="64">
        <v>109221</v>
      </c>
      <c r="BS637" s="61">
        <v>91169</v>
      </c>
      <c r="BT637" s="61">
        <v>39595</v>
      </c>
      <c r="BU637" s="61">
        <v>56462</v>
      </c>
      <c r="BV637" s="64">
        <v>130633</v>
      </c>
      <c r="BW637" s="64"/>
      <c r="BX637" s="64"/>
      <c r="BY637" s="64"/>
      <c r="BZ637" s="64"/>
      <c r="CA637" s="64"/>
      <c r="CB637" s="64"/>
      <c r="CC637" s="64">
        <v>126514</v>
      </c>
      <c r="CD637" s="64">
        <v>137908</v>
      </c>
      <c r="CE637" s="64">
        <v>202388</v>
      </c>
      <c r="CF637" s="61">
        <v>99148</v>
      </c>
    </row>
    <row r="638" spans="2:84" x14ac:dyDescent="0.2">
      <c r="B638" s="62" t="s">
        <v>555</v>
      </c>
      <c r="G638" s="64">
        <v>101562</v>
      </c>
      <c r="H638" s="64">
        <v>128100</v>
      </c>
      <c r="I638" s="61">
        <v>92663</v>
      </c>
      <c r="J638" s="61">
        <v>93439</v>
      </c>
      <c r="K638" s="64">
        <v>120565</v>
      </c>
      <c r="L638" s="61">
        <v>88095</v>
      </c>
      <c r="M638" s="61">
        <v>88508</v>
      </c>
      <c r="N638" s="64">
        <v>127233</v>
      </c>
      <c r="O638" s="61">
        <v>82446</v>
      </c>
      <c r="P638" s="61">
        <v>78909</v>
      </c>
      <c r="Q638" s="61">
        <v>97911</v>
      </c>
      <c r="R638" s="64">
        <v>106535</v>
      </c>
      <c r="S638" s="61">
        <v>85995</v>
      </c>
      <c r="T638" s="64">
        <v>110016</v>
      </c>
      <c r="U638" s="61">
        <v>86375</v>
      </c>
      <c r="V638" s="61">
        <v>81130</v>
      </c>
      <c r="W638" s="64">
        <v>105632</v>
      </c>
      <c r="X638" s="61">
        <v>83918</v>
      </c>
      <c r="Y638" s="61">
        <v>82204</v>
      </c>
      <c r="Z638" s="61">
        <v>87894</v>
      </c>
      <c r="AA638" s="61">
        <v>80435</v>
      </c>
      <c r="AB638" s="61">
        <v>78742</v>
      </c>
      <c r="AC638" s="64">
        <v>101533</v>
      </c>
      <c r="AD638" s="61">
        <v>58257</v>
      </c>
      <c r="AE638" s="61">
        <v>59328</v>
      </c>
      <c r="AF638" s="61">
        <v>66306</v>
      </c>
      <c r="AG638" s="61">
        <v>57151</v>
      </c>
      <c r="AH638" s="61">
        <v>44071</v>
      </c>
      <c r="AI638" s="61">
        <v>64446</v>
      </c>
      <c r="AJ638" s="61">
        <v>57967</v>
      </c>
      <c r="AK638" s="61">
        <v>52631</v>
      </c>
      <c r="AL638" s="61">
        <v>73258</v>
      </c>
      <c r="AM638" s="61">
        <v>64682</v>
      </c>
      <c r="AN638" s="61">
        <v>46285</v>
      </c>
      <c r="AO638" s="61">
        <v>69114</v>
      </c>
      <c r="AP638" s="61">
        <v>53155</v>
      </c>
      <c r="AQ638" s="61">
        <v>70531</v>
      </c>
      <c r="AR638" s="61">
        <v>73016</v>
      </c>
      <c r="AS638" s="61">
        <v>57656</v>
      </c>
      <c r="AT638" s="61">
        <v>67621</v>
      </c>
      <c r="AU638" s="61">
        <v>89124</v>
      </c>
      <c r="AV638" s="61">
        <v>59826</v>
      </c>
      <c r="AW638" s="61">
        <v>62766</v>
      </c>
      <c r="AX638" s="61">
        <v>79329</v>
      </c>
      <c r="AY638" s="61">
        <v>62110</v>
      </c>
      <c r="AZ638" s="61">
        <v>68224</v>
      </c>
      <c r="BA638" s="61">
        <v>81469</v>
      </c>
      <c r="BB638" s="61">
        <v>70827</v>
      </c>
      <c r="BC638" s="61">
        <v>68874</v>
      </c>
      <c r="BD638" s="61">
        <v>70973</v>
      </c>
      <c r="BE638" s="61">
        <v>63214</v>
      </c>
      <c r="BF638" s="61">
        <v>56575</v>
      </c>
      <c r="BG638" s="60">
        <v>3438</v>
      </c>
      <c r="BH638" s="61">
        <v>22237</v>
      </c>
      <c r="BI638" s="64">
        <v>142465</v>
      </c>
      <c r="BJ638" s="61">
        <v>64961</v>
      </c>
      <c r="BK638" s="61">
        <v>74538</v>
      </c>
      <c r="BL638" s="64">
        <v>102871</v>
      </c>
      <c r="BM638" s="61">
        <v>86663</v>
      </c>
      <c r="BN638" s="61">
        <v>77666</v>
      </c>
      <c r="BO638" s="61">
        <v>91273</v>
      </c>
      <c r="BP638" s="64">
        <v>122442</v>
      </c>
      <c r="BQ638" s="61">
        <v>97716</v>
      </c>
      <c r="BR638" s="64">
        <v>102764</v>
      </c>
      <c r="BS638" s="61">
        <v>92532</v>
      </c>
      <c r="BT638" s="61">
        <v>64394</v>
      </c>
      <c r="BU638" s="61">
        <v>84217</v>
      </c>
      <c r="BV638" s="61">
        <v>86009</v>
      </c>
      <c r="BW638" s="61"/>
      <c r="BX638" s="61"/>
      <c r="BY638" s="61"/>
      <c r="BZ638" s="61"/>
      <c r="CA638" s="61"/>
      <c r="CB638" s="61"/>
      <c r="CC638" s="61">
        <v>77568</v>
      </c>
      <c r="CD638" s="61">
        <v>69068</v>
      </c>
      <c r="CE638" s="61">
        <v>75751</v>
      </c>
      <c r="CF638" s="61">
        <v>85940</v>
      </c>
    </row>
    <row r="639" spans="2:84" x14ac:dyDescent="0.2">
      <c r="B639" s="62" t="s">
        <v>261</v>
      </c>
      <c r="G639" s="64">
        <v>507437</v>
      </c>
      <c r="H639" s="64">
        <v>608068</v>
      </c>
      <c r="I639" s="64">
        <v>485701</v>
      </c>
      <c r="J639" s="64">
        <v>407965</v>
      </c>
      <c r="K639" s="64">
        <v>439567</v>
      </c>
      <c r="L639" s="64">
        <v>345774</v>
      </c>
      <c r="M639" s="64">
        <v>371082</v>
      </c>
      <c r="N639" s="64">
        <v>515255</v>
      </c>
      <c r="O639" s="64">
        <v>621204</v>
      </c>
      <c r="P639" s="64">
        <v>394327</v>
      </c>
      <c r="Q639" s="64">
        <v>522320</v>
      </c>
      <c r="R639" s="64">
        <v>472492</v>
      </c>
      <c r="S639" s="64">
        <v>415843</v>
      </c>
      <c r="T639" s="64">
        <v>635406</v>
      </c>
      <c r="U639" s="64">
        <v>394483</v>
      </c>
      <c r="V639" s="64">
        <v>360939</v>
      </c>
      <c r="W639" s="64">
        <v>345707</v>
      </c>
      <c r="X639" s="64">
        <v>233093</v>
      </c>
      <c r="Y639" s="64">
        <v>261759</v>
      </c>
      <c r="Z639" s="64">
        <v>388316</v>
      </c>
      <c r="AA639" s="64">
        <v>352142</v>
      </c>
      <c r="AB639" s="64">
        <v>362468</v>
      </c>
      <c r="AC639" s="64">
        <v>421519</v>
      </c>
      <c r="AD639" s="64">
        <v>148816</v>
      </c>
      <c r="AE639" s="64">
        <v>131359</v>
      </c>
      <c r="AF639" s="64">
        <v>149659</v>
      </c>
      <c r="AG639" s="64">
        <v>116546</v>
      </c>
      <c r="AH639" s="61">
        <v>92321</v>
      </c>
      <c r="AI639" s="61">
        <v>94933</v>
      </c>
      <c r="AJ639" s="61">
        <v>74255</v>
      </c>
      <c r="AK639" s="64">
        <v>100747</v>
      </c>
      <c r="AL639" s="64">
        <v>143370</v>
      </c>
      <c r="AM639" s="64">
        <v>103345</v>
      </c>
      <c r="AN639" s="64">
        <v>129838</v>
      </c>
      <c r="AO639" s="64">
        <v>146638</v>
      </c>
      <c r="AP639" s="64">
        <v>148014</v>
      </c>
      <c r="AQ639" s="64">
        <v>114706</v>
      </c>
      <c r="AR639" s="64">
        <v>130284</v>
      </c>
      <c r="AS639" s="61">
        <v>91080</v>
      </c>
      <c r="AT639" s="61">
        <v>94006</v>
      </c>
      <c r="AU639" s="61">
        <v>85442</v>
      </c>
      <c r="AV639" s="61">
        <v>65837</v>
      </c>
      <c r="AW639" s="61">
        <v>71151</v>
      </c>
      <c r="AX639" s="64">
        <v>144725</v>
      </c>
      <c r="AY639" s="64">
        <v>171344</v>
      </c>
      <c r="AZ639" s="64">
        <v>145094</v>
      </c>
      <c r="BA639" s="64">
        <v>149344</v>
      </c>
      <c r="BB639" s="64">
        <v>128333</v>
      </c>
      <c r="BC639" s="61">
        <v>57924</v>
      </c>
      <c r="BD639" s="61">
        <v>96459</v>
      </c>
      <c r="BE639" s="61">
        <v>77275</v>
      </c>
      <c r="BF639" s="61">
        <v>62042</v>
      </c>
      <c r="BG639" s="61">
        <v>74335</v>
      </c>
      <c r="BH639" s="61">
        <v>83544</v>
      </c>
      <c r="BI639" s="61">
        <v>72369</v>
      </c>
      <c r="BJ639" s="64">
        <v>133269</v>
      </c>
      <c r="BK639" s="64">
        <v>118438</v>
      </c>
      <c r="BL639" s="61">
        <v>98506</v>
      </c>
      <c r="BM639" s="64">
        <v>133974</v>
      </c>
      <c r="BN639" s="64">
        <v>109340</v>
      </c>
      <c r="BO639" s="61">
        <v>91401</v>
      </c>
      <c r="BP639" s="64">
        <v>106781</v>
      </c>
      <c r="BQ639" s="61">
        <v>80504</v>
      </c>
      <c r="BR639" s="61">
        <v>62618</v>
      </c>
      <c r="BS639" s="61">
        <v>84265</v>
      </c>
      <c r="BT639" s="61">
        <v>63271</v>
      </c>
      <c r="BU639" s="61">
        <v>64763</v>
      </c>
      <c r="BV639" s="61">
        <v>86444</v>
      </c>
      <c r="BW639" s="61"/>
      <c r="BX639" s="61"/>
      <c r="BY639" s="61"/>
      <c r="BZ639" s="61"/>
      <c r="CA639" s="61"/>
      <c r="CB639" s="61"/>
      <c r="CC639" s="61">
        <v>90474</v>
      </c>
      <c r="CD639" s="61">
        <v>83596</v>
      </c>
      <c r="CE639" s="61">
        <v>77433</v>
      </c>
      <c r="CF639" s="61">
        <v>83931</v>
      </c>
    </row>
    <row r="640" spans="2:84" x14ac:dyDescent="0.2">
      <c r="B640" s="62" t="s">
        <v>385</v>
      </c>
      <c r="G640" s="61">
        <v>20291</v>
      </c>
      <c r="H640" s="61">
        <v>24677</v>
      </c>
      <c r="I640" s="64">
        <v>216280</v>
      </c>
      <c r="J640" s="61">
        <v>31837</v>
      </c>
      <c r="K640" s="61">
        <v>38475</v>
      </c>
      <c r="L640" s="61">
        <v>37080</v>
      </c>
      <c r="M640" s="61">
        <v>35364</v>
      </c>
      <c r="N640" s="61">
        <v>36744</v>
      </c>
      <c r="O640" s="61">
        <v>28930</v>
      </c>
      <c r="P640" s="61">
        <v>33631</v>
      </c>
      <c r="Q640" s="61">
        <v>47920</v>
      </c>
      <c r="R640" s="61">
        <v>31760</v>
      </c>
      <c r="S640" s="61">
        <v>29787</v>
      </c>
      <c r="T640" s="61">
        <v>45689</v>
      </c>
      <c r="U640" s="61">
        <v>37804</v>
      </c>
      <c r="V640" s="61">
        <v>37906</v>
      </c>
      <c r="W640" s="61">
        <v>45638</v>
      </c>
      <c r="X640" s="61">
        <v>35936</v>
      </c>
      <c r="Y640" s="61">
        <v>40195</v>
      </c>
      <c r="Z640" s="61">
        <v>41719</v>
      </c>
      <c r="AA640" s="61">
        <v>34009</v>
      </c>
      <c r="AB640" s="61">
        <v>31634</v>
      </c>
      <c r="AC640" s="61">
        <v>43749</v>
      </c>
      <c r="AD640" s="61">
        <v>34119</v>
      </c>
      <c r="AE640" s="61">
        <v>36258</v>
      </c>
      <c r="AF640" s="61">
        <v>47631</v>
      </c>
      <c r="AG640" s="61">
        <v>36820</v>
      </c>
      <c r="AH640" s="61">
        <v>37104</v>
      </c>
      <c r="AI640" s="61">
        <v>45371</v>
      </c>
      <c r="AJ640" s="61">
        <v>35117</v>
      </c>
      <c r="AK640" s="61">
        <v>35749</v>
      </c>
      <c r="AL640" s="61">
        <v>41154</v>
      </c>
      <c r="AM640" s="61">
        <v>32723</v>
      </c>
      <c r="AN640" s="61">
        <v>27408</v>
      </c>
      <c r="AO640" s="61">
        <v>40097</v>
      </c>
      <c r="AP640" s="61">
        <v>44655</v>
      </c>
      <c r="AQ640" s="61">
        <v>36963</v>
      </c>
      <c r="AR640" s="61">
        <v>43964</v>
      </c>
      <c r="AS640" s="61">
        <v>36314</v>
      </c>
      <c r="AT640" s="61">
        <v>37260</v>
      </c>
      <c r="AU640" s="61">
        <v>63564</v>
      </c>
      <c r="AV640" s="61">
        <v>47127</v>
      </c>
      <c r="AW640" s="61">
        <v>49848</v>
      </c>
      <c r="AX640" s="61">
        <v>42975</v>
      </c>
      <c r="AY640" s="61">
        <v>36347</v>
      </c>
      <c r="AZ640" s="61">
        <v>34589</v>
      </c>
      <c r="BA640" s="61">
        <v>49421</v>
      </c>
      <c r="BB640" s="61">
        <v>41280</v>
      </c>
      <c r="BC640" s="61">
        <v>46416</v>
      </c>
      <c r="BD640" s="61">
        <v>63350</v>
      </c>
      <c r="BE640" s="61">
        <v>53151</v>
      </c>
      <c r="BF640" s="61">
        <v>50997</v>
      </c>
      <c r="BG640" s="61">
        <v>95736</v>
      </c>
      <c r="BH640" s="61">
        <v>50942</v>
      </c>
      <c r="BI640" s="61">
        <v>41715</v>
      </c>
      <c r="BJ640" s="61">
        <v>65485</v>
      </c>
      <c r="BK640" s="61">
        <v>47821</v>
      </c>
      <c r="BL640" s="61">
        <v>59051</v>
      </c>
      <c r="BM640" s="61">
        <v>74968</v>
      </c>
      <c r="BN640" s="61">
        <v>61425</v>
      </c>
      <c r="BO640" s="61">
        <v>52755</v>
      </c>
      <c r="BP640" s="61">
        <v>75791</v>
      </c>
      <c r="BQ640" s="61">
        <v>61722</v>
      </c>
      <c r="BR640" s="61">
        <v>50428</v>
      </c>
      <c r="BS640" s="61">
        <v>68332</v>
      </c>
      <c r="BT640" s="61">
        <v>56029</v>
      </c>
      <c r="BU640" s="61">
        <v>55583</v>
      </c>
      <c r="BV640" s="61">
        <v>82214</v>
      </c>
      <c r="BW640" s="61"/>
      <c r="BX640" s="61"/>
      <c r="BY640" s="61"/>
      <c r="BZ640" s="61"/>
      <c r="CA640" s="61"/>
      <c r="CB640" s="61"/>
      <c r="CC640" s="61">
        <v>75549</v>
      </c>
      <c r="CD640" s="61">
        <v>70035</v>
      </c>
      <c r="CE640" s="61">
        <v>99570</v>
      </c>
      <c r="CF640" s="61">
        <v>83126</v>
      </c>
    </row>
    <row r="641" spans="2:84" x14ac:dyDescent="0.2">
      <c r="B641" s="62" t="s">
        <v>793</v>
      </c>
      <c r="G641" s="61">
        <v>46732</v>
      </c>
      <c r="H641" s="61">
        <v>85289</v>
      </c>
      <c r="I641" s="61">
        <v>40484</v>
      </c>
      <c r="J641" s="61">
        <v>69196</v>
      </c>
      <c r="K641" s="61">
        <v>76998</v>
      </c>
      <c r="L641" s="61">
        <v>60388</v>
      </c>
      <c r="M641" s="61">
        <v>60478</v>
      </c>
      <c r="N641" s="61">
        <v>78620</v>
      </c>
      <c r="O641" s="61">
        <v>64058</v>
      </c>
      <c r="P641" s="61">
        <v>64860</v>
      </c>
      <c r="Q641" s="61">
        <v>88039</v>
      </c>
      <c r="R641" s="61">
        <v>67495</v>
      </c>
      <c r="S641" s="61">
        <v>70178</v>
      </c>
      <c r="T641" s="61">
        <v>90174</v>
      </c>
      <c r="U641" s="61">
        <v>74961</v>
      </c>
      <c r="V641" s="61">
        <v>73637</v>
      </c>
      <c r="W641" s="61">
        <v>94968</v>
      </c>
      <c r="X641" s="61">
        <v>76164</v>
      </c>
      <c r="Y641" s="61">
        <v>75320</v>
      </c>
      <c r="Z641" s="61">
        <v>90106</v>
      </c>
      <c r="AA641" s="61">
        <v>74836</v>
      </c>
      <c r="AB641" s="61">
        <v>73073</v>
      </c>
      <c r="AC641" s="64">
        <v>103013</v>
      </c>
      <c r="AD641" s="61">
        <v>84791</v>
      </c>
      <c r="AE641" s="61">
        <v>86693</v>
      </c>
      <c r="AF641" s="64">
        <v>111120</v>
      </c>
      <c r="AG641" s="61">
        <v>88281</v>
      </c>
      <c r="AH641" s="61">
        <v>90353</v>
      </c>
      <c r="AI641" s="64">
        <v>106615</v>
      </c>
      <c r="AJ641" s="61">
        <v>87613</v>
      </c>
      <c r="AK641" s="61">
        <v>91742</v>
      </c>
      <c r="AL641" s="64">
        <v>110345</v>
      </c>
      <c r="AM641" s="61">
        <v>88447</v>
      </c>
      <c r="AN641" s="61">
        <v>87607</v>
      </c>
      <c r="AO641" s="64">
        <v>109434</v>
      </c>
      <c r="AP641" s="61">
        <v>92513</v>
      </c>
      <c r="AQ641" s="64">
        <v>100403</v>
      </c>
      <c r="AR641" s="64">
        <v>115558</v>
      </c>
      <c r="AS641" s="61">
        <v>96308</v>
      </c>
      <c r="AT641" s="61">
        <v>95256</v>
      </c>
      <c r="AU641" s="64">
        <v>118255</v>
      </c>
      <c r="AV641" s="64">
        <v>100194</v>
      </c>
      <c r="AW641" s="61">
        <v>97479</v>
      </c>
      <c r="AX641" s="64">
        <v>118218</v>
      </c>
      <c r="AY641" s="61">
        <v>97718</v>
      </c>
      <c r="AZ641" s="61">
        <v>96742</v>
      </c>
      <c r="BA641" s="64">
        <v>110568</v>
      </c>
      <c r="BB641" s="61">
        <v>77845</v>
      </c>
      <c r="BC641" s="61">
        <v>71808</v>
      </c>
      <c r="BD641" s="61">
        <v>71042</v>
      </c>
      <c r="BE641" s="61">
        <v>92414</v>
      </c>
      <c r="BF641" s="61">
        <v>98365</v>
      </c>
      <c r="BG641" s="64">
        <v>102228</v>
      </c>
      <c r="BH641" s="61">
        <v>87543</v>
      </c>
      <c r="BI641" s="61">
        <v>84017</v>
      </c>
      <c r="BJ641" s="64">
        <v>104471</v>
      </c>
      <c r="BK641" s="61">
        <v>64968</v>
      </c>
      <c r="BL641" s="61">
        <v>66667</v>
      </c>
      <c r="BM641" s="61">
        <v>93657</v>
      </c>
      <c r="BN641" s="61">
        <v>53166</v>
      </c>
      <c r="BO641" s="61">
        <v>54999</v>
      </c>
      <c r="BP641" s="61">
        <v>59279</v>
      </c>
      <c r="BQ641" s="61">
        <v>40905</v>
      </c>
      <c r="BR641" s="60">
        <v>5391</v>
      </c>
      <c r="BS641" s="60">
        <v>2767</v>
      </c>
      <c r="BT641" s="64">
        <v>133059</v>
      </c>
      <c r="BU641" s="61">
        <v>20408</v>
      </c>
      <c r="BV641" s="61">
        <v>12621</v>
      </c>
      <c r="BW641" s="61"/>
      <c r="BX641" s="61"/>
      <c r="BY641" s="61"/>
      <c r="BZ641" s="61"/>
      <c r="CA641" s="61"/>
      <c r="CB641" s="61"/>
      <c r="CC641" s="60">
        <v>4929</v>
      </c>
      <c r="CD641" s="61">
        <v>27968</v>
      </c>
      <c r="CE641" s="64">
        <v>139776</v>
      </c>
      <c r="CF641" s="61">
        <v>81007</v>
      </c>
    </row>
    <row r="642" spans="2:84" x14ac:dyDescent="0.2">
      <c r="B642" s="62" t="s">
        <v>205</v>
      </c>
      <c r="G642" s="64">
        <v>154548</v>
      </c>
      <c r="H642" s="64">
        <v>190394</v>
      </c>
      <c r="I642" s="64">
        <v>159546</v>
      </c>
      <c r="J642" s="64">
        <v>151968</v>
      </c>
      <c r="K642" s="64">
        <v>200530</v>
      </c>
      <c r="L642" s="64">
        <v>101135</v>
      </c>
      <c r="M642" s="61">
        <v>82669</v>
      </c>
      <c r="N642" s="64">
        <v>103984</v>
      </c>
      <c r="O642" s="64">
        <v>101418</v>
      </c>
      <c r="P642" s="64">
        <v>105571</v>
      </c>
      <c r="Q642" s="64">
        <v>106885</v>
      </c>
      <c r="R642" s="61">
        <v>93441</v>
      </c>
      <c r="S642" s="61">
        <v>90986</v>
      </c>
      <c r="T642" s="64">
        <v>117207</v>
      </c>
      <c r="U642" s="64">
        <v>102583</v>
      </c>
      <c r="V642" s="61">
        <v>82370</v>
      </c>
      <c r="W642" s="61">
        <v>98847</v>
      </c>
      <c r="X642" s="64">
        <v>106947</v>
      </c>
      <c r="Y642" s="64">
        <v>110220</v>
      </c>
      <c r="Z642" s="64">
        <v>141926</v>
      </c>
      <c r="AA642" s="61">
        <v>86936</v>
      </c>
      <c r="AB642" s="61">
        <v>85488</v>
      </c>
      <c r="AC642" s="64">
        <v>116227</v>
      </c>
      <c r="AD642" s="61">
        <v>61787</v>
      </c>
      <c r="AE642" s="61">
        <v>53792</v>
      </c>
      <c r="AF642" s="61">
        <v>71853</v>
      </c>
      <c r="AG642" s="61">
        <v>56944</v>
      </c>
      <c r="AH642" s="61">
        <v>63537</v>
      </c>
      <c r="AI642" s="61">
        <v>76904</v>
      </c>
      <c r="AJ642" s="61">
        <v>51696</v>
      </c>
      <c r="AK642" s="61">
        <v>51359</v>
      </c>
      <c r="AL642" s="61">
        <v>82536</v>
      </c>
      <c r="AM642" s="61">
        <v>57981</v>
      </c>
      <c r="AN642" s="61">
        <v>49909</v>
      </c>
      <c r="AO642" s="61">
        <v>85200</v>
      </c>
      <c r="AP642" s="61">
        <v>64582</v>
      </c>
      <c r="AQ642" s="61">
        <v>72589</v>
      </c>
      <c r="AR642" s="61">
        <v>95344</v>
      </c>
      <c r="AS642" s="61">
        <v>67979</v>
      </c>
      <c r="AT642" s="61">
        <v>74319</v>
      </c>
      <c r="AU642" s="64">
        <v>104146</v>
      </c>
      <c r="AV642" s="61">
        <v>90042</v>
      </c>
      <c r="AW642" s="61">
        <v>62227</v>
      </c>
      <c r="AX642" s="64">
        <v>112274</v>
      </c>
      <c r="AY642" s="61">
        <v>80682</v>
      </c>
      <c r="AZ642" s="61">
        <v>65951</v>
      </c>
      <c r="BA642" s="64">
        <v>111503</v>
      </c>
      <c r="BB642" s="61">
        <v>63128</v>
      </c>
      <c r="BC642" s="61">
        <v>72800</v>
      </c>
      <c r="BD642" s="61">
        <v>72537</v>
      </c>
      <c r="BE642" s="61">
        <v>84051</v>
      </c>
      <c r="BF642" s="61">
        <v>78585</v>
      </c>
      <c r="BG642" s="61">
        <v>94255</v>
      </c>
      <c r="BH642" s="61">
        <v>72627</v>
      </c>
      <c r="BI642" s="61">
        <v>74089</v>
      </c>
      <c r="BJ642" s="64">
        <v>100631</v>
      </c>
      <c r="BK642" s="61">
        <v>88812</v>
      </c>
      <c r="BL642" s="61">
        <v>94069</v>
      </c>
      <c r="BM642" s="64">
        <v>160069</v>
      </c>
      <c r="BN642" s="64">
        <v>110365</v>
      </c>
      <c r="BO642" s="61">
        <v>82042</v>
      </c>
      <c r="BP642" s="64">
        <v>116637</v>
      </c>
      <c r="BQ642" s="64">
        <v>115120</v>
      </c>
      <c r="BR642" s="61">
        <v>98861</v>
      </c>
      <c r="BS642" s="61">
        <v>99917</v>
      </c>
      <c r="BT642" s="61">
        <v>87863</v>
      </c>
      <c r="BU642" s="61">
        <v>75501</v>
      </c>
      <c r="BV642" s="64">
        <v>206947</v>
      </c>
      <c r="BW642" s="64"/>
      <c r="BX642" s="64"/>
      <c r="BY642" s="64"/>
      <c r="BZ642" s="64"/>
      <c r="CA642" s="64"/>
      <c r="CB642" s="64"/>
      <c r="CC642" s="61">
        <v>79910</v>
      </c>
      <c r="CD642" s="64">
        <v>105080</v>
      </c>
      <c r="CE642" s="64">
        <v>114706</v>
      </c>
      <c r="CF642" s="61">
        <v>79692</v>
      </c>
    </row>
    <row r="643" spans="2:84" x14ac:dyDescent="0.2">
      <c r="B643" s="62" t="s">
        <v>515</v>
      </c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66">
        <v>7</v>
      </c>
      <c r="X643" s="63">
        <v>28</v>
      </c>
      <c r="Y643" s="63">
        <v>32</v>
      </c>
      <c r="Z643" s="61">
        <v>49393</v>
      </c>
      <c r="AA643" s="61">
        <v>64230</v>
      </c>
      <c r="AB643" s="61">
        <v>96444</v>
      </c>
      <c r="AC643" s="61">
        <v>71218</v>
      </c>
      <c r="AD643" s="61">
        <v>69754</v>
      </c>
      <c r="AE643" s="61">
        <v>49045</v>
      </c>
      <c r="AF643" s="61">
        <v>97426</v>
      </c>
      <c r="AG643" s="61">
        <v>42657</v>
      </c>
      <c r="AH643" s="61">
        <v>55793</v>
      </c>
      <c r="AI643" s="61">
        <v>42427</v>
      </c>
      <c r="AJ643" s="64">
        <v>207423</v>
      </c>
      <c r="AK643" s="64">
        <v>186496</v>
      </c>
      <c r="AL643" s="61">
        <v>45529</v>
      </c>
      <c r="AM643" s="61">
        <v>47161</v>
      </c>
      <c r="AN643" s="61">
        <v>32020</v>
      </c>
      <c r="AO643" s="61">
        <v>62396</v>
      </c>
      <c r="AP643" s="61">
        <v>60097</v>
      </c>
      <c r="AQ643" s="61">
        <v>54854</v>
      </c>
      <c r="AR643" s="61">
        <v>96223</v>
      </c>
      <c r="AS643" s="61">
        <v>78456</v>
      </c>
      <c r="AT643" s="61">
        <v>72131</v>
      </c>
      <c r="AU643" s="64">
        <v>105237</v>
      </c>
      <c r="AV643" s="64">
        <v>112494</v>
      </c>
      <c r="AW643" s="61">
        <v>97834</v>
      </c>
      <c r="AX643" s="64">
        <v>149905</v>
      </c>
      <c r="AY643" s="61">
        <v>97440</v>
      </c>
      <c r="AZ643" s="61">
        <v>66680</v>
      </c>
      <c r="BA643" s="61">
        <v>76443</v>
      </c>
      <c r="BB643" s="61">
        <v>69244</v>
      </c>
      <c r="BC643" s="61">
        <v>62710</v>
      </c>
      <c r="BD643" s="64">
        <v>113884</v>
      </c>
      <c r="BE643" s="61">
        <v>74738</v>
      </c>
      <c r="BF643" s="61">
        <v>52260</v>
      </c>
      <c r="BG643" s="64">
        <v>168252</v>
      </c>
      <c r="BH643" s="61">
        <v>69082</v>
      </c>
      <c r="BI643" s="61">
        <v>51482</v>
      </c>
      <c r="BJ643" s="61">
        <v>68965</v>
      </c>
      <c r="BK643" s="61">
        <v>74643</v>
      </c>
      <c r="BL643" s="61">
        <v>93549</v>
      </c>
      <c r="BM643" s="64">
        <v>178840</v>
      </c>
      <c r="BN643" s="64">
        <v>108360</v>
      </c>
      <c r="BO643" s="61">
        <v>63870</v>
      </c>
      <c r="BP643" s="64">
        <v>102797</v>
      </c>
      <c r="BQ643" s="61">
        <v>79765</v>
      </c>
      <c r="BR643" s="61">
        <v>70958</v>
      </c>
      <c r="BS643" s="61">
        <v>93489</v>
      </c>
      <c r="BT643" s="61">
        <v>77104</v>
      </c>
      <c r="BU643" s="61">
        <v>72197</v>
      </c>
      <c r="BV643" s="61">
        <v>77689</v>
      </c>
      <c r="BW643" s="61"/>
      <c r="BX643" s="61"/>
      <c r="BY643" s="61"/>
      <c r="BZ643" s="61"/>
      <c r="CA643" s="61"/>
      <c r="CB643" s="61"/>
      <c r="CC643" s="61">
        <v>65218</v>
      </c>
      <c r="CD643" s="61">
        <v>62443</v>
      </c>
      <c r="CE643" s="61">
        <v>74127</v>
      </c>
      <c r="CF643" s="61">
        <v>75593</v>
      </c>
    </row>
    <row r="644" spans="2:84" x14ac:dyDescent="0.2">
      <c r="B644" s="62" t="s">
        <v>279</v>
      </c>
      <c r="G644" s="61">
        <v>51387</v>
      </c>
      <c r="H644" s="61">
        <v>75200</v>
      </c>
      <c r="I644" s="61">
        <v>73345</v>
      </c>
      <c r="J644" s="64">
        <v>114119</v>
      </c>
      <c r="K644" s="64">
        <v>149704</v>
      </c>
      <c r="L644" s="64">
        <v>116151</v>
      </c>
      <c r="M644" s="64">
        <v>108731</v>
      </c>
      <c r="N644" s="64">
        <v>149343</v>
      </c>
      <c r="O644" s="61">
        <v>99069</v>
      </c>
      <c r="P644" s="61">
        <v>68803</v>
      </c>
      <c r="Q644" s="61">
        <v>77610</v>
      </c>
      <c r="R644" s="61">
        <v>58184</v>
      </c>
      <c r="S644" s="61">
        <v>55968</v>
      </c>
      <c r="T644" s="61">
        <v>88747</v>
      </c>
      <c r="U644" s="61">
        <v>69173</v>
      </c>
      <c r="V644" s="61">
        <v>76879</v>
      </c>
      <c r="W644" s="61">
        <v>83871</v>
      </c>
      <c r="X644" s="61">
        <v>60779</v>
      </c>
      <c r="Y644" s="61">
        <v>64421</v>
      </c>
      <c r="Z644" s="61">
        <v>70162</v>
      </c>
      <c r="AA644" s="61">
        <v>55587</v>
      </c>
      <c r="AB644" s="61">
        <v>51878</v>
      </c>
      <c r="AC644" s="61">
        <v>63778</v>
      </c>
      <c r="AD644" s="61">
        <v>52192</v>
      </c>
      <c r="AE644" s="61">
        <v>51732</v>
      </c>
      <c r="AF644" s="61">
        <v>82735</v>
      </c>
      <c r="AG644" s="61">
        <v>61761</v>
      </c>
      <c r="AH644" s="61">
        <v>67406</v>
      </c>
      <c r="AI644" s="61">
        <v>92049</v>
      </c>
      <c r="AJ644" s="61">
        <v>67012</v>
      </c>
      <c r="AK644" s="61">
        <v>64098</v>
      </c>
      <c r="AL644" s="61">
        <v>81475</v>
      </c>
      <c r="AM644" s="61">
        <v>58253</v>
      </c>
      <c r="AN644" s="61">
        <v>56014</v>
      </c>
      <c r="AO644" s="61">
        <v>65081</v>
      </c>
      <c r="AP644" s="61">
        <v>58101</v>
      </c>
      <c r="AQ644" s="61">
        <v>53625</v>
      </c>
      <c r="AR644" s="61">
        <v>88904</v>
      </c>
      <c r="AS644" s="61">
        <v>73852</v>
      </c>
      <c r="AT644" s="61">
        <v>75296</v>
      </c>
      <c r="AU644" s="64">
        <v>100904</v>
      </c>
      <c r="AV644" s="61">
        <v>74653</v>
      </c>
      <c r="AW644" s="61">
        <v>78906</v>
      </c>
      <c r="AX644" s="61">
        <v>86032</v>
      </c>
      <c r="AY644" s="61">
        <v>71877</v>
      </c>
      <c r="AZ644" s="61">
        <v>65826</v>
      </c>
      <c r="BA644" s="61">
        <v>66908</v>
      </c>
      <c r="BB644" s="61">
        <v>58122</v>
      </c>
      <c r="BC644" s="61">
        <v>79093</v>
      </c>
      <c r="BD644" s="64">
        <v>113752</v>
      </c>
      <c r="BE644" s="61">
        <v>91922</v>
      </c>
      <c r="BF644" s="64">
        <v>101887</v>
      </c>
      <c r="BG644" s="64">
        <v>140842</v>
      </c>
      <c r="BH644" s="61">
        <v>97057</v>
      </c>
      <c r="BI644" s="61">
        <v>94115</v>
      </c>
      <c r="BJ644" s="64">
        <v>106764</v>
      </c>
      <c r="BK644" s="61">
        <v>77844</v>
      </c>
      <c r="BL644" s="61">
        <v>67702</v>
      </c>
      <c r="BM644" s="61">
        <v>77583</v>
      </c>
      <c r="BN644" s="61">
        <v>83311</v>
      </c>
      <c r="BO644" s="61">
        <v>76316</v>
      </c>
      <c r="BP644" s="64">
        <v>107872</v>
      </c>
      <c r="BQ644" s="61">
        <v>84847</v>
      </c>
      <c r="BR644" s="61">
        <v>96284</v>
      </c>
      <c r="BS644" s="64">
        <v>118577</v>
      </c>
      <c r="BT644" s="61">
        <v>96864</v>
      </c>
      <c r="BU644" s="61">
        <v>92512</v>
      </c>
      <c r="BV644" s="64">
        <v>109108</v>
      </c>
      <c r="BW644" s="64"/>
      <c r="BX644" s="64"/>
      <c r="BY644" s="64"/>
      <c r="BZ644" s="64"/>
      <c r="CA644" s="64"/>
      <c r="CB644" s="64"/>
      <c r="CC644" s="61">
        <v>74370</v>
      </c>
      <c r="CD644" s="61">
        <v>74213</v>
      </c>
      <c r="CE644" s="61">
        <v>89499</v>
      </c>
      <c r="CF644" s="61">
        <v>75011</v>
      </c>
    </row>
    <row r="645" spans="2:84" x14ac:dyDescent="0.2">
      <c r="B645" s="62" t="s">
        <v>175</v>
      </c>
      <c r="G645" s="64">
        <v>218912</v>
      </c>
      <c r="H645" s="64">
        <v>286427</v>
      </c>
      <c r="I645" s="64">
        <v>234966</v>
      </c>
      <c r="J645" s="64">
        <v>244607</v>
      </c>
      <c r="K645" s="64">
        <v>299745</v>
      </c>
      <c r="L645" s="64">
        <v>255984</v>
      </c>
      <c r="M645" s="64">
        <v>295520</v>
      </c>
      <c r="N645" s="64">
        <v>348322</v>
      </c>
      <c r="O645" s="64">
        <v>238107</v>
      </c>
      <c r="P645" s="64">
        <v>228863</v>
      </c>
      <c r="Q645" s="64">
        <v>233218</v>
      </c>
      <c r="R645" s="64">
        <v>250927</v>
      </c>
      <c r="S645" s="64">
        <v>191350</v>
      </c>
      <c r="T645" s="64">
        <v>292360</v>
      </c>
      <c r="U645" s="64">
        <v>228890</v>
      </c>
      <c r="V645" s="64">
        <v>252881</v>
      </c>
      <c r="W645" s="64">
        <v>344003</v>
      </c>
      <c r="X645" s="64">
        <v>261769</v>
      </c>
      <c r="Y645" s="64">
        <v>270872</v>
      </c>
      <c r="Z645" s="64">
        <v>365113</v>
      </c>
      <c r="AA645" s="64">
        <v>231399</v>
      </c>
      <c r="AB645" s="64">
        <v>196124</v>
      </c>
      <c r="AC645" s="64">
        <v>251856</v>
      </c>
      <c r="AD645" s="64">
        <v>170954</v>
      </c>
      <c r="AE645" s="64">
        <v>184379</v>
      </c>
      <c r="AF645" s="64">
        <v>221648</v>
      </c>
      <c r="AG645" s="64">
        <v>197621</v>
      </c>
      <c r="AH645" s="64">
        <v>181630</v>
      </c>
      <c r="AI645" s="64">
        <v>221646</v>
      </c>
      <c r="AJ645" s="64">
        <v>162030</v>
      </c>
      <c r="AK645" s="64">
        <v>156787</v>
      </c>
      <c r="AL645" s="64">
        <v>221213</v>
      </c>
      <c r="AM645" s="64">
        <v>183523</v>
      </c>
      <c r="AN645" s="64">
        <v>172899</v>
      </c>
      <c r="AO645" s="64">
        <v>234398</v>
      </c>
      <c r="AP645" s="64">
        <v>188834</v>
      </c>
      <c r="AQ645" s="64">
        <v>162889</v>
      </c>
      <c r="AR645" s="64">
        <v>239313</v>
      </c>
      <c r="AS645" s="64">
        <v>163479</v>
      </c>
      <c r="AT645" s="64">
        <v>341901</v>
      </c>
      <c r="AU645" s="64">
        <v>205557</v>
      </c>
      <c r="AV645" s="64">
        <v>152980</v>
      </c>
      <c r="AW645" s="64">
        <v>175954</v>
      </c>
      <c r="AX645" s="64">
        <v>182974</v>
      </c>
      <c r="AY645" s="64">
        <v>127411</v>
      </c>
      <c r="AZ645" s="64">
        <v>110800</v>
      </c>
      <c r="BA645" s="64">
        <v>148818</v>
      </c>
      <c r="BB645" s="64">
        <v>118652</v>
      </c>
      <c r="BC645" s="64">
        <v>111276</v>
      </c>
      <c r="BD645" s="64">
        <v>151826</v>
      </c>
      <c r="BE645" s="64">
        <v>128348</v>
      </c>
      <c r="BF645" s="64">
        <v>125982</v>
      </c>
      <c r="BG645" s="64">
        <v>142157</v>
      </c>
      <c r="BH645" s="64">
        <v>114987</v>
      </c>
      <c r="BI645" s="64">
        <v>103780</v>
      </c>
      <c r="BJ645" s="64">
        <v>114010</v>
      </c>
      <c r="BK645" s="61">
        <v>99026</v>
      </c>
      <c r="BL645" s="64">
        <v>104669</v>
      </c>
      <c r="BM645" s="64">
        <v>124337</v>
      </c>
      <c r="BN645" s="64">
        <v>116059</v>
      </c>
      <c r="BO645" s="64">
        <v>115964</v>
      </c>
      <c r="BP645" s="64">
        <v>145919</v>
      </c>
      <c r="BQ645" s="64">
        <v>109872</v>
      </c>
      <c r="BR645" s="64">
        <v>108639</v>
      </c>
      <c r="BS645" s="64">
        <v>134603</v>
      </c>
      <c r="BT645" s="61">
        <v>97096</v>
      </c>
      <c r="BU645" s="61">
        <v>88503</v>
      </c>
      <c r="BV645" s="61">
        <v>92095</v>
      </c>
      <c r="BW645" s="61"/>
      <c r="BX645" s="61"/>
      <c r="BY645" s="61"/>
      <c r="BZ645" s="61"/>
      <c r="CA645" s="61"/>
      <c r="CB645" s="61"/>
      <c r="CC645" s="61">
        <v>43092</v>
      </c>
      <c r="CD645" s="61">
        <v>34207</v>
      </c>
      <c r="CE645" s="64">
        <v>125056</v>
      </c>
      <c r="CF645" s="61">
        <v>71829</v>
      </c>
    </row>
    <row r="646" spans="2:84" x14ac:dyDescent="0.2">
      <c r="B646" s="62" t="s">
        <v>276</v>
      </c>
      <c r="G646" s="64">
        <v>149931</v>
      </c>
      <c r="H646" s="64">
        <v>190021</v>
      </c>
      <c r="I646" s="64">
        <v>222897</v>
      </c>
      <c r="J646" s="64">
        <v>126840</v>
      </c>
      <c r="K646" s="64">
        <v>242409</v>
      </c>
      <c r="L646" s="64">
        <v>184076</v>
      </c>
      <c r="M646" s="64">
        <v>175932</v>
      </c>
      <c r="N646" s="64">
        <v>208571</v>
      </c>
      <c r="O646" s="64">
        <v>166635</v>
      </c>
      <c r="P646" s="64">
        <v>184672</v>
      </c>
      <c r="Q646" s="64">
        <v>177359</v>
      </c>
      <c r="R646" s="64">
        <v>142448</v>
      </c>
      <c r="S646" s="64">
        <v>183982</v>
      </c>
      <c r="T646" s="64">
        <v>240304</v>
      </c>
      <c r="U646" s="64">
        <v>179221</v>
      </c>
      <c r="V646" s="64">
        <v>159422</v>
      </c>
      <c r="W646" s="64">
        <v>196847</v>
      </c>
      <c r="X646" s="64">
        <v>192349</v>
      </c>
      <c r="Y646" s="64">
        <v>170432</v>
      </c>
      <c r="Z646" s="64">
        <v>184092</v>
      </c>
      <c r="AA646" s="64">
        <v>108458</v>
      </c>
      <c r="AB646" s="64">
        <v>158335</v>
      </c>
      <c r="AC646" s="64">
        <v>144771</v>
      </c>
      <c r="AD646" s="61">
        <v>74452</v>
      </c>
      <c r="AE646" s="64">
        <v>101706</v>
      </c>
      <c r="AF646" s="64">
        <v>114909</v>
      </c>
      <c r="AG646" s="61">
        <v>77104</v>
      </c>
      <c r="AH646" s="61">
        <v>86617</v>
      </c>
      <c r="AI646" s="61">
        <v>98168</v>
      </c>
      <c r="AJ646" s="61">
        <v>66383</v>
      </c>
      <c r="AK646" s="61">
        <v>81891</v>
      </c>
      <c r="AL646" s="61">
        <v>99650</v>
      </c>
      <c r="AM646" s="61">
        <v>69317</v>
      </c>
      <c r="AN646" s="61">
        <v>72872</v>
      </c>
      <c r="AO646" s="61">
        <v>92222</v>
      </c>
      <c r="AP646" s="61">
        <v>62607</v>
      </c>
      <c r="AQ646" s="61">
        <v>72417</v>
      </c>
      <c r="AR646" s="61">
        <v>49959</v>
      </c>
      <c r="AS646" s="61">
        <v>66329</v>
      </c>
      <c r="AT646" s="64">
        <v>102293</v>
      </c>
      <c r="AU646" s="61">
        <v>83478</v>
      </c>
      <c r="AV646" s="61">
        <v>87613</v>
      </c>
      <c r="AW646" s="61">
        <v>70576</v>
      </c>
      <c r="AX646" s="61">
        <v>85695</v>
      </c>
      <c r="AY646" s="61">
        <v>76084</v>
      </c>
      <c r="AZ646" s="61">
        <v>54586</v>
      </c>
      <c r="BA646" s="61">
        <v>73514</v>
      </c>
      <c r="BB646" s="61">
        <v>49903</v>
      </c>
      <c r="BC646" s="61">
        <v>90981</v>
      </c>
      <c r="BD646" s="61">
        <v>95804</v>
      </c>
      <c r="BE646" s="61">
        <v>83235</v>
      </c>
      <c r="BF646" s="61">
        <v>71690</v>
      </c>
      <c r="BG646" s="61">
        <v>90766</v>
      </c>
      <c r="BH646" s="61">
        <v>68512</v>
      </c>
      <c r="BI646" s="61">
        <v>72416</v>
      </c>
      <c r="BJ646" s="64">
        <v>112880</v>
      </c>
      <c r="BK646" s="61">
        <v>87690</v>
      </c>
      <c r="BL646" s="61">
        <v>66637</v>
      </c>
      <c r="BM646" s="61">
        <v>79815</v>
      </c>
      <c r="BN646" s="64">
        <v>102126</v>
      </c>
      <c r="BO646" s="61">
        <v>76677</v>
      </c>
      <c r="BP646" s="61">
        <v>99418</v>
      </c>
      <c r="BQ646" s="61">
        <v>74333</v>
      </c>
      <c r="BR646" s="61">
        <v>75259</v>
      </c>
      <c r="BS646" s="61">
        <v>84878</v>
      </c>
      <c r="BT646" s="61">
        <v>71423</v>
      </c>
      <c r="BU646" s="61">
        <v>70329</v>
      </c>
      <c r="BV646" s="61">
        <v>78421</v>
      </c>
      <c r="BW646" s="61"/>
      <c r="BX646" s="61"/>
      <c r="BY646" s="61"/>
      <c r="BZ646" s="61"/>
      <c r="CA646" s="61"/>
      <c r="CB646" s="61"/>
      <c r="CC646" s="61">
        <v>42693</v>
      </c>
      <c r="CD646" s="61">
        <v>56677</v>
      </c>
      <c r="CE646" s="61">
        <v>96815</v>
      </c>
      <c r="CF646" s="61">
        <v>67195</v>
      </c>
    </row>
    <row r="647" spans="2:84" x14ac:dyDescent="0.2">
      <c r="B647" s="62" t="s">
        <v>176</v>
      </c>
      <c r="G647" s="64">
        <v>144504</v>
      </c>
      <c r="H647" s="64">
        <v>178513</v>
      </c>
      <c r="I647" s="64">
        <v>145479</v>
      </c>
      <c r="J647" s="64">
        <v>129510</v>
      </c>
      <c r="K647" s="64">
        <v>167934</v>
      </c>
      <c r="L647" s="64">
        <v>132595</v>
      </c>
      <c r="M647" s="64">
        <v>139821</v>
      </c>
      <c r="N647" s="64">
        <v>158518</v>
      </c>
      <c r="O647" s="64">
        <v>121913</v>
      </c>
      <c r="P647" s="64">
        <v>129691</v>
      </c>
      <c r="Q647" s="64">
        <v>170708</v>
      </c>
      <c r="R647" s="64">
        <v>132546</v>
      </c>
      <c r="S647" s="64">
        <v>115797</v>
      </c>
      <c r="T647" s="64">
        <v>177702</v>
      </c>
      <c r="U647" s="64">
        <v>152294</v>
      </c>
      <c r="V647" s="64">
        <v>161200</v>
      </c>
      <c r="W647" s="64">
        <v>200481</v>
      </c>
      <c r="X647" s="64">
        <v>158237</v>
      </c>
      <c r="Y647" s="64">
        <v>159491</v>
      </c>
      <c r="Z647" s="64">
        <v>181541</v>
      </c>
      <c r="AA647" s="64">
        <v>142768</v>
      </c>
      <c r="AB647" s="64">
        <v>139299</v>
      </c>
      <c r="AC647" s="64">
        <v>179687</v>
      </c>
      <c r="AD647" s="64">
        <v>127248</v>
      </c>
      <c r="AE647" s="64">
        <v>145017</v>
      </c>
      <c r="AF647" s="64">
        <v>176323</v>
      </c>
      <c r="AG647" s="64">
        <v>157436</v>
      </c>
      <c r="AH647" s="64">
        <v>158415</v>
      </c>
      <c r="AI647" s="64">
        <v>183210</v>
      </c>
      <c r="AJ647" s="64">
        <v>150402</v>
      </c>
      <c r="AK647" s="64">
        <v>132674</v>
      </c>
      <c r="AL647" s="64">
        <v>175700</v>
      </c>
      <c r="AM647" s="64">
        <v>153782</v>
      </c>
      <c r="AN647" s="64">
        <v>147082</v>
      </c>
      <c r="AO647" s="64">
        <v>187594</v>
      </c>
      <c r="AP647" s="64">
        <v>136634</v>
      </c>
      <c r="AQ647" s="64">
        <v>127652</v>
      </c>
      <c r="AR647" s="64">
        <v>150897</v>
      </c>
      <c r="AS647" s="64">
        <v>103522</v>
      </c>
      <c r="AT647" s="64">
        <v>100774</v>
      </c>
      <c r="AU647" s="64">
        <v>129994</v>
      </c>
      <c r="AV647" s="64">
        <v>105695</v>
      </c>
      <c r="AW647" s="64">
        <v>106359</v>
      </c>
      <c r="AX647" s="64">
        <v>124944</v>
      </c>
      <c r="AY647" s="61">
        <v>94069</v>
      </c>
      <c r="AZ647" s="61">
        <v>97830</v>
      </c>
      <c r="BA647" s="64">
        <v>119306</v>
      </c>
      <c r="BB647" s="61">
        <v>96821</v>
      </c>
      <c r="BC647" s="64">
        <v>101678</v>
      </c>
      <c r="BD647" s="64">
        <v>118101</v>
      </c>
      <c r="BE647" s="61">
        <v>95321</v>
      </c>
      <c r="BF647" s="61">
        <v>87913</v>
      </c>
      <c r="BG647" s="64">
        <v>121140</v>
      </c>
      <c r="BH647" s="61">
        <v>99156</v>
      </c>
      <c r="BI647" s="64">
        <v>106213</v>
      </c>
      <c r="BJ647" s="64">
        <v>108446</v>
      </c>
      <c r="BK647" s="61">
        <v>94371</v>
      </c>
      <c r="BL647" s="61">
        <v>81937</v>
      </c>
      <c r="BM647" s="61">
        <v>98456</v>
      </c>
      <c r="BN647" s="64">
        <v>100014</v>
      </c>
      <c r="BO647" s="61">
        <v>99676</v>
      </c>
      <c r="BP647" s="64">
        <v>121082</v>
      </c>
      <c r="BQ647" s="61">
        <v>75667</v>
      </c>
      <c r="BR647" s="61">
        <v>96055</v>
      </c>
      <c r="BS647" s="64">
        <v>138618</v>
      </c>
      <c r="BT647" s="64">
        <v>103345</v>
      </c>
      <c r="BU647" s="61">
        <v>70112</v>
      </c>
      <c r="BV647" s="61">
        <v>90073</v>
      </c>
      <c r="BW647" s="61"/>
      <c r="BX647" s="61"/>
      <c r="BY647" s="61"/>
      <c r="BZ647" s="61"/>
      <c r="CA647" s="61"/>
      <c r="CB647" s="61"/>
      <c r="CC647" s="61">
        <v>63661</v>
      </c>
      <c r="CD647" s="61">
        <v>82017</v>
      </c>
      <c r="CE647" s="61">
        <v>95680</v>
      </c>
      <c r="CF647" s="61">
        <v>65828</v>
      </c>
    </row>
    <row r="648" spans="2:84" x14ac:dyDescent="0.2">
      <c r="B648" s="62" t="s">
        <v>520</v>
      </c>
      <c r="G648" s="61">
        <v>60428</v>
      </c>
      <c r="H648" s="61">
        <v>96862</v>
      </c>
      <c r="I648" s="61">
        <v>80389</v>
      </c>
      <c r="J648" s="61">
        <v>82409</v>
      </c>
      <c r="K648" s="61">
        <v>93533</v>
      </c>
      <c r="L648" s="61">
        <v>69989</v>
      </c>
      <c r="M648" s="61">
        <v>68815</v>
      </c>
      <c r="N648" s="61">
        <v>87446</v>
      </c>
      <c r="O648" s="61">
        <v>74830</v>
      </c>
      <c r="P648" s="61">
        <v>74463</v>
      </c>
      <c r="Q648" s="61">
        <v>80036</v>
      </c>
      <c r="R648" s="61">
        <v>70809</v>
      </c>
      <c r="S648" s="61">
        <v>71395</v>
      </c>
      <c r="T648" s="61">
        <v>91674</v>
      </c>
      <c r="U648" s="61">
        <v>75452</v>
      </c>
      <c r="V648" s="61">
        <v>76294</v>
      </c>
      <c r="W648" s="61">
        <v>90196</v>
      </c>
      <c r="X648" s="61">
        <v>60708</v>
      </c>
      <c r="Y648" s="61">
        <v>59568</v>
      </c>
      <c r="Z648" s="61">
        <v>74996</v>
      </c>
      <c r="AA648" s="61">
        <v>58894</v>
      </c>
      <c r="AB648" s="61">
        <v>60792</v>
      </c>
      <c r="AC648" s="61">
        <v>77052</v>
      </c>
      <c r="AD648" s="61">
        <v>67445</v>
      </c>
      <c r="AE648" s="61">
        <v>69732</v>
      </c>
      <c r="AF648" s="61">
        <v>89833</v>
      </c>
      <c r="AG648" s="61">
        <v>72972</v>
      </c>
      <c r="AH648" s="61">
        <v>73866</v>
      </c>
      <c r="AI648" s="61">
        <v>81461</v>
      </c>
      <c r="AJ648" s="61">
        <v>65890</v>
      </c>
      <c r="AK648" s="61">
        <v>64058</v>
      </c>
      <c r="AL648" s="61">
        <v>73926</v>
      </c>
      <c r="AM648" s="61">
        <v>59150</v>
      </c>
      <c r="AN648" s="61">
        <v>58829</v>
      </c>
      <c r="AO648" s="61">
        <v>75130</v>
      </c>
      <c r="AP648" s="61">
        <v>62017</v>
      </c>
      <c r="AQ648" s="61">
        <v>66834</v>
      </c>
      <c r="AR648" s="61">
        <v>89459</v>
      </c>
      <c r="AS648" s="61">
        <v>70360</v>
      </c>
      <c r="AT648" s="61">
        <v>65788</v>
      </c>
      <c r="AU648" s="61">
        <v>76502</v>
      </c>
      <c r="AV648" s="61">
        <v>56008</v>
      </c>
      <c r="AW648" s="61">
        <v>50061</v>
      </c>
      <c r="AX648" s="61">
        <v>74952</v>
      </c>
      <c r="AY648" s="61">
        <v>58999</v>
      </c>
      <c r="AZ648" s="61">
        <v>57942</v>
      </c>
      <c r="BA648" s="61">
        <v>77058</v>
      </c>
      <c r="BB648" s="61">
        <v>57297</v>
      </c>
      <c r="BC648" s="61">
        <v>51777</v>
      </c>
      <c r="BD648" s="61">
        <v>73853</v>
      </c>
      <c r="BE648" s="61">
        <v>58378</v>
      </c>
      <c r="BF648" s="61">
        <v>58141</v>
      </c>
      <c r="BG648" s="61">
        <v>68419</v>
      </c>
      <c r="BH648" s="61">
        <v>54576</v>
      </c>
      <c r="BI648" s="61">
        <v>48684</v>
      </c>
      <c r="BJ648" s="61">
        <v>58124</v>
      </c>
      <c r="BK648" s="61">
        <v>44363</v>
      </c>
      <c r="BL648" s="61">
        <v>53235</v>
      </c>
      <c r="BM648" s="61">
        <v>62265</v>
      </c>
      <c r="BN648" s="61">
        <v>56064</v>
      </c>
      <c r="BO648" s="61">
        <v>58616</v>
      </c>
      <c r="BP648" s="61">
        <v>72649</v>
      </c>
      <c r="BQ648" s="61">
        <v>58928</v>
      </c>
      <c r="BR648" s="61">
        <v>63189</v>
      </c>
      <c r="BS648" s="61">
        <v>76465</v>
      </c>
      <c r="BT648" s="61">
        <v>54711</v>
      </c>
      <c r="BU648" s="61">
        <v>56701</v>
      </c>
      <c r="BV648" s="61">
        <v>70563</v>
      </c>
      <c r="BW648" s="61"/>
      <c r="BX648" s="61"/>
      <c r="BY648" s="61"/>
      <c r="BZ648" s="61"/>
      <c r="CA648" s="61"/>
      <c r="CB648" s="61"/>
      <c r="CC648" s="61">
        <v>54164</v>
      </c>
      <c r="CD648" s="61">
        <v>54769</v>
      </c>
      <c r="CE648" s="61">
        <v>69864</v>
      </c>
      <c r="CF648" s="61">
        <v>63753</v>
      </c>
    </row>
    <row r="649" spans="2:84" x14ac:dyDescent="0.2">
      <c r="B649" s="62" t="s">
        <v>792</v>
      </c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  <c r="AD649" s="58"/>
      <c r="AE649" s="58"/>
      <c r="AF649" s="58"/>
      <c r="AG649" s="58"/>
      <c r="AH649" s="58"/>
      <c r="AI649" s="58"/>
      <c r="AJ649" s="58"/>
      <c r="AK649" s="58"/>
      <c r="AL649" s="58"/>
      <c r="AM649" s="58"/>
      <c r="AN649" s="58"/>
      <c r="AO649" s="58"/>
      <c r="AP649" s="58"/>
      <c r="AQ649" s="58"/>
      <c r="AR649" s="58"/>
      <c r="AS649" s="58"/>
      <c r="AT649" s="58"/>
      <c r="AU649" s="58"/>
      <c r="AV649" s="58"/>
      <c r="AW649" s="58"/>
      <c r="AX649" s="58"/>
      <c r="AY649" s="58"/>
      <c r="AZ649" s="58"/>
      <c r="BA649" s="58"/>
      <c r="BB649" s="58"/>
      <c r="BC649" s="58"/>
      <c r="BD649" s="58"/>
      <c r="BE649" s="58"/>
      <c r="BF649" s="58"/>
      <c r="BG649" s="58"/>
      <c r="BH649" s="58"/>
      <c r="BI649" s="58"/>
      <c r="BJ649" s="58"/>
      <c r="BK649" s="58"/>
      <c r="BL649" s="58"/>
      <c r="BM649" s="58"/>
      <c r="BN649" s="58"/>
      <c r="BO649" s="58"/>
      <c r="BP649" s="58"/>
      <c r="BQ649" s="58"/>
      <c r="BR649" s="58"/>
      <c r="BS649" s="60">
        <v>4312</v>
      </c>
      <c r="BT649" s="61">
        <v>39483</v>
      </c>
      <c r="BU649" s="61">
        <v>57317</v>
      </c>
      <c r="BV649" s="61">
        <v>67127</v>
      </c>
      <c r="BW649" s="61"/>
      <c r="BX649" s="61"/>
      <c r="BY649" s="61"/>
      <c r="BZ649" s="61"/>
      <c r="CA649" s="61"/>
      <c r="CB649" s="61"/>
      <c r="CC649" s="61">
        <v>55037</v>
      </c>
      <c r="CD649" s="61">
        <v>50280</v>
      </c>
      <c r="CE649" s="61">
        <v>67476</v>
      </c>
      <c r="CF649" s="61">
        <v>60683</v>
      </c>
    </row>
    <row r="650" spans="2:84" x14ac:dyDescent="0.2">
      <c r="B650" s="62" t="s">
        <v>250</v>
      </c>
      <c r="G650" s="64">
        <v>102545</v>
      </c>
      <c r="H650" s="64">
        <v>126909</v>
      </c>
      <c r="I650" s="64">
        <v>102349</v>
      </c>
      <c r="J650" s="61">
        <v>88862</v>
      </c>
      <c r="K650" s="64">
        <v>113565</v>
      </c>
      <c r="L650" s="61">
        <v>85320</v>
      </c>
      <c r="M650" s="61">
        <v>89096</v>
      </c>
      <c r="N650" s="64">
        <v>152643</v>
      </c>
      <c r="O650" s="61">
        <v>99792</v>
      </c>
      <c r="P650" s="64">
        <v>119552</v>
      </c>
      <c r="Q650" s="61">
        <v>93406</v>
      </c>
      <c r="R650" s="61">
        <v>92501</v>
      </c>
      <c r="S650" s="64">
        <v>106786</v>
      </c>
      <c r="T650" s="64">
        <v>133343</v>
      </c>
      <c r="U650" s="61">
        <v>66713</v>
      </c>
      <c r="V650" s="64">
        <v>123865</v>
      </c>
      <c r="W650" s="64">
        <v>159895</v>
      </c>
      <c r="X650" s="64">
        <v>107994</v>
      </c>
      <c r="Y650" s="64">
        <v>112738</v>
      </c>
      <c r="Z650" s="64">
        <v>132632</v>
      </c>
      <c r="AA650" s="64">
        <v>122379</v>
      </c>
      <c r="AB650" s="64">
        <v>118668</v>
      </c>
      <c r="AC650" s="64">
        <v>140956</v>
      </c>
      <c r="AD650" s="64">
        <v>101941</v>
      </c>
      <c r="AE650" s="64">
        <v>104772</v>
      </c>
      <c r="AF650" s="64">
        <v>132475</v>
      </c>
      <c r="AG650" s="64">
        <v>104306</v>
      </c>
      <c r="AH650" s="64">
        <v>111233</v>
      </c>
      <c r="AI650" s="64">
        <v>127943</v>
      </c>
      <c r="AJ650" s="64">
        <v>105337</v>
      </c>
      <c r="AK650" s="64">
        <v>107957</v>
      </c>
      <c r="AL650" s="64">
        <v>144040</v>
      </c>
      <c r="AM650" s="64">
        <v>113062</v>
      </c>
      <c r="AN650" s="64">
        <v>105357</v>
      </c>
      <c r="AO650" s="64">
        <v>117716</v>
      </c>
      <c r="AP650" s="61">
        <v>78443</v>
      </c>
      <c r="AQ650" s="61">
        <v>88890</v>
      </c>
      <c r="AR650" s="64">
        <v>112241</v>
      </c>
      <c r="AS650" s="61">
        <v>87917</v>
      </c>
      <c r="AT650" s="61">
        <v>92915</v>
      </c>
      <c r="AU650" s="64">
        <v>106450</v>
      </c>
      <c r="AV650" s="61">
        <v>80108</v>
      </c>
      <c r="AW650" s="61">
        <v>80396</v>
      </c>
      <c r="AX650" s="64">
        <v>109773</v>
      </c>
      <c r="AY650" s="61">
        <v>89622</v>
      </c>
      <c r="AZ650" s="61">
        <v>88068</v>
      </c>
      <c r="BA650" s="61">
        <v>94142</v>
      </c>
      <c r="BB650" s="61">
        <v>74495</v>
      </c>
      <c r="BC650" s="61">
        <v>82047</v>
      </c>
      <c r="BD650" s="64">
        <v>100863</v>
      </c>
      <c r="BE650" s="61">
        <v>81833</v>
      </c>
      <c r="BF650" s="61">
        <v>88633</v>
      </c>
      <c r="BG650" s="64">
        <v>104957</v>
      </c>
      <c r="BH650" s="61">
        <v>72368</v>
      </c>
      <c r="BI650" s="61">
        <v>69328</v>
      </c>
      <c r="BJ650" s="61">
        <v>84984</v>
      </c>
      <c r="BK650" s="61">
        <v>69705</v>
      </c>
      <c r="BL650" s="61">
        <v>73005</v>
      </c>
      <c r="BM650" s="61">
        <v>78281</v>
      </c>
      <c r="BN650" s="61">
        <v>69428</v>
      </c>
      <c r="BO650" s="61">
        <v>67062</v>
      </c>
      <c r="BP650" s="61">
        <v>85521</v>
      </c>
      <c r="BQ650" s="61">
        <v>66058</v>
      </c>
      <c r="BR650" s="61">
        <v>67086</v>
      </c>
      <c r="BS650" s="61">
        <v>72649</v>
      </c>
      <c r="BT650" s="61">
        <v>74376</v>
      </c>
      <c r="BU650" s="61">
        <v>69641</v>
      </c>
      <c r="BV650" s="61">
        <v>90240</v>
      </c>
      <c r="BW650" s="61"/>
      <c r="BX650" s="61"/>
      <c r="BY650" s="61"/>
      <c r="BZ650" s="61"/>
      <c r="CA650" s="61"/>
      <c r="CB650" s="61"/>
      <c r="CC650" s="61">
        <v>80495</v>
      </c>
      <c r="CD650" s="61">
        <v>77378</v>
      </c>
      <c r="CE650" s="61">
        <v>89106</v>
      </c>
      <c r="CF650" s="61">
        <v>60668</v>
      </c>
    </row>
    <row r="651" spans="2:84" x14ac:dyDescent="0.2">
      <c r="B651" s="62" t="s">
        <v>137</v>
      </c>
      <c r="G651" s="61">
        <v>81384</v>
      </c>
      <c r="H651" s="64">
        <v>111561</v>
      </c>
      <c r="I651" s="61">
        <v>85886</v>
      </c>
      <c r="J651" s="61">
        <v>98595</v>
      </c>
      <c r="K651" s="64">
        <v>131953</v>
      </c>
      <c r="L651" s="64">
        <v>110821</v>
      </c>
      <c r="M651" s="64">
        <v>112801</v>
      </c>
      <c r="N651" s="64">
        <v>118281</v>
      </c>
      <c r="O651" s="61">
        <v>91031</v>
      </c>
      <c r="P651" s="61">
        <v>86509</v>
      </c>
      <c r="Q651" s="64">
        <v>106007</v>
      </c>
      <c r="R651" s="61">
        <v>94469</v>
      </c>
      <c r="S651" s="64">
        <v>104141</v>
      </c>
      <c r="T651" s="64">
        <v>140089</v>
      </c>
      <c r="U651" s="64">
        <v>103759</v>
      </c>
      <c r="V651" s="64">
        <v>107865</v>
      </c>
      <c r="W651" s="64">
        <v>152413</v>
      </c>
      <c r="X651" s="64">
        <v>130210</v>
      </c>
      <c r="Y651" s="64">
        <v>123557</v>
      </c>
      <c r="Z651" s="64">
        <v>144021</v>
      </c>
      <c r="AA651" s="64">
        <v>110613</v>
      </c>
      <c r="AB651" s="64">
        <v>114322</v>
      </c>
      <c r="AC651" s="64">
        <v>119167</v>
      </c>
      <c r="AD651" s="61">
        <v>86452</v>
      </c>
      <c r="AE651" s="61">
        <v>80003</v>
      </c>
      <c r="AF651" s="64">
        <v>113807</v>
      </c>
      <c r="AG651" s="61">
        <v>86069</v>
      </c>
      <c r="AH651" s="61">
        <v>78239</v>
      </c>
      <c r="AI651" s="64">
        <v>117608</v>
      </c>
      <c r="AJ651" s="64">
        <v>103376</v>
      </c>
      <c r="AK651" s="64">
        <v>116247</v>
      </c>
      <c r="AL651" s="64">
        <v>131697</v>
      </c>
      <c r="AM651" s="61">
        <v>86439</v>
      </c>
      <c r="AN651" s="61">
        <v>73705</v>
      </c>
      <c r="AO651" s="61">
        <v>90049</v>
      </c>
      <c r="AP651" s="61">
        <v>78936</v>
      </c>
      <c r="AQ651" s="61">
        <v>82834</v>
      </c>
      <c r="AR651" s="61">
        <v>92752</v>
      </c>
      <c r="AS651" s="61">
        <v>68821</v>
      </c>
      <c r="AT651" s="61">
        <v>78179</v>
      </c>
      <c r="AU651" s="61">
        <v>98066</v>
      </c>
      <c r="AV651" s="61">
        <v>93085</v>
      </c>
      <c r="AW651" s="61">
        <v>93738</v>
      </c>
      <c r="AX651" s="61">
        <v>94950</v>
      </c>
      <c r="AY651" s="61">
        <v>69385</v>
      </c>
      <c r="AZ651" s="61">
        <v>56455</v>
      </c>
      <c r="BA651" s="61">
        <v>21140</v>
      </c>
      <c r="BB651" s="61">
        <v>55637</v>
      </c>
      <c r="BC651" s="61">
        <v>73080</v>
      </c>
      <c r="BD651" s="61">
        <v>77900</v>
      </c>
      <c r="BE651" s="61">
        <v>65508</v>
      </c>
      <c r="BF651" s="61">
        <v>54791</v>
      </c>
      <c r="BG651" s="61">
        <v>73321</v>
      </c>
      <c r="BH651" s="61">
        <v>67957</v>
      </c>
      <c r="BI651" s="61">
        <v>65002</v>
      </c>
      <c r="BJ651" s="61">
        <v>78720</v>
      </c>
      <c r="BK651" s="61">
        <v>60947</v>
      </c>
      <c r="BL651" s="61">
        <v>56056</v>
      </c>
      <c r="BM651" s="61">
        <v>67705</v>
      </c>
      <c r="BN651" s="61">
        <v>57476</v>
      </c>
      <c r="BO651" s="61">
        <v>58649</v>
      </c>
      <c r="BP651" s="61">
        <v>72148</v>
      </c>
      <c r="BQ651" s="61">
        <v>56009</v>
      </c>
      <c r="BR651" s="61">
        <v>53138</v>
      </c>
      <c r="BS651" s="61">
        <v>68754</v>
      </c>
      <c r="BT651" s="61">
        <v>69659</v>
      </c>
      <c r="BU651" s="61">
        <v>64773</v>
      </c>
      <c r="BV651" s="61">
        <v>77613</v>
      </c>
      <c r="BW651" s="61"/>
      <c r="BX651" s="61"/>
      <c r="BY651" s="61"/>
      <c r="BZ651" s="61"/>
      <c r="CA651" s="61"/>
      <c r="CB651" s="61"/>
      <c r="CC651" s="61">
        <v>64791</v>
      </c>
      <c r="CD651" s="61">
        <v>67729</v>
      </c>
      <c r="CE651" s="61">
        <v>66597</v>
      </c>
      <c r="CF651" s="61">
        <v>56163</v>
      </c>
    </row>
    <row r="652" spans="2:84" x14ac:dyDescent="0.2">
      <c r="B652" s="62" t="s">
        <v>160</v>
      </c>
      <c r="G652" s="64">
        <v>510711</v>
      </c>
      <c r="H652" s="64">
        <v>564236</v>
      </c>
      <c r="I652" s="64">
        <v>498653</v>
      </c>
      <c r="J652" s="64">
        <v>464816</v>
      </c>
      <c r="K652" s="64">
        <v>602051</v>
      </c>
      <c r="L652" s="64">
        <v>449167</v>
      </c>
      <c r="M652" s="64">
        <v>479504</v>
      </c>
      <c r="N652" s="64">
        <v>622158</v>
      </c>
      <c r="O652" s="64">
        <v>528037</v>
      </c>
      <c r="P652" s="64">
        <v>410355</v>
      </c>
      <c r="Q652" s="64">
        <v>566680</v>
      </c>
      <c r="R652" s="64">
        <v>433430</v>
      </c>
      <c r="S652" s="64">
        <v>394170</v>
      </c>
      <c r="T652" s="64">
        <v>542537</v>
      </c>
      <c r="U652" s="64">
        <v>423044</v>
      </c>
      <c r="V652" s="64">
        <v>440023</v>
      </c>
      <c r="W652" s="64">
        <v>481736</v>
      </c>
      <c r="X652" s="64">
        <v>403989</v>
      </c>
      <c r="Y652" s="64">
        <v>441821</v>
      </c>
      <c r="Z652" s="64">
        <v>486282</v>
      </c>
      <c r="AA652" s="64">
        <v>371596</v>
      </c>
      <c r="AB652" s="64">
        <v>375386</v>
      </c>
      <c r="AC652" s="64">
        <v>465295</v>
      </c>
      <c r="AD652" s="64">
        <v>351520</v>
      </c>
      <c r="AE652" s="64">
        <v>320530</v>
      </c>
      <c r="AF652" s="64">
        <v>469459</v>
      </c>
      <c r="AG652" s="64">
        <v>424887</v>
      </c>
      <c r="AH652" s="64">
        <v>427716</v>
      </c>
      <c r="AI652" s="64">
        <v>464150</v>
      </c>
      <c r="AJ652" s="64">
        <v>457733</v>
      </c>
      <c r="AK652" s="64">
        <v>399809</v>
      </c>
      <c r="AL652" s="64">
        <v>473410</v>
      </c>
      <c r="AM652" s="64">
        <v>413419</v>
      </c>
      <c r="AN652" s="64">
        <v>391580</v>
      </c>
      <c r="AO652" s="64">
        <v>540734</v>
      </c>
      <c r="AP652" s="64">
        <v>391982</v>
      </c>
      <c r="AQ652" s="64">
        <v>384672</v>
      </c>
      <c r="AR652" s="64">
        <v>610856</v>
      </c>
      <c r="AS652" s="64">
        <v>490852</v>
      </c>
      <c r="AT652" s="64">
        <v>472028</v>
      </c>
      <c r="AU652" s="64">
        <v>574612</v>
      </c>
      <c r="AV652" s="64">
        <v>444230</v>
      </c>
      <c r="AW652" s="64">
        <v>454706</v>
      </c>
      <c r="AX652" s="65">
        <v>1105527</v>
      </c>
      <c r="AY652" s="64">
        <v>858476</v>
      </c>
      <c r="AZ652" s="64">
        <v>916855</v>
      </c>
      <c r="BA652" s="65">
        <v>2244833</v>
      </c>
      <c r="BB652" s="65">
        <v>1328397</v>
      </c>
      <c r="BC652" s="65">
        <v>1506335</v>
      </c>
      <c r="BD652" s="65">
        <v>1665668</v>
      </c>
      <c r="BE652" s="64">
        <v>800673</v>
      </c>
      <c r="BF652" s="64">
        <v>811304</v>
      </c>
      <c r="BG652" s="65">
        <v>1221434</v>
      </c>
      <c r="BH652" s="64">
        <v>787425</v>
      </c>
      <c r="BI652" s="64">
        <v>825878</v>
      </c>
      <c r="BJ652" s="65">
        <v>1223265</v>
      </c>
      <c r="BK652" s="64">
        <v>858100</v>
      </c>
      <c r="BL652" s="65">
        <v>1141389</v>
      </c>
      <c r="BM652" s="65">
        <v>1369020</v>
      </c>
      <c r="BN652" s="64">
        <v>591864</v>
      </c>
      <c r="BO652" s="65">
        <v>1648261</v>
      </c>
      <c r="BP652" s="64">
        <v>335561</v>
      </c>
      <c r="BQ652" s="64">
        <v>311377</v>
      </c>
      <c r="BR652" s="61">
        <v>60455</v>
      </c>
      <c r="BS652" s="64">
        <v>108878</v>
      </c>
      <c r="BT652" s="58"/>
      <c r="BU652" s="61">
        <v>74020</v>
      </c>
      <c r="BV652" s="64">
        <v>400315</v>
      </c>
      <c r="BW652" s="64"/>
      <c r="BX652" s="64"/>
      <c r="BY652" s="64"/>
      <c r="BZ652" s="64"/>
      <c r="CA652" s="64"/>
      <c r="CB652" s="64"/>
      <c r="CC652" s="64">
        <v>344688</v>
      </c>
      <c r="CD652" s="61">
        <v>72675</v>
      </c>
      <c r="CE652" s="64">
        <v>101140</v>
      </c>
      <c r="CF652" s="61">
        <v>52939</v>
      </c>
    </row>
    <row r="653" spans="2:84" x14ac:dyDescent="0.2">
      <c r="B653" s="62" t="s">
        <v>791</v>
      </c>
      <c r="G653" s="64">
        <v>191445</v>
      </c>
      <c r="H653" s="64">
        <v>246628</v>
      </c>
      <c r="I653" s="64">
        <v>209876</v>
      </c>
      <c r="J653" s="64">
        <v>199528</v>
      </c>
      <c r="K653" s="64">
        <v>231171</v>
      </c>
      <c r="L653" s="64">
        <v>180102</v>
      </c>
      <c r="M653" s="64">
        <v>196958</v>
      </c>
      <c r="N653" s="64">
        <v>243405</v>
      </c>
      <c r="O653" s="64">
        <v>228807</v>
      </c>
      <c r="P653" s="64">
        <v>236863</v>
      </c>
      <c r="Q653" s="64">
        <v>310369</v>
      </c>
      <c r="R653" s="64">
        <v>212981</v>
      </c>
      <c r="S653" s="64">
        <v>192509</v>
      </c>
      <c r="T653" s="64">
        <v>237998</v>
      </c>
      <c r="U653" s="64">
        <v>178287</v>
      </c>
      <c r="V653" s="64">
        <v>192847</v>
      </c>
      <c r="W653" s="64">
        <v>224364</v>
      </c>
      <c r="X653" s="64">
        <v>119337</v>
      </c>
      <c r="Y653" s="64">
        <v>166727</v>
      </c>
      <c r="Z653" s="64">
        <v>196593</v>
      </c>
      <c r="AA653" s="64">
        <v>173095</v>
      </c>
      <c r="AB653" s="64">
        <v>188029</v>
      </c>
      <c r="AC653" s="64">
        <v>237714</v>
      </c>
      <c r="AD653" s="64">
        <v>183942</v>
      </c>
      <c r="AE653" s="64">
        <v>154889</v>
      </c>
      <c r="AF653" s="64">
        <v>167652</v>
      </c>
      <c r="AG653" s="64">
        <v>128783</v>
      </c>
      <c r="AH653" s="64">
        <v>110618</v>
      </c>
      <c r="AI653" s="64">
        <v>134993</v>
      </c>
      <c r="AJ653" s="61">
        <v>94259</v>
      </c>
      <c r="AK653" s="61">
        <v>97109</v>
      </c>
      <c r="AL653" s="64">
        <v>116748</v>
      </c>
      <c r="AM653" s="64">
        <v>117040</v>
      </c>
      <c r="AN653" s="64">
        <v>102327</v>
      </c>
      <c r="AO653" s="64">
        <v>138350</v>
      </c>
      <c r="AP653" s="64">
        <v>108890</v>
      </c>
      <c r="AQ653" s="64">
        <v>109184</v>
      </c>
      <c r="AR653" s="64">
        <v>129867</v>
      </c>
      <c r="AS653" s="61">
        <v>87486</v>
      </c>
      <c r="AT653" s="61">
        <v>62497</v>
      </c>
      <c r="AU653" s="61">
        <v>81417</v>
      </c>
      <c r="AV653" s="61">
        <v>71210</v>
      </c>
      <c r="AW653" s="61">
        <v>70163</v>
      </c>
      <c r="AX653" s="64">
        <v>152702</v>
      </c>
      <c r="AY653" s="64">
        <v>114034</v>
      </c>
      <c r="AZ653" s="64">
        <v>122766</v>
      </c>
      <c r="BA653" s="64">
        <v>136145</v>
      </c>
      <c r="BB653" s="61">
        <v>78704</v>
      </c>
      <c r="BC653" s="61">
        <v>78233</v>
      </c>
      <c r="BD653" s="64">
        <v>104904</v>
      </c>
      <c r="BE653" s="61">
        <v>79504</v>
      </c>
      <c r="BF653" s="61">
        <v>76808</v>
      </c>
      <c r="BG653" s="61">
        <v>77438</v>
      </c>
      <c r="BH653" s="61">
        <v>75999</v>
      </c>
      <c r="BI653" s="61">
        <v>70371</v>
      </c>
      <c r="BJ653" s="61">
        <v>86047</v>
      </c>
      <c r="BK653" s="61">
        <v>91898</v>
      </c>
      <c r="BL653" s="61">
        <v>93233</v>
      </c>
      <c r="BM653" s="64">
        <v>123485</v>
      </c>
      <c r="BN653" s="61">
        <v>69848</v>
      </c>
      <c r="BO653" s="61">
        <v>51300</v>
      </c>
      <c r="BP653" s="61">
        <v>77000</v>
      </c>
      <c r="BQ653" s="61">
        <v>42327</v>
      </c>
      <c r="BR653" s="61">
        <v>50855</v>
      </c>
      <c r="BS653" s="61">
        <v>50974</v>
      </c>
      <c r="BT653" s="61">
        <v>46535</v>
      </c>
      <c r="BU653" s="61">
        <v>62833</v>
      </c>
      <c r="BV653" s="61">
        <v>73106</v>
      </c>
      <c r="BW653" s="61"/>
      <c r="BX653" s="61"/>
      <c r="BY653" s="61"/>
      <c r="BZ653" s="61"/>
      <c r="CA653" s="61"/>
      <c r="CB653" s="61"/>
      <c r="CC653" s="61">
        <v>60062</v>
      </c>
      <c r="CD653" s="61">
        <v>42632</v>
      </c>
      <c r="CE653" s="61">
        <v>72283</v>
      </c>
      <c r="CF653" s="61">
        <v>51569</v>
      </c>
    </row>
    <row r="654" spans="2:84" x14ac:dyDescent="0.2">
      <c r="B654" s="62" t="s">
        <v>416</v>
      </c>
      <c r="G654" s="61">
        <v>36567</v>
      </c>
      <c r="H654" s="61">
        <v>65623</v>
      </c>
      <c r="I654" s="61">
        <v>54752</v>
      </c>
      <c r="J654" s="61">
        <v>72341</v>
      </c>
      <c r="K654" s="61">
        <v>61164</v>
      </c>
      <c r="L654" s="61">
        <v>33780</v>
      </c>
      <c r="M654" s="61">
        <v>64277</v>
      </c>
      <c r="N654" s="61">
        <v>72858</v>
      </c>
      <c r="O654" s="64">
        <v>147430</v>
      </c>
      <c r="P654" s="61">
        <v>71937</v>
      </c>
      <c r="Q654" s="64">
        <v>112859</v>
      </c>
      <c r="R654" s="64">
        <v>112821</v>
      </c>
      <c r="S654" s="61">
        <v>57440</v>
      </c>
      <c r="T654" s="61">
        <v>65387</v>
      </c>
      <c r="U654" s="61">
        <v>46432</v>
      </c>
      <c r="V654" s="61">
        <v>59024</v>
      </c>
      <c r="W654" s="61">
        <v>33076</v>
      </c>
      <c r="X654" s="61">
        <v>40184</v>
      </c>
      <c r="Y654" s="61">
        <v>42250</v>
      </c>
      <c r="Z654" s="61">
        <v>59410</v>
      </c>
      <c r="AA654" s="64">
        <v>132316</v>
      </c>
      <c r="AB654" s="61">
        <v>78691</v>
      </c>
      <c r="AC654" s="64">
        <v>113839</v>
      </c>
      <c r="AD654" s="64">
        <v>198853</v>
      </c>
      <c r="AE654" s="61">
        <v>82284</v>
      </c>
      <c r="AF654" s="64">
        <v>127020</v>
      </c>
      <c r="AG654" s="61">
        <v>78120</v>
      </c>
      <c r="AH654" s="61">
        <v>83494</v>
      </c>
      <c r="AI654" s="61">
        <v>93204</v>
      </c>
      <c r="AJ654" s="61">
        <v>28795</v>
      </c>
      <c r="AK654" s="61">
        <v>34343</v>
      </c>
      <c r="AL654" s="61">
        <v>76234</v>
      </c>
      <c r="AM654" s="64">
        <v>125998</v>
      </c>
      <c r="AN654" s="64">
        <v>105367</v>
      </c>
      <c r="AO654" s="64">
        <v>150841</v>
      </c>
      <c r="AP654" s="64">
        <v>130256</v>
      </c>
      <c r="AQ654" s="64">
        <v>125548</v>
      </c>
      <c r="AR654" s="61">
        <v>92862</v>
      </c>
      <c r="AS654" s="61">
        <v>74989</v>
      </c>
      <c r="AT654" s="61">
        <v>83905</v>
      </c>
      <c r="AU654" s="64">
        <v>127423</v>
      </c>
      <c r="AV654" s="61">
        <v>52080</v>
      </c>
      <c r="AW654" s="64">
        <v>158386</v>
      </c>
      <c r="AX654" s="64">
        <v>178605</v>
      </c>
      <c r="AY654" s="64">
        <v>165446</v>
      </c>
      <c r="AZ654" s="61">
        <v>74231</v>
      </c>
      <c r="BA654" s="64">
        <v>262442</v>
      </c>
      <c r="BB654" s="64">
        <v>120231</v>
      </c>
      <c r="BC654" s="64">
        <v>135991</v>
      </c>
      <c r="BD654" s="61">
        <v>61898</v>
      </c>
      <c r="BE654" s="61">
        <v>54559</v>
      </c>
      <c r="BF654" s="61">
        <v>84884</v>
      </c>
      <c r="BG654" s="64">
        <v>105084</v>
      </c>
      <c r="BH654" s="61">
        <v>15249</v>
      </c>
      <c r="BI654" s="61">
        <v>40511</v>
      </c>
      <c r="BJ654" s="61">
        <v>66082</v>
      </c>
      <c r="BK654" s="61">
        <v>78930</v>
      </c>
      <c r="BL654" s="60">
        <v>4833</v>
      </c>
      <c r="BM654" s="60">
        <v>2352</v>
      </c>
      <c r="BN654" s="64">
        <v>152655</v>
      </c>
      <c r="BO654" s="64">
        <v>122667</v>
      </c>
      <c r="BP654" s="61">
        <v>16441</v>
      </c>
      <c r="BQ654" s="59">
        <v>128</v>
      </c>
      <c r="BR654" s="59">
        <v>878</v>
      </c>
      <c r="BS654" s="64">
        <v>129016</v>
      </c>
      <c r="BT654" s="61">
        <v>22814</v>
      </c>
      <c r="BU654" s="61">
        <v>34149</v>
      </c>
      <c r="BV654" s="61">
        <v>57280</v>
      </c>
      <c r="BW654" s="61"/>
      <c r="BX654" s="61"/>
      <c r="BY654" s="61"/>
      <c r="BZ654" s="61"/>
      <c r="CA654" s="61"/>
      <c r="CB654" s="61"/>
      <c r="CC654" s="61">
        <v>46344</v>
      </c>
      <c r="CD654" s="61">
        <v>56362</v>
      </c>
      <c r="CE654" s="64">
        <v>105758</v>
      </c>
      <c r="CF654" s="61">
        <v>49158</v>
      </c>
    </row>
    <row r="655" spans="2:84" x14ac:dyDescent="0.2">
      <c r="B655" s="62" t="s">
        <v>303</v>
      </c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  <c r="AD655" s="58"/>
      <c r="AE655" s="58"/>
      <c r="AF655" s="58"/>
      <c r="AG655" s="58"/>
      <c r="AH655" s="58"/>
      <c r="AI655" s="58"/>
      <c r="AJ655" s="58"/>
      <c r="AK655" s="58"/>
      <c r="AL655" s="58"/>
      <c r="AM655" s="58"/>
      <c r="AN655" s="58"/>
      <c r="AO655" s="58"/>
      <c r="AP655" s="60">
        <v>6218</v>
      </c>
      <c r="AQ655" s="59">
        <v>734</v>
      </c>
      <c r="AR655" s="65">
        <v>4222153</v>
      </c>
      <c r="AS655" s="60">
        <v>1437</v>
      </c>
      <c r="AT655" s="60">
        <v>2040</v>
      </c>
      <c r="AU655" s="60">
        <v>7348</v>
      </c>
      <c r="AV655" s="60">
        <v>3621</v>
      </c>
      <c r="AW655" s="61">
        <v>10865</v>
      </c>
      <c r="AX655" s="61">
        <v>53702</v>
      </c>
      <c r="AY655" s="61">
        <v>49810</v>
      </c>
      <c r="AZ655" s="61">
        <v>56102</v>
      </c>
      <c r="BA655" s="61">
        <v>63440</v>
      </c>
      <c r="BB655" s="61">
        <v>46148</v>
      </c>
      <c r="BC655" s="61">
        <v>55295</v>
      </c>
      <c r="BD655" s="61">
        <v>91203</v>
      </c>
      <c r="BE655" s="61">
        <v>72951</v>
      </c>
      <c r="BF655" s="61">
        <v>44136</v>
      </c>
      <c r="BG655" s="61">
        <v>91595</v>
      </c>
      <c r="BH655" s="61">
        <v>79072</v>
      </c>
      <c r="BI655" s="61">
        <v>83445</v>
      </c>
      <c r="BJ655" s="64">
        <v>104066</v>
      </c>
      <c r="BK655" s="61">
        <v>76054</v>
      </c>
      <c r="BL655" s="61">
        <v>68607</v>
      </c>
      <c r="BM655" s="61">
        <v>89363</v>
      </c>
      <c r="BN655" s="61">
        <v>59392</v>
      </c>
      <c r="BO655" s="61">
        <v>54161</v>
      </c>
      <c r="BP655" s="64">
        <v>101973</v>
      </c>
      <c r="BQ655" s="61">
        <v>85693</v>
      </c>
      <c r="BR655" s="61">
        <v>48735</v>
      </c>
      <c r="BS655" s="61">
        <v>96966</v>
      </c>
      <c r="BT655" s="61">
        <v>70118</v>
      </c>
      <c r="BU655" s="61">
        <v>46403</v>
      </c>
      <c r="BV655" s="61">
        <v>89361</v>
      </c>
      <c r="BW655" s="61"/>
      <c r="BX655" s="61"/>
      <c r="BY655" s="61"/>
      <c r="BZ655" s="61"/>
      <c r="CA655" s="61"/>
      <c r="CB655" s="61"/>
      <c r="CC655" s="61">
        <v>33996</v>
      </c>
      <c r="CD655" s="61">
        <v>61849</v>
      </c>
      <c r="CE655" s="61">
        <v>96613</v>
      </c>
      <c r="CF655" s="61">
        <v>48893</v>
      </c>
    </row>
    <row r="656" spans="2:84" x14ac:dyDescent="0.2">
      <c r="B656" s="62" t="s">
        <v>459</v>
      </c>
      <c r="G656" s="60">
        <v>2905</v>
      </c>
      <c r="H656" s="60">
        <v>3410</v>
      </c>
      <c r="I656" s="60">
        <v>2239</v>
      </c>
      <c r="J656" s="60">
        <v>4113</v>
      </c>
      <c r="K656" s="60">
        <v>5304</v>
      </c>
      <c r="L656" s="60">
        <v>5711</v>
      </c>
      <c r="M656" s="60">
        <v>4500</v>
      </c>
      <c r="N656" s="60">
        <v>8818</v>
      </c>
      <c r="O656" s="60">
        <v>7110</v>
      </c>
      <c r="P656" s="60">
        <v>5012</v>
      </c>
      <c r="Q656" s="60">
        <v>5148</v>
      </c>
      <c r="R656" s="60">
        <v>7873</v>
      </c>
      <c r="S656" s="60">
        <v>6250</v>
      </c>
      <c r="T656" s="61">
        <v>10440</v>
      </c>
      <c r="U656" s="60">
        <v>8633</v>
      </c>
      <c r="V656" s="61">
        <v>17625</v>
      </c>
      <c r="W656" s="61">
        <v>24083</v>
      </c>
      <c r="X656" s="60">
        <v>9934</v>
      </c>
      <c r="Y656" s="60">
        <v>8161</v>
      </c>
      <c r="Z656" s="60">
        <v>9308</v>
      </c>
      <c r="AA656" s="60">
        <v>9061</v>
      </c>
      <c r="AB656" s="60">
        <v>6894</v>
      </c>
      <c r="AC656" s="60">
        <v>7276</v>
      </c>
      <c r="AD656" s="60">
        <v>5966</v>
      </c>
      <c r="AE656" s="60">
        <v>8603</v>
      </c>
      <c r="AF656" s="61">
        <v>12519</v>
      </c>
      <c r="AG656" s="60">
        <v>8528</v>
      </c>
      <c r="AH656" s="60">
        <v>7855</v>
      </c>
      <c r="AI656" s="61">
        <v>11013</v>
      </c>
      <c r="AJ656" s="61">
        <v>16681</v>
      </c>
      <c r="AK656" s="61">
        <v>14350</v>
      </c>
      <c r="AL656" s="61">
        <v>17370</v>
      </c>
      <c r="AM656" s="61">
        <v>16927</v>
      </c>
      <c r="AN656" s="61">
        <v>19806</v>
      </c>
      <c r="AO656" s="61">
        <v>22709</v>
      </c>
      <c r="AP656" s="61">
        <v>22108</v>
      </c>
      <c r="AQ656" s="61">
        <v>18810</v>
      </c>
      <c r="AR656" s="61">
        <v>23209</v>
      </c>
      <c r="AS656" s="61">
        <v>20316</v>
      </c>
      <c r="AT656" s="60">
        <v>5403</v>
      </c>
      <c r="AU656" s="61">
        <v>15735</v>
      </c>
      <c r="AV656" s="61">
        <v>15670</v>
      </c>
      <c r="AW656" s="61">
        <v>19347</v>
      </c>
      <c r="AX656" s="61">
        <v>19900</v>
      </c>
      <c r="AY656" s="61">
        <v>11859</v>
      </c>
      <c r="AZ656" s="61">
        <v>23591</v>
      </c>
      <c r="BA656" s="61">
        <v>28294</v>
      </c>
      <c r="BB656" s="61">
        <v>28671</v>
      </c>
      <c r="BC656" s="61">
        <v>14109</v>
      </c>
      <c r="BD656" s="61">
        <v>16422</v>
      </c>
      <c r="BE656" s="61">
        <v>40286</v>
      </c>
      <c r="BF656" s="61">
        <v>33638</v>
      </c>
      <c r="BG656" s="61">
        <v>42944</v>
      </c>
      <c r="BH656" s="61">
        <v>33899</v>
      </c>
      <c r="BI656" s="61">
        <v>30096</v>
      </c>
      <c r="BJ656" s="61">
        <v>37448</v>
      </c>
      <c r="BK656" s="61">
        <v>29206</v>
      </c>
      <c r="BL656" s="61">
        <v>29113</v>
      </c>
      <c r="BM656" s="61">
        <v>31972</v>
      </c>
      <c r="BN656" s="61">
        <v>26811</v>
      </c>
      <c r="BO656" s="61">
        <v>32497</v>
      </c>
      <c r="BP656" s="61">
        <v>49954</v>
      </c>
      <c r="BQ656" s="61">
        <v>37813</v>
      </c>
      <c r="BR656" s="61">
        <v>37848</v>
      </c>
      <c r="BS656" s="61">
        <v>63055</v>
      </c>
      <c r="BT656" s="61">
        <v>45618</v>
      </c>
      <c r="BU656" s="61">
        <v>44746</v>
      </c>
      <c r="BV656" s="61">
        <v>61102</v>
      </c>
      <c r="BW656" s="61"/>
      <c r="BX656" s="61"/>
      <c r="BY656" s="61"/>
      <c r="BZ656" s="61"/>
      <c r="CA656" s="61"/>
      <c r="CB656" s="61"/>
      <c r="CC656" s="61">
        <v>44437</v>
      </c>
      <c r="CD656" s="61">
        <v>44105</v>
      </c>
      <c r="CE656" s="61">
        <v>56042</v>
      </c>
      <c r="CF656" s="61">
        <v>48041</v>
      </c>
    </row>
    <row r="657" spans="2:84" x14ac:dyDescent="0.2">
      <c r="B657" s="62" t="s">
        <v>473</v>
      </c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63">
        <v>55</v>
      </c>
      <c r="T657" s="58"/>
      <c r="U657" s="63">
        <v>55</v>
      </c>
      <c r="V657" s="63">
        <v>22</v>
      </c>
      <c r="W657" s="58"/>
      <c r="X657" s="63">
        <v>57</v>
      </c>
      <c r="Y657" s="59">
        <v>107</v>
      </c>
      <c r="Z657" s="59">
        <v>107</v>
      </c>
      <c r="AA657" s="63">
        <v>43</v>
      </c>
      <c r="AB657" s="59">
        <v>148</v>
      </c>
      <c r="AC657" s="60">
        <v>1841</v>
      </c>
      <c r="AD657" s="61">
        <v>19398</v>
      </c>
      <c r="AE657" s="61">
        <v>36309</v>
      </c>
      <c r="AF657" s="61">
        <v>44606</v>
      </c>
      <c r="AG657" s="61">
        <v>36977</v>
      </c>
      <c r="AH657" s="61">
        <v>44351</v>
      </c>
      <c r="AI657" s="61">
        <v>54588</v>
      </c>
      <c r="AJ657" s="61">
        <v>41222</v>
      </c>
      <c r="AK657" s="61">
        <v>36355</v>
      </c>
      <c r="AL657" s="61">
        <v>58672</v>
      </c>
      <c r="AM657" s="61">
        <v>47818</v>
      </c>
      <c r="AN657" s="61">
        <v>45485</v>
      </c>
      <c r="AO657" s="61">
        <v>46874</v>
      </c>
      <c r="AP657" s="61">
        <v>61658</v>
      </c>
      <c r="AQ657" s="61">
        <v>40576</v>
      </c>
      <c r="AR657" s="61">
        <v>46829</v>
      </c>
      <c r="AS657" s="61">
        <v>48040</v>
      </c>
      <c r="AT657" s="61">
        <v>47047</v>
      </c>
      <c r="AU657" s="61">
        <v>74296</v>
      </c>
      <c r="AV657" s="61">
        <v>44118</v>
      </c>
      <c r="AW657" s="61">
        <v>41868</v>
      </c>
      <c r="AX657" s="61">
        <v>46337</v>
      </c>
      <c r="AY657" s="61">
        <v>47035</v>
      </c>
      <c r="AZ657" s="61">
        <v>56650</v>
      </c>
      <c r="BA657" s="61">
        <v>72725</v>
      </c>
      <c r="BB657" s="61">
        <v>61214</v>
      </c>
      <c r="BC657" s="61">
        <v>63861</v>
      </c>
      <c r="BD657" s="61">
        <v>74382</v>
      </c>
      <c r="BE657" s="61">
        <v>58070</v>
      </c>
      <c r="BF657" s="61">
        <v>52122</v>
      </c>
      <c r="BG657" s="61">
        <v>62838</v>
      </c>
      <c r="BH657" s="61">
        <v>50453</v>
      </c>
      <c r="BI657" s="61">
        <v>53617</v>
      </c>
      <c r="BJ657" s="61">
        <v>67824</v>
      </c>
      <c r="BK657" s="61">
        <v>52546</v>
      </c>
      <c r="BL657" s="61">
        <v>52755</v>
      </c>
      <c r="BM657" s="61">
        <v>59627</v>
      </c>
      <c r="BN657" s="61">
        <v>54799</v>
      </c>
      <c r="BO657" s="61">
        <v>49816</v>
      </c>
      <c r="BP657" s="61">
        <v>58151</v>
      </c>
      <c r="BQ657" s="61">
        <v>45574</v>
      </c>
      <c r="BR657" s="61">
        <v>44953</v>
      </c>
      <c r="BS657" s="61">
        <v>61037</v>
      </c>
      <c r="BT657" s="61">
        <v>43174</v>
      </c>
      <c r="BU657" s="61">
        <v>51034</v>
      </c>
      <c r="BV657" s="61">
        <v>55029</v>
      </c>
      <c r="BW657" s="61"/>
      <c r="BX657" s="61"/>
      <c r="BY657" s="61"/>
      <c r="BZ657" s="61"/>
      <c r="CA657" s="61"/>
      <c r="CB657" s="61"/>
      <c r="CC657" s="61">
        <v>46895</v>
      </c>
      <c r="CD657" s="61">
        <v>41516</v>
      </c>
      <c r="CE657" s="61">
        <v>52850</v>
      </c>
      <c r="CF657" s="61">
        <v>47170</v>
      </c>
    </row>
    <row r="658" spans="2:84" x14ac:dyDescent="0.2">
      <c r="B658" s="62" t="s">
        <v>516</v>
      </c>
      <c r="G658" s="61">
        <v>12580</v>
      </c>
      <c r="H658" s="61">
        <v>17378</v>
      </c>
      <c r="I658" s="60">
        <v>3898</v>
      </c>
      <c r="J658" s="61">
        <v>14427</v>
      </c>
      <c r="K658" s="61">
        <v>85780</v>
      </c>
      <c r="L658" s="61">
        <v>22606</v>
      </c>
      <c r="M658" s="61">
        <v>18882</v>
      </c>
      <c r="N658" s="61">
        <v>19251</v>
      </c>
      <c r="O658" s="61">
        <v>16184</v>
      </c>
      <c r="P658" s="60">
        <v>8999</v>
      </c>
      <c r="Q658" s="61">
        <v>11354</v>
      </c>
      <c r="R658" s="61">
        <v>12536</v>
      </c>
      <c r="S658" s="61">
        <v>10568</v>
      </c>
      <c r="T658" s="61">
        <v>24465</v>
      </c>
      <c r="U658" s="61">
        <v>18300</v>
      </c>
      <c r="V658" s="61">
        <v>17434</v>
      </c>
      <c r="W658" s="60">
        <v>6067</v>
      </c>
      <c r="X658" s="61">
        <v>22912</v>
      </c>
      <c r="Y658" s="61">
        <v>16427</v>
      </c>
      <c r="Z658" s="61">
        <v>28122</v>
      </c>
      <c r="AA658" s="61">
        <v>23819</v>
      </c>
      <c r="AB658" s="61">
        <v>18656</v>
      </c>
      <c r="AC658" s="61">
        <v>36023</v>
      </c>
      <c r="AD658" s="61">
        <v>20689</v>
      </c>
      <c r="AE658" s="61">
        <v>26532</v>
      </c>
      <c r="AF658" s="61">
        <v>44670</v>
      </c>
      <c r="AG658" s="61">
        <v>28419</v>
      </c>
      <c r="AH658" s="61">
        <v>34833</v>
      </c>
      <c r="AI658" s="61">
        <v>37046</v>
      </c>
      <c r="AJ658" s="61">
        <v>23045</v>
      </c>
      <c r="AK658" s="61">
        <v>19458</v>
      </c>
      <c r="AL658" s="61">
        <v>14620</v>
      </c>
      <c r="AM658" s="61">
        <v>13898</v>
      </c>
      <c r="AN658" s="61">
        <v>25779</v>
      </c>
      <c r="AO658" s="61">
        <v>39406</v>
      </c>
      <c r="AP658" s="61">
        <v>13195</v>
      </c>
      <c r="AQ658" s="64">
        <v>139784</v>
      </c>
      <c r="AR658" s="64">
        <v>112767</v>
      </c>
      <c r="AS658" s="61">
        <v>76993</v>
      </c>
      <c r="AT658" s="61">
        <v>48306</v>
      </c>
      <c r="AU658" s="61">
        <v>33846</v>
      </c>
      <c r="AV658" s="61">
        <v>34546</v>
      </c>
      <c r="AW658" s="61">
        <v>26692</v>
      </c>
      <c r="AX658" s="61">
        <v>51776</v>
      </c>
      <c r="AY658" s="61">
        <v>52596</v>
      </c>
      <c r="AZ658" s="61">
        <v>18222</v>
      </c>
      <c r="BA658" s="61">
        <v>31741</v>
      </c>
      <c r="BB658" s="61">
        <v>30972</v>
      </c>
      <c r="BC658" s="61">
        <v>38151</v>
      </c>
      <c r="BD658" s="61">
        <v>92316</v>
      </c>
      <c r="BE658" s="61">
        <v>82029</v>
      </c>
      <c r="BF658" s="61">
        <v>52102</v>
      </c>
      <c r="BG658" s="61">
        <v>60016</v>
      </c>
      <c r="BH658" s="61">
        <v>24428</v>
      </c>
      <c r="BI658" s="61">
        <v>21300</v>
      </c>
      <c r="BJ658" s="61">
        <v>38641</v>
      </c>
      <c r="BK658" s="61">
        <v>35272</v>
      </c>
      <c r="BL658" s="61">
        <v>55905</v>
      </c>
      <c r="BM658" s="61">
        <v>46856</v>
      </c>
      <c r="BN658" s="61">
        <v>33409</v>
      </c>
      <c r="BO658" s="61">
        <v>33158</v>
      </c>
      <c r="BP658" s="61">
        <v>54096</v>
      </c>
      <c r="BQ658" s="61">
        <v>59274</v>
      </c>
      <c r="BR658" s="61">
        <v>39371</v>
      </c>
      <c r="BS658" s="61">
        <v>76572</v>
      </c>
      <c r="BT658" s="61">
        <v>41195</v>
      </c>
      <c r="BU658" s="61">
        <v>45203</v>
      </c>
      <c r="BV658" s="61">
        <v>92506</v>
      </c>
      <c r="BW658" s="61"/>
      <c r="BX658" s="61"/>
      <c r="BY658" s="61"/>
      <c r="BZ658" s="61"/>
      <c r="CA658" s="61"/>
      <c r="CB658" s="61"/>
      <c r="CC658" s="61">
        <v>47915</v>
      </c>
      <c r="CD658" s="61">
        <v>51613</v>
      </c>
      <c r="CE658" s="61">
        <v>53953</v>
      </c>
      <c r="CF658" s="61">
        <v>46627</v>
      </c>
    </row>
    <row r="659" spans="2:84" x14ac:dyDescent="0.2">
      <c r="B659" s="62" t="s">
        <v>153</v>
      </c>
      <c r="G659" s="61">
        <v>67549</v>
      </c>
      <c r="H659" s="64">
        <v>108186</v>
      </c>
      <c r="I659" s="61">
        <v>99983</v>
      </c>
      <c r="J659" s="64">
        <v>150546</v>
      </c>
      <c r="K659" s="64">
        <v>117947</v>
      </c>
      <c r="L659" s="61">
        <v>84524</v>
      </c>
      <c r="M659" s="64">
        <v>106446</v>
      </c>
      <c r="N659" s="64">
        <v>120644</v>
      </c>
      <c r="O659" s="61">
        <v>96107</v>
      </c>
      <c r="P659" s="64">
        <v>125718</v>
      </c>
      <c r="Q659" s="61">
        <v>96914</v>
      </c>
      <c r="R659" s="61">
        <v>60688</v>
      </c>
      <c r="S659" s="64">
        <v>109634</v>
      </c>
      <c r="T659" s="61">
        <v>89405</v>
      </c>
      <c r="U659" s="61">
        <v>70830</v>
      </c>
      <c r="V659" s="61">
        <v>27231</v>
      </c>
      <c r="W659" s="61">
        <v>89994</v>
      </c>
      <c r="X659" s="61">
        <v>79982</v>
      </c>
      <c r="Y659" s="61">
        <v>64351</v>
      </c>
      <c r="Z659" s="61">
        <v>88433</v>
      </c>
      <c r="AA659" s="61">
        <v>60627</v>
      </c>
      <c r="AB659" s="61">
        <v>76812</v>
      </c>
      <c r="AC659" s="61">
        <v>84444</v>
      </c>
      <c r="AD659" s="61">
        <v>50185</v>
      </c>
      <c r="AE659" s="61">
        <v>73159</v>
      </c>
      <c r="AF659" s="61">
        <v>63306</v>
      </c>
      <c r="AG659" s="61">
        <v>82136</v>
      </c>
      <c r="AH659" s="61">
        <v>71773</v>
      </c>
      <c r="AI659" s="61">
        <v>78569</v>
      </c>
      <c r="AJ659" s="61">
        <v>99247</v>
      </c>
      <c r="AK659" s="61">
        <v>75491</v>
      </c>
      <c r="AL659" s="64">
        <v>104357</v>
      </c>
      <c r="AM659" s="61">
        <v>91403</v>
      </c>
      <c r="AN659" s="61">
        <v>69944</v>
      </c>
      <c r="AO659" s="61">
        <v>83162</v>
      </c>
      <c r="AP659" s="61">
        <v>66563</v>
      </c>
      <c r="AQ659" s="61">
        <v>68209</v>
      </c>
      <c r="AR659" s="61">
        <v>86474</v>
      </c>
      <c r="AS659" s="61">
        <v>87041</v>
      </c>
      <c r="AT659" s="61">
        <v>82069</v>
      </c>
      <c r="AU659" s="64">
        <v>119198</v>
      </c>
      <c r="AV659" s="61">
        <v>61061</v>
      </c>
      <c r="AW659" s="61">
        <v>55494</v>
      </c>
      <c r="AX659" s="61">
        <v>69310</v>
      </c>
      <c r="AY659" s="61">
        <v>77117</v>
      </c>
      <c r="AZ659" s="61">
        <v>61356</v>
      </c>
      <c r="BA659" s="61">
        <v>65721</v>
      </c>
      <c r="BB659" s="61">
        <v>49740</v>
      </c>
      <c r="BC659" s="61">
        <v>47678</v>
      </c>
      <c r="BD659" s="61">
        <v>81067</v>
      </c>
      <c r="BE659" s="61">
        <v>57713</v>
      </c>
      <c r="BF659" s="61">
        <v>61334</v>
      </c>
      <c r="BG659" s="61">
        <v>79783</v>
      </c>
      <c r="BH659" s="61">
        <v>58180</v>
      </c>
      <c r="BI659" s="61">
        <v>54065</v>
      </c>
      <c r="BJ659" s="61">
        <v>59682</v>
      </c>
      <c r="BK659" s="61">
        <v>53155</v>
      </c>
      <c r="BL659" s="61">
        <v>45404</v>
      </c>
      <c r="BM659" s="61">
        <v>50153</v>
      </c>
      <c r="BN659" s="61">
        <v>50622</v>
      </c>
      <c r="BO659" s="61">
        <v>44915</v>
      </c>
      <c r="BP659" s="61">
        <v>60026</v>
      </c>
      <c r="BQ659" s="61">
        <v>55551</v>
      </c>
      <c r="BR659" s="61">
        <v>39768</v>
      </c>
      <c r="BS659" s="61">
        <v>61019</v>
      </c>
      <c r="BT659" s="61">
        <v>52205</v>
      </c>
      <c r="BU659" s="61">
        <v>63434</v>
      </c>
      <c r="BV659" s="61">
        <v>57861</v>
      </c>
      <c r="BW659" s="61"/>
      <c r="BX659" s="61"/>
      <c r="BY659" s="61"/>
      <c r="BZ659" s="61"/>
      <c r="CA659" s="61"/>
      <c r="CB659" s="61"/>
      <c r="CC659" s="61">
        <v>54086</v>
      </c>
      <c r="CD659" s="61">
        <v>38736</v>
      </c>
      <c r="CE659" s="61">
        <v>66482</v>
      </c>
      <c r="CF659" s="61">
        <v>46591</v>
      </c>
    </row>
    <row r="660" spans="2:84" x14ac:dyDescent="0.2">
      <c r="B660" s="62" t="s">
        <v>185</v>
      </c>
      <c r="G660" s="61">
        <v>35381</v>
      </c>
      <c r="H660" s="61">
        <v>49526</v>
      </c>
      <c r="I660" s="61">
        <v>38959</v>
      </c>
      <c r="J660" s="61">
        <v>41663</v>
      </c>
      <c r="K660" s="61">
        <v>52179</v>
      </c>
      <c r="L660" s="61">
        <v>39390</v>
      </c>
      <c r="M660" s="61">
        <v>48328</v>
      </c>
      <c r="N660" s="61">
        <v>68050</v>
      </c>
      <c r="O660" s="64">
        <v>134648</v>
      </c>
      <c r="P660" s="64">
        <v>185011</v>
      </c>
      <c r="Q660" s="64">
        <v>240082</v>
      </c>
      <c r="R660" s="64">
        <v>131842</v>
      </c>
      <c r="S660" s="64">
        <v>140974</v>
      </c>
      <c r="T660" s="64">
        <v>212583</v>
      </c>
      <c r="U660" s="61">
        <v>69658</v>
      </c>
      <c r="V660" s="64">
        <v>142360</v>
      </c>
      <c r="W660" s="64">
        <v>165256</v>
      </c>
      <c r="X660" s="61">
        <v>41109</v>
      </c>
      <c r="Y660" s="61">
        <v>49164</v>
      </c>
      <c r="Z660" s="61">
        <v>48698</v>
      </c>
      <c r="AA660" s="61">
        <v>41967</v>
      </c>
      <c r="AB660" s="61">
        <v>43157</v>
      </c>
      <c r="AC660" s="61">
        <v>60257</v>
      </c>
      <c r="AD660" s="61">
        <v>48068</v>
      </c>
      <c r="AE660" s="61">
        <v>56503</v>
      </c>
      <c r="AF660" s="61">
        <v>53331</v>
      </c>
      <c r="AG660" s="61">
        <v>46988</v>
      </c>
      <c r="AH660" s="61">
        <v>32031</v>
      </c>
      <c r="AI660" s="61">
        <v>54893</v>
      </c>
      <c r="AJ660" s="61">
        <v>57246</v>
      </c>
      <c r="AK660" s="61">
        <v>43604</v>
      </c>
      <c r="AL660" s="61">
        <v>56644</v>
      </c>
      <c r="AM660" s="61">
        <v>42773</v>
      </c>
      <c r="AN660" s="61">
        <v>28118</v>
      </c>
      <c r="AO660" s="61">
        <v>43007</v>
      </c>
      <c r="AP660" s="61">
        <v>50829</v>
      </c>
      <c r="AQ660" s="61">
        <v>44302</v>
      </c>
      <c r="AR660" s="61">
        <v>43533</v>
      </c>
      <c r="AS660" s="61">
        <v>43074</v>
      </c>
      <c r="AT660" s="61">
        <v>24614</v>
      </c>
      <c r="AU660" s="61">
        <v>23282</v>
      </c>
      <c r="AV660" s="61">
        <v>21883</v>
      </c>
      <c r="AW660" s="61">
        <v>70339</v>
      </c>
      <c r="AX660" s="61">
        <v>62295</v>
      </c>
      <c r="AY660" s="61">
        <v>40078</v>
      </c>
      <c r="AZ660" s="61">
        <v>42953</v>
      </c>
      <c r="BA660" s="61">
        <v>45656</v>
      </c>
      <c r="BB660" s="61">
        <v>53277</v>
      </c>
      <c r="BC660" s="61">
        <v>34818</v>
      </c>
      <c r="BD660" s="61">
        <v>40524</v>
      </c>
      <c r="BE660" s="61">
        <v>40861</v>
      </c>
      <c r="BF660" s="61">
        <v>25185</v>
      </c>
      <c r="BG660" s="61">
        <v>57304</v>
      </c>
      <c r="BH660" s="61">
        <v>26851</v>
      </c>
      <c r="BI660" s="61">
        <v>47844</v>
      </c>
      <c r="BJ660" s="61">
        <v>51126</v>
      </c>
      <c r="BK660" s="61">
        <v>41967</v>
      </c>
      <c r="BL660" s="61">
        <v>18162</v>
      </c>
      <c r="BM660" s="61">
        <v>39806</v>
      </c>
      <c r="BN660" s="61">
        <v>31684</v>
      </c>
      <c r="BO660" s="61">
        <v>19022</v>
      </c>
      <c r="BP660" s="61">
        <v>27513</v>
      </c>
      <c r="BQ660" s="61">
        <v>19697</v>
      </c>
      <c r="BR660" s="61">
        <v>59585</v>
      </c>
      <c r="BS660" s="61">
        <v>70935</v>
      </c>
      <c r="BT660" s="61">
        <v>57780</v>
      </c>
      <c r="BU660" s="61">
        <v>75303</v>
      </c>
      <c r="BV660" s="61">
        <v>69593</v>
      </c>
      <c r="BW660" s="61"/>
      <c r="BX660" s="61"/>
      <c r="BY660" s="61"/>
      <c r="BZ660" s="61"/>
      <c r="CA660" s="61"/>
      <c r="CB660" s="61"/>
      <c r="CC660" s="61">
        <v>53323</v>
      </c>
      <c r="CD660" s="61">
        <v>52880</v>
      </c>
      <c r="CE660" s="61">
        <v>54448</v>
      </c>
      <c r="CF660" s="61">
        <v>42093</v>
      </c>
    </row>
    <row r="661" spans="2:84" x14ac:dyDescent="0.2">
      <c r="B661" s="62" t="s">
        <v>421</v>
      </c>
      <c r="G661" s="64">
        <v>162783</v>
      </c>
      <c r="H661" s="64">
        <v>209543</v>
      </c>
      <c r="I661" s="64">
        <v>136503</v>
      </c>
      <c r="J661" s="64">
        <v>199570</v>
      </c>
      <c r="K661" s="64">
        <v>196991</v>
      </c>
      <c r="L661" s="64">
        <v>187468</v>
      </c>
      <c r="M661" s="64">
        <v>170453</v>
      </c>
      <c r="N661" s="64">
        <v>202518</v>
      </c>
      <c r="O661" s="64">
        <v>196826</v>
      </c>
      <c r="P661" s="64">
        <v>219747</v>
      </c>
      <c r="Q661" s="64">
        <v>168688</v>
      </c>
      <c r="R661" s="64">
        <v>169340</v>
      </c>
      <c r="S661" s="64">
        <v>184311</v>
      </c>
      <c r="T661" s="64">
        <v>156348</v>
      </c>
      <c r="U661" s="64">
        <v>153066</v>
      </c>
      <c r="V661" s="64">
        <v>204260</v>
      </c>
      <c r="W661" s="64">
        <v>136326</v>
      </c>
      <c r="X661" s="61">
        <v>85182</v>
      </c>
      <c r="Y661" s="61">
        <v>54153</v>
      </c>
      <c r="Z661" s="61">
        <v>65009</v>
      </c>
      <c r="AA661" s="64">
        <v>125617</v>
      </c>
      <c r="AB661" s="64">
        <v>119680</v>
      </c>
      <c r="AC661" s="61">
        <v>87267</v>
      </c>
      <c r="AD661" s="61">
        <v>37515</v>
      </c>
      <c r="AE661" s="61">
        <v>59548</v>
      </c>
      <c r="AF661" s="61">
        <v>62404</v>
      </c>
      <c r="AG661" s="61">
        <v>77928</v>
      </c>
      <c r="AH661" s="61">
        <v>84945</v>
      </c>
      <c r="AI661" s="61">
        <v>49294</v>
      </c>
      <c r="AJ661" s="61">
        <v>90108</v>
      </c>
      <c r="AK661" s="61">
        <v>23387</v>
      </c>
      <c r="AL661" s="61">
        <v>87886</v>
      </c>
      <c r="AM661" s="64">
        <v>124256</v>
      </c>
      <c r="AN661" s="64">
        <v>136020</v>
      </c>
      <c r="AO661" s="61">
        <v>89379</v>
      </c>
      <c r="AP661" s="64">
        <v>106695</v>
      </c>
      <c r="AQ661" s="61">
        <v>80522</v>
      </c>
      <c r="AR661" s="61">
        <v>62926</v>
      </c>
      <c r="AS661" s="64">
        <v>101874</v>
      </c>
      <c r="AT661" s="64">
        <v>125658</v>
      </c>
      <c r="AU661" s="64">
        <v>133414</v>
      </c>
      <c r="AV661" s="61">
        <v>88063</v>
      </c>
      <c r="AW661" s="61">
        <v>77177</v>
      </c>
      <c r="AX661" s="64">
        <v>109575</v>
      </c>
      <c r="AY661" s="61">
        <v>88159</v>
      </c>
      <c r="AZ661" s="64">
        <v>108636</v>
      </c>
      <c r="BA661" s="61">
        <v>95207</v>
      </c>
      <c r="BB661" s="61">
        <v>88616</v>
      </c>
      <c r="BC661" s="61">
        <v>96633</v>
      </c>
      <c r="BD661" s="64">
        <v>135216</v>
      </c>
      <c r="BE661" s="64">
        <v>113065</v>
      </c>
      <c r="BF661" s="64">
        <v>153262</v>
      </c>
      <c r="BG661" s="61">
        <v>81741</v>
      </c>
      <c r="BH661" s="61">
        <v>84919</v>
      </c>
      <c r="BI661" s="61">
        <v>82966</v>
      </c>
      <c r="BJ661" s="61">
        <v>88275</v>
      </c>
      <c r="BK661" s="61">
        <v>76294</v>
      </c>
      <c r="BL661" s="61">
        <v>72163</v>
      </c>
      <c r="BM661" s="61">
        <v>64378</v>
      </c>
      <c r="BN661" s="61">
        <v>39664</v>
      </c>
      <c r="BO661" s="61">
        <v>55799</v>
      </c>
      <c r="BP661" s="61">
        <v>58006</v>
      </c>
      <c r="BQ661" s="61">
        <v>53117</v>
      </c>
      <c r="BR661" s="61">
        <v>44917</v>
      </c>
      <c r="BS661" s="61">
        <v>50895</v>
      </c>
      <c r="BT661" s="61">
        <v>40342</v>
      </c>
      <c r="BU661" s="61">
        <v>34813</v>
      </c>
      <c r="BV661" s="61">
        <v>84522</v>
      </c>
      <c r="BW661" s="61"/>
      <c r="BX661" s="61"/>
      <c r="BY661" s="61"/>
      <c r="BZ661" s="61"/>
      <c r="CA661" s="61"/>
      <c r="CB661" s="61"/>
      <c r="CC661" s="61">
        <v>59681</v>
      </c>
      <c r="CD661" s="61">
        <v>37975</v>
      </c>
      <c r="CE661" s="61">
        <v>78685</v>
      </c>
      <c r="CF661" s="61">
        <v>40087</v>
      </c>
    </row>
    <row r="662" spans="2:84" x14ac:dyDescent="0.2">
      <c r="B662" s="62" t="s">
        <v>168</v>
      </c>
      <c r="G662" s="64">
        <v>167206</v>
      </c>
      <c r="H662" s="64">
        <v>225301</v>
      </c>
      <c r="I662" s="64">
        <v>160185</v>
      </c>
      <c r="J662" s="64">
        <v>143692</v>
      </c>
      <c r="K662" s="64">
        <v>165927</v>
      </c>
      <c r="L662" s="64">
        <v>114338</v>
      </c>
      <c r="M662" s="64">
        <v>104979</v>
      </c>
      <c r="N662" s="64">
        <v>105271</v>
      </c>
      <c r="O662" s="61">
        <v>82028</v>
      </c>
      <c r="P662" s="61">
        <v>69933</v>
      </c>
      <c r="Q662" s="61">
        <v>97272</v>
      </c>
      <c r="R662" s="61">
        <v>79682</v>
      </c>
      <c r="S662" s="61">
        <v>68331</v>
      </c>
      <c r="T662" s="61">
        <v>84880</v>
      </c>
      <c r="U662" s="61">
        <v>58757</v>
      </c>
      <c r="V662" s="61">
        <v>65558</v>
      </c>
      <c r="W662" s="61">
        <v>79291</v>
      </c>
      <c r="X662" s="61">
        <v>46707</v>
      </c>
      <c r="Y662" s="61">
        <v>49826</v>
      </c>
      <c r="Z662" s="61">
        <v>56207</v>
      </c>
      <c r="AA662" s="61">
        <v>45660</v>
      </c>
      <c r="AB662" s="61">
        <v>42198</v>
      </c>
      <c r="AC662" s="61">
        <v>54504</v>
      </c>
      <c r="AD662" s="61">
        <v>18185</v>
      </c>
      <c r="AE662" s="60">
        <v>7056</v>
      </c>
      <c r="AF662" s="60">
        <v>5960</v>
      </c>
      <c r="AG662" s="61">
        <v>19408</v>
      </c>
      <c r="AH662" s="61">
        <v>80124</v>
      </c>
      <c r="AI662" s="61">
        <v>94374</v>
      </c>
      <c r="AJ662" s="61">
        <v>64300</v>
      </c>
      <c r="AK662" s="61">
        <v>65438</v>
      </c>
      <c r="AL662" s="61">
        <v>69818</v>
      </c>
      <c r="AM662" s="61">
        <v>50100</v>
      </c>
      <c r="AN662" s="61">
        <v>51078</v>
      </c>
      <c r="AO662" s="61">
        <v>81222</v>
      </c>
      <c r="AP662" s="61">
        <v>66739</v>
      </c>
      <c r="AQ662" s="61">
        <v>49016</v>
      </c>
      <c r="AR662" s="61">
        <v>72622</v>
      </c>
      <c r="AS662" s="61">
        <v>58776</v>
      </c>
      <c r="AT662" s="61">
        <v>62609</v>
      </c>
      <c r="AU662" s="61">
        <v>56345</v>
      </c>
      <c r="AV662" s="61">
        <v>51651</v>
      </c>
      <c r="AW662" s="61">
        <v>40238</v>
      </c>
      <c r="AX662" s="61">
        <v>69378</v>
      </c>
      <c r="AY662" s="61">
        <v>56221</v>
      </c>
      <c r="AZ662" s="61">
        <v>48116</v>
      </c>
      <c r="BA662" s="61">
        <v>53604</v>
      </c>
      <c r="BB662" s="61">
        <v>45587</v>
      </c>
      <c r="BC662" s="61">
        <v>38726</v>
      </c>
      <c r="BD662" s="61">
        <v>55524</v>
      </c>
      <c r="BE662" s="61">
        <v>40443</v>
      </c>
      <c r="BF662" s="61">
        <v>40346</v>
      </c>
      <c r="BG662" s="61">
        <v>55398</v>
      </c>
      <c r="BH662" s="61">
        <v>42078</v>
      </c>
      <c r="BI662" s="61">
        <v>58333</v>
      </c>
      <c r="BJ662" s="61">
        <v>54301</v>
      </c>
      <c r="BK662" s="61">
        <v>40913</v>
      </c>
      <c r="BL662" s="61">
        <v>51222</v>
      </c>
      <c r="BM662" s="61">
        <v>61746</v>
      </c>
      <c r="BN662" s="61">
        <v>52483</v>
      </c>
      <c r="BO662" s="61">
        <v>50475</v>
      </c>
      <c r="BP662" s="61">
        <v>56574</v>
      </c>
      <c r="BQ662" s="61">
        <v>39820</v>
      </c>
      <c r="BR662" s="61">
        <v>41418</v>
      </c>
      <c r="BS662" s="61">
        <v>55058</v>
      </c>
      <c r="BT662" s="61">
        <v>36135</v>
      </c>
      <c r="BU662" s="61">
        <v>38465</v>
      </c>
      <c r="BV662" s="61">
        <v>39097</v>
      </c>
      <c r="BW662" s="61"/>
      <c r="BX662" s="61"/>
      <c r="BY662" s="61"/>
      <c r="BZ662" s="61"/>
      <c r="CA662" s="61"/>
      <c r="CB662" s="61"/>
      <c r="CC662" s="61">
        <v>46574</v>
      </c>
      <c r="CD662" s="61">
        <v>40288</v>
      </c>
      <c r="CE662" s="61">
        <v>46097</v>
      </c>
      <c r="CF662" s="61">
        <v>36917</v>
      </c>
    </row>
    <row r="663" spans="2:84" x14ac:dyDescent="0.2">
      <c r="B663" s="62" t="s">
        <v>223</v>
      </c>
      <c r="G663" s="61">
        <v>40809</v>
      </c>
      <c r="H663" s="61">
        <v>64660</v>
      </c>
      <c r="I663" s="61">
        <v>59483</v>
      </c>
      <c r="J663" s="61">
        <v>68598</v>
      </c>
      <c r="K663" s="61">
        <v>92088</v>
      </c>
      <c r="L663" s="61">
        <v>60967</v>
      </c>
      <c r="M663" s="61">
        <v>42761</v>
      </c>
      <c r="N663" s="61">
        <v>92896</v>
      </c>
      <c r="O663" s="61">
        <v>84370</v>
      </c>
      <c r="P663" s="61">
        <v>88167</v>
      </c>
      <c r="Q663" s="61">
        <v>90580</v>
      </c>
      <c r="R663" s="61">
        <v>67975</v>
      </c>
      <c r="S663" s="61">
        <v>73646</v>
      </c>
      <c r="T663" s="61">
        <v>75240</v>
      </c>
      <c r="U663" s="61">
        <v>54178</v>
      </c>
      <c r="V663" s="61">
        <v>65335</v>
      </c>
      <c r="W663" s="61">
        <v>80889</v>
      </c>
      <c r="X663" s="61">
        <v>60014</v>
      </c>
      <c r="Y663" s="61">
        <v>57978</v>
      </c>
      <c r="Z663" s="61">
        <v>64613</v>
      </c>
      <c r="AA663" s="61">
        <v>46312</v>
      </c>
      <c r="AB663" s="61">
        <v>45422</v>
      </c>
      <c r="AC663" s="61">
        <v>52336</v>
      </c>
      <c r="AD663" s="61">
        <v>45215</v>
      </c>
      <c r="AE663" s="61">
        <v>50296</v>
      </c>
      <c r="AF663" s="61">
        <v>71074</v>
      </c>
      <c r="AG663" s="61">
        <v>62426</v>
      </c>
      <c r="AH663" s="61">
        <v>59326</v>
      </c>
      <c r="AI663" s="61">
        <v>79216</v>
      </c>
      <c r="AJ663" s="61">
        <v>64555</v>
      </c>
      <c r="AK663" s="61">
        <v>59016</v>
      </c>
      <c r="AL663" s="61">
        <v>71674</v>
      </c>
      <c r="AM663" s="61">
        <v>50304</v>
      </c>
      <c r="AN663" s="61">
        <v>42424</v>
      </c>
      <c r="AO663" s="61">
        <v>53720</v>
      </c>
      <c r="AP663" s="61">
        <v>67557</v>
      </c>
      <c r="AQ663" s="61">
        <v>50109</v>
      </c>
      <c r="AR663" s="61">
        <v>66722</v>
      </c>
      <c r="AS663" s="61">
        <v>60148</v>
      </c>
      <c r="AT663" s="61">
        <v>69303</v>
      </c>
      <c r="AU663" s="61">
        <v>81040</v>
      </c>
      <c r="AV663" s="61">
        <v>62574</v>
      </c>
      <c r="AW663" s="61">
        <v>62999</v>
      </c>
      <c r="AX663" s="61">
        <v>81692</v>
      </c>
      <c r="AY663" s="61">
        <v>56656</v>
      </c>
      <c r="AZ663" s="61">
        <v>52298</v>
      </c>
      <c r="BA663" s="61">
        <v>56919</v>
      </c>
      <c r="BB663" s="61">
        <v>42854</v>
      </c>
      <c r="BC663" s="61">
        <v>49494</v>
      </c>
      <c r="BD663" s="61">
        <v>77682</v>
      </c>
      <c r="BE663" s="61">
        <v>63259</v>
      </c>
      <c r="BF663" s="61">
        <v>71308</v>
      </c>
      <c r="BG663" s="61">
        <v>83003</v>
      </c>
      <c r="BH663" s="61">
        <v>68953</v>
      </c>
      <c r="BI663" s="61">
        <v>72319</v>
      </c>
      <c r="BJ663" s="61">
        <v>63265</v>
      </c>
      <c r="BK663" s="61">
        <v>63400</v>
      </c>
      <c r="BL663" s="61">
        <v>45274</v>
      </c>
      <c r="BM663" s="61">
        <v>60140</v>
      </c>
      <c r="BN663" s="61">
        <v>57224</v>
      </c>
      <c r="BO663" s="61">
        <v>46303</v>
      </c>
      <c r="BP663" s="61">
        <v>65526</v>
      </c>
      <c r="BQ663" s="61">
        <v>63114</v>
      </c>
      <c r="BR663" s="61">
        <v>75086</v>
      </c>
      <c r="BS663" s="61">
        <v>88523</v>
      </c>
      <c r="BT663" s="61">
        <v>54280</v>
      </c>
      <c r="BU663" s="61">
        <v>32282</v>
      </c>
      <c r="BV663" s="61">
        <v>32774</v>
      </c>
      <c r="BW663" s="61"/>
      <c r="BX663" s="61"/>
      <c r="BY663" s="61"/>
      <c r="BZ663" s="61"/>
      <c r="CA663" s="61"/>
      <c r="CB663" s="61"/>
      <c r="CC663" s="61">
        <v>23795</v>
      </c>
      <c r="CD663" s="61">
        <v>23318</v>
      </c>
      <c r="CE663" s="61">
        <v>41082</v>
      </c>
      <c r="CF663" s="61">
        <v>36288</v>
      </c>
    </row>
    <row r="664" spans="2:84" x14ac:dyDescent="0.2">
      <c r="B664" s="62" t="s">
        <v>170</v>
      </c>
      <c r="G664" s="64">
        <v>705262</v>
      </c>
      <c r="H664" s="64">
        <v>872944</v>
      </c>
      <c r="I664" s="64">
        <v>621802</v>
      </c>
      <c r="J664" s="64">
        <v>649151</v>
      </c>
      <c r="K664" s="64">
        <v>778657</v>
      </c>
      <c r="L664" s="64">
        <v>580557</v>
      </c>
      <c r="M664" s="64">
        <v>607009</v>
      </c>
      <c r="N664" s="64">
        <v>739944</v>
      </c>
      <c r="O664" s="64">
        <v>628903</v>
      </c>
      <c r="P664" s="64">
        <v>594822</v>
      </c>
      <c r="Q664" s="64">
        <v>683326</v>
      </c>
      <c r="R664" s="64">
        <v>618582</v>
      </c>
      <c r="S664" s="64">
        <v>637605</v>
      </c>
      <c r="T664" s="64">
        <v>876621</v>
      </c>
      <c r="U664" s="64">
        <v>650108</v>
      </c>
      <c r="V664" s="64">
        <v>758469</v>
      </c>
      <c r="W664" s="64">
        <v>906080</v>
      </c>
      <c r="X664" s="64">
        <v>601720</v>
      </c>
      <c r="Y664" s="64">
        <v>617540</v>
      </c>
      <c r="Z664" s="64">
        <v>838321</v>
      </c>
      <c r="AA664" s="64">
        <v>706839</v>
      </c>
      <c r="AB664" s="64">
        <v>694981</v>
      </c>
      <c r="AC664" s="64">
        <v>850579</v>
      </c>
      <c r="AD664" s="64">
        <v>738964</v>
      </c>
      <c r="AE664" s="64">
        <v>749965</v>
      </c>
      <c r="AF664" s="64">
        <v>927959</v>
      </c>
      <c r="AG664" s="64">
        <v>774028</v>
      </c>
      <c r="AH664" s="64">
        <v>790610</v>
      </c>
      <c r="AI664" s="64">
        <v>913818</v>
      </c>
      <c r="AJ664" s="64">
        <v>698138</v>
      </c>
      <c r="AK664" s="64">
        <v>729726</v>
      </c>
      <c r="AL664" s="64">
        <v>905051</v>
      </c>
      <c r="AM664" s="64">
        <v>745981</v>
      </c>
      <c r="AN664" s="64">
        <v>726249</v>
      </c>
      <c r="AO664" s="64">
        <v>941999</v>
      </c>
      <c r="AP664" s="64">
        <v>795738</v>
      </c>
      <c r="AQ664" s="64">
        <v>915235</v>
      </c>
      <c r="AR664" s="64">
        <v>973349</v>
      </c>
      <c r="AS664" s="64">
        <v>776533</v>
      </c>
      <c r="AT664" s="64">
        <v>770921</v>
      </c>
      <c r="AU664" s="65">
        <v>1061434</v>
      </c>
      <c r="AV664" s="65">
        <v>1027310</v>
      </c>
      <c r="AW664" s="64">
        <v>992446</v>
      </c>
      <c r="AX664" s="65">
        <v>1185893</v>
      </c>
      <c r="AY664" s="64">
        <v>896883</v>
      </c>
      <c r="AZ664" s="64">
        <v>937802</v>
      </c>
      <c r="BA664" s="65">
        <v>1037622</v>
      </c>
      <c r="BB664" s="64">
        <v>875493</v>
      </c>
      <c r="BC664" s="64">
        <v>826034</v>
      </c>
      <c r="BD664" s="65">
        <v>1040222</v>
      </c>
      <c r="BE664" s="64">
        <v>893930</v>
      </c>
      <c r="BF664" s="64">
        <v>907557</v>
      </c>
      <c r="BG664" s="65">
        <v>1181016</v>
      </c>
      <c r="BH664" s="64">
        <v>836732</v>
      </c>
      <c r="BI664" s="64">
        <v>866678</v>
      </c>
      <c r="BJ664" s="65">
        <v>1212622</v>
      </c>
      <c r="BK664" s="64">
        <v>896637</v>
      </c>
      <c r="BL664" s="64">
        <v>827708</v>
      </c>
      <c r="BM664" s="65">
        <v>1217587</v>
      </c>
      <c r="BN664" s="64">
        <v>870386</v>
      </c>
      <c r="BO664" s="64">
        <v>703347</v>
      </c>
      <c r="BP664" s="64">
        <v>730454</v>
      </c>
      <c r="BQ664" s="64">
        <v>434367</v>
      </c>
      <c r="BR664" s="64">
        <v>274893</v>
      </c>
      <c r="BS664" s="64">
        <v>496130</v>
      </c>
      <c r="BT664" s="64">
        <v>719135</v>
      </c>
      <c r="BU664" s="64">
        <v>674684</v>
      </c>
      <c r="BV664" s="64">
        <v>566984</v>
      </c>
      <c r="BW664" s="64"/>
      <c r="BX664" s="64"/>
      <c r="BY664" s="64"/>
      <c r="BZ664" s="64"/>
      <c r="CA664" s="64"/>
      <c r="CB664" s="64"/>
      <c r="CC664" s="64">
        <v>250357</v>
      </c>
      <c r="CD664" s="61">
        <v>71736</v>
      </c>
      <c r="CE664" s="61">
        <v>42060</v>
      </c>
      <c r="CF664" s="61">
        <v>35963</v>
      </c>
    </row>
    <row r="665" spans="2:84" x14ac:dyDescent="0.2">
      <c r="B665" s="62" t="s">
        <v>380</v>
      </c>
      <c r="G665" s="65">
        <v>1091486</v>
      </c>
      <c r="H665" s="65">
        <v>1171029</v>
      </c>
      <c r="I665" s="64">
        <v>849979</v>
      </c>
      <c r="J665" s="64">
        <v>785138</v>
      </c>
      <c r="K665" s="64">
        <v>790213</v>
      </c>
      <c r="L665" s="64">
        <v>606481</v>
      </c>
      <c r="M665" s="64">
        <v>577470</v>
      </c>
      <c r="N665" s="64">
        <v>715531</v>
      </c>
      <c r="O665" s="64">
        <v>548374</v>
      </c>
      <c r="P665" s="64">
        <v>535956</v>
      </c>
      <c r="Q665" s="64">
        <v>643282</v>
      </c>
      <c r="R665" s="64">
        <v>531655</v>
      </c>
      <c r="S665" s="64">
        <v>494964</v>
      </c>
      <c r="T665" s="64">
        <v>612014</v>
      </c>
      <c r="U665" s="64">
        <v>455879</v>
      </c>
      <c r="V665" s="64">
        <v>460528</v>
      </c>
      <c r="W665" s="64">
        <v>567139</v>
      </c>
      <c r="X665" s="64">
        <v>388514</v>
      </c>
      <c r="Y665" s="64">
        <v>352856</v>
      </c>
      <c r="Z665" s="64">
        <v>346785</v>
      </c>
      <c r="AA665" s="64">
        <v>311750</v>
      </c>
      <c r="AB665" s="64">
        <v>261815</v>
      </c>
      <c r="AC665" s="64">
        <v>306353</v>
      </c>
      <c r="AD665" s="61">
        <v>46154</v>
      </c>
      <c r="AE665" s="61">
        <v>13023</v>
      </c>
      <c r="AF665" s="61">
        <v>20482</v>
      </c>
      <c r="AG665" s="61">
        <v>42465</v>
      </c>
      <c r="AH665" s="61">
        <v>42141</v>
      </c>
      <c r="AI665" s="61">
        <v>45017</v>
      </c>
      <c r="AJ665" s="61">
        <v>40836</v>
      </c>
      <c r="AK665" s="61">
        <v>37195</v>
      </c>
      <c r="AL665" s="61">
        <v>37554</v>
      </c>
      <c r="AM665" s="61">
        <v>36489</v>
      </c>
      <c r="AN665" s="61">
        <v>30025</v>
      </c>
      <c r="AO665" s="61">
        <v>41169</v>
      </c>
      <c r="AP665" s="61">
        <v>35657</v>
      </c>
      <c r="AQ665" s="61">
        <v>51729</v>
      </c>
      <c r="AR665" s="61">
        <v>57204</v>
      </c>
      <c r="AS665" s="61">
        <v>41748</v>
      </c>
      <c r="AT665" s="61">
        <v>37874</v>
      </c>
      <c r="AU665" s="61">
        <v>46943</v>
      </c>
      <c r="AV665" s="61">
        <v>36580</v>
      </c>
      <c r="AW665" s="61">
        <v>37873</v>
      </c>
      <c r="AX665" s="61">
        <v>59983</v>
      </c>
      <c r="AY665" s="61">
        <v>40017</v>
      </c>
      <c r="AZ665" s="61">
        <v>39462</v>
      </c>
      <c r="BA665" s="61">
        <v>50237</v>
      </c>
      <c r="BB665" s="61">
        <v>35445</v>
      </c>
      <c r="BC665" s="61">
        <v>20936</v>
      </c>
      <c r="BD665" s="61">
        <v>61297</v>
      </c>
      <c r="BE665" s="61">
        <v>24052</v>
      </c>
      <c r="BF665" s="61">
        <v>37781</v>
      </c>
      <c r="BG665" s="61">
        <v>53766</v>
      </c>
      <c r="BH665" s="61">
        <v>44296</v>
      </c>
      <c r="BI665" s="61">
        <v>43332</v>
      </c>
      <c r="BJ665" s="61">
        <v>65698</v>
      </c>
      <c r="BK665" s="61">
        <v>71791</v>
      </c>
      <c r="BL665" s="61">
        <v>59067</v>
      </c>
      <c r="BM665" s="61">
        <v>93450</v>
      </c>
      <c r="BN665" s="61">
        <v>60769</v>
      </c>
      <c r="BO665" s="61">
        <v>72812</v>
      </c>
      <c r="BP665" s="61">
        <v>65243</v>
      </c>
      <c r="BQ665" s="61">
        <v>37274</v>
      </c>
      <c r="BR665" s="61">
        <v>33732</v>
      </c>
      <c r="BS665" s="61">
        <v>32057</v>
      </c>
      <c r="BT665" s="61">
        <v>21171</v>
      </c>
      <c r="BU665" s="61">
        <v>22135</v>
      </c>
      <c r="BV665" s="61">
        <v>18677</v>
      </c>
      <c r="BW665" s="61"/>
      <c r="BX665" s="61"/>
      <c r="BY665" s="61"/>
      <c r="BZ665" s="61"/>
      <c r="CA665" s="61"/>
      <c r="CB665" s="61"/>
      <c r="CC665" s="61">
        <v>46245</v>
      </c>
      <c r="CD665" s="61">
        <v>35701</v>
      </c>
      <c r="CE665" s="61">
        <v>49419</v>
      </c>
      <c r="CF665" s="61">
        <v>35611</v>
      </c>
    </row>
    <row r="666" spans="2:84" x14ac:dyDescent="0.2">
      <c r="B666" s="62" t="s">
        <v>449</v>
      </c>
      <c r="G666" s="64">
        <v>112773</v>
      </c>
      <c r="H666" s="64">
        <v>123723</v>
      </c>
      <c r="I666" s="64">
        <v>100230</v>
      </c>
      <c r="J666" s="64">
        <v>106565</v>
      </c>
      <c r="K666" s="64">
        <v>127399</v>
      </c>
      <c r="L666" s="61">
        <v>79353</v>
      </c>
      <c r="M666" s="61">
        <v>75074</v>
      </c>
      <c r="N666" s="64">
        <v>119850</v>
      </c>
      <c r="O666" s="64">
        <v>117019</v>
      </c>
      <c r="P666" s="61">
        <v>75874</v>
      </c>
      <c r="Q666" s="61">
        <v>92911</v>
      </c>
      <c r="R666" s="61">
        <v>75750</v>
      </c>
      <c r="S666" s="61">
        <v>59927</v>
      </c>
      <c r="T666" s="61">
        <v>80802</v>
      </c>
      <c r="U666" s="61">
        <v>71703</v>
      </c>
      <c r="V666" s="61">
        <v>68241</v>
      </c>
      <c r="W666" s="61">
        <v>95216</v>
      </c>
      <c r="X666" s="61">
        <v>61476</v>
      </c>
      <c r="Y666" s="61">
        <v>61642</v>
      </c>
      <c r="Z666" s="61">
        <v>74028</v>
      </c>
      <c r="AA666" s="61">
        <v>63105</v>
      </c>
      <c r="AB666" s="61">
        <v>58729</v>
      </c>
      <c r="AC666" s="61">
        <v>91067</v>
      </c>
      <c r="AD666" s="61">
        <v>50813</v>
      </c>
      <c r="AE666" s="61">
        <v>49510</v>
      </c>
      <c r="AF666" s="61">
        <v>62036</v>
      </c>
      <c r="AG666" s="61">
        <v>49259</v>
      </c>
      <c r="AH666" s="61">
        <v>41411</v>
      </c>
      <c r="AI666" s="61">
        <v>48324</v>
      </c>
      <c r="AJ666" s="61">
        <v>46003</v>
      </c>
      <c r="AK666" s="61">
        <v>46780</v>
      </c>
      <c r="AL666" s="61">
        <v>66747</v>
      </c>
      <c r="AM666" s="61">
        <v>44640</v>
      </c>
      <c r="AN666" s="61">
        <v>36812</v>
      </c>
      <c r="AO666" s="61">
        <v>67215</v>
      </c>
      <c r="AP666" s="61">
        <v>40839</v>
      </c>
      <c r="AQ666" s="61">
        <v>47933</v>
      </c>
      <c r="AR666" s="61">
        <v>74880</v>
      </c>
      <c r="AS666" s="61">
        <v>69829</v>
      </c>
      <c r="AT666" s="61">
        <v>67096</v>
      </c>
      <c r="AU666" s="61">
        <v>96642</v>
      </c>
      <c r="AV666" s="61">
        <v>68767</v>
      </c>
      <c r="AW666" s="61">
        <v>66026</v>
      </c>
      <c r="AX666" s="61">
        <v>90251</v>
      </c>
      <c r="AY666" s="61">
        <v>79335</v>
      </c>
      <c r="AZ666" s="61">
        <v>79061</v>
      </c>
      <c r="BA666" s="61">
        <v>89478</v>
      </c>
      <c r="BB666" s="64">
        <v>118589</v>
      </c>
      <c r="BC666" s="64">
        <v>105115</v>
      </c>
      <c r="BD666" s="64">
        <v>126308</v>
      </c>
      <c r="BE666" s="64">
        <v>228074</v>
      </c>
      <c r="BF666" s="64">
        <v>304379</v>
      </c>
      <c r="BG666" s="64">
        <v>594566</v>
      </c>
      <c r="BH666" s="64">
        <v>584331</v>
      </c>
      <c r="BI666" s="64">
        <v>542058</v>
      </c>
      <c r="BJ666" s="61">
        <v>59417</v>
      </c>
      <c r="BK666" s="61">
        <v>45409</v>
      </c>
      <c r="BL666" s="61">
        <v>22944</v>
      </c>
      <c r="BM666" s="61">
        <v>27964</v>
      </c>
      <c r="BN666" s="61">
        <v>33490</v>
      </c>
      <c r="BO666" s="61">
        <v>45264</v>
      </c>
      <c r="BP666" s="61">
        <v>61792</v>
      </c>
      <c r="BQ666" s="61">
        <v>56955</v>
      </c>
      <c r="BR666" s="61">
        <v>57589</v>
      </c>
      <c r="BS666" s="61">
        <v>68834</v>
      </c>
      <c r="BT666" s="61">
        <v>45783</v>
      </c>
      <c r="BU666" s="61">
        <v>48903</v>
      </c>
      <c r="BV666" s="61">
        <v>73624</v>
      </c>
      <c r="BW666" s="61"/>
      <c r="BX666" s="61"/>
      <c r="BY666" s="61"/>
      <c r="BZ666" s="61"/>
      <c r="CA666" s="61"/>
      <c r="CB666" s="61"/>
      <c r="CC666" s="61">
        <v>56772</v>
      </c>
      <c r="CD666" s="61">
        <v>40178</v>
      </c>
      <c r="CE666" s="61">
        <v>58224</v>
      </c>
      <c r="CF666" s="61">
        <v>35316</v>
      </c>
    </row>
    <row r="667" spans="2:84" x14ac:dyDescent="0.2">
      <c r="B667" s="62" t="s">
        <v>202</v>
      </c>
      <c r="G667" s="64">
        <v>269003</v>
      </c>
      <c r="H667" s="64">
        <v>407095</v>
      </c>
      <c r="I667" s="64">
        <v>325696</v>
      </c>
      <c r="J667" s="64">
        <v>272475</v>
      </c>
      <c r="K667" s="64">
        <v>455092</v>
      </c>
      <c r="L667" s="64">
        <v>338563</v>
      </c>
      <c r="M667" s="64">
        <v>335965</v>
      </c>
      <c r="N667" s="64">
        <v>293284</v>
      </c>
      <c r="O667" s="64">
        <v>267183</v>
      </c>
      <c r="P667" s="64">
        <v>295519</v>
      </c>
      <c r="Q667" s="64">
        <v>350910</v>
      </c>
      <c r="R667" s="64">
        <v>249273</v>
      </c>
      <c r="S667" s="64">
        <v>231491</v>
      </c>
      <c r="T667" s="64">
        <v>335696</v>
      </c>
      <c r="U667" s="64">
        <v>232753</v>
      </c>
      <c r="V667" s="64">
        <v>235394</v>
      </c>
      <c r="W667" s="64">
        <v>359385</v>
      </c>
      <c r="X667" s="64">
        <v>265073</v>
      </c>
      <c r="Y667" s="64">
        <v>334326</v>
      </c>
      <c r="Z667" s="64">
        <v>240289</v>
      </c>
      <c r="AA667" s="64">
        <v>215439</v>
      </c>
      <c r="AB667" s="64">
        <v>229667</v>
      </c>
      <c r="AC667" s="64">
        <v>352531</v>
      </c>
      <c r="AD667" s="64">
        <v>210072</v>
      </c>
      <c r="AE667" s="64">
        <v>205072</v>
      </c>
      <c r="AF667" s="64">
        <v>297428</v>
      </c>
      <c r="AG667" s="64">
        <v>285112</v>
      </c>
      <c r="AH667" s="64">
        <v>224652</v>
      </c>
      <c r="AI667" s="64">
        <v>296885</v>
      </c>
      <c r="AJ667" s="64">
        <v>226072</v>
      </c>
      <c r="AK667" s="64">
        <v>209308</v>
      </c>
      <c r="AL667" s="64">
        <v>151094</v>
      </c>
      <c r="AM667" s="64">
        <v>118119</v>
      </c>
      <c r="AN667" s="64">
        <v>136020</v>
      </c>
      <c r="AO667" s="64">
        <v>160249</v>
      </c>
      <c r="AP667" s="64">
        <v>108717</v>
      </c>
      <c r="AQ667" s="64">
        <v>116848</v>
      </c>
      <c r="AR667" s="64">
        <v>123659</v>
      </c>
      <c r="AS667" s="61">
        <v>62392</v>
      </c>
      <c r="AT667" s="61">
        <v>55357</v>
      </c>
      <c r="AU667" s="61">
        <v>52850</v>
      </c>
      <c r="AV667" s="61">
        <v>57678</v>
      </c>
      <c r="AW667" s="61">
        <v>61204</v>
      </c>
      <c r="AX667" s="61">
        <v>37919</v>
      </c>
      <c r="AY667" s="61">
        <v>28615</v>
      </c>
      <c r="AZ667" s="61">
        <v>35446</v>
      </c>
      <c r="BA667" s="61">
        <v>54583</v>
      </c>
      <c r="BB667" s="61">
        <v>39593</v>
      </c>
      <c r="BC667" s="61">
        <v>35143</v>
      </c>
      <c r="BD667" s="61">
        <v>67123</v>
      </c>
      <c r="BE667" s="61">
        <v>42707</v>
      </c>
      <c r="BF667" s="61">
        <v>49257</v>
      </c>
      <c r="BG667" s="61">
        <v>47753</v>
      </c>
      <c r="BH667" s="61">
        <v>49291</v>
      </c>
      <c r="BI667" s="61">
        <v>33518</v>
      </c>
      <c r="BJ667" s="61">
        <v>33172</v>
      </c>
      <c r="BK667" s="61">
        <v>36394</v>
      </c>
      <c r="BL667" s="61">
        <v>48821</v>
      </c>
      <c r="BM667" s="61">
        <v>61979</v>
      </c>
      <c r="BN667" s="61">
        <v>71399</v>
      </c>
      <c r="BO667" s="61">
        <v>42915</v>
      </c>
      <c r="BP667" s="61">
        <v>32024</v>
      </c>
      <c r="BQ667" s="61">
        <v>15266</v>
      </c>
      <c r="BR667" s="61">
        <v>23224</v>
      </c>
      <c r="BS667" s="61">
        <v>14118</v>
      </c>
      <c r="BT667" s="61">
        <v>14672</v>
      </c>
      <c r="BU667" s="60">
        <v>1280</v>
      </c>
      <c r="BV667" s="61">
        <v>34953</v>
      </c>
      <c r="BW667" s="61"/>
      <c r="BX667" s="61"/>
      <c r="BY667" s="61"/>
      <c r="BZ667" s="61"/>
      <c r="CA667" s="61"/>
      <c r="CB667" s="61"/>
      <c r="CC667" s="61">
        <v>69151</v>
      </c>
      <c r="CD667" s="61">
        <v>45784</v>
      </c>
      <c r="CE667" s="61">
        <v>74068</v>
      </c>
      <c r="CF667" s="61">
        <v>32995</v>
      </c>
    </row>
    <row r="668" spans="2:84" x14ac:dyDescent="0.2">
      <c r="B668" s="62" t="s">
        <v>297</v>
      </c>
      <c r="G668" s="61">
        <v>62659</v>
      </c>
      <c r="H668" s="61">
        <v>41827</v>
      </c>
      <c r="I668" s="61">
        <v>54052</v>
      </c>
      <c r="J668" s="61">
        <v>47147</v>
      </c>
      <c r="K668" s="61">
        <v>47461</v>
      </c>
      <c r="L668" s="61">
        <v>46498</v>
      </c>
      <c r="M668" s="61">
        <v>36572</v>
      </c>
      <c r="N668" s="61">
        <v>38576</v>
      </c>
      <c r="O668" s="61">
        <v>51308</v>
      </c>
      <c r="P668" s="61">
        <v>36163</v>
      </c>
      <c r="Q668" s="61">
        <v>34981</v>
      </c>
      <c r="R668" s="61">
        <v>22947</v>
      </c>
      <c r="S668" s="61">
        <v>32070</v>
      </c>
      <c r="T668" s="61">
        <v>78092</v>
      </c>
      <c r="U668" s="61">
        <v>24253</v>
      </c>
      <c r="V668" s="61">
        <v>30230</v>
      </c>
      <c r="W668" s="61">
        <v>34839</v>
      </c>
      <c r="X668" s="61">
        <v>29124</v>
      </c>
      <c r="Y668" s="61">
        <v>24098</v>
      </c>
      <c r="Z668" s="61">
        <v>32378</v>
      </c>
      <c r="AA668" s="61">
        <v>24867</v>
      </c>
      <c r="AB668" s="61">
        <v>26337</v>
      </c>
      <c r="AC668" s="61">
        <v>28241</v>
      </c>
      <c r="AD668" s="61">
        <v>23332</v>
      </c>
      <c r="AE668" s="61">
        <v>25803</v>
      </c>
      <c r="AF668" s="61">
        <v>36778</v>
      </c>
      <c r="AG668" s="61">
        <v>32177</v>
      </c>
      <c r="AH668" s="61">
        <v>31269</v>
      </c>
      <c r="AI668" s="61">
        <v>40263</v>
      </c>
      <c r="AJ668" s="61">
        <v>46221</v>
      </c>
      <c r="AK668" s="61">
        <v>51759</v>
      </c>
      <c r="AL668" s="61">
        <v>58778</v>
      </c>
      <c r="AM668" s="61">
        <v>48427</v>
      </c>
      <c r="AN668" s="61">
        <v>38624</v>
      </c>
      <c r="AO668" s="61">
        <v>49568</v>
      </c>
      <c r="AP668" s="61">
        <v>39221</v>
      </c>
      <c r="AQ668" s="61">
        <v>37702</v>
      </c>
      <c r="AR668" s="61">
        <v>54358</v>
      </c>
      <c r="AS668" s="61">
        <v>46071</v>
      </c>
      <c r="AT668" s="61">
        <v>42198</v>
      </c>
      <c r="AU668" s="61">
        <v>55804</v>
      </c>
      <c r="AV668" s="61">
        <v>38680</v>
      </c>
      <c r="AW668" s="61">
        <v>42244</v>
      </c>
      <c r="AX668" s="61">
        <v>40531</v>
      </c>
      <c r="AY668" s="61">
        <v>45920</v>
      </c>
      <c r="AZ668" s="61">
        <v>39683</v>
      </c>
      <c r="BA668" s="61">
        <v>39367</v>
      </c>
      <c r="BB668" s="61">
        <v>36000</v>
      </c>
      <c r="BC668" s="61">
        <v>29678</v>
      </c>
      <c r="BD668" s="61">
        <v>44517</v>
      </c>
      <c r="BE668" s="61">
        <v>32303</v>
      </c>
      <c r="BF668" s="61">
        <v>32660</v>
      </c>
      <c r="BG668" s="61">
        <v>45718</v>
      </c>
      <c r="BH668" s="61">
        <v>32303</v>
      </c>
      <c r="BI668" s="61">
        <v>32352</v>
      </c>
      <c r="BJ668" s="61">
        <v>37516</v>
      </c>
      <c r="BK668" s="61">
        <v>27910</v>
      </c>
      <c r="BL668" s="61">
        <v>27105</v>
      </c>
      <c r="BM668" s="61">
        <v>30012</v>
      </c>
      <c r="BN668" s="61">
        <v>28937</v>
      </c>
      <c r="BO668" s="61">
        <v>26111</v>
      </c>
      <c r="BP668" s="61">
        <v>39124</v>
      </c>
      <c r="BQ668" s="61">
        <v>29671</v>
      </c>
      <c r="BR668" s="61">
        <v>27763</v>
      </c>
      <c r="BS668" s="61">
        <v>45104</v>
      </c>
      <c r="BT668" s="61">
        <v>31636</v>
      </c>
      <c r="BU668" s="61">
        <v>32426</v>
      </c>
      <c r="BV668" s="61">
        <v>39654</v>
      </c>
      <c r="BW668" s="61"/>
      <c r="BX668" s="61"/>
      <c r="BY668" s="61"/>
      <c r="BZ668" s="61"/>
      <c r="CA668" s="61"/>
      <c r="CB668" s="61"/>
      <c r="CC668" s="61">
        <v>26429</v>
      </c>
      <c r="CD668" s="61">
        <v>27963</v>
      </c>
      <c r="CE668" s="61">
        <v>27165</v>
      </c>
      <c r="CF668" s="61">
        <v>25539</v>
      </c>
    </row>
    <row r="669" spans="2:84" x14ac:dyDescent="0.2">
      <c r="B669" s="62" t="s">
        <v>790</v>
      </c>
      <c r="G669" s="65">
        <v>2140129</v>
      </c>
      <c r="H669" s="65">
        <v>2874526</v>
      </c>
      <c r="I669" s="65">
        <v>2275491</v>
      </c>
      <c r="J669" s="65">
        <v>2232618</v>
      </c>
      <c r="K669" s="65">
        <v>1413495</v>
      </c>
      <c r="L669" s="64">
        <v>668263</v>
      </c>
      <c r="M669" s="64">
        <v>527027</v>
      </c>
      <c r="N669" s="64">
        <v>609842</v>
      </c>
      <c r="O669" s="64">
        <v>416367</v>
      </c>
      <c r="P669" s="64">
        <v>403791</v>
      </c>
      <c r="Q669" s="64">
        <v>408394</v>
      </c>
      <c r="R669" s="64">
        <v>311867</v>
      </c>
      <c r="S669" s="64">
        <v>271449</v>
      </c>
      <c r="T669" s="64">
        <v>316831</v>
      </c>
      <c r="U669" s="64">
        <v>218297</v>
      </c>
      <c r="V669" s="64">
        <v>219561</v>
      </c>
      <c r="W669" s="64">
        <v>253400</v>
      </c>
      <c r="X669" s="64">
        <v>160227</v>
      </c>
      <c r="Y669" s="64">
        <v>153224</v>
      </c>
      <c r="Z669" s="64">
        <v>196518</v>
      </c>
      <c r="AA669" s="64">
        <v>115823</v>
      </c>
      <c r="AB669" s="61">
        <v>45919</v>
      </c>
      <c r="AC669" s="61">
        <v>15965</v>
      </c>
      <c r="AD669" s="61">
        <v>90170</v>
      </c>
      <c r="AE669" s="61">
        <v>59849</v>
      </c>
      <c r="AF669" s="61">
        <v>69650</v>
      </c>
      <c r="AG669" s="61">
        <v>54531</v>
      </c>
      <c r="AH669" s="61">
        <v>50476</v>
      </c>
      <c r="AI669" s="61">
        <v>64573</v>
      </c>
      <c r="AJ669" s="61">
        <v>45461</v>
      </c>
      <c r="AK669" s="61">
        <v>45701</v>
      </c>
      <c r="AL669" s="61">
        <v>68118</v>
      </c>
      <c r="AM669" s="61">
        <v>63534</v>
      </c>
      <c r="AN669" s="61">
        <v>55350</v>
      </c>
      <c r="AO669" s="61">
        <v>60343</v>
      </c>
      <c r="AP669" s="61">
        <v>53448</v>
      </c>
      <c r="AQ669" s="61">
        <v>41550</v>
      </c>
      <c r="AR669" s="61">
        <v>57459</v>
      </c>
      <c r="AS669" s="61">
        <v>36194</v>
      </c>
      <c r="AT669" s="61">
        <v>35318</v>
      </c>
      <c r="AU669" s="61">
        <v>54050</v>
      </c>
      <c r="AV669" s="61">
        <v>46420</v>
      </c>
      <c r="AW669" s="61">
        <v>44868</v>
      </c>
      <c r="AX669" s="61">
        <v>57107</v>
      </c>
      <c r="AY669" s="61">
        <v>41016</v>
      </c>
      <c r="AZ669" s="61">
        <v>40641</v>
      </c>
      <c r="BA669" s="61">
        <v>40176</v>
      </c>
      <c r="BB669" s="61">
        <v>49229</v>
      </c>
      <c r="BC669" s="61">
        <v>60221</v>
      </c>
      <c r="BD669" s="61">
        <v>85724</v>
      </c>
      <c r="BE669" s="61">
        <v>67240</v>
      </c>
      <c r="BF669" s="61">
        <v>71396</v>
      </c>
      <c r="BG669" s="64">
        <v>105237</v>
      </c>
      <c r="BH669" s="61">
        <v>48342</v>
      </c>
      <c r="BI669" s="61">
        <v>27408</v>
      </c>
      <c r="BJ669" s="61">
        <v>23597</v>
      </c>
      <c r="BK669" s="61">
        <v>19339</v>
      </c>
      <c r="BL669" s="60">
        <v>6668</v>
      </c>
      <c r="BM669" s="59">
        <v>162</v>
      </c>
      <c r="BN669" s="58"/>
      <c r="BO669" s="58"/>
      <c r="BP669" s="58"/>
      <c r="BQ669" s="58"/>
      <c r="BR669" s="58"/>
      <c r="BS669" s="58"/>
      <c r="BT669" s="58"/>
      <c r="BU669" s="58"/>
      <c r="BV669" s="58"/>
      <c r="BW669" s="58"/>
      <c r="BX669" s="58"/>
      <c r="BY669" s="58"/>
      <c r="BZ669" s="58"/>
      <c r="CA669" s="58"/>
      <c r="CB669" s="58"/>
      <c r="CC669" s="60">
        <v>4185</v>
      </c>
      <c r="CD669" s="60">
        <v>8987</v>
      </c>
      <c r="CE669" s="60">
        <v>9859</v>
      </c>
      <c r="CF669" s="61">
        <v>25419</v>
      </c>
    </row>
    <row r="670" spans="2:84" x14ac:dyDescent="0.2">
      <c r="B670" s="62" t="s">
        <v>376</v>
      </c>
      <c r="G670" s="64">
        <v>151822</v>
      </c>
      <c r="H670" s="64">
        <v>274333</v>
      </c>
      <c r="I670" s="64">
        <v>204207</v>
      </c>
      <c r="J670" s="64">
        <v>226315</v>
      </c>
      <c r="K670" s="64">
        <v>255028</v>
      </c>
      <c r="L670" s="64">
        <v>200821</v>
      </c>
      <c r="M670" s="64">
        <v>187434</v>
      </c>
      <c r="N670" s="64">
        <v>249241</v>
      </c>
      <c r="O670" s="64">
        <v>191475</v>
      </c>
      <c r="P670" s="64">
        <v>159985</v>
      </c>
      <c r="Q670" s="64">
        <v>229586</v>
      </c>
      <c r="R670" s="64">
        <v>174615</v>
      </c>
      <c r="S670" s="64">
        <v>164450</v>
      </c>
      <c r="T670" s="64">
        <v>199813</v>
      </c>
      <c r="U670" s="64">
        <v>149457</v>
      </c>
      <c r="V670" s="64">
        <v>129244</v>
      </c>
      <c r="W670" s="64">
        <v>178019</v>
      </c>
      <c r="X670" s="64">
        <v>105295</v>
      </c>
      <c r="Y670" s="64">
        <v>101584</v>
      </c>
      <c r="Z670" s="64">
        <v>115578</v>
      </c>
      <c r="AA670" s="64">
        <v>100084</v>
      </c>
      <c r="AB670" s="61">
        <v>79735</v>
      </c>
      <c r="AC670" s="61">
        <v>97648</v>
      </c>
      <c r="AD670" s="61">
        <v>83794</v>
      </c>
      <c r="AE670" s="61">
        <v>77437</v>
      </c>
      <c r="AF670" s="64">
        <v>105660</v>
      </c>
      <c r="AG670" s="61">
        <v>76867</v>
      </c>
      <c r="AH670" s="61">
        <v>60989</v>
      </c>
      <c r="AI670" s="61">
        <v>78424</v>
      </c>
      <c r="AJ670" s="61">
        <v>64773</v>
      </c>
      <c r="AK670" s="61">
        <v>56305</v>
      </c>
      <c r="AL670" s="61">
        <v>67252</v>
      </c>
      <c r="AM670" s="61">
        <v>48357</v>
      </c>
      <c r="AN670" s="61">
        <v>39478</v>
      </c>
      <c r="AO670" s="61">
        <v>54420</v>
      </c>
      <c r="AP670" s="61">
        <v>38216</v>
      </c>
      <c r="AQ670" s="61">
        <v>36430</v>
      </c>
      <c r="AR670" s="61">
        <v>83785</v>
      </c>
      <c r="AS670" s="61">
        <v>73149</v>
      </c>
      <c r="AT670" s="61">
        <v>61239</v>
      </c>
      <c r="AU670" s="61">
        <v>70617</v>
      </c>
      <c r="AV670" s="61">
        <v>29363</v>
      </c>
      <c r="AW670" s="60">
        <v>6838</v>
      </c>
      <c r="AX670" s="60">
        <v>2820</v>
      </c>
      <c r="AY670" s="61">
        <v>95965</v>
      </c>
      <c r="AZ670" s="61">
        <v>53798</v>
      </c>
      <c r="BA670" s="61">
        <v>56709</v>
      </c>
      <c r="BB670" s="61">
        <v>41204</v>
      </c>
      <c r="BC670" s="61">
        <v>38313</v>
      </c>
      <c r="BD670" s="61">
        <v>47644</v>
      </c>
      <c r="BE670" s="61">
        <v>34888</v>
      </c>
      <c r="BF670" s="61">
        <v>44136</v>
      </c>
      <c r="BG670" s="61">
        <v>50531</v>
      </c>
      <c r="BH670" s="61">
        <v>31714</v>
      </c>
      <c r="BI670" s="61">
        <v>38036</v>
      </c>
      <c r="BJ670" s="61">
        <v>50269</v>
      </c>
      <c r="BK670" s="61">
        <v>39902</v>
      </c>
      <c r="BL670" s="61">
        <v>35016</v>
      </c>
      <c r="BM670" s="61">
        <v>52785</v>
      </c>
      <c r="BN670" s="61">
        <v>26937</v>
      </c>
      <c r="BO670" s="61">
        <v>35630</v>
      </c>
      <c r="BP670" s="61">
        <v>53437</v>
      </c>
      <c r="BQ670" s="61">
        <v>66148</v>
      </c>
      <c r="BR670" s="64">
        <v>103402</v>
      </c>
      <c r="BS670" s="64">
        <v>126899</v>
      </c>
      <c r="BT670" s="61">
        <v>66455</v>
      </c>
      <c r="BU670" s="61">
        <v>58042</v>
      </c>
      <c r="BV670" s="61">
        <v>68324</v>
      </c>
      <c r="BW670" s="61"/>
      <c r="BX670" s="61"/>
      <c r="BY670" s="61"/>
      <c r="BZ670" s="61"/>
      <c r="CA670" s="61"/>
      <c r="CB670" s="61"/>
      <c r="CC670" s="61">
        <v>45796</v>
      </c>
      <c r="CD670" s="61">
        <v>16763</v>
      </c>
      <c r="CE670" s="61">
        <v>57674</v>
      </c>
      <c r="CF670" s="61">
        <v>23708</v>
      </c>
    </row>
    <row r="671" spans="2:84" x14ac:dyDescent="0.2">
      <c r="B671" s="62" t="s">
        <v>209</v>
      </c>
      <c r="G671" s="61">
        <v>33228</v>
      </c>
      <c r="H671" s="61">
        <v>38255</v>
      </c>
      <c r="I671" s="61">
        <v>31685</v>
      </c>
      <c r="J671" s="61">
        <v>32595</v>
      </c>
      <c r="K671" s="61">
        <v>40039</v>
      </c>
      <c r="L671" s="61">
        <v>30171</v>
      </c>
      <c r="M671" s="61">
        <v>32265</v>
      </c>
      <c r="N671" s="61">
        <v>41286</v>
      </c>
      <c r="O671" s="61">
        <v>31285</v>
      </c>
      <c r="P671" s="61">
        <v>31301</v>
      </c>
      <c r="Q671" s="61">
        <v>40325</v>
      </c>
      <c r="R671" s="61">
        <v>31364</v>
      </c>
      <c r="S671" s="61">
        <v>31096</v>
      </c>
      <c r="T671" s="61">
        <v>37233</v>
      </c>
      <c r="U671" s="61">
        <v>29832</v>
      </c>
      <c r="V671" s="61">
        <v>31346</v>
      </c>
      <c r="W671" s="61">
        <v>43001</v>
      </c>
      <c r="X671" s="61">
        <v>29674</v>
      </c>
      <c r="Y671" s="61">
        <v>32235</v>
      </c>
      <c r="Z671" s="61">
        <v>39030</v>
      </c>
      <c r="AA671" s="61">
        <v>32372</v>
      </c>
      <c r="AB671" s="61">
        <v>32675</v>
      </c>
      <c r="AC671" s="61">
        <v>41969</v>
      </c>
      <c r="AD671" s="61">
        <v>33673</v>
      </c>
      <c r="AE671" s="61">
        <v>33241</v>
      </c>
      <c r="AF671" s="61">
        <v>40941</v>
      </c>
      <c r="AG671" s="61">
        <v>30897</v>
      </c>
      <c r="AH671" s="61">
        <v>32592</v>
      </c>
      <c r="AI671" s="61">
        <v>37278</v>
      </c>
      <c r="AJ671" s="61">
        <v>28126</v>
      </c>
      <c r="AK671" s="61">
        <v>28362</v>
      </c>
      <c r="AL671" s="61">
        <v>33205</v>
      </c>
      <c r="AM671" s="61">
        <v>28251</v>
      </c>
      <c r="AN671" s="61">
        <v>29351</v>
      </c>
      <c r="AO671" s="61">
        <v>33996</v>
      </c>
      <c r="AP671" s="61">
        <v>25479</v>
      </c>
      <c r="AQ671" s="61">
        <v>28056</v>
      </c>
      <c r="AR671" s="61">
        <v>32263</v>
      </c>
      <c r="AS671" s="61">
        <v>26518</v>
      </c>
      <c r="AT671" s="61">
        <v>25461</v>
      </c>
      <c r="AU671" s="61">
        <v>29208</v>
      </c>
      <c r="AV671" s="61">
        <v>22887</v>
      </c>
      <c r="AW671" s="61">
        <v>22031</v>
      </c>
      <c r="AX671" s="61">
        <v>25657</v>
      </c>
      <c r="AY671" s="61">
        <v>22258</v>
      </c>
      <c r="AZ671" s="61">
        <v>19379</v>
      </c>
      <c r="BA671" s="61">
        <v>24831</v>
      </c>
      <c r="BB671" s="61">
        <v>18702</v>
      </c>
      <c r="BC671" s="61">
        <v>19777</v>
      </c>
      <c r="BD671" s="61">
        <v>24846</v>
      </c>
      <c r="BE671" s="61">
        <v>18876</v>
      </c>
      <c r="BF671" s="61">
        <v>18344</v>
      </c>
      <c r="BG671" s="61">
        <v>23829</v>
      </c>
      <c r="BH671" s="61">
        <v>21631</v>
      </c>
      <c r="BI671" s="61">
        <v>18999</v>
      </c>
      <c r="BJ671" s="61">
        <v>25354</v>
      </c>
      <c r="BK671" s="61">
        <v>18508</v>
      </c>
      <c r="BL671" s="61">
        <v>17593</v>
      </c>
      <c r="BM671" s="61">
        <v>23925</v>
      </c>
      <c r="BN671" s="61">
        <v>17493</v>
      </c>
      <c r="BO671" s="61">
        <v>16593</v>
      </c>
      <c r="BP671" s="61">
        <v>24648</v>
      </c>
      <c r="BQ671" s="61">
        <v>17359</v>
      </c>
      <c r="BR671" s="61">
        <v>18347</v>
      </c>
      <c r="BS671" s="61">
        <v>24137</v>
      </c>
      <c r="BT671" s="61">
        <v>18573</v>
      </c>
      <c r="BU671" s="61">
        <v>17793</v>
      </c>
      <c r="BV671" s="61">
        <v>21935</v>
      </c>
      <c r="BW671" s="61"/>
      <c r="BX671" s="61"/>
      <c r="BY671" s="61"/>
      <c r="BZ671" s="61"/>
      <c r="CA671" s="61"/>
      <c r="CB671" s="61"/>
      <c r="CC671" s="61">
        <v>19357</v>
      </c>
      <c r="CD671" s="61">
        <v>18650</v>
      </c>
      <c r="CE671" s="61">
        <v>25267</v>
      </c>
      <c r="CF671" s="61">
        <v>20101</v>
      </c>
    </row>
    <row r="672" spans="2:84" x14ac:dyDescent="0.2">
      <c r="B672" s="62" t="s">
        <v>308</v>
      </c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  <c r="AD672" s="58"/>
      <c r="AE672" s="58"/>
      <c r="AF672" s="58"/>
      <c r="AG672" s="58"/>
      <c r="AH672" s="58"/>
      <c r="AI672" s="58"/>
      <c r="AJ672" s="58"/>
      <c r="AK672" s="58"/>
      <c r="AL672" s="58"/>
      <c r="AM672" s="58"/>
      <c r="AN672" s="58"/>
      <c r="AO672" s="58"/>
      <c r="AP672" s="64">
        <v>542501</v>
      </c>
      <c r="AQ672" s="64">
        <v>673322</v>
      </c>
      <c r="AR672" s="64">
        <v>748880</v>
      </c>
      <c r="AS672" s="64">
        <v>720541</v>
      </c>
      <c r="AT672" s="64">
        <v>692258</v>
      </c>
      <c r="AU672" s="64">
        <v>751745</v>
      </c>
      <c r="AV672" s="64">
        <v>680626</v>
      </c>
      <c r="AW672" s="64">
        <v>491720</v>
      </c>
      <c r="AX672" s="61">
        <v>97270</v>
      </c>
      <c r="AY672" s="64">
        <v>124555</v>
      </c>
      <c r="AZ672" s="64">
        <v>465725</v>
      </c>
      <c r="BA672" s="64">
        <v>573836</v>
      </c>
      <c r="BB672" s="64">
        <v>505392</v>
      </c>
      <c r="BC672" s="64">
        <v>528152</v>
      </c>
      <c r="BD672" s="64">
        <v>763822</v>
      </c>
      <c r="BE672" s="64">
        <v>653588</v>
      </c>
      <c r="BF672" s="64">
        <v>694554</v>
      </c>
      <c r="BG672" s="64">
        <v>721722</v>
      </c>
      <c r="BH672" s="64">
        <v>400842</v>
      </c>
      <c r="BI672" s="64">
        <v>389405</v>
      </c>
      <c r="BJ672" s="64">
        <v>495327</v>
      </c>
      <c r="BK672" s="64">
        <v>432127</v>
      </c>
      <c r="BL672" s="64">
        <v>287302</v>
      </c>
      <c r="BM672" s="64">
        <v>287016</v>
      </c>
      <c r="BN672" s="64">
        <v>245197</v>
      </c>
      <c r="BO672" s="64">
        <v>525525</v>
      </c>
      <c r="BP672" s="64">
        <v>674346</v>
      </c>
      <c r="BQ672" s="64">
        <v>663721</v>
      </c>
      <c r="BR672" s="64">
        <v>559477</v>
      </c>
      <c r="BS672" s="64">
        <v>863240</v>
      </c>
      <c r="BT672" s="64">
        <v>367885</v>
      </c>
      <c r="BU672" s="64">
        <v>132917</v>
      </c>
      <c r="BV672" s="64">
        <v>113510</v>
      </c>
      <c r="BW672" s="64"/>
      <c r="BX672" s="64"/>
      <c r="BY672" s="64"/>
      <c r="BZ672" s="64"/>
      <c r="CA672" s="64"/>
      <c r="CB672" s="64"/>
      <c r="CC672" s="61">
        <v>79600</v>
      </c>
      <c r="CD672" s="61">
        <v>93022</v>
      </c>
      <c r="CE672" s="64">
        <v>248627</v>
      </c>
      <c r="CF672" s="61">
        <v>19877</v>
      </c>
    </row>
    <row r="673" spans="2:84" x14ac:dyDescent="0.2">
      <c r="B673" s="62" t="s">
        <v>428</v>
      </c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61">
        <v>27325</v>
      </c>
      <c r="AC673" s="61">
        <v>94787</v>
      </c>
      <c r="AD673" s="64">
        <v>120074</v>
      </c>
      <c r="AE673" s="64">
        <v>129059</v>
      </c>
      <c r="AF673" s="64">
        <v>104192</v>
      </c>
      <c r="AG673" s="61">
        <v>84090</v>
      </c>
      <c r="AH673" s="64">
        <v>125748</v>
      </c>
      <c r="AI673" s="61">
        <v>89467</v>
      </c>
      <c r="AJ673" s="61">
        <v>90505</v>
      </c>
      <c r="AK673" s="61">
        <v>97706</v>
      </c>
      <c r="AL673" s="64">
        <v>146649</v>
      </c>
      <c r="AM673" s="61">
        <v>66629</v>
      </c>
      <c r="AN673" s="64">
        <v>104672</v>
      </c>
      <c r="AO673" s="61">
        <v>75855</v>
      </c>
      <c r="AP673" s="64">
        <v>103966</v>
      </c>
      <c r="AQ673" s="61">
        <v>70823</v>
      </c>
      <c r="AR673" s="61">
        <v>84876</v>
      </c>
      <c r="AS673" s="61">
        <v>59245</v>
      </c>
      <c r="AT673" s="61">
        <v>35321</v>
      </c>
      <c r="AU673" s="61">
        <v>41533</v>
      </c>
      <c r="AV673" s="61">
        <v>30585</v>
      </c>
      <c r="AW673" s="61">
        <v>36106</v>
      </c>
      <c r="AX673" s="61">
        <v>42922</v>
      </c>
      <c r="AY673" s="61">
        <v>31447</v>
      </c>
      <c r="AZ673" s="61">
        <v>30693</v>
      </c>
      <c r="BA673" s="61">
        <v>39892</v>
      </c>
      <c r="BB673" s="61">
        <v>35422</v>
      </c>
      <c r="BC673" s="61">
        <v>34109</v>
      </c>
      <c r="BD673" s="61">
        <v>42388</v>
      </c>
      <c r="BE673" s="61">
        <v>33194</v>
      </c>
      <c r="BF673" s="61">
        <v>31384</v>
      </c>
      <c r="BG673" s="61">
        <v>37509</v>
      </c>
      <c r="BH673" s="61">
        <v>31296</v>
      </c>
      <c r="BI673" s="61">
        <v>27926</v>
      </c>
      <c r="BJ673" s="61">
        <v>42868</v>
      </c>
      <c r="BK673" s="61">
        <v>26342</v>
      </c>
      <c r="BL673" s="61">
        <v>24334</v>
      </c>
      <c r="BM673" s="61">
        <v>32209</v>
      </c>
      <c r="BN673" s="61">
        <v>27178</v>
      </c>
      <c r="BO673" s="61">
        <v>26694</v>
      </c>
      <c r="BP673" s="61">
        <v>32789</v>
      </c>
      <c r="BQ673" s="61">
        <v>23335</v>
      </c>
      <c r="BR673" s="61">
        <v>26603</v>
      </c>
      <c r="BS673" s="61">
        <v>30652</v>
      </c>
      <c r="BT673" s="61">
        <v>22223</v>
      </c>
      <c r="BU673" s="61">
        <v>22326</v>
      </c>
      <c r="BV673" s="61">
        <v>27633</v>
      </c>
      <c r="BW673" s="61"/>
      <c r="BX673" s="61"/>
      <c r="BY673" s="61"/>
      <c r="BZ673" s="61"/>
      <c r="CA673" s="61"/>
      <c r="CB673" s="61"/>
      <c r="CC673" s="61">
        <v>19986</v>
      </c>
      <c r="CD673" s="61">
        <v>19508</v>
      </c>
      <c r="CE673" s="61">
        <v>26019</v>
      </c>
      <c r="CF673" s="61">
        <v>19840</v>
      </c>
    </row>
    <row r="674" spans="2:84" x14ac:dyDescent="0.2">
      <c r="B674" s="62" t="s">
        <v>401</v>
      </c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9">
        <v>616</v>
      </c>
      <c r="U674" s="59">
        <v>744</v>
      </c>
      <c r="V674" s="59">
        <v>754</v>
      </c>
      <c r="W674" s="59">
        <v>630</v>
      </c>
      <c r="X674" s="60">
        <v>1336</v>
      </c>
      <c r="Y674" s="60">
        <v>1449</v>
      </c>
      <c r="Z674" s="60">
        <v>1878</v>
      </c>
      <c r="AA674" s="60">
        <v>1916</v>
      </c>
      <c r="AB674" s="60">
        <v>1923</v>
      </c>
      <c r="AC674" s="60">
        <v>2296</v>
      </c>
      <c r="AD674" s="60">
        <v>2552</v>
      </c>
      <c r="AE674" s="60">
        <v>3605</v>
      </c>
      <c r="AF674" s="60">
        <v>5473</v>
      </c>
      <c r="AG674" s="60">
        <v>4603</v>
      </c>
      <c r="AH674" s="60">
        <v>5025</v>
      </c>
      <c r="AI674" s="60">
        <v>7741</v>
      </c>
      <c r="AJ674" s="60">
        <v>5907</v>
      </c>
      <c r="AK674" s="60">
        <v>8202</v>
      </c>
      <c r="AL674" s="60">
        <v>9201</v>
      </c>
      <c r="AM674" s="60">
        <v>8476</v>
      </c>
      <c r="AN674" s="60">
        <v>7628</v>
      </c>
      <c r="AO674" s="61">
        <v>10097</v>
      </c>
      <c r="AP674" s="60">
        <v>8584</v>
      </c>
      <c r="AQ674" s="60">
        <v>7392</v>
      </c>
      <c r="AR674" s="61">
        <v>10058</v>
      </c>
      <c r="AS674" s="60">
        <v>8417</v>
      </c>
      <c r="AT674" s="60">
        <v>7201</v>
      </c>
      <c r="AU674" s="60">
        <v>9840</v>
      </c>
      <c r="AV674" s="60">
        <v>8617</v>
      </c>
      <c r="AW674" s="60">
        <v>7626</v>
      </c>
      <c r="AX674" s="61">
        <v>10183</v>
      </c>
      <c r="AY674" s="60">
        <v>7875</v>
      </c>
      <c r="AZ674" s="60">
        <v>6729</v>
      </c>
      <c r="BA674" s="60">
        <v>8960</v>
      </c>
      <c r="BB674" s="60">
        <v>8295</v>
      </c>
      <c r="BC674" s="60">
        <v>6865</v>
      </c>
      <c r="BD674" s="61">
        <v>11502</v>
      </c>
      <c r="BE674" s="60">
        <v>7793</v>
      </c>
      <c r="BF674" s="60">
        <v>9185</v>
      </c>
      <c r="BG674" s="61">
        <v>12789</v>
      </c>
      <c r="BH674" s="61">
        <v>11287</v>
      </c>
      <c r="BI674" s="61">
        <v>11301</v>
      </c>
      <c r="BJ674" s="61">
        <v>18786</v>
      </c>
      <c r="BK674" s="61">
        <v>14008</v>
      </c>
      <c r="BL674" s="61">
        <v>16856</v>
      </c>
      <c r="BM674" s="61">
        <v>19354</v>
      </c>
      <c r="BN674" s="61">
        <v>25112</v>
      </c>
      <c r="BO674" s="61">
        <v>23165</v>
      </c>
      <c r="BP674" s="61">
        <v>32226</v>
      </c>
      <c r="BQ674" s="61">
        <v>25303</v>
      </c>
      <c r="BR674" s="61">
        <v>21777</v>
      </c>
      <c r="BS674" s="61">
        <v>27814</v>
      </c>
      <c r="BT674" s="61">
        <v>25989</v>
      </c>
      <c r="BU674" s="61">
        <v>30606</v>
      </c>
      <c r="BV674" s="61">
        <v>32601</v>
      </c>
      <c r="BW674" s="61"/>
      <c r="BX674" s="61"/>
      <c r="BY674" s="61"/>
      <c r="BZ674" s="61"/>
      <c r="CA674" s="61"/>
      <c r="CB674" s="61"/>
      <c r="CC674" s="61">
        <v>35839</v>
      </c>
      <c r="CD674" s="61">
        <v>25420</v>
      </c>
      <c r="CE674" s="61">
        <v>26439</v>
      </c>
      <c r="CF674" s="61">
        <v>19498</v>
      </c>
    </row>
    <row r="675" spans="2:84" x14ac:dyDescent="0.2">
      <c r="B675" s="62" t="s">
        <v>433</v>
      </c>
      <c r="G675" s="65">
        <v>2061684</v>
      </c>
      <c r="H675" s="65">
        <v>2570242</v>
      </c>
      <c r="I675" s="65">
        <v>2043352</v>
      </c>
      <c r="J675" s="65">
        <v>2005030</v>
      </c>
      <c r="K675" s="65">
        <v>2502473</v>
      </c>
      <c r="L675" s="65">
        <v>1936091</v>
      </c>
      <c r="M675" s="65">
        <v>1903384</v>
      </c>
      <c r="N675" s="65">
        <v>1763747</v>
      </c>
      <c r="O675" s="65">
        <v>1860307</v>
      </c>
      <c r="P675" s="65">
        <v>1490535</v>
      </c>
      <c r="Q675" s="65">
        <v>1889952</v>
      </c>
      <c r="R675" s="65">
        <v>1470688</v>
      </c>
      <c r="S675" s="65">
        <v>1385669</v>
      </c>
      <c r="T675" s="65">
        <v>1532050</v>
      </c>
      <c r="U675" s="65">
        <v>1345693</v>
      </c>
      <c r="V675" s="65">
        <v>1189972</v>
      </c>
      <c r="W675" s="65">
        <v>1422629</v>
      </c>
      <c r="X675" s="64">
        <v>965409</v>
      </c>
      <c r="Y675" s="64">
        <v>883223</v>
      </c>
      <c r="Z675" s="65">
        <v>1061886</v>
      </c>
      <c r="AA675" s="64">
        <v>878086</v>
      </c>
      <c r="AB675" s="64">
        <v>750593</v>
      </c>
      <c r="AC675" s="65">
        <v>1014434</v>
      </c>
      <c r="AD675" s="64">
        <v>759875</v>
      </c>
      <c r="AE675" s="64">
        <v>669606</v>
      </c>
      <c r="AF675" s="64">
        <v>911207</v>
      </c>
      <c r="AG675" s="64">
        <v>562572</v>
      </c>
      <c r="AH675" s="64">
        <v>554056</v>
      </c>
      <c r="AI675" s="64">
        <v>736935</v>
      </c>
      <c r="AJ675" s="64">
        <v>471396</v>
      </c>
      <c r="AK675" s="64">
        <v>495224</v>
      </c>
      <c r="AL675" s="64">
        <v>558952</v>
      </c>
      <c r="AM675" s="64">
        <v>395658</v>
      </c>
      <c r="AN675" s="64">
        <v>393403</v>
      </c>
      <c r="AO675" s="64">
        <v>595017</v>
      </c>
      <c r="AP675" s="64">
        <v>422700</v>
      </c>
      <c r="AQ675" s="64">
        <v>469341</v>
      </c>
      <c r="AR675" s="64">
        <v>461330</v>
      </c>
      <c r="AS675" s="64">
        <v>320625</v>
      </c>
      <c r="AT675" s="64">
        <v>303531</v>
      </c>
      <c r="AU675" s="64">
        <v>358461</v>
      </c>
      <c r="AV675" s="64">
        <v>286788</v>
      </c>
      <c r="AW675" s="64">
        <v>288166</v>
      </c>
      <c r="AX675" s="64">
        <v>397401</v>
      </c>
      <c r="AY675" s="64">
        <v>306030</v>
      </c>
      <c r="AZ675" s="64">
        <v>322311</v>
      </c>
      <c r="BA675" s="64">
        <v>323956</v>
      </c>
      <c r="BB675" s="64">
        <v>280828</v>
      </c>
      <c r="BC675" s="64">
        <v>278985</v>
      </c>
      <c r="BD675" s="64">
        <v>371499</v>
      </c>
      <c r="BE675" s="64">
        <v>256517</v>
      </c>
      <c r="BF675" s="64">
        <v>218542</v>
      </c>
      <c r="BG675" s="64">
        <v>282486</v>
      </c>
      <c r="BH675" s="64">
        <v>199491</v>
      </c>
      <c r="BI675" s="64">
        <v>200282</v>
      </c>
      <c r="BJ675" s="64">
        <v>259034</v>
      </c>
      <c r="BK675" s="64">
        <v>172666</v>
      </c>
      <c r="BL675" s="64">
        <v>120597</v>
      </c>
      <c r="BM675" s="64">
        <v>227152</v>
      </c>
      <c r="BN675" s="64">
        <v>152281</v>
      </c>
      <c r="BO675" s="64">
        <v>126416</v>
      </c>
      <c r="BP675" s="64">
        <v>175037</v>
      </c>
      <c r="BQ675" s="64">
        <v>100735</v>
      </c>
      <c r="BR675" s="64">
        <v>140353</v>
      </c>
      <c r="BS675" s="64">
        <v>149248</v>
      </c>
      <c r="BT675" s="64">
        <v>111967</v>
      </c>
      <c r="BU675" s="64">
        <v>119568</v>
      </c>
      <c r="BV675" s="64">
        <v>148538</v>
      </c>
      <c r="BW675" s="64"/>
      <c r="BX675" s="64"/>
      <c r="BY675" s="64"/>
      <c r="BZ675" s="64"/>
      <c r="CA675" s="64"/>
      <c r="CB675" s="64"/>
      <c r="CC675" s="64">
        <v>107490</v>
      </c>
      <c r="CD675" s="61">
        <v>98553</v>
      </c>
      <c r="CE675" s="61">
        <v>78567</v>
      </c>
      <c r="CF675" s="61">
        <v>19444</v>
      </c>
    </row>
    <row r="676" spans="2:84" x14ac:dyDescent="0.2">
      <c r="B676" s="62" t="s">
        <v>359</v>
      </c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60">
        <v>6977</v>
      </c>
      <c r="AB676" s="61">
        <v>38067</v>
      </c>
      <c r="AC676" s="61">
        <v>54817</v>
      </c>
      <c r="AD676" s="61">
        <v>53517</v>
      </c>
      <c r="AE676" s="61">
        <v>59724</v>
      </c>
      <c r="AF676" s="61">
        <v>69995</v>
      </c>
      <c r="AG676" s="61">
        <v>50929</v>
      </c>
      <c r="AH676" s="61">
        <v>45893</v>
      </c>
      <c r="AI676" s="61">
        <v>39101</v>
      </c>
      <c r="AJ676" s="61">
        <v>33198</v>
      </c>
      <c r="AK676" s="61">
        <v>34465</v>
      </c>
      <c r="AL676" s="61">
        <v>58862</v>
      </c>
      <c r="AM676" s="61">
        <v>49441</v>
      </c>
      <c r="AN676" s="61">
        <v>44267</v>
      </c>
      <c r="AO676" s="61">
        <v>62424</v>
      </c>
      <c r="AP676" s="61">
        <v>49205</v>
      </c>
      <c r="AQ676" s="61">
        <v>45566</v>
      </c>
      <c r="AR676" s="61">
        <v>60509</v>
      </c>
      <c r="AS676" s="61">
        <v>40637</v>
      </c>
      <c r="AT676" s="61">
        <v>38595</v>
      </c>
      <c r="AU676" s="61">
        <v>36663</v>
      </c>
      <c r="AV676" s="61">
        <v>26241</v>
      </c>
      <c r="AW676" s="61">
        <v>31952</v>
      </c>
      <c r="AX676" s="61">
        <v>39868</v>
      </c>
      <c r="AY676" s="61">
        <v>30168</v>
      </c>
      <c r="AZ676" s="61">
        <v>30516</v>
      </c>
      <c r="BA676" s="61">
        <v>40797</v>
      </c>
      <c r="BB676" s="61">
        <v>36903</v>
      </c>
      <c r="BC676" s="61">
        <v>33133</v>
      </c>
      <c r="BD676" s="61">
        <v>53274</v>
      </c>
      <c r="BE676" s="61">
        <v>30735</v>
      </c>
      <c r="BF676" s="61">
        <v>27941</v>
      </c>
      <c r="BG676" s="61">
        <v>29500</v>
      </c>
      <c r="BH676" s="61">
        <v>22200</v>
      </c>
      <c r="BI676" s="61">
        <v>25991</v>
      </c>
      <c r="BJ676" s="61">
        <v>41477</v>
      </c>
      <c r="BK676" s="61">
        <v>27709</v>
      </c>
      <c r="BL676" s="61">
        <v>32184</v>
      </c>
      <c r="BM676" s="61">
        <v>45870</v>
      </c>
      <c r="BN676" s="61">
        <v>35601</v>
      </c>
      <c r="BO676" s="61">
        <v>38807</v>
      </c>
      <c r="BP676" s="61">
        <v>40292</v>
      </c>
      <c r="BQ676" s="61">
        <v>31588</v>
      </c>
      <c r="BR676" s="61">
        <v>30626</v>
      </c>
      <c r="BS676" s="61">
        <v>16183</v>
      </c>
      <c r="BT676" s="61">
        <v>29432</v>
      </c>
      <c r="BU676" s="61">
        <v>23762</v>
      </c>
      <c r="BV676" s="61">
        <v>31382</v>
      </c>
      <c r="BW676" s="61"/>
      <c r="BX676" s="61"/>
      <c r="BY676" s="61"/>
      <c r="BZ676" s="61"/>
      <c r="CA676" s="61"/>
      <c r="CB676" s="61"/>
      <c r="CC676" s="61">
        <v>14939</v>
      </c>
      <c r="CD676" s="60">
        <v>4636</v>
      </c>
      <c r="CE676" s="59">
        <v>594</v>
      </c>
      <c r="CF676" s="61">
        <v>17068</v>
      </c>
    </row>
    <row r="677" spans="2:84" x14ac:dyDescent="0.2">
      <c r="B677" s="62" t="s">
        <v>210</v>
      </c>
      <c r="G677" s="60">
        <v>6238</v>
      </c>
      <c r="H677" s="60">
        <v>7057</v>
      </c>
      <c r="I677" s="61">
        <v>19656</v>
      </c>
      <c r="J677" s="60">
        <v>5867</v>
      </c>
      <c r="K677" s="61">
        <v>12953</v>
      </c>
      <c r="L677" s="61">
        <v>26443</v>
      </c>
      <c r="M677" s="60">
        <v>6082</v>
      </c>
      <c r="N677" s="61">
        <v>11189</v>
      </c>
      <c r="O677" s="60">
        <v>6303</v>
      </c>
      <c r="P677" s="61">
        <v>10028</v>
      </c>
      <c r="Q677" s="61">
        <v>16041</v>
      </c>
      <c r="R677" s="60">
        <v>6559</v>
      </c>
      <c r="S677" s="61">
        <v>13984</v>
      </c>
      <c r="T677" s="61">
        <v>47715</v>
      </c>
      <c r="U677" s="61">
        <v>11543</v>
      </c>
      <c r="V677" s="61">
        <v>11789</v>
      </c>
      <c r="W677" s="61">
        <v>20705</v>
      </c>
      <c r="X677" s="61">
        <v>13093</v>
      </c>
      <c r="Y677" s="61">
        <v>22861</v>
      </c>
      <c r="Z677" s="61">
        <v>26690</v>
      </c>
      <c r="AA677" s="61">
        <v>26585</v>
      </c>
      <c r="AB677" s="61">
        <v>19299</v>
      </c>
      <c r="AC677" s="61">
        <v>20164</v>
      </c>
      <c r="AD677" s="61">
        <v>16272</v>
      </c>
      <c r="AE677" s="61">
        <v>17504</v>
      </c>
      <c r="AF677" s="61">
        <v>21405</v>
      </c>
      <c r="AG677" s="61">
        <v>20295</v>
      </c>
      <c r="AH677" s="61">
        <v>16240</v>
      </c>
      <c r="AI677" s="61">
        <v>25059</v>
      </c>
      <c r="AJ677" s="61">
        <v>25790</v>
      </c>
      <c r="AK677" s="61">
        <v>38572</v>
      </c>
      <c r="AL677" s="61">
        <v>52785</v>
      </c>
      <c r="AM677" s="61">
        <v>47151</v>
      </c>
      <c r="AN677" s="61">
        <v>34804</v>
      </c>
      <c r="AO677" s="61">
        <v>41747</v>
      </c>
      <c r="AP677" s="61">
        <v>37589</v>
      </c>
      <c r="AQ677" s="61">
        <v>37668</v>
      </c>
      <c r="AR677" s="61">
        <v>41531</v>
      </c>
      <c r="AS677" s="61">
        <v>23714</v>
      </c>
      <c r="AT677" s="61">
        <v>25100</v>
      </c>
      <c r="AU677" s="61">
        <v>44465</v>
      </c>
      <c r="AV677" s="61">
        <v>28032</v>
      </c>
      <c r="AW677" s="61">
        <v>33634</v>
      </c>
      <c r="AX677" s="61">
        <v>28359</v>
      </c>
      <c r="AY677" s="61">
        <v>29523</v>
      </c>
      <c r="AZ677" s="61">
        <v>27730</v>
      </c>
      <c r="BA677" s="61">
        <v>26029</v>
      </c>
      <c r="BB677" s="61">
        <v>26983</v>
      </c>
      <c r="BC677" s="61">
        <v>20802</v>
      </c>
      <c r="BD677" s="61">
        <v>58850</v>
      </c>
      <c r="BE677" s="61">
        <v>21532</v>
      </c>
      <c r="BF677" s="61">
        <v>22555</v>
      </c>
      <c r="BG677" s="61">
        <v>32780</v>
      </c>
      <c r="BH677" s="61">
        <v>22511</v>
      </c>
      <c r="BI677" s="61">
        <v>21810</v>
      </c>
      <c r="BJ677" s="61">
        <v>25744</v>
      </c>
      <c r="BK677" s="61">
        <v>21079</v>
      </c>
      <c r="BL677" s="61">
        <v>18488</v>
      </c>
      <c r="BM677" s="61">
        <v>22927</v>
      </c>
      <c r="BN677" s="61">
        <v>21510</v>
      </c>
      <c r="BO677" s="61">
        <v>18834</v>
      </c>
      <c r="BP677" s="61">
        <v>23899</v>
      </c>
      <c r="BQ677" s="61">
        <v>19643</v>
      </c>
      <c r="BR677" s="61">
        <v>18634</v>
      </c>
      <c r="BS677" s="61">
        <v>26764</v>
      </c>
      <c r="BT677" s="61">
        <v>19452</v>
      </c>
      <c r="BU677" s="61">
        <v>20566</v>
      </c>
      <c r="BV677" s="61">
        <v>23364</v>
      </c>
      <c r="BW677" s="61"/>
      <c r="BX677" s="61"/>
      <c r="BY677" s="61"/>
      <c r="BZ677" s="61"/>
      <c r="CA677" s="61"/>
      <c r="CB677" s="61"/>
      <c r="CC677" s="61">
        <v>18034</v>
      </c>
      <c r="CD677" s="61">
        <v>23965</v>
      </c>
      <c r="CE677" s="61">
        <v>24695</v>
      </c>
      <c r="CF677" s="61">
        <v>16431</v>
      </c>
    </row>
    <row r="678" spans="2:84" x14ac:dyDescent="0.2">
      <c r="B678" s="62" t="s">
        <v>789</v>
      </c>
      <c r="G678" s="61">
        <v>13101</v>
      </c>
      <c r="H678" s="61">
        <v>21641</v>
      </c>
      <c r="I678" s="61">
        <v>22372</v>
      </c>
      <c r="J678" s="61">
        <v>17205</v>
      </c>
      <c r="K678" s="61">
        <v>17318</v>
      </c>
      <c r="L678" s="61">
        <v>12215</v>
      </c>
      <c r="M678" s="61">
        <v>14497</v>
      </c>
      <c r="N678" s="61">
        <v>27051</v>
      </c>
      <c r="O678" s="61">
        <v>16809</v>
      </c>
      <c r="P678" s="61">
        <v>13170</v>
      </c>
      <c r="Q678" s="61">
        <v>18178</v>
      </c>
      <c r="R678" s="61">
        <v>15248</v>
      </c>
      <c r="S678" s="61">
        <v>15940</v>
      </c>
      <c r="T678" s="61">
        <v>22736</v>
      </c>
      <c r="U678" s="61">
        <v>19387</v>
      </c>
      <c r="V678" s="61">
        <v>19065</v>
      </c>
      <c r="W678" s="61">
        <v>19068</v>
      </c>
      <c r="X678" s="61">
        <v>12868</v>
      </c>
      <c r="Y678" s="61">
        <v>12704</v>
      </c>
      <c r="Z678" s="61">
        <v>23699</v>
      </c>
      <c r="AA678" s="61">
        <v>13351</v>
      </c>
      <c r="AB678" s="61">
        <v>12630</v>
      </c>
      <c r="AC678" s="61">
        <v>15977</v>
      </c>
      <c r="AD678" s="61">
        <v>12806</v>
      </c>
      <c r="AE678" s="61">
        <v>13606</v>
      </c>
      <c r="AF678" s="61">
        <v>25969</v>
      </c>
      <c r="AG678" s="61">
        <v>19062</v>
      </c>
      <c r="AH678" s="61">
        <v>19977</v>
      </c>
      <c r="AI678" s="61">
        <v>21338</v>
      </c>
      <c r="AJ678" s="61">
        <v>13996</v>
      </c>
      <c r="AK678" s="61">
        <v>16304</v>
      </c>
      <c r="AL678" s="61">
        <v>25408</v>
      </c>
      <c r="AM678" s="61">
        <v>17329</v>
      </c>
      <c r="AN678" s="61">
        <v>15088</v>
      </c>
      <c r="AO678" s="61">
        <v>19159</v>
      </c>
      <c r="AP678" s="61">
        <v>15339</v>
      </c>
      <c r="AQ678" s="61">
        <v>16435</v>
      </c>
      <c r="AR678" s="61">
        <v>26263</v>
      </c>
      <c r="AS678" s="61">
        <v>23830</v>
      </c>
      <c r="AT678" s="61">
        <v>23741</v>
      </c>
      <c r="AU678" s="61">
        <v>22743</v>
      </c>
      <c r="AV678" s="61">
        <v>14812</v>
      </c>
      <c r="AW678" s="61">
        <v>16170</v>
      </c>
      <c r="AX678" s="61">
        <v>26612</v>
      </c>
      <c r="AY678" s="61">
        <v>22164</v>
      </c>
      <c r="AZ678" s="61">
        <v>18151</v>
      </c>
      <c r="BA678" s="61">
        <v>20600</v>
      </c>
      <c r="BB678" s="61">
        <v>23756</v>
      </c>
      <c r="BC678" s="61">
        <v>16607</v>
      </c>
      <c r="BD678" s="61">
        <v>29159</v>
      </c>
      <c r="BE678" s="61">
        <v>23729</v>
      </c>
      <c r="BF678" s="61">
        <v>25234</v>
      </c>
      <c r="BG678" s="61">
        <v>23453</v>
      </c>
      <c r="BH678" s="61">
        <v>15001</v>
      </c>
      <c r="BI678" s="61">
        <v>14561</v>
      </c>
      <c r="BJ678" s="61">
        <v>18844</v>
      </c>
      <c r="BK678" s="61">
        <v>15059</v>
      </c>
      <c r="BL678" s="61">
        <v>14577</v>
      </c>
      <c r="BM678" s="61">
        <v>19588</v>
      </c>
      <c r="BN678" s="61">
        <v>17974</v>
      </c>
      <c r="BO678" s="61">
        <v>17760</v>
      </c>
      <c r="BP678" s="61">
        <v>23690</v>
      </c>
      <c r="BQ678" s="61">
        <v>18891</v>
      </c>
      <c r="BR678" s="61">
        <v>21201</v>
      </c>
      <c r="BS678" s="61">
        <v>21847</v>
      </c>
      <c r="BT678" s="61">
        <v>14517</v>
      </c>
      <c r="BU678" s="61">
        <v>16321</v>
      </c>
      <c r="BV678" s="61">
        <v>24744</v>
      </c>
      <c r="BW678" s="61"/>
      <c r="BX678" s="61"/>
      <c r="BY678" s="61"/>
      <c r="BZ678" s="61"/>
      <c r="CA678" s="61"/>
      <c r="CB678" s="61"/>
      <c r="CC678" s="61">
        <v>19056</v>
      </c>
      <c r="CD678" s="61">
        <v>18657</v>
      </c>
      <c r="CE678" s="61">
        <v>22849</v>
      </c>
      <c r="CF678" s="61">
        <v>15617</v>
      </c>
    </row>
    <row r="679" spans="2:84" x14ac:dyDescent="0.2">
      <c r="B679" s="62" t="s">
        <v>552</v>
      </c>
      <c r="G679" s="60">
        <v>7068</v>
      </c>
      <c r="H679" s="61">
        <v>12776</v>
      </c>
      <c r="I679" s="61">
        <v>23996</v>
      </c>
      <c r="J679" s="61">
        <v>14408</v>
      </c>
      <c r="K679" s="61">
        <v>14773</v>
      </c>
      <c r="L679" s="61">
        <v>14828</v>
      </c>
      <c r="M679" s="61">
        <v>11509</v>
      </c>
      <c r="N679" s="61">
        <v>14110</v>
      </c>
      <c r="O679" s="61">
        <v>11723</v>
      </c>
      <c r="P679" s="61">
        <v>12832</v>
      </c>
      <c r="Q679" s="61">
        <v>16281</v>
      </c>
      <c r="R679" s="60">
        <v>7906</v>
      </c>
      <c r="S679" s="60">
        <v>8779</v>
      </c>
      <c r="T679" s="61">
        <v>10082</v>
      </c>
      <c r="U679" s="60">
        <v>6728</v>
      </c>
      <c r="V679" s="60">
        <v>7605</v>
      </c>
      <c r="W679" s="60">
        <v>9594</v>
      </c>
      <c r="X679" s="61">
        <v>12904</v>
      </c>
      <c r="Y679" s="61">
        <v>11782</v>
      </c>
      <c r="Z679" s="61">
        <v>17114</v>
      </c>
      <c r="AA679" s="61">
        <v>11327</v>
      </c>
      <c r="AB679" s="61">
        <v>11631</v>
      </c>
      <c r="AC679" s="61">
        <v>17251</v>
      </c>
      <c r="AD679" s="61">
        <v>11966</v>
      </c>
      <c r="AE679" s="61">
        <v>14753</v>
      </c>
      <c r="AF679" s="61">
        <v>12339</v>
      </c>
      <c r="AG679" s="61">
        <v>11180</v>
      </c>
      <c r="AH679" s="61">
        <v>10109</v>
      </c>
      <c r="AI679" s="61">
        <v>15892</v>
      </c>
      <c r="AJ679" s="61">
        <v>16523</v>
      </c>
      <c r="AK679" s="61">
        <v>22902</v>
      </c>
      <c r="AL679" s="61">
        <v>22871</v>
      </c>
      <c r="AM679" s="61">
        <v>20606</v>
      </c>
      <c r="AN679" s="61">
        <v>19131</v>
      </c>
      <c r="AO679" s="61">
        <v>29219</v>
      </c>
      <c r="AP679" s="61">
        <v>21963</v>
      </c>
      <c r="AQ679" s="61">
        <v>20642</v>
      </c>
      <c r="AR679" s="61">
        <v>24053</v>
      </c>
      <c r="AS679" s="61">
        <v>16458</v>
      </c>
      <c r="AT679" s="61">
        <v>19749</v>
      </c>
      <c r="AU679" s="61">
        <v>22917</v>
      </c>
      <c r="AV679" s="61">
        <v>12673</v>
      </c>
      <c r="AW679" s="61">
        <v>12149</v>
      </c>
      <c r="AX679" s="61">
        <v>17823</v>
      </c>
      <c r="AY679" s="61">
        <v>13570</v>
      </c>
      <c r="AZ679" s="61">
        <v>12225</v>
      </c>
      <c r="BA679" s="61">
        <v>18667</v>
      </c>
      <c r="BB679" s="61">
        <v>15393</v>
      </c>
      <c r="BC679" s="61">
        <v>12719</v>
      </c>
      <c r="BD679" s="61">
        <v>16731</v>
      </c>
      <c r="BE679" s="61">
        <v>14187</v>
      </c>
      <c r="BF679" s="61">
        <v>13622</v>
      </c>
      <c r="BG679" s="61">
        <v>16356</v>
      </c>
      <c r="BH679" s="61">
        <v>15307</v>
      </c>
      <c r="BI679" s="61">
        <v>12254</v>
      </c>
      <c r="BJ679" s="61">
        <v>16831</v>
      </c>
      <c r="BK679" s="61">
        <v>13092</v>
      </c>
      <c r="BL679" s="61">
        <v>11181</v>
      </c>
      <c r="BM679" s="61">
        <v>16345</v>
      </c>
      <c r="BN679" s="61">
        <v>13611</v>
      </c>
      <c r="BO679" s="61">
        <v>11345</v>
      </c>
      <c r="BP679" s="61">
        <v>15838</v>
      </c>
      <c r="BQ679" s="61">
        <v>11050</v>
      </c>
      <c r="BR679" s="61">
        <v>12952</v>
      </c>
      <c r="BS679" s="61">
        <v>15504</v>
      </c>
      <c r="BT679" s="61">
        <v>14818</v>
      </c>
      <c r="BU679" s="61">
        <v>14554</v>
      </c>
      <c r="BV679" s="61">
        <v>15580</v>
      </c>
      <c r="BW679" s="61"/>
      <c r="BX679" s="61"/>
      <c r="BY679" s="61"/>
      <c r="BZ679" s="61"/>
      <c r="CA679" s="61"/>
      <c r="CB679" s="61"/>
      <c r="CC679" s="61">
        <v>10754</v>
      </c>
      <c r="CD679" s="60">
        <v>7942</v>
      </c>
      <c r="CE679" s="61">
        <v>12537</v>
      </c>
      <c r="CF679" s="61">
        <v>12255</v>
      </c>
    </row>
    <row r="680" spans="2:84" x14ac:dyDescent="0.2">
      <c r="B680" s="62" t="s">
        <v>557</v>
      </c>
      <c r="G680" s="61">
        <v>20083</v>
      </c>
      <c r="H680" s="61">
        <v>25109</v>
      </c>
      <c r="I680" s="61">
        <v>19654</v>
      </c>
      <c r="J680" s="61">
        <v>19491</v>
      </c>
      <c r="K680" s="61">
        <v>21161</v>
      </c>
      <c r="L680" s="61">
        <v>16577</v>
      </c>
      <c r="M680" s="61">
        <v>15365</v>
      </c>
      <c r="N680" s="61">
        <v>22761</v>
      </c>
      <c r="O680" s="61">
        <v>20033</v>
      </c>
      <c r="P680" s="61">
        <v>22004</v>
      </c>
      <c r="Q680" s="61">
        <v>24673</v>
      </c>
      <c r="R680" s="61">
        <v>20805</v>
      </c>
      <c r="S680" s="61">
        <v>19946</v>
      </c>
      <c r="T680" s="61">
        <v>19020</v>
      </c>
      <c r="U680" s="60">
        <v>7903</v>
      </c>
      <c r="V680" s="60">
        <v>6919</v>
      </c>
      <c r="W680" s="60">
        <v>9978</v>
      </c>
      <c r="X680" s="60">
        <v>6364</v>
      </c>
      <c r="Y680" s="60">
        <v>5804</v>
      </c>
      <c r="Z680" s="60">
        <v>7250</v>
      </c>
      <c r="AA680" s="60">
        <v>7444</v>
      </c>
      <c r="AB680" s="60">
        <v>6132</v>
      </c>
      <c r="AC680" s="61">
        <v>13593</v>
      </c>
      <c r="AD680" s="61">
        <v>11112</v>
      </c>
      <c r="AE680" s="61">
        <v>12622</v>
      </c>
      <c r="AF680" s="61">
        <v>12105</v>
      </c>
      <c r="AG680" s="61">
        <v>11632</v>
      </c>
      <c r="AH680" s="61">
        <v>12981</v>
      </c>
      <c r="AI680" s="61">
        <v>16979</v>
      </c>
      <c r="AJ680" s="61">
        <v>11026</v>
      </c>
      <c r="AK680" s="61">
        <v>12697</v>
      </c>
      <c r="AL680" s="61">
        <v>12803</v>
      </c>
      <c r="AM680" s="61">
        <v>12231</v>
      </c>
      <c r="AN680" s="61">
        <v>15100</v>
      </c>
      <c r="AO680" s="61">
        <v>16807</v>
      </c>
      <c r="AP680" s="61">
        <v>13646</v>
      </c>
      <c r="AQ680" s="61">
        <v>10236</v>
      </c>
      <c r="AR680" s="61">
        <v>19214</v>
      </c>
      <c r="AS680" s="61">
        <v>16074</v>
      </c>
      <c r="AT680" s="61">
        <v>15182</v>
      </c>
      <c r="AU680" s="61">
        <v>18910</v>
      </c>
      <c r="AV680" s="61">
        <v>10722</v>
      </c>
      <c r="AW680" s="61">
        <v>14538</v>
      </c>
      <c r="AX680" s="61">
        <v>20254</v>
      </c>
      <c r="AY680" s="61">
        <v>12844</v>
      </c>
      <c r="AZ680" s="61">
        <v>15079</v>
      </c>
      <c r="BA680" s="61">
        <v>25949</v>
      </c>
      <c r="BB680" s="61">
        <v>13788</v>
      </c>
      <c r="BC680" s="61">
        <v>17316</v>
      </c>
      <c r="BD680" s="61">
        <v>22543</v>
      </c>
      <c r="BE680" s="61">
        <v>14942</v>
      </c>
      <c r="BF680" s="61">
        <v>15602</v>
      </c>
      <c r="BG680" s="61">
        <v>15531</v>
      </c>
      <c r="BH680" s="61">
        <v>11486</v>
      </c>
      <c r="BI680" s="61">
        <v>12939</v>
      </c>
      <c r="BJ680" s="61">
        <v>17027</v>
      </c>
      <c r="BK680" s="61">
        <v>12482</v>
      </c>
      <c r="BL680" s="61">
        <v>16655</v>
      </c>
      <c r="BM680" s="61">
        <v>16991</v>
      </c>
      <c r="BN680" s="61">
        <v>15110</v>
      </c>
      <c r="BO680" s="61">
        <v>14431</v>
      </c>
      <c r="BP680" s="61">
        <v>16990</v>
      </c>
      <c r="BQ680" s="61">
        <v>13006</v>
      </c>
      <c r="BR680" s="61">
        <v>11284</v>
      </c>
      <c r="BS680" s="61">
        <v>13235</v>
      </c>
      <c r="BT680" s="60">
        <v>9645</v>
      </c>
      <c r="BU680" s="61">
        <v>11116</v>
      </c>
      <c r="BV680" s="61">
        <v>12302</v>
      </c>
      <c r="BW680" s="61"/>
      <c r="BX680" s="61"/>
      <c r="BY680" s="61"/>
      <c r="BZ680" s="61"/>
      <c r="CA680" s="61"/>
      <c r="CB680" s="61"/>
      <c r="CC680" s="60">
        <v>8586</v>
      </c>
      <c r="CD680" s="61">
        <v>12597</v>
      </c>
      <c r="CE680" s="61">
        <v>13794</v>
      </c>
      <c r="CF680" s="61">
        <v>10027</v>
      </c>
    </row>
    <row r="681" spans="2:84" x14ac:dyDescent="0.2">
      <c r="B681" s="62" t="s">
        <v>155</v>
      </c>
      <c r="G681" s="61">
        <v>29790</v>
      </c>
      <c r="H681" s="61">
        <v>43782</v>
      </c>
      <c r="I681" s="61">
        <v>30933</v>
      </c>
      <c r="J681" s="61">
        <v>51707</v>
      </c>
      <c r="K681" s="64">
        <v>108690</v>
      </c>
      <c r="L681" s="61">
        <v>22920</v>
      </c>
      <c r="M681" s="61">
        <v>32109</v>
      </c>
      <c r="N681" s="61">
        <v>33439</v>
      </c>
      <c r="O681" s="61">
        <v>22389</v>
      </c>
      <c r="P681" s="61">
        <v>30808</v>
      </c>
      <c r="Q681" s="61">
        <v>14605</v>
      </c>
      <c r="R681" s="61">
        <v>27800</v>
      </c>
      <c r="S681" s="61">
        <v>55628</v>
      </c>
      <c r="T681" s="64">
        <v>120484</v>
      </c>
      <c r="U681" s="61">
        <v>63476</v>
      </c>
      <c r="V681" s="61">
        <v>68983</v>
      </c>
      <c r="W681" s="61">
        <v>85391</v>
      </c>
      <c r="X681" s="61">
        <v>81324</v>
      </c>
      <c r="Y681" s="61">
        <v>61117</v>
      </c>
      <c r="Z681" s="64">
        <v>109481</v>
      </c>
      <c r="AA681" s="64">
        <v>132356</v>
      </c>
      <c r="AB681" s="61">
        <v>82438</v>
      </c>
      <c r="AC681" s="61">
        <v>96363</v>
      </c>
      <c r="AD681" s="61">
        <v>81365</v>
      </c>
      <c r="AE681" s="64">
        <v>111023</v>
      </c>
      <c r="AF681" s="64">
        <v>205439</v>
      </c>
      <c r="AG681" s="64">
        <v>147001</v>
      </c>
      <c r="AH681" s="64">
        <v>114822</v>
      </c>
      <c r="AI681" s="64">
        <v>127208</v>
      </c>
      <c r="AJ681" s="64">
        <v>135632</v>
      </c>
      <c r="AK681" s="61">
        <v>97691</v>
      </c>
      <c r="AL681" s="61">
        <v>93555</v>
      </c>
      <c r="AM681" s="64">
        <v>105792</v>
      </c>
      <c r="AN681" s="64">
        <v>164408</v>
      </c>
      <c r="AO681" s="64">
        <v>271759</v>
      </c>
      <c r="AP681" s="61">
        <v>83574</v>
      </c>
      <c r="AQ681" s="61">
        <v>85376</v>
      </c>
      <c r="AR681" s="61">
        <v>55964</v>
      </c>
      <c r="AS681" s="64">
        <v>205572</v>
      </c>
      <c r="AT681" s="64">
        <v>185890</v>
      </c>
      <c r="AU681" s="64">
        <v>335577</v>
      </c>
      <c r="AV681" s="64">
        <v>332516</v>
      </c>
      <c r="AW681" s="64">
        <v>150751</v>
      </c>
      <c r="AX681" s="64">
        <v>199717</v>
      </c>
      <c r="AY681" s="64">
        <v>111084</v>
      </c>
      <c r="AZ681" s="61">
        <v>98439</v>
      </c>
      <c r="BA681" s="64">
        <v>120069</v>
      </c>
      <c r="BB681" s="61">
        <v>88073</v>
      </c>
      <c r="BC681" s="64">
        <v>100615</v>
      </c>
      <c r="BD681" s="64">
        <v>128021</v>
      </c>
      <c r="BE681" s="61">
        <v>90856</v>
      </c>
      <c r="BF681" s="61">
        <v>90365</v>
      </c>
      <c r="BG681" s="64">
        <v>114994</v>
      </c>
      <c r="BH681" s="64">
        <v>108285</v>
      </c>
      <c r="BI681" s="61">
        <v>94722</v>
      </c>
      <c r="BJ681" s="64">
        <v>163591</v>
      </c>
      <c r="BK681" s="61">
        <v>89769</v>
      </c>
      <c r="BL681" s="61">
        <v>93210</v>
      </c>
      <c r="BM681" s="64">
        <v>129615</v>
      </c>
      <c r="BN681" s="64">
        <v>193534</v>
      </c>
      <c r="BO681" s="64">
        <v>174646</v>
      </c>
      <c r="BP681" s="64">
        <v>173437</v>
      </c>
      <c r="BQ681" s="64">
        <v>125197</v>
      </c>
      <c r="BR681" s="64">
        <v>115791</v>
      </c>
      <c r="BS681" s="64">
        <v>138013</v>
      </c>
      <c r="BT681" s="64">
        <v>156589</v>
      </c>
      <c r="BU681" s="64">
        <v>223774</v>
      </c>
      <c r="BV681" s="64">
        <v>102612</v>
      </c>
      <c r="BW681" s="64"/>
      <c r="BX681" s="64"/>
      <c r="BY681" s="64"/>
      <c r="BZ681" s="64"/>
      <c r="CA681" s="64"/>
      <c r="CB681" s="64"/>
      <c r="CC681" s="61">
        <v>89100</v>
      </c>
      <c r="CD681" s="61">
        <v>89326</v>
      </c>
      <c r="CE681" s="61">
        <v>35916</v>
      </c>
      <c r="CF681" s="60">
        <v>7536</v>
      </c>
    </row>
    <row r="682" spans="2:84" x14ac:dyDescent="0.2">
      <c r="B682" s="62" t="s">
        <v>440</v>
      </c>
      <c r="G682" s="59">
        <v>928</v>
      </c>
      <c r="H682" s="60">
        <v>2739</v>
      </c>
      <c r="I682" s="60">
        <v>2409</v>
      </c>
      <c r="J682" s="59">
        <v>918</v>
      </c>
      <c r="K682" s="59">
        <v>908</v>
      </c>
      <c r="L682" s="59">
        <v>454</v>
      </c>
      <c r="M682" s="59">
        <v>451</v>
      </c>
      <c r="N682" s="59">
        <v>454</v>
      </c>
      <c r="O682" s="59">
        <v>464</v>
      </c>
      <c r="P682" s="58"/>
      <c r="Q682" s="59">
        <v>454</v>
      </c>
      <c r="R682" s="59">
        <v>930</v>
      </c>
      <c r="S682" s="59">
        <v>454</v>
      </c>
      <c r="T682" s="58"/>
      <c r="U682" s="60">
        <v>1815</v>
      </c>
      <c r="V682" s="58"/>
      <c r="W682" s="58"/>
      <c r="X682" s="59">
        <v>924</v>
      </c>
      <c r="Y682" s="59">
        <v>452</v>
      </c>
      <c r="Z682" s="59">
        <v>479</v>
      </c>
      <c r="AA682" s="58"/>
      <c r="AB682" s="58"/>
      <c r="AC682" s="58"/>
      <c r="AD682" s="58"/>
      <c r="AE682" s="58"/>
      <c r="AF682" s="58"/>
      <c r="AG682" s="58"/>
      <c r="AH682" s="58"/>
      <c r="AI682" s="58"/>
      <c r="AJ682" s="58"/>
      <c r="AK682" s="59">
        <v>620</v>
      </c>
      <c r="AL682" s="58"/>
      <c r="AM682" s="58"/>
      <c r="AN682" s="58"/>
      <c r="AO682" s="58"/>
      <c r="AP682" s="58"/>
      <c r="AQ682" s="58"/>
      <c r="AR682" s="58"/>
      <c r="AS682" s="61">
        <v>14684</v>
      </c>
      <c r="AT682" s="61">
        <v>12154</v>
      </c>
      <c r="AU682" s="61">
        <v>14271</v>
      </c>
      <c r="AV682" s="61">
        <v>11065</v>
      </c>
      <c r="AW682" s="61">
        <v>20281</v>
      </c>
      <c r="AX682" s="61">
        <v>27103</v>
      </c>
      <c r="AY682" s="61">
        <v>34265</v>
      </c>
      <c r="AZ682" s="61">
        <v>15716</v>
      </c>
      <c r="BA682" s="61">
        <v>13955</v>
      </c>
      <c r="BB682" s="61">
        <v>15411</v>
      </c>
      <c r="BC682" s="61">
        <v>16708</v>
      </c>
      <c r="BD682" s="61">
        <v>27030</v>
      </c>
      <c r="BE682" s="61">
        <v>32900</v>
      </c>
      <c r="BF682" s="61">
        <v>24644</v>
      </c>
      <c r="BG682" s="61">
        <v>17725</v>
      </c>
      <c r="BH682" s="61">
        <v>20669</v>
      </c>
      <c r="BI682" s="61">
        <v>26942</v>
      </c>
      <c r="BJ682" s="61">
        <v>37003</v>
      </c>
      <c r="BK682" s="61">
        <v>31697</v>
      </c>
      <c r="BL682" s="61">
        <v>12458</v>
      </c>
      <c r="BM682" s="61">
        <v>23296</v>
      </c>
      <c r="BN682" s="61">
        <v>21123</v>
      </c>
      <c r="BO682" s="61">
        <v>15537</v>
      </c>
      <c r="BP682" s="61">
        <v>24283</v>
      </c>
      <c r="BQ682" s="61">
        <v>13737</v>
      </c>
      <c r="BR682" s="61">
        <v>26984</v>
      </c>
      <c r="BS682" s="61">
        <v>33263</v>
      </c>
      <c r="BT682" s="60">
        <v>9146</v>
      </c>
      <c r="BU682" s="61">
        <v>23408</v>
      </c>
      <c r="BV682" s="61">
        <v>10564</v>
      </c>
      <c r="BW682" s="61"/>
      <c r="BX682" s="61"/>
      <c r="BY682" s="61"/>
      <c r="BZ682" s="61"/>
      <c r="CA682" s="61"/>
      <c r="CB682" s="61"/>
      <c r="CC682" s="61">
        <v>13060</v>
      </c>
      <c r="CD682" s="61">
        <v>14472</v>
      </c>
      <c r="CE682" s="61">
        <v>20135</v>
      </c>
      <c r="CF682" s="60">
        <v>7028</v>
      </c>
    </row>
    <row r="683" spans="2:84" x14ac:dyDescent="0.2">
      <c r="B683" s="62" t="s">
        <v>224</v>
      </c>
      <c r="G683" s="64">
        <v>159393</v>
      </c>
      <c r="H683" s="64">
        <v>309858</v>
      </c>
      <c r="I683" s="64">
        <v>337494</v>
      </c>
      <c r="J683" s="64">
        <v>294105</v>
      </c>
      <c r="K683" s="64">
        <v>387041</v>
      </c>
      <c r="L683" s="64">
        <v>326343</v>
      </c>
      <c r="M683" s="64">
        <v>285540</v>
      </c>
      <c r="N683" s="64">
        <v>367315</v>
      </c>
      <c r="O683" s="64">
        <v>185600</v>
      </c>
      <c r="P683" s="64">
        <v>265669</v>
      </c>
      <c r="Q683" s="64">
        <v>142127</v>
      </c>
      <c r="R683" s="64">
        <v>295878</v>
      </c>
      <c r="S683" s="64">
        <v>180170</v>
      </c>
      <c r="T683" s="64">
        <v>153318</v>
      </c>
      <c r="U683" s="64">
        <v>125408</v>
      </c>
      <c r="V683" s="64">
        <v>114189</v>
      </c>
      <c r="W683" s="64">
        <v>113403</v>
      </c>
      <c r="X683" s="61">
        <v>69219</v>
      </c>
      <c r="Y683" s="64">
        <v>174720</v>
      </c>
      <c r="Z683" s="64">
        <v>113032</v>
      </c>
      <c r="AA683" s="64">
        <v>124395</v>
      </c>
      <c r="AB683" s="64">
        <v>420388</v>
      </c>
      <c r="AC683" s="64">
        <v>182896</v>
      </c>
      <c r="AD683" s="64">
        <v>119684</v>
      </c>
      <c r="AE683" s="64">
        <v>212904</v>
      </c>
      <c r="AF683" s="64">
        <v>173398</v>
      </c>
      <c r="AG683" s="61">
        <v>59773</v>
      </c>
      <c r="AH683" s="61">
        <v>69832</v>
      </c>
      <c r="AI683" s="61">
        <v>81283</v>
      </c>
      <c r="AJ683" s="64">
        <v>433530</v>
      </c>
      <c r="AK683" s="61">
        <v>93951</v>
      </c>
      <c r="AL683" s="61">
        <v>74443</v>
      </c>
      <c r="AM683" s="61">
        <v>41439</v>
      </c>
      <c r="AN683" s="61">
        <v>48764</v>
      </c>
      <c r="AO683" s="61">
        <v>53980</v>
      </c>
      <c r="AP683" s="61">
        <v>50786</v>
      </c>
      <c r="AQ683" s="61">
        <v>38291</v>
      </c>
      <c r="AR683" s="61">
        <v>44801</v>
      </c>
      <c r="AS683" s="61">
        <v>29731</v>
      </c>
      <c r="AT683" s="61">
        <v>31594</v>
      </c>
      <c r="AU683" s="61">
        <v>38052</v>
      </c>
      <c r="AV683" s="61">
        <v>35058</v>
      </c>
      <c r="AW683" s="61">
        <v>32019</v>
      </c>
      <c r="AX683" s="61">
        <v>38575</v>
      </c>
      <c r="AY683" s="61">
        <v>40730</v>
      </c>
      <c r="AZ683" s="61">
        <v>35965</v>
      </c>
      <c r="BA683" s="61">
        <v>53476</v>
      </c>
      <c r="BB683" s="61">
        <v>30098</v>
      </c>
      <c r="BC683" s="61">
        <v>25301</v>
      </c>
      <c r="BD683" s="61">
        <v>16999</v>
      </c>
      <c r="BE683" s="61">
        <v>54162</v>
      </c>
      <c r="BF683" s="61">
        <v>57153</v>
      </c>
      <c r="BG683" s="61">
        <v>48024</v>
      </c>
      <c r="BH683" s="61">
        <v>40754</v>
      </c>
      <c r="BI683" s="61">
        <v>56212</v>
      </c>
      <c r="BJ683" s="61">
        <v>39651</v>
      </c>
      <c r="BK683" s="61">
        <v>30540</v>
      </c>
      <c r="BL683" s="61">
        <v>28852</v>
      </c>
      <c r="BM683" s="61">
        <v>38603</v>
      </c>
      <c r="BN683" s="61">
        <v>29315</v>
      </c>
      <c r="BO683" s="61">
        <v>11447</v>
      </c>
      <c r="BP683" s="60">
        <v>9796</v>
      </c>
      <c r="BQ683" s="60">
        <v>7834</v>
      </c>
      <c r="BR683" s="60">
        <v>7283</v>
      </c>
      <c r="BS683" s="60">
        <v>9321</v>
      </c>
      <c r="BT683" s="60">
        <v>7748</v>
      </c>
      <c r="BU683" s="60">
        <v>6449</v>
      </c>
      <c r="BV683" s="60">
        <v>6497</v>
      </c>
      <c r="BW683" s="60"/>
      <c r="BX683" s="60"/>
      <c r="BY683" s="60"/>
      <c r="BZ683" s="60"/>
      <c r="CA683" s="60"/>
      <c r="CB683" s="60"/>
      <c r="CC683" s="60">
        <v>4794</v>
      </c>
      <c r="CD683" s="60">
        <v>3843</v>
      </c>
      <c r="CE683" s="60">
        <v>5369</v>
      </c>
      <c r="CF683" s="60">
        <v>5185</v>
      </c>
    </row>
    <row r="684" spans="2:84" x14ac:dyDescent="0.2">
      <c r="B684" s="62" t="s">
        <v>141</v>
      </c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  <c r="AD684" s="58"/>
      <c r="AE684" s="58"/>
      <c r="AF684" s="58"/>
      <c r="AG684" s="58"/>
      <c r="AH684" s="58"/>
      <c r="AI684" s="58"/>
      <c r="AJ684" s="58"/>
      <c r="AK684" s="58"/>
      <c r="AL684" s="58"/>
      <c r="AM684" s="58"/>
      <c r="AN684" s="58"/>
      <c r="AO684" s="58"/>
      <c r="AP684" s="58"/>
      <c r="AQ684" s="58"/>
      <c r="AR684" s="58"/>
      <c r="AS684" s="65">
        <v>6130459</v>
      </c>
      <c r="AT684" s="67">
        <v>10523200</v>
      </c>
      <c r="AU684" s="67">
        <v>10381440</v>
      </c>
      <c r="AV684" s="65">
        <v>7443730</v>
      </c>
      <c r="AW684" s="65">
        <v>7124294</v>
      </c>
      <c r="AX684" s="65">
        <v>7606558</v>
      </c>
      <c r="AY684" s="65">
        <v>7217524</v>
      </c>
      <c r="AZ684" s="65">
        <v>7628835</v>
      </c>
      <c r="BA684" s="65">
        <v>9682869</v>
      </c>
      <c r="BB684" s="67">
        <v>12169750</v>
      </c>
      <c r="BC684" s="65">
        <v>8753527</v>
      </c>
      <c r="BD684" s="67">
        <v>10867511</v>
      </c>
      <c r="BE684" s="65">
        <v>4615981</v>
      </c>
      <c r="BF684" s="64">
        <v>806496</v>
      </c>
      <c r="BG684" s="61">
        <v>71836</v>
      </c>
      <c r="BH684" s="61">
        <v>53601</v>
      </c>
      <c r="BI684" s="61">
        <v>46446</v>
      </c>
      <c r="BJ684" s="61">
        <v>36565</v>
      </c>
      <c r="BK684" s="61">
        <v>29396</v>
      </c>
      <c r="BL684" s="61">
        <v>30395</v>
      </c>
      <c r="BM684" s="61">
        <v>28852</v>
      </c>
      <c r="BN684" s="61">
        <v>17803</v>
      </c>
      <c r="BO684" s="60">
        <v>7071</v>
      </c>
      <c r="BP684" s="60">
        <v>8825</v>
      </c>
      <c r="BQ684" s="60">
        <v>4409</v>
      </c>
      <c r="BR684" s="60">
        <v>9592</v>
      </c>
      <c r="BS684" s="60">
        <v>3106</v>
      </c>
      <c r="BT684" s="60">
        <v>2280</v>
      </c>
      <c r="BU684" s="60">
        <v>2262</v>
      </c>
      <c r="BV684" s="60">
        <v>5868</v>
      </c>
      <c r="BW684" s="60"/>
      <c r="BX684" s="60"/>
      <c r="BY684" s="60"/>
      <c r="BZ684" s="60"/>
      <c r="CA684" s="60"/>
      <c r="CB684" s="60"/>
      <c r="CC684" s="60">
        <v>4904</v>
      </c>
      <c r="CD684" s="60">
        <v>3005</v>
      </c>
      <c r="CE684" s="60">
        <v>2207</v>
      </c>
      <c r="CF684" s="60">
        <v>4571</v>
      </c>
    </row>
    <row r="685" spans="2:84" x14ac:dyDescent="0.2">
      <c r="B685" s="62" t="s">
        <v>135</v>
      </c>
      <c r="G685" s="60">
        <v>2785</v>
      </c>
      <c r="H685" s="60">
        <v>4069</v>
      </c>
      <c r="I685" s="60">
        <v>3184</v>
      </c>
      <c r="J685" s="60">
        <v>1512</v>
      </c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60">
        <v>1519</v>
      </c>
      <c r="V685" s="58"/>
      <c r="W685" s="58"/>
      <c r="X685" s="58"/>
      <c r="Y685" s="58"/>
      <c r="Z685" s="58"/>
      <c r="AA685" s="58"/>
      <c r="AB685" s="58"/>
      <c r="AC685" s="58"/>
      <c r="AD685" s="59">
        <v>516</v>
      </c>
      <c r="AE685" s="58"/>
      <c r="AF685" s="58"/>
      <c r="AG685" s="58"/>
      <c r="AH685" s="58"/>
      <c r="AI685" s="58"/>
      <c r="AJ685" s="58"/>
      <c r="AK685" s="58"/>
      <c r="AL685" s="58"/>
      <c r="AM685" s="58"/>
      <c r="AN685" s="58"/>
      <c r="AO685" s="58"/>
      <c r="AP685" s="58"/>
      <c r="AQ685" s="58"/>
      <c r="AR685" s="58"/>
      <c r="AS685" s="58"/>
      <c r="AT685" s="58"/>
      <c r="AU685" s="58"/>
      <c r="AV685" s="58"/>
      <c r="AW685" s="58"/>
      <c r="AX685" s="58"/>
      <c r="AY685" s="60">
        <v>1682</v>
      </c>
      <c r="AZ685" s="58"/>
      <c r="BA685" s="58"/>
      <c r="BB685" s="58"/>
      <c r="BC685" s="58"/>
      <c r="BD685" s="58"/>
      <c r="BE685" s="58"/>
      <c r="BF685" s="58"/>
      <c r="BG685" s="58"/>
      <c r="BH685" s="58"/>
      <c r="BI685" s="58"/>
      <c r="BJ685" s="58"/>
      <c r="BK685" s="58"/>
      <c r="BL685" s="58"/>
      <c r="BM685" s="58"/>
      <c r="BN685" s="58"/>
      <c r="BO685" s="58"/>
      <c r="BP685" s="58"/>
      <c r="BQ685" s="58"/>
      <c r="BR685" s="58"/>
      <c r="BS685" s="58"/>
      <c r="BT685" s="60">
        <v>1519</v>
      </c>
      <c r="BU685" s="58"/>
      <c r="BV685" s="58"/>
      <c r="BW685" s="58"/>
      <c r="BX685" s="58"/>
      <c r="BY685" s="58"/>
      <c r="BZ685" s="58"/>
      <c r="CA685" s="58"/>
      <c r="CB685" s="58"/>
      <c r="CC685" s="60">
        <v>1519</v>
      </c>
      <c r="CD685" s="60">
        <v>1475</v>
      </c>
      <c r="CE685" s="58"/>
      <c r="CF685" s="60">
        <v>4514</v>
      </c>
    </row>
    <row r="686" spans="2:84" x14ac:dyDescent="0.2">
      <c r="B686" s="62" t="s">
        <v>309</v>
      </c>
      <c r="G686" s="65">
        <v>1302982</v>
      </c>
      <c r="H686" s="65">
        <v>1710126</v>
      </c>
      <c r="I686" s="65">
        <v>1479544</v>
      </c>
      <c r="J686" s="65">
        <v>1445777</v>
      </c>
      <c r="K686" s="65">
        <v>1813514</v>
      </c>
      <c r="L686" s="65">
        <v>1462563</v>
      </c>
      <c r="M686" s="65">
        <v>1601454</v>
      </c>
      <c r="N686" s="65">
        <v>1827339</v>
      </c>
      <c r="O686" s="65">
        <v>1460062</v>
      </c>
      <c r="P686" s="65">
        <v>1351465</v>
      </c>
      <c r="Q686" s="65">
        <v>1601764</v>
      </c>
      <c r="R686" s="65">
        <v>1140097</v>
      </c>
      <c r="S686" s="65">
        <v>1165523</v>
      </c>
      <c r="T686" s="65">
        <v>1499089</v>
      </c>
      <c r="U686" s="65">
        <v>1219954</v>
      </c>
      <c r="V686" s="65">
        <v>1092219</v>
      </c>
      <c r="W686" s="64">
        <v>990887</v>
      </c>
      <c r="X686" s="65">
        <v>1883320</v>
      </c>
      <c r="Y686" s="65">
        <v>1393663</v>
      </c>
      <c r="Z686" s="65">
        <v>1557303</v>
      </c>
      <c r="AA686" s="65">
        <v>1234488</v>
      </c>
      <c r="AB686" s="65">
        <v>1196828</v>
      </c>
      <c r="AC686" s="65">
        <v>1430284</v>
      </c>
      <c r="AD686" s="64">
        <v>998273</v>
      </c>
      <c r="AE686" s="65">
        <v>1169067</v>
      </c>
      <c r="AF686" s="65">
        <v>1612980</v>
      </c>
      <c r="AG686" s="65">
        <v>1356464</v>
      </c>
      <c r="AH686" s="65">
        <v>1481170</v>
      </c>
      <c r="AI686" s="65">
        <v>2717843</v>
      </c>
      <c r="AJ686" s="65">
        <v>2191657</v>
      </c>
      <c r="AK686" s="65">
        <v>2319644</v>
      </c>
      <c r="AL686" s="65">
        <v>3223250</v>
      </c>
      <c r="AM686" s="65">
        <v>2612206</v>
      </c>
      <c r="AN686" s="65">
        <v>2404194</v>
      </c>
      <c r="AO686" s="65">
        <v>1579240</v>
      </c>
      <c r="AP686" s="64">
        <v>830965</v>
      </c>
      <c r="AQ686" s="64">
        <v>590706</v>
      </c>
      <c r="AR686" s="64">
        <v>704114</v>
      </c>
      <c r="AS686" s="64">
        <v>522667</v>
      </c>
      <c r="AT686" s="64">
        <v>541356</v>
      </c>
      <c r="AU686" s="64">
        <v>583165</v>
      </c>
      <c r="AV686" s="64">
        <v>479220</v>
      </c>
      <c r="AW686" s="64">
        <v>448161</v>
      </c>
      <c r="AX686" s="64">
        <v>708359</v>
      </c>
      <c r="AY686" s="64">
        <v>495018</v>
      </c>
      <c r="AZ686" s="64">
        <v>409919</v>
      </c>
      <c r="BA686" s="64">
        <v>424915</v>
      </c>
      <c r="BB686" s="64">
        <v>348357</v>
      </c>
      <c r="BC686" s="64">
        <v>248346</v>
      </c>
      <c r="BD686" s="64">
        <v>570475</v>
      </c>
      <c r="BE686" s="64">
        <v>271421</v>
      </c>
      <c r="BF686" s="64">
        <v>271082</v>
      </c>
      <c r="BG686" s="64">
        <v>328600</v>
      </c>
      <c r="BH686" s="64">
        <v>296885</v>
      </c>
      <c r="BI686" s="64">
        <v>319836</v>
      </c>
      <c r="BJ686" s="64">
        <v>412956</v>
      </c>
      <c r="BK686" s="64">
        <v>326859</v>
      </c>
      <c r="BL686" s="64">
        <v>299195</v>
      </c>
      <c r="BM686" s="64">
        <v>280978</v>
      </c>
      <c r="BN686" s="64">
        <v>268187</v>
      </c>
      <c r="BO686" s="64">
        <v>223079</v>
      </c>
      <c r="BP686" s="64">
        <v>315128</v>
      </c>
      <c r="BQ686" s="64">
        <v>288140</v>
      </c>
      <c r="BR686" s="64">
        <v>225614</v>
      </c>
      <c r="BS686" s="64">
        <v>232695</v>
      </c>
      <c r="BT686" s="64">
        <v>221109</v>
      </c>
      <c r="BU686" s="64">
        <v>241706</v>
      </c>
      <c r="BV686" s="64">
        <v>246077</v>
      </c>
      <c r="BW686" s="64"/>
      <c r="BX686" s="64"/>
      <c r="BY686" s="64"/>
      <c r="BZ686" s="64"/>
      <c r="CA686" s="64"/>
      <c r="CB686" s="64"/>
      <c r="CC686" s="64">
        <v>141200</v>
      </c>
      <c r="CD686" s="61">
        <v>61948</v>
      </c>
      <c r="CE686" s="61">
        <v>25576</v>
      </c>
      <c r="CF686" s="60">
        <v>4477</v>
      </c>
    </row>
    <row r="687" spans="2:84" x14ac:dyDescent="0.2">
      <c r="B687" s="62" t="s">
        <v>222</v>
      </c>
      <c r="G687" s="60">
        <v>5681</v>
      </c>
      <c r="H687" s="60">
        <v>5975</v>
      </c>
      <c r="I687" s="60">
        <v>3501</v>
      </c>
      <c r="J687" s="60">
        <v>3889</v>
      </c>
      <c r="K687" s="60">
        <v>9236</v>
      </c>
      <c r="L687" s="60">
        <v>3180</v>
      </c>
      <c r="M687" s="60">
        <v>4452</v>
      </c>
      <c r="N687" s="61">
        <v>37840</v>
      </c>
      <c r="O687" s="60">
        <v>5517</v>
      </c>
      <c r="P687" s="60">
        <v>1480</v>
      </c>
      <c r="Q687" s="60">
        <v>7743</v>
      </c>
      <c r="R687" s="60">
        <v>5401</v>
      </c>
      <c r="S687" s="60">
        <v>3769</v>
      </c>
      <c r="T687" s="61">
        <v>11556</v>
      </c>
      <c r="U687" s="60">
        <v>8043</v>
      </c>
      <c r="V687" s="60">
        <v>5994</v>
      </c>
      <c r="W687" s="61">
        <v>11976</v>
      </c>
      <c r="X687" s="60">
        <v>7795</v>
      </c>
      <c r="Y687" s="60">
        <v>3494</v>
      </c>
      <c r="Z687" s="60">
        <v>5414</v>
      </c>
      <c r="AA687" s="61">
        <v>10646</v>
      </c>
      <c r="AB687" s="60">
        <v>8187</v>
      </c>
      <c r="AC687" s="60">
        <v>7989</v>
      </c>
      <c r="AD687" s="60">
        <v>8737</v>
      </c>
      <c r="AE687" s="60">
        <v>8484</v>
      </c>
      <c r="AF687" s="61">
        <v>10048</v>
      </c>
      <c r="AG687" s="61">
        <v>10213</v>
      </c>
      <c r="AH687" s="60">
        <v>6328</v>
      </c>
      <c r="AI687" s="60">
        <v>7180</v>
      </c>
      <c r="AJ687" s="60">
        <v>6129</v>
      </c>
      <c r="AK687" s="60">
        <v>3252</v>
      </c>
      <c r="AL687" s="61">
        <v>12715</v>
      </c>
      <c r="AM687" s="60">
        <v>2939</v>
      </c>
      <c r="AN687" s="60">
        <v>7795</v>
      </c>
      <c r="AO687" s="61">
        <v>11653</v>
      </c>
      <c r="AP687" s="60">
        <v>8575</v>
      </c>
      <c r="AQ687" s="60">
        <v>2297</v>
      </c>
      <c r="AR687" s="61">
        <v>12043</v>
      </c>
      <c r="AS687" s="60">
        <v>4396</v>
      </c>
      <c r="AT687" s="60">
        <v>9637</v>
      </c>
      <c r="AU687" s="61">
        <v>15717</v>
      </c>
      <c r="AV687" s="60">
        <v>3269</v>
      </c>
      <c r="AW687" s="60">
        <v>3586</v>
      </c>
      <c r="AX687" s="61">
        <v>11067</v>
      </c>
      <c r="AY687" s="60">
        <v>5815</v>
      </c>
      <c r="AZ687" s="60">
        <v>4844</v>
      </c>
      <c r="BA687" s="60">
        <v>2732</v>
      </c>
      <c r="BB687" s="60">
        <v>3013</v>
      </c>
      <c r="BC687" s="60">
        <v>3077</v>
      </c>
      <c r="BD687" s="60">
        <v>4486</v>
      </c>
      <c r="BE687" s="60">
        <v>3692</v>
      </c>
      <c r="BF687" s="60">
        <v>3740</v>
      </c>
      <c r="BG687" s="60">
        <v>7571</v>
      </c>
      <c r="BH687" s="60">
        <v>4197</v>
      </c>
      <c r="BI687" s="60">
        <v>4503</v>
      </c>
      <c r="BJ687" s="60">
        <v>5252</v>
      </c>
      <c r="BK687" s="60">
        <v>3795</v>
      </c>
      <c r="BL687" s="60">
        <v>3455</v>
      </c>
      <c r="BM687" s="60">
        <v>3380</v>
      </c>
      <c r="BN687" s="60">
        <v>3320</v>
      </c>
      <c r="BO687" s="60">
        <v>2938</v>
      </c>
      <c r="BP687" s="60">
        <v>4282</v>
      </c>
      <c r="BQ687" s="60">
        <v>3878</v>
      </c>
      <c r="BR687" s="60">
        <v>4604</v>
      </c>
      <c r="BS687" s="60">
        <v>6451</v>
      </c>
      <c r="BT687" s="60">
        <v>4417</v>
      </c>
      <c r="BU687" s="60">
        <v>6597</v>
      </c>
      <c r="BV687" s="60">
        <v>5349</v>
      </c>
      <c r="BW687" s="60"/>
      <c r="BX687" s="60"/>
      <c r="BY687" s="60"/>
      <c r="BZ687" s="60"/>
      <c r="CA687" s="60"/>
      <c r="CB687" s="60"/>
      <c r="CC687" s="60">
        <v>3521</v>
      </c>
      <c r="CD687" s="60">
        <v>2926</v>
      </c>
      <c r="CE687" s="60">
        <v>3919</v>
      </c>
      <c r="CF687" s="60">
        <v>4139</v>
      </c>
    </row>
    <row r="688" spans="2:84" x14ac:dyDescent="0.2">
      <c r="B688" s="62" t="s">
        <v>326</v>
      </c>
      <c r="G688" s="60">
        <v>5936</v>
      </c>
      <c r="H688" s="60">
        <v>9657</v>
      </c>
      <c r="I688" s="60">
        <v>8058</v>
      </c>
      <c r="J688" s="60">
        <v>9176</v>
      </c>
      <c r="K688" s="60">
        <v>9860</v>
      </c>
      <c r="L688" s="61">
        <v>10948</v>
      </c>
      <c r="M688" s="60">
        <v>8424</v>
      </c>
      <c r="N688" s="61">
        <v>11066</v>
      </c>
      <c r="O688" s="60">
        <v>9174</v>
      </c>
      <c r="P688" s="61">
        <v>11746</v>
      </c>
      <c r="Q688" s="61">
        <v>13244</v>
      </c>
      <c r="R688" s="61">
        <v>10376</v>
      </c>
      <c r="S688" s="60">
        <v>8395</v>
      </c>
      <c r="T688" s="61">
        <v>11498</v>
      </c>
      <c r="U688" s="60">
        <v>8475</v>
      </c>
      <c r="V688" s="60">
        <v>9332</v>
      </c>
      <c r="W688" s="61">
        <v>12594</v>
      </c>
      <c r="X688" s="60">
        <v>6274</v>
      </c>
      <c r="Y688" s="60">
        <v>8975</v>
      </c>
      <c r="Z688" s="60">
        <v>9369</v>
      </c>
      <c r="AA688" s="60">
        <v>8976</v>
      </c>
      <c r="AB688" s="60">
        <v>8971</v>
      </c>
      <c r="AC688" s="61">
        <v>11313</v>
      </c>
      <c r="AD688" s="60">
        <v>7815</v>
      </c>
      <c r="AE688" s="60">
        <v>8801</v>
      </c>
      <c r="AF688" s="61">
        <v>10831</v>
      </c>
      <c r="AG688" s="60">
        <v>7689</v>
      </c>
      <c r="AH688" s="61">
        <v>11471</v>
      </c>
      <c r="AI688" s="61">
        <v>10008</v>
      </c>
      <c r="AJ688" s="60">
        <v>8846</v>
      </c>
      <c r="AK688" s="61">
        <v>10625</v>
      </c>
      <c r="AL688" s="60">
        <v>8762</v>
      </c>
      <c r="AM688" s="60">
        <v>7062</v>
      </c>
      <c r="AN688" s="60">
        <v>6864</v>
      </c>
      <c r="AO688" s="61">
        <v>10111</v>
      </c>
      <c r="AP688" s="60">
        <v>9663</v>
      </c>
      <c r="AQ688" s="61">
        <v>11161</v>
      </c>
      <c r="AR688" s="61">
        <v>10460</v>
      </c>
      <c r="AS688" s="61">
        <v>10494</v>
      </c>
      <c r="AT688" s="60">
        <v>7573</v>
      </c>
      <c r="AU688" s="60">
        <v>9116</v>
      </c>
      <c r="AV688" s="60">
        <v>8510</v>
      </c>
      <c r="AW688" s="60">
        <v>8363</v>
      </c>
      <c r="AX688" s="60">
        <v>9639</v>
      </c>
      <c r="AY688" s="61">
        <v>10125</v>
      </c>
      <c r="AZ688" s="60">
        <v>7884</v>
      </c>
      <c r="BA688" s="60">
        <v>8080</v>
      </c>
      <c r="BB688" s="60">
        <v>9304</v>
      </c>
      <c r="BC688" s="60">
        <v>5658</v>
      </c>
      <c r="BD688" s="61">
        <v>10602</v>
      </c>
      <c r="BE688" s="60">
        <v>7947</v>
      </c>
      <c r="BF688" s="60">
        <v>5196</v>
      </c>
      <c r="BG688" s="60">
        <v>7305</v>
      </c>
      <c r="BH688" s="60">
        <v>6694</v>
      </c>
      <c r="BI688" s="60">
        <v>7383</v>
      </c>
      <c r="BJ688" s="60">
        <v>8893</v>
      </c>
      <c r="BK688" s="60">
        <v>5938</v>
      </c>
      <c r="BL688" s="60">
        <v>4591</v>
      </c>
      <c r="BM688" s="60">
        <v>5136</v>
      </c>
      <c r="BN688" s="60">
        <v>4155</v>
      </c>
      <c r="BO688" s="60">
        <v>5258</v>
      </c>
      <c r="BP688" s="60">
        <v>3966</v>
      </c>
      <c r="BQ688" s="60">
        <v>3550</v>
      </c>
      <c r="BR688" s="60">
        <v>4643</v>
      </c>
      <c r="BS688" s="60">
        <v>4765</v>
      </c>
      <c r="BT688" s="60">
        <v>3689</v>
      </c>
      <c r="BU688" s="60">
        <v>2750</v>
      </c>
      <c r="BV688" s="60">
        <v>4298</v>
      </c>
      <c r="BW688" s="60"/>
      <c r="BX688" s="60"/>
      <c r="BY688" s="60"/>
      <c r="BZ688" s="60"/>
      <c r="CA688" s="60"/>
      <c r="CB688" s="60"/>
      <c r="CC688" s="60">
        <v>3546</v>
      </c>
      <c r="CD688" s="60">
        <v>3053</v>
      </c>
      <c r="CE688" s="60">
        <v>4260</v>
      </c>
      <c r="CF688" s="60">
        <v>3797</v>
      </c>
    </row>
    <row r="689" spans="2:84" x14ac:dyDescent="0.2">
      <c r="B689" s="62" t="s">
        <v>406</v>
      </c>
      <c r="G689" s="59">
        <v>544</v>
      </c>
      <c r="H689" s="60">
        <v>1215</v>
      </c>
      <c r="I689" s="58"/>
      <c r="J689" s="58"/>
      <c r="K689" s="60">
        <v>1012</v>
      </c>
      <c r="L689" s="60">
        <v>4819</v>
      </c>
      <c r="M689" s="60">
        <v>4327</v>
      </c>
      <c r="N689" s="60">
        <v>5361</v>
      </c>
      <c r="O689" s="60">
        <v>3899</v>
      </c>
      <c r="P689" s="60">
        <v>4288</v>
      </c>
      <c r="Q689" s="60">
        <v>4844</v>
      </c>
      <c r="R689" s="60">
        <v>5729</v>
      </c>
      <c r="S689" s="61">
        <v>11939</v>
      </c>
      <c r="T689" s="60">
        <v>7948</v>
      </c>
      <c r="U689" s="60">
        <v>3762</v>
      </c>
      <c r="V689" s="60">
        <v>4239</v>
      </c>
      <c r="W689" s="60">
        <v>5351</v>
      </c>
      <c r="X689" s="60">
        <v>8321</v>
      </c>
      <c r="Y689" s="60">
        <v>9239</v>
      </c>
      <c r="Z689" s="60">
        <v>6012</v>
      </c>
      <c r="AA689" s="61">
        <v>28983</v>
      </c>
      <c r="AB689" s="61">
        <v>11920</v>
      </c>
      <c r="AC689" s="61">
        <v>49807</v>
      </c>
      <c r="AD689" s="59">
        <v>280</v>
      </c>
      <c r="AE689" s="59">
        <v>242</v>
      </c>
      <c r="AF689" s="60">
        <v>2412</v>
      </c>
      <c r="AG689" s="63">
        <v>44</v>
      </c>
      <c r="AH689" s="60">
        <v>1734</v>
      </c>
      <c r="AI689" s="60">
        <v>2301</v>
      </c>
      <c r="AJ689" s="58"/>
      <c r="AK689" s="59">
        <v>762</v>
      </c>
      <c r="AL689" s="59">
        <v>707</v>
      </c>
      <c r="AM689" s="58"/>
      <c r="AN689" s="58"/>
      <c r="AO689" s="58"/>
      <c r="AP689" s="58"/>
      <c r="AQ689" s="58"/>
      <c r="AR689" s="58"/>
      <c r="AS689" s="58"/>
      <c r="AT689" s="58"/>
      <c r="AU689" s="58"/>
      <c r="AV689" s="60">
        <v>2513</v>
      </c>
      <c r="AW689" s="60">
        <v>1674</v>
      </c>
      <c r="AX689" s="60">
        <v>2480</v>
      </c>
      <c r="AY689" s="60">
        <v>2445</v>
      </c>
      <c r="AZ689" s="59">
        <v>807</v>
      </c>
      <c r="BA689" s="60">
        <v>3233</v>
      </c>
      <c r="BB689" s="60">
        <v>1655</v>
      </c>
      <c r="BC689" s="58"/>
      <c r="BD689" s="58"/>
      <c r="BE689" s="58"/>
      <c r="BF689" s="58"/>
      <c r="BG689" s="58"/>
      <c r="BH689" s="58"/>
      <c r="BI689" s="58"/>
      <c r="BJ689" s="58"/>
      <c r="BK689" s="58"/>
      <c r="BL689" s="58"/>
      <c r="BM689" s="58"/>
      <c r="BN689" s="58"/>
      <c r="BO689" s="58"/>
      <c r="BP689" s="58"/>
      <c r="BQ689" s="58"/>
      <c r="BR689" s="58"/>
      <c r="BS689" s="60">
        <v>3007</v>
      </c>
      <c r="BT689" s="60">
        <v>2988</v>
      </c>
      <c r="BU689" s="60">
        <v>2766</v>
      </c>
      <c r="BV689" s="58"/>
      <c r="BW689" s="58"/>
      <c r="BX689" s="58"/>
      <c r="BY689" s="58"/>
      <c r="BZ689" s="58"/>
      <c r="CA689" s="58"/>
      <c r="CB689" s="58"/>
      <c r="CC689" s="60">
        <v>9766</v>
      </c>
      <c r="CD689" s="60">
        <v>9973</v>
      </c>
      <c r="CE689" s="61">
        <v>10187</v>
      </c>
      <c r="CF689" s="60">
        <v>2933</v>
      </c>
    </row>
    <row r="690" spans="2:84" x14ac:dyDescent="0.2">
      <c r="B690" s="62" t="s">
        <v>227</v>
      </c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  <c r="AD690" s="58"/>
      <c r="AE690" s="58"/>
      <c r="AF690" s="58"/>
      <c r="AG690" s="58"/>
      <c r="AH690" s="58"/>
      <c r="AI690" s="58"/>
      <c r="AJ690" s="58"/>
      <c r="AK690" s="58"/>
      <c r="AL690" s="58"/>
      <c r="AM690" s="58"/>
      <c r="AN690" s="58"/>
      <c r="AO690" s="58"/>
      <c r="AP690" s="58"/>
      <c r="AQ690" s="58"/>
      <c r="AR690" s="58"/>
      <c r="AS690" s="58"/>
      <c r="AT690" s="58"/>
      <c r="AU690" s="58"/>
      <c r="AV690" s="58"/>
      <c r="AW690" s="58"/>
      <c r="AX690" s="58"/>
      <c r="AY690" s="58"/>
      <c r="AZ690" s="58"/>
      <c r="BA690" s="58"/>
      <c r="BB690" s="58"/>
      <c r="BC690" s="58"/>
      <c r="BD690" s="58"/>
      <c r="BE690" s="58"/>
      <c r="BF690" s="58"/>
      <c r="BG690" s="58"/>
      <c r="BH690" s="58"/>
      <c r="BI690" s="58"/>
      <c r="BJ690" s="58"/>
      <c r="BK690" s="58"/>
      <c r="BL690" s="58"/>
      <c r="BM690" s="58"/>
      <c r="BN690" s="58"/>
      <c r="BO690" s="58"/>
      <c r="BP690" s="61">
        <v>15000</v>
      </c>
      <c r="BQ690" s="61">
        <v>65647</v>
      </c>
      <c r="BR690" s="61">
        <v>93360</v>
      </c>
      <c r="BS690" s="61">
        <v>98562</v>
      </c>
      <c r="BT690" s="61">
        <v>43964</v>
      </c>
      <c r="BU690" s="61">
        <v>43023</v>
      </c>
      <c r="BV690" s="61">
        <v>54143</v>
      </c>
      <c r="BW690" s="61"/>
      <c r="BX690" s="61"/>
      <c r="BY690" s="61"/>
      <c r="BZ690" s="61"/>
      <c r="CA690" s="61"/>
      <c r="CB690" s="61"/>
      <c r="CC690" s="61">
        <v>43611</v>
      </c>
      <c r="CD690" s="61">
        <v>39710</v>
      </c>
      <c r="CE690" s="61">
        <v>16576</v>
      </c>
      <c r="CF690" s="60">
        <v>2475</v>
      </c>
    </row>
    <row r="691" spans="2:84" x14ac:dyDescent="0.2">
      <c r="B691" s="62" t="s">
        <v>238</v>
      </c>
      <c r="G691" s="59">
        <v>711</v>
      </c>
      <c r="H691" s="59">
        <v>810</v>
      </c>
      <c r="I691" s="59">
        <v>574</v>
      </c>
      <c r="J691" s="59">
        <v>474</v>
      </c>
      <c r="K691" s="59">
        <v>355</v>
      </c>
      <c r="L691" s="59">
        <v>143</v>
      </c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  <c r="AD691" s="58"/>
      <c r="AE691" s="58"/>
      <c r="AF691" s="58"/>
      <c r="AG691" s="58"/>
      <c r="AH691" s="58"/>
      <c r="AI691" s="58"/>
      <c r="AJ691" s="58"/>
      <c r="AK691" s="58"/>
      <c r="AL691" s="58"/>
      <c r="AM691" s="58"/>
      <c r="AN691" s="63">
        <v>47</v>
      </c>
      <c r="AO691" s="63">
        <v>24</v>
      </c>
      <c r="AP691" s="63">
        <v>24</v>
      </c>
      <c r="AQ691" s="63">
        <v>24</v>
      </c>
      <c r="AR691" s="63">
        <v>47</v>
      </c>
      <c r="AS691" s="63">
        <v>24</v>
      </c>
      <c r="AT691" s="63">
        <v>24</v>
      </c>
      <c r="AU691" s="63">
        <v>24</v>
      </c>
      <c r="AV691" s="58"/>
      <c r="AW691" s="58"/>
      <c r="AX691" s="58"/>
      <c r="AY691" s="58"/>
      <c r="AZ691" s="58"/>
      <c r="BA691" s="58"/>
      <c r="BB691" s="58"/>
      <c r="BC691" s="58"/>
      <c r="BD691" s="58"/>
      <c r="BE691" s="58"/>
      <c r="BF691" s="58"/>
      <c r="BG691" s="58"/>
      <c r="BH691" s="58"/>
      <c r="BI691" s="58"/>
      <c r="BJ691" s="58"/>
      <c r="BK691" s="58"/>
      <c r="BL691" s="58"/>
      <c r="BM691" s="63">
        <v>59</v>
      </c>
      <c r="BN691" s="59">
        <v>848</v>
      </c>
      <c r="BO691" s="59">
        <v>534</v>
      </c>
      <c r="BP691" s="60">
        <v>1496</v>
      </c>
      <c r="BQ691" s="60">
        <v>2135</v>
      </c>
      <c r="BR691" s="60">
        <v>5609</v>
      </c>
      <c r="BS691" s="60">
        <v>7847</v>
      </c>
      <c r="BT691" s="60">
        <v>4519</v>
      </c>
      <c r="BU691" s="60">
        <v>5936</v>
      </c>
      <c r="BV691" s="60">
        <v>8500</v>
      </c>
      <c r="BW691" s="60"/>
      <c r="BX691" s="60"/>
      <c r="BY691" s="60"/>
      <c r="BZ691" s="60"/>
      <c r="CA691" s="60"/>
      <c r="CB691" s="60"/>
      <c r="CC691" s="60">
        <v>8252</v>
      </c>
      <c r="CD691" s="60">
        <v>9733</v>
      </c>
      <c r="CE691" s="61">
        <v>10531</v>
      </c>
      <c r="CF691" s="60">
        <v>2470</v>
      </c>
    </row>
    <row r="692" spans="2:84" x14ac:dyDescent="0.2">
      <c r="B692" s="62" t="s">
        <v>340</v>
      </c>
      <c r="G692" s="60">
        <v>1061</v>
      </c>
      <c r="H692" s="60">
        <v>2494</v>
      </c>
      <c r="I692" s="60">
        <v>2479</v>
      </c>
      <c r="J692" s="60">
        <v>2193</v>
      </c>
      <c r="K692" s="60">
        <v>1477</v>
      </c>
      <c r="L692" s="60">
        <v>1175</v>
      </c>
      <c r="M692" s="60">
        <v>1353</v>
      </c>
      <c r="N692" s="60">
        <v>1375</v>
      </c>
      <c r="O692" s="59">
        <v>841</v>
      </c>
      <c r="P692" s="60">
        <v>1161</v>
      </c>
      <c r="Q692" s="60">
        <v>1709</v>
      </c>
      <c r="R692" s="59">
        <v>654</v>
      </c>
      <c r="S692" s="60">
        <v>1123</v>
      </c>
      <c r="T692" s="60">
        <v>1349</v>
      </c>
      <c r="U692" s="59">
        <v>523</v>
      </c>
      <c r="V692" s="59">
        <v>634</v>
      </c>
      <c r="W692" s="60">
        <v>1148</v>
      </c>
      <c r="X692" s="60">
        <v>1074</v>
      </c>
      <c r="Y692" s="60">
        <v>1066</v>
      </c>
      <c r="Z692" s="60">
        <v>1281</v>
      </c>
      <c r="AA692" s="60">
        <v>1118</v>
      </c>
      <c r="AB692" s="60">
        <v>1663</v>
      </c>
      <c r="AC692" s="60">
        <v>2238</v>
      </c>
      <c r="AD692" s="60">
        <v>2953</v>
      </c>
      <c r="AE692" s="60">
        <v>2228</v>
      </c>
      <c r="AF692" s="60">
        <v>2725</v>
      </c>
      <c r="AG692" s="60">
        <v>2257</v>
      </c>
      <c r="AH692" s="60">
        <v>2540</v>
      </c>
      <c r="AI692" s="60">
        <v>2574</v>
      </c>
      <c r="AJ692" s="60">
        <v>3761</v>
      </c>
      <c r="AK692" s="60">
        <v>3454</v>
      </c>
      <c r="AL692" s="60">
        <v>5064</v>
      </c>
      <c r="AM692" s="60">
        <v>3907</v>
      </c>
      <c r="AN692" s="60">
        <v>4693</v>
      </c>
      <c r="AO692" s="60">
        <v>5889</v>
      </c>
      <c r="AP692" s="60">
        <v>5307</v>
      </c>
      <c r="AQ692" s="60">
        <v>4533</v>
      </c>
      <c r="AR692" s="60">
        <v>5994</v>
      </c>
      <c r="AS692" s="60">
        <v>2821</v>
      </c>
      <c r="AT692" s="60">
        <v>3814</v>
      </c>
      <c r="AU692" s="60">
        <v>4086</v>
      </c>
      <c r="AV692" s="60">
        <v>3672</v>
      </c>
      <c r="AW692" s="60">
        <v>3311</v>
      </c>
      <c r="AX692" s="60">
        <v>4427</v>
      </c>
      <c r="AY692" s="60">
        <v>3740</v>
      </c>
      <c r="AZ692" s="60">
        <v>3820</v>
      </c>
      <c r="BA692" s="60">
        <v>4300</v>
      </c>
      <c r="BB692" s="60">
        <v>3930</v>
      </c>
      <c r="BC692" s="60">
        <v>3327</v>
      </c>
      <c r="BD692" s="60">
        <v>3976</v>
      </c>
      <c r="BE692" s="60">
        <v>2702</v>
      </c>
      <c r="BF692" s="60">
        <v>2566</v>
      </c>
      <c r="BG692" s="60">
        <v>3529</v>
      </c>
      <c r="BH692" s="60">
        <v>2920</v>
      </c>
      <c r="BI692" s="60">
        <v>2124</v>
      </c>
      <c r="BJ692" s="60">
        <v>3454</v>
      </c>
      <c r="BK692" s="60">
        <v>2293</v>
      </c>
      <c r="BL692" s="60">
        <v>2284</v>
      </c>
      <c r="BM692" s="60">
        <v>2610</v>
      </c>
      <c r="BN692" s="60">
        <v>3323</v>
      </c>
      <c r="BO692" s="60">
        <v>2460</v>
      </c>
      <c r="BP692" s="60">
        <v>4265</v>
      </c>
      <c r="BQ692" s="60">
        <v>2207</v>
      </c>
      <c r="BR692" s="60">
        <v>1983</v>
      </c>
      <c r="BS692" s="60">
        <v>2452</v>
      </c>
      <c r="BT692" s="60">
        <v>1831</v>
      </c>
      <c r="BU692" s="60">
        <v>1624</v>
      </c>
      <c r="BV692" s="60">
        <v>2175</v>
      </c>
      <c r="BW692" s="60"/>
      <c r="BX692" s="60"/>
      <c r="BY692" s="60"/>
      <c r="BZ692" s="60"/>
      <c r="CA692" s="60"/>
      <c r="CB692" s="60"/>
      <c r="CC692" s="60">
        <v>1759</v>
      </c>
      <c r="CD692" s="60">
        <v>1435</v>
      </c>
      <c r="CE692" s="60">
        <v>1842</v>
      </c>
      <c r="CF692" s="60">
        <v>2384</v>
      </c>
    </row>
    <row r="693" spans="2:84" x14ac:dyDescent="0.2">
      <c r="B693" s="62" t="s">
        <v>534</v>
      </c>
      <c r="G693" s="59">
        <v>105</v>
      </c>
      <c r="H693" s="63">
        <v>50</v>
      </c>
      <c r="I693" s="63">
        <v>61</v>
      </c>
      <c r="J693" s="63">
        <v>64</v>
      </c>
      <c r="K693" s="63">
        <v>92</v>
      </c>
      <c r="L693" s="63">
        <v>86</v>
      </c>
      <c r="M693" s="63">
        <v>95</v>
      </c>
      <c r="N693" s="63">
        <v>47</v>
      </c>
      <c r="O693" s="59">
        <v>104</v>
      </c>
      <c r="P693" s="59">
        <v>126</v>
      </c>
      <c r="Q693" s="59">
        <v>402</v>
      </c>
      <c r="R693" s="59">
        <v>179</v>
      </c>
      <c r="S693" s="59">
        <v>373</v>
      </c>
      <c r="T693" s="59">
        <v>132</v>
      </c>
      <c r="U693" s="59">
        <v>110</v>
      </c>
      <c r="V693" s="59">
        <v>152</v>
      </c>
      <c r="W693" s="63">
        <v>62</v>
      </c>
      <c r="X693" s="63">
        <v>99</v>
      </c>
      <c r="Y693" s="63">
        <v>13</v>
      </c>
      <c r="Z693" s="60">
        <v>2461</v>
      </c>
      <c r="AA693" s="60">
        <v>3120</v>
      </c>
      <c r="AB693" s="60">
        <v>3641</v>
      </c>
      <c r="AC693" s="60">
        <v>5627</v>
      </c>
      <c r="AD693" s="60">
        <v>5039</v>
      </c>
      <c r="AE693" s="60">
        <v>5099</v>
      </c>
      <c r="AF693" s="60">
        <v>5073</v>
      </c>
      <c r="AG693" s="60">
        <v>2964</v>
      </c>
      <c r="AH693" s="60">
        <v>4026</v>
      </c>
      <c r="AI693" s="60">
        <v>4190</v>
      </c>
      <c r="AJ693" s="60">
        <v>3346</v>
      </c>
      <c r="AK693" s="60">
        <v>3458</v>
      </c>
      <c r="AL693" s="60">
        <v>5135</v>
      </c>
      <c r="AM693" s="60">
        <v>4839</v>
      </c>
      <c r="AN693" s="60">
        <v>4041</v>
      </c>
      <c r="AO693" s="60">
        <v>5276</v>
      </c>
      <c r="AP693" s="60">
        <v>3864</v>
      </c>
      <c r="AQ693" s="60">
        <v>3356</v>
      </c>
      <c r="AR693" s="60">
        <v>4010</v>
      </c>
      <c r="AS693" s="60">
        <v>2708</v>
      </c>
      <c r="AT693" s="60">
        <v>2475</v>
      </c>
      <c r="AU693" s="60">
        <v>3125</v>
      </c>
      <c r="AV693" s="60">
        <v>1533</v>
      </c>
      <c r="AW693" s="60">
        <v>3140</v>
      </c>
      <c r="AX693" s="60">
        <v>2718</v>
      </c>
      <c r="AY693" s="60">
        <v>3143</v>
      </c>
      <c r="AZ693" s="60">
        <v>3844</v>
      </c>
      <c r="BA693" s="60">
        <v>6100</v>
      </c>
      <c r="BB693" s="60">
        <v>2827</v>
      </c>
      <c r="BC693" s="60">
        <v>2263</v>
      </c>
      <c r="BD693" s="60">
        <v>3880</v>
      </c>
      <c r="BE693" s="60">
        <v>2627</v>
      </c>
      <c r="BF693" s="60">
        <v>2241</v>
      </c>
      <c r="BG693" s="60">
        <v>2510</v>
      </c>
      <c r="BH693" s="60">
        <v>2099</v>
      </c>
      <c r="BI693" s="60">
        <v>2253</v>
      </c>
      <c r="BJ693" s="60">
        <v>1918</v>
      </c>
      <c r="BK693" s="60">
        <v>1966</v>
      </c>
      <c r="BL693" s="60">
        <v>2882</v>
      </c>
      <c r="BM693" s="60">
        <v>2399</v>
      </c>
      <c r="BN693" s="60">
        <v>2321</v>
      </c>
      <c r="BO693" s="60">
        <v>1632</v>
      </c>
      <c r="BP693" s="60">
        <v>2007</v>
      </c>
      <c r="BQ693" s="60">
        <v>2964</v>
      </c>
      <c r="BR693" s="60">
        <v>2053</v>
      </c>
      <c r="BS693" s="60">
        <v>2428</v>
      </c>
      <c r="BT693" s="60">
        <v>2276</v>
      </c>
      <c r="BU693" s="60">
        <v>1613</v>
      </c>
      <c r="BV693" s="60">
        <v>1595</v>
      </c>
      <c r="BW693" s="60"/>
      <c r="BX693" s="60"/>
      <c r="BY693" s="60"/>
      <c r="BZ693" s="60"/>
      <c r="CA693" s="60"/>
      <c r="CB693" s="60"/>
      <c r="CC693" s="60">
        <v>1764</v>
      </c>
      <c r="CD693" s="60">
        <v>1751</v>
      </c>
      <c r="CE693" s="60">
        <v>1776</v>
      </c>
      <c r="CF693" s="60">
        <v>2312</v>
      </c>
    </row>
    <row r="694" spans="2:84" x14ac:dyDescent="0.2">
      <c r="B694" s="62" t="s">
        <v>788</v>
      </c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  <c r="AD694" s="58"/>
      <c r="AE694" s="58"/>
      <c r="AF694" s="58"/>
      <c r="AG694" s="58"/>
      <c r="AH694" s="58"/>
      <c r="AI694" s="58"/>
      <c r="AJ694" s="58"/>
      <c r="AK694" s="58"/>
      <c r="AL694" s="58"/>
      <c r="AM694" s="58"/>
      <c r="AN694" s="58"/>
      <c r="AO694" s="58"/>
      <c r="AP694" s="58"/>
      <c r="AQ694" s="58"/>
      <c r="AR694" s="58"/>
      <c r="AS694" s="58"/>
      <c r="AT694" s="64">
        <v>118386</v>
      </c>
      <c r="AU694" s="64">
        <v>470879</v>
      </c>
      <c r="AV694" s="64">
        <v>449184</v>
      </c>
      <c r="AW694" s="64">
        <v>466998</v>
      </c>
      <c r="AX694" s="64">
        <v>725316</v>
      </c>
      <c r="AY694" s="64">
        <v>520681</v>
      </c>
      <c r="AZ694" s="64">
        <v>532980</v>
      </c>
      <c r="BA694" s="64">
        <v>548550</v>
      </c>
      <c r="BB694" s="64">
        <v>387774</v>
      </c>
      <c r="BC694" s="64">
        <v>405133</v>
      </c>
      <c r="BD694" s="64">
        <v>543989</v>
      </c>
      <c r="BE694" s="64">
        <v>383025</v>
      </c>
      <c r="BF694" s="64">
        <v>374458</v>
      </c>
      <c r="BG694" s="64">
        <v>411064</v>
      </c>
      <c r="BH694" s="64">
        <v>423515</v>
      </c>
      <c r="BI694" s="64">
        <v>383575</v>
      </c>
      <c r="BJ694" s="64">
        <v>409736</v>
      </c>
      <c r="BK694" s="64">
        <v>356457</v>
      </c>
      <c r="BL694" s="64">
        <v>353825</v>
      </c>
      <c r="BM694" s="64">
        <v>344704</v>
      </c>
      <c r="BN694" s="64">
        <v>186346</v>
      </c>
      <c r="BO694" s="64">
        <v>164939</v>
      </c>
      <c r="BP694" s="64">
        <v>174094</v>
      </c>
      <c r="BQ694" s="64">
        <v>123924</v>
      </c>
      <c r="BR694" s="64">
        <v>110310</v>
      </c>
      <c r="BS694" s="64">
        <v>123760</v>
      </c>
      <c r="BT694" s="61">
        <v>93489</v>
      </c>
      <c r="BU694" s="61">
        <v>88616</v>
      </c>
      <c r="BV694" s="61">
        <v>75011</v>
      </c>
      <c r="BW694" s="61"/>
      <c r="BX694" s="61"/>
      <c r="BY694" s="61"/>
      <c r="BZ694" s="61"/>
      <c r="CA694" s="61"/>
      <c r="CB694" s="61"/>
      <c r="CC694" s="61">
        <v>26695</v>
      </c>
      <c r="CD694" s="61">
        <v>10464</v>
      </c>
      <c r="CE694" s="60">
        <v>7600</v>
      </c>
      <c r="CF694" s="60">
        <v>1591</v>
      </c>
    </row>
    <row r="695" spans="2:84" x14ac:dyDescent="0.2">
      <c r="B695" s="62" t="s">
        <v>566</v>
      </c>
      <c r="G695" s="60">
        <v>5549</v>
      </c>
      <c r="H695" s="60">
        <v>6344</v>
      </c>
      <c r="I695" s="60">
        <v>5504</v>
      </c>
      <c r="J695" s="60">
        <v>5263</v>
      </c>
      <c r="K695" s="60">
        <v>5997</v>
      </c>
      <c r="L695" s="60">
        <v>4381</v>
      </c>
      <c r="M695" s="60">
        <v>4551</v>
      </c>
      <c r="N695" s="60">
        <v>6757</v>
      </c>
      <c r="O695" s="60">
        <v>4588</v>
      </c>
      <c r="P695" s="60">
        <v>6536</v>
      </c>
      <c r="Q695" s="61">
        <v>12983</v>
      </c>
      <c r="R695" s="61">
        <v>11130</v>
      </c>
      <c r="S695" s="60">
        <v>7539</v>
      </c>
      <c r="T695" s="60">
        <v>8977</v>
      </c>
      <c r="U695" s="60">
        <v>4834</v>
      </c>
      <c r="V695" s="60">
        <v>4728</v>
      </c>
      <c r="W695" s="60">
        <v>6290</v>
      </c>
      <c r="X695" s="60">
        <v>4653</v>
      </c>
      <c r="Y695" s="60">
        <v>3884</v>
      </c>
      <c r="Z695" s="60">
        <v>6620</v>
      </c>
      <c r="AA695" s="60">
        <v>6518</v>
      </c>
      <c r="AB695" s="60">
        <v>4459</v>
      </c>
      <c r="AC695" s="60">
        <v>5180</v>
      </c>
      <c r="AD695" s="60">
        <v>3744</v>
      </c>
      <c r="AE695" s="60">
        <v>2919</v>
      </c>
      <c r="AF695" s="60">
        <v>4461</v>
      </c>
      <c r="AG695" s="60">
        <v>2685</v>
      </c>
      <c r="AH695" s="60">
        <v>2593</v>
      </c>
      <c r="AI695" s="60">
        <v>4814</v>
      </c>
      <c r="AJ695" s="60">
        <v>3002</v>
      </c>
      <c r="AK695" s="60">
        <v>3419</v>
      </c>
      <c r="AL695" s="60">
        <v>2850</v>
      </c>
      <c r="AM695" s="60">
        <v>4080</v>
      </c>
      <c r="AN695" s="60">
        <v>3688</v>
      </c>
      <c r="AO695" s="60">
        <v>4328</v>
      </c>
      <c r="AP695" s="60">
        <v>2603</v>
      </c>
      <c r="AQ695" s="60">
        <v>2822</v>
      </c>
      <c r="AR695" s="60">
        <v>3959</v>
      </c>
      <c r="AS695" s="60">
        <v>2144</v>
      </c>
      <c r="AT695" s="60">
        <v>3810</v>
      </c>
      <c r="AU695" s="60">
        <v>2581</v>
      </c>
      <c r="AV695" s="60">
        <v>2127</v>
      </c>
      <c r="AW695" s="60">
        <v>3176</v>
      </c>
      <c r="AX695" s="60">
        <v>3554</v>
      </c>
      <c r="AY695" s="60">
        <v>2893</v>
      </c>
      <c r="AZ695" s="60">
        <v>2698</v>
      </c>
      <c r="BA695" s="60">
        <v>2851</v>
      </c>
      <c r="BB695" s="60">
        <v>2734</v>
      </c>
      <c r="BC695" s="60">
        <v>2000</v>
      </c>
      <c r="BD695" s="60">
        <v>3139</v>
      </c>
      <c r="BE695" s="60">
        <v>2024</v>
      </c>
      <c r="BF695" s="60">
        <v>2116</v>
      </c>
      <c r="BG695" s="60">
        <v>3165</v>
      </c>
      <c r="BH695" s="60">
        <v>1990</v>
      </c>
      <c r="BI695" s="60">
        <v>1754</v>
      </c>
      <c r="BJ695" s="60">
        <v>3428</v>
      </c>
      <c r="BK695" s="60">
        <v>1328</v>
      </c>
      <c r="BL695" s="59">
        <v>729</v>
      </c>
      <c r="BM695" s="60">
        <v>1843</v>
      </c>
      <c r="BN695" s="60">
        <v>2282</v>
      </c>
      <c r="BO695" s="60">
        <v>1337</v>
      </c>
      <c r="BP695" s="60">
        <v>2032</v>
      </c>
      <c r="BQ695" s="59">
        <v>937</v>
      </c>
      <c r="BR695" s="60">
        <v>1512</v>
      </c>
      <c r="BS695" s="60">
        <v>1323</v>
      </c>
      <c r="BT695" s="60">
        <v>1318</v>
      </c>
      <c r="BU695" s="60">
        <v>1589</v>
      </c>
      <c r="BV695" s="60">
        <v>1485</v>
      </c>
      <c r="BW695" s="60"/>
      <c r="BX695" s="60"/>
      <c r="BY695" s="60"/>
      <c r="BZ695" s="60"/>
      <c r="CA695" s="60"/>
      <c r="CB695" s="60"/>
      <c r="CC695" s="60">
        <v>2218</v>
      </c>
      <c r="CD695" s="60">
        <v>1719</v>
      </c>
      <c r="CE695" s="60">
        <v>2560</v>
      </c>
      <c r="CF695" s="60">
        <v>1510</v>
      </c>
    </row>
    <row r="696" spans="2:84" x14ac:dyDescent="0.2">
      <c r="B696" s="62" t="s">
        <v>446</v>
      </c>
      <c r="G696" s="60">
        <v>4360</v>
      </c>
      <c r="H696" s="60">
        <v>6583</v>
      </c>
      <c r="I696" s="60">
        <v>3090</v>
      </c>
      <c r="J696" s="60">
        <v>4240</v>
      </c>
      <c r="K696" s="60">
        <v>4115</v>
      </c>
      <c r="L696" s="60">
        <v>3341</v>
      </c>
      <c r="M696" s="60">
        <v>5042</v>
      </c>
      <c r="N696" s="61">
        <v>11435</v>
      </c>
      <c r="O696" s="60">
        <v>3705</v>
      </c>
      <c r="P696" s="60">
        <v>5637</v>
      </c>
      <c r="Q696" s="60">
        <v>4035</v>
      </c>
      <c r="R696" s="60">
        <v>2689</v>
      </c>
      <c r="S696" s="60">
        <v>2908</v>
      </c>
      <c r="T696" s="61">
        <v>11202</v>
      </c>
      <c r="U696" s="60">
        <v>3573</v>
      </c>
      <c r="V696" s="60">
        <v>3686</v>
      </c>
      <c r="W696" s="60">
        <v>5346</v>
      </c>
      <c r="X696" s="60">
        <v>3870</v>
      </c>
      <c r="Y696" s="60">
        <v>4005</v>
      </c>
      <c r="Z696" s="60">
        <v>2685</v>
      </c>
      <c r="AA696" s="60">
        <v>2156</v>
      </c>
      <c r="AB696" s="60">
        <v>1795</v>
      </c>
      <c r="AC696" s="60">
        <v>4797</v>
      </c>
      <c r="AD696" s="60">
        <v>2308</v>
      </c>
      <c r="AE696" s="60">
        <v>3426</v>
      </c>
      <c r="AF696" s="60">
        <v>5382</v>
      </c>
      <c r="AG696" s="60">
        <v>4096</v>
      </c>
      <c r="AH696" s="60">
        <v>4377</v>
      </c>
      <c r="AI696" s="60">
        <v>4515</v>
      </c>
      <c r="AJ696" s="60">
        <v>6549</v>
      </c>
      <c r="AK696" s="60">
        <v>5209</v>
      </c>
      <c r="AL696" s="60">
        <v>6979</v>
      </c>
      <c r="AM696" s="60">
        <v>5773</v>
      </c>
      <c r="AN696" s="59">
        <v>677</v>
      </c>
      <c r="AO696" s="60">
        <v>3838</v>
      </c>
      <c r="AP696" s="60">
        <v>6819</v>
      </c>
      <c r="AQ696" s="60">
        <v>4896</v>
      </c>
      <c r="AR696" s="60">
        <v>5658</v>
      </c>
      <c r="AS696" s="60">
        <v>4488</v>
      </c>
      <c r="AT696" s="60">
        <v>4695</v>
      </c>
      <c r="AU696" s="60">
        <v>4932</v>
      </c>
      <c r="AV696" s="60">
        <v>3206</v>
      </c>
      <c r="AW696" s="60">
        <v>3328</v>
      </c>
      <c r="AX696" s="60">
        <v>4749</v>
      </c>
      <c r="AY696" s="60">
        <v>2514</v>
      </c>
      <c r="AZ696" s="60">
        <v>3062</v>
      </c>
      <c r="BA696" s="60">
        <v>2348</v>
      </c>
      <c r="BB696" s="60">
        <v>2489</v>
      </c>
      <c r="BC696" s="60">
        <v>1664</v>
      </c>
      <c r="BD696" s="60">
        <v>1624</v>
      </c>
      <c r="BE696" s="60">
        <v>1397</v>
      </c>
      <c r="BF696" s="60">
        <v>2180</v>
      </c>
      <c r="BG696" s="60">
        <v>3826</v>
      </c>
      <c r="BH696" s="60">
        <v>3357</v>
      </c>
      <c r="BI696" s="60">
        <v>3931</v>
      </c>
      <c r="BJ696" s="60">
        <v>3536</v>
      </c>
      <c r="BK696" s="60">
        <v>1846</v>
      </c>
      <c r="BL696" s="60">
        <v>2302</v>
      </c>
      <c r="BM696" s="60">
        <v>2541</v>
      </c>
      <c r="BN696" s="60">
        <v>2462</v>
      </c>
      <c r="BO696" s="60">
        <v>2407</v>
      </c>
      <c r="BP696" s="60">
        <v>3405</v>
      </c>
      <c r="BQ696" s="60">
        <v>1497</v>
      </c>
      <c r="BR696" s="60">
        <v>1601</v>
      </c>
      <c r="BS696" s="60">
        <v>2373</v>
      </c>
      <c r="BT696" s="60">
        <v>2664</v>
      </c>
      <c r="BU696" s="60">
        <v>2953</v>
      </c>
      <c r="BV696" s="60">
        <v>2650</v>
      </c>
      <c r="BW696" s="60"/>
      <c r="BX696" s="60"/>
      <c r="BY696" s="60"/>
      <c r="BZ696" s="60"/>
      <c r="CA696" s="60"/>
      <c r="CB696" s="60"/>
      <c r="CC696" s="60">
        <v>3068</v>
      </c>
      <c r="CD696" s="60">
        <v>2821</v>
      </c>
      <c r="CE696" s="60">
        <v>2137</v>
      </c>
      <c r="CF696" s="60">
        <v>1254</v>
      </c>
    </row>
    <row r="697" spans="2:84" x14ac:dyDescent="0.2">
      <c r="B697" s="62" t="s">
        <v>213</v>
      </c>
      <c r="G697" s="58"/>
      <c r="H697" s="58"/>
      <c r="I697" s="58"/>
      <c r="J697" s="58"/>
      <c r="K697" s="58"/>
      <c r="L697" s="61">
        <v>94287</v>
      </c>
      <c r="M697" s="64">
        <v>503450</v>
      </c>
      <c r="N697" s="64">
        <v>566005</v>
      </c>
      <c r="O697" s="64">
        <v>202979</v>
      </c>
      <c r="P697" s="64">
        <v>178373</v>
      </c>
      <c r="Q697" s="64">
        <v>316367</v>
      </c>
      <c r="R697" s="64">
        <v>300146</v>
      </c>
      <c r="S697" s="64">
        <v>253153</v>
      </c>
      <c r="T697" s="64">
        <v>532540</v>
      </c>
      <c r="U697" s="64">
        <v>236028</v>
      </c>
      <c r="V697" s="64">
        <v>226730</v>
      </c>
      <c r="W697" s="64">
        <v>362635</v>
      </c>
      <c r="X697" s="64">
        <v>305009</v>
      </c>
      <c r="Y697" s="64">
        <v>360976</v>
      </c>
      <c r="Z697" s="64">
        <v>316412</v>
      </c>
      <c r="AA697" s="64">
        <v>239692</v>
      </c>
      <c r="AB697" s="64">
        <v>290071</v>
      </c>
      <c r="AC697" s="64">
        <v>464494</v>
      </c>
      <c r="AD697" s="64">
        <v>246140</v>
      </c>
      <c r="AE697" s="64">
        <v>174493</v>
      </c>
      <c r="AF697" s="64">
        <v>336482</v>
      </c>
      <c r="AG697" s="64">
        <v>218208</v>
      </c>
      <c r="AH697" s="64">
        <v>251311</v>
      </c>
      <c r="AI697" s="64">
        <v>291292</v>
      </c>
      <c r="AJ697" s="64">
        <v>237992</v>
      </c>
      <c r="AK697" s="64">
        <v>280341</v>
      </c>
      <c r="AL697" s="64">
        <v>229897</v>
      </c>
      <c r="AM697" s="64">
        <v>355047</v>
      </c>
      <c r="AN697" s="64">
        <v>215308</v>
      </c>
      <c r="AO697" s="64">
        <v>256590</v>
      </c>
      <c r="AP697" s="64">
        <v>279699</v>
      </c>
      <c r="AQ697" s="64">
        <v>290009</v>
      </c>
      <c r="AR697" s="64">
        <v>399760</v>
      </c>
      <c r="AS697" s="64">
        <v>378499</v>
      </c>
      <c r="AT697" s="64">
        <v>388102</v>
      </c>
      <c r="AU697" s="64">
        <v>308533</v>
      </c>
      <c r="AV697" s="64">
        <v>301975</v>
      </c>
      <c r="AW697" s="64">
        <v>377073</v>
      </c>
      <c r="AX697" s="64">
        <v>309256</v>
      </c>
      <c r="AY697" s="64">
        <v>281975</v>
      </c>
      <c r="AZ697" s="64">
        <v>260365</v>
      </c>
      <c r="BA697" s="64">
        <v>380295</v>
      </c>
      <c r="BB697" s="64">
        <v>230249</v>
      </c>
      <c r="BC697" s="64">
        <v>504114</v>
      </c>
      <c r="BD697" s="64">
        <v>478042</v>
      </c>
      <c r="BE697" s="64">
        <v>362759</v>
      </c>
      <c r="BF697" s="64">
        <v>331153</v>
      </c>
      <c r="BG697" s="64">
        <v>384080</v>
      </c>
      <c r="BH697" s="64">
        <v>235137</v>
      </c>
      <c r="BI697" s="64">
        <v>331223</v>
      </c>
      <c r="BJ697" s="64">
        <v>374384</v>
      </c>
      <c r="BK697" s="64">
        <v>300747</v>
      </c>
      <c r="BL697" s="64">
        <v>344645</v>
      </c>
      <c r="BM697" s="64">
        <v>434431</v>
      </c>
      <c r="BN697" s="64">
        <v>291417</v>
      </c>
      <c r="BO697" s="64">
        <v>403762</v>
      </c>
      <c r="BP697" s="64">
        <v>402529</v>
      </c>
      <c r="BQ697" s="64">
        <v>274347</v>
      </c>
      <c r="BR697" s="64">
        <v>401866</v>
      </c>
      <c r="BS697" s="64">
        <v>401753</v>
      </c>
      <c r="BT697" s="64">
        <v>354331</v>
      </c>
      <c r="BU697" s="64">
        <v>356539</v>
      </c>
      <c r="BV697" s="64">
        <v>351641</v>
      </c>
      <c r="BW697" s="64"/>
      <c r="BX697" s="64"/>
      <c r="BY697" s="64"/>
      <c r="BZ697" s="64"/>
      <c r="CA697" s="64"/>
      <c r="CB697" s="64"/>
      <c r="CC697" s="64">
        <v>259727</v>
      </c>
      <c r="CD697" s="61">
        <v>95586</v>
      </c>
      <c r="CE697" s="60">
        <v>2266</v>
      </c>
      <c r="CF697" s="60">
        <v>1226</v>
      </c>
    </row>
    <row r="698" spans="2:84" x14ac:dyDescent="0.2">
      <c r="B698" s="62" t="s">
        <v>417</v>
      </c>
      <c r="G698" s="61">
        <v>12920</v>
      </c>
      <c r="H698" s="60">
        <v>9563</v>
      </c>
      <c r="I698" s="60">
        <v>8461</v>
      </c>
      <c r="J698" s="60">
        <v>1525</v>
      </c>
      <c r="K698" s="60">
        <v>1476</v>
      </c>
      <c r="L698" s="60">
        <v>1173</v>
      </c>
      <c r="M698" s="59">
        <v>979</v>
      </c>
      <c r="N698" s="60">
        <v>1612</v>
      </c>
      <c r="O698" s="60">
        <v>1213</v>
      </c>
      <c r="P698" s="60">
        <v>1216</v>
      </c>
      <c r="Q698" s="59">
        <v>709</v>
      </c>
      <c r="R698" s="59">
        <v>896</v>
      </c>
      <c r="S698" s="60">
        <v>1151</v>
      </c>
      <c r="T698" s="60">
        <v>1244</v>
      </c>
      <c r="U698" s="60">
        <v>1004</v>
      </c>
      <c r="V698" s="59">
        <v>769</v>
      </c>
      <c r="W698" s="59">
        <v>808</v>
      </c>
      <c r="X698" s="59">
        <v>677</v>
      </c>
      <c r="Y698" s="59">
        <v>790</v>
      </c>
      <c r="Z698" s="60">
        <v>1204</v>
      </c>
      <c r="AA698" s="60">
        <v>1184</v>
      </c>
      <c r="AB698" s="60">
        <v>1028</v>
      </c>
      <c r="AC698" s="60">
        <v>1364</v>
      </c>
      <c r="AD698" s="60">
        <v>1151</v>
      </c>
      <c r="AE698" s="60">
        <v>1769</v>
      </c>
      <c r="AF698" s="60">
        <v>3620</v>
      </c>
      <c r="AG698" s="60">
        <v>1926</v>
      </c>
      <c r="AH698" s="60">
        <v>1567</v>
      </c>
      <c r="AI698" s="60">
        <v>1515</v>
      </c>
      <c r="AJ698" s="60">
        <v>1113</v>
      </c>
      <c r="AK698" s="60">
        <v>3282</v>
      </c>
      <c r="AL698" s="60">
        <v>2764</v>
      </c>
      <c r="AM698" s="60">
        <v>1888</v>
      </c>
      <c r="AN698" s="60">
        <v>1491</v>
      </c>
      <c r="AO698" s="60">
        <v>1450</v>
      </c>
      <c r="AP698" s="59">
        <v>947</v>
      </c>
      <c r="AQ698" s="59">
        <v>501</v>
      </c>
      <c r="AR698" s="60">
        <v>9095</v>
      </c>
      <c r="AS698" s="64">
        <v>115143</v>
      </c>
      <c r="AT698" s="61">
        <v>22195</v>
      </c>
      <c r="AU698" s="61">
        <v>19049</v>
      </c>
      <c r="AV698" s="61">
        <v>11300</v>
      </c>
      <c r="AW698" s="61">
        <v>17724</v>
      </c>
      <c r="AX698" s="61">
        <v>30076</v>
      </c>
      <c r="AY698" s="61">
        <v>45613</v>
      </c>
      <c r="AZ698" s="61">
        <v>33799</v>
      </c>
      <c r="BA698" s="61">
        <v>60431</v>
      </c>
      <c r="BB698" s="61">
        <v>40187</v>
      </c>
      <c r="BC698" s="61">
        <v>30424</v>
      </c>
      <c r="BD698" s="61">
        <v>35424</v>
      </c>
      <c r="BE698" s="61">
        <v>14109</v>
      </c>
      <c r="BF698" s="60">
        <v>5444</v>
      </c>
      <c r="BG698" s="61">
        <v>16717</v>
      </c>
      <c r="BH698" s="60">
        <v>3562</v>
      </c>
      <c r="BI698" s="60">
        <v>2361</v>
      </c>
      <c r="BJ698" s="60">
        <v>8705</v>
      </c>
      <c r="BK698" s="60">
        <v>6322</v>
      </c>
      <c r="BL698" s="60">
        <v>4198</v>
      </c>
      <c r="BM698" s="60">
        <v>9362</v>
      </c>
      <c r="BN698" s="60">
        <v>8001</v>
      </c>
      <c r="BO698" s="61">
        <v>10757</v>
      </c>
      <c r="BP698" s="60">
        <v>6602</v>
      </c>
      <c r="BQ698" s="60">
        <v>9521</v>
      </c>
      <c r="BR698" s="60">
        <v>5054</v>
      </c>
      <c r="BS698" s="61">
        <v>10075</v>
      </c>
      <c r="BT698" s="59">
        <v>161</v>
      </c>
      <c r="BU698" s="60">
        <v>2829</v>
      </c>
      <c r="BV698" s="60">
        <v>3304</v>
      </c>
      <c r="BW698" s="60"/>
      <c r="BX698" s="60"/>
      <c r="BY698" s="60"/>
      <c r="BZ698" s="60"/>
      <c r="CA698" s="60"/>
      <c r="CB698" s="60"/>
      <c r="CC698" s="59">
        <v>866</v>
      </c>
      <c r="CD698" s="59">
        <v>441</v>
      </c>
      <c r="CE698" s="59">
        <v>843</v>
      </c>
      <c r="CF698" s="59">
        <v>769</v>
      </c>
    </row>
    <row r="699" spans="2:84" x14ac:dyDescent="0.2">
      <c r="B699" s="62" t="s">
        <v>186</v>
      </c>
      <c r="G699" s="64">
        <v>289375</v>
      </c>
      <c r="H699" s="64">
        <v>376029</v>
      </c>
      <c r="I699" s="64">
        <v>308874</v>
      </c>
      <c r="J699" s="64">
        <v>294894</v>
      </c>
      <c r="K699" s="64">
        <v>376166</v>
      </c>
      <c r="L699" s="64">
        <v>303072</v>
      </c>
      <c r="M699" s="64">
        <v>332893</v>
      </c>
      <c r="N699" s="64">
        <v>389202</v>
      </c>
      <c r="O699" s="64">
        <v>323779</v>
      </c>
      <c r="P699" s="64">
        <v>308960</v>
      </c>
      <c r="Q699" s="64">
        <v>378739</v>
      </c>
      <c r="R699" s="64">
        <v>291764</v>
      </c>
      <c r="S699" s="64">
        <v>303070</v>
      </c>
      <c r="T699" s="64">
        <v>399844</v>
      </c>
      <c r="U699" s="64">
        <v>310826</v>
      </c>
      <c r="V699" s="64">
        <v>314680</v>
      </c>
      <c r="W699" s="64">
        <v>400270</v>
      </c>
      <c r="X699" s="64">
        <v>288939</v>
      </c>
      <c r="Y699" s="64">
        <v>300770</v>
      </c>
      <c r="Z699" s="64">
        <v>349543</v>
      </c>
      <c r="AA699" s="64">
        <v>266132</v>
      </c>
      <c r="AB699" s="64">
        <v>213868</v>
      </c>
      <c r="AC699" s="64">
        <v>278598</v>
      </c>
      <c r="AD699" s="64">
        <v>197952</v>
      </c>
      <c r="AE699" s="64">
        <v>189965</v>
      </c>
      <c r="AF699" s="64">
        <v>234838</v>
      </c>
      <c r="AG699" s="64">
        <v>192595</v>
      </c>
      <c r="AH699" s="64">
        <v>177257</v>
      </c>
      <c r="AI699" s="64">
        <v>221427</v>
      </c>
      <c r="AJ699" s="64">
        <v>169722</v>
      </c>
      <c r="AK699" s="64">
        <v>203911</v>
      </c>
      <c r="AL699" s="64">
        <v>245346</v>
      </c>
      <c r="AM699" s="64">
        <v>185957</v>
      </c>
      <c r="AN699" s="64">
        <v>176619</v>
      </c>
      <c r="AO699" s="64">
        <v>219920</v>
      </c>
      <c r="AP699" s="64">
        <v>195068</v>
      </c>
      <c r="AQ699" s="64">
        <v>189094</v>
      </c>
      <c r="AR699" s="64">
        <v>208306</v>
      </c>
      <c r="AS699" s="64">
        <v>177937</v>
      </c>
      <c r="AT699" s="64">
        <v>152673</v>
      </c>
      <c r="AU699" s="64">
        <v>215010</v>
      </c>
      <c r="AV699" s="64">
        <v>162101</v>
      </c>
      <c r="AW699" s="64">
        <v>203752</v>
      </c>
      <c r="AX699" s="64">
        <v>234282</v>
      </c>
      <c r="AY699" s="64">
        <v>107568</v>
      </c>
      <c r="AZ699" s="61">
        <v>23884</v>
      </c>
      <c r="BA699" s="60">
        <v>6293</v>
      </c>
      <c r="BB699" s="59">
        <v>488</v>
      </c>
      <c r="BC699" s="60">
        <v>2287</v>
      </c>
      <c r="BD699" s="60">
        <v>2232</v>
      </c>
      <c r="BE699" s="58"/>
      <c r="BF699" s="58"/>
      <c r="BG699" s="59">
        <v>922</v>
      </c>
      <c r="BH699" s="58"/>
      <c r="BI699" s="59">
        <v>313</v>
      </c>
      <c r="BJ699" s="58"/>
      <c r="BK699" s="58"/>
      <c r="BL699" s="59">
        <v>371</v>
      </c>
      <c r="BM699" s="59">
        <v>821</v>
      </c>
      <c r="BN699" s="58"/>
      <c r="BO699" s="58"/>
      <c r="BP699" s="60">
        <v>1158</v>
      </c>
      <c r="BQ699" s="58"/>
      <c r="BR699" s="59">
        <v>819</v>
      </c>
      <c r="BS699" s="59">
        <v>820</v>
      </c>
      <c r="BT699" s="58"/>
      <c r="BU699" s="58"/>
      <c r="BV699" s="58"/>
      <c r="BW699" s="58"/>
      <c r="BX699" s="58"/>
      <c r="BY699" s="58"/>
      <c r="BZ699" s="58"/>
      <c r="CA699" s="58"/>
      <c r="CB699" s="58"/>
      <c r="CC699" s="58"/>
      <c r="CD699" s="58"/>
      <c r="CE699" s="59">
        <v>383</v>
      </c>
      <c r="CF699" s="59">
        <v>758</v>
      </c>
    </row>
    <row r="700" spans="2:84" x14ac:dyDescent="0.2">
      <c r="B700" s="62" t="s">
        <v>419</v>
      </c>
      <c r="G700" s="61">
        <v>12380</v>
      </c>
      <c r="H700" s="60">
        <v>4804</v>
      </c>
      <c r="I700" s="60">
        <v>1989</v>
      </c>
      <c r="J700" s="60">
        <v>1710</v>
      </c>
      <c r="K700" s="59">
        <v>546</v>
      </c>
      <c r="L700" s="59">
        <v>191</v>
      </c>
      <c r="M700" s="59">
        <v>293</v>
      </c>
      <c r="N700" s="59">
        <v>375</v>
      </c>
      <c r="O700" s="59">
        <v>384</v>
      </c>
      <c r="P700" s="59">
        <v>171</v>
      </c>
      <c r="Q700" s="59">
        <v>339</v>
      </c>
      <c r="R700" s="59">
        <v>432</v>
      </c>
      <c r="S700" s="59">
        <v>520</v>
      </c>
      <c r="T700" s="59">
        <v>368</v>
      </c>
      <c r="U700" s="59">
        <v>155</v>
      </c>
      <c r="V700" s="59">
        <v>288</v>
      </c>
      <c r="W700" s="59">
        <v>293</v>
      </c>
      <c r="X700" s="59">
        <v>216</v>
      </c>
      <c r="Y700" s="59">
        <v>479</v>
      </c>
      <c r="Z700" s="59">
        <v>509</v>
      </c>
      <c r="AA700" s="59">
        <v>350</v>
      </c>
      <c r="AB700" s="59">
        <v>250</v>
      </c>
      <c r="AC700" s="59">
        <v>447</v>
      </c>
      <c r="AD700" s="59">
        <v>535</v>
      </c>
      <c r="AE700" s="59">
        <v>644</v>
      </c>
      <c r="AF700" s="60">
        <v>2598</v>
      </c>
      <c r="AG700" s="60">
        <v>1972</v>
      </c>
      <c r="AH700" s="60">
        <v>2212</v>
      </c>
      <c r="AI700" s="60">
        <v>2280</v>
      </c>
      <c r="AJ700" s="60">
        <v>2207</v>
      </c>
      <c r="AK700" s="60">
        <v>2078</v>
      </c>
      <c r="AL700" s="60">
        <v>2684</v>
      </c>
      <c r="AM700" s="60">
        <v>1973</v>
      </c>
      <c r="AN700" s="60">
        <v>1858</v>
      </c>
      <c r="AO700" s="60">
        <v>1684</v>
      </c>
      <c r="AP700" s="60">
        <v>1364</v>
      </c>
      <c r="AQ700" s="59">
        <v>500</v>
      </c>
      <c r="AR700" s="60">
        <v>1189</v>
      </c>
      <c r="AS700" s="59">
        <v>511</v>
      </c>
      <c r="AT700" s="59">
        <v>592</v>
      </c>
      <c r="AU700" s="59">
        <v>628</v>
      </c>
      <c r="AV700" s="59">
        <v>468</v>
      </c>
      <c r="AW700" s="59">
        <v>319</v>
      </c>
      <c r="AX700" s="59">
        <v>524</v>
      </c>
      <c r="AY700" s="59">
        <v>584</v>
      </c>
      <c r="AZ700" s="59">
        <v>525</v>
      </c>
      <c r="BA700" s="60">
        <v>1029</v>
      </c>
      <c r="BB700" s="59">
        <v>868</v>
      </c>
      <c r="BC700" s="59">
        <v>770</v>
      </c>
      <c r="BD700" s="59">
        <v>745</v>
      </c>
      <c r="BE700" s="59">
        <v>411</v>
      </c>
      <c r="BF700" s="59">
        <v>617</v>
      </c>
      <c r="BG700" s="59">
        <v>278</v>
      </c>
      <c r="BH700" s="59">
        <v>420</v>
      </c>
      <c r="BI700" s="59">
        <v>499</v>
      </c>
      <c r="BJ700" s="59">
        <v>332</v>
      </c>
      <c r="BK700" s="59">
        <v>361</v>
      </c>
      <c r="BL700" s="59">
        <v>600</v>
      </c>
      <c r="BM700" s="59">
        <v>594</v>
      </c>
      <c r="BN700" s="59">
        <v>587</v>
      </c>
      <c r="BO700" s="59">
        <v>586</v>
      </c>
      <c r="BP700" s="59">
        <v>599</v>
      </c>
      <c r="BQ700" s="59">
        <v>385</v>
      </c>
      <c r="BR700" s="59">
        <v>429</v>
      </c>
      <c r="BS700" s="59">
        <v>355</v>
      </c>
      <c r="BT700" s="59">
        <v>405</v>
      </c>
      <c r="BU700" s="59">
        <v>777</v>
      </c>
      <c r="BV700" s="59">
        <v>709</v>
      </c>
      <c r="BW700" s="59"/>
      <c r="BX700" s="59"/>
      <c r="BY700" s="59"/>
      <c r="BZ700" s="59"/>
      <c r="CA700" s="59"/>
      <c r="CB700" s="59"/>
      <c r="CC700" s="59">
        <v>508</v>
      </c>
      <c r="CD700" s="59">
        <v>619</v>
      </c>
      <c r="CE700" s="59">
        <v>857</v>
      </c>
      <c r="CF700" s="59">
        <v>651</v>
      </c>
    </row>
    <row r="701" spans="2:84" x14ac:dyDescent="0.2">
      <c r="B701" s="62" t="s">
        <v>548</v>
      </c>
      <c r="G701" s="59">
        <v>209</v>
      </c>
      <c r="H701" s="61">
        <v>22383</v>
      </c>
      <c r="I701" s="61">
        <v>16875</v>
      </c>
      <c r="J701" s="61">
        <v>16235</v>
      </c>
      <c r="K701" s="61">
        <v>19821</v>
      </c>
      <c r="L701" s="61">
        <v>17459</v>
      </c>
      <c r="M701" s="61">
        <v>23167</v>
      </c>
      <c r="N701" s="61">
        <v>27489</v>
      </c>
      <c r="O701" s="61">
        <v>26285</v>
      </c>
      <c r="P701" s="61">
        <v>26875</v>
      </c>
      <c r="Q701" s="61">
        <v>44994</v>
      </c>
      <c r="R701" s="61">
        <v>31250</v>
      </c>
      <c r="S701" s="61">
        <v>29007</v>
      </c>
      <c r="T701" s="61">
        <v>51341</v>
      </c>
      <c r="U701" s="61">
        <v>23355</v>
      </c>
      <c r="V701" s="61">
        <v>29634</v>
      </c>
      <c r="W701" s="61">
        <v>49070</v>
      </c>
      <c r="X701" s="61">
        <v>37477</v>
      </c>
      <c r="Y701" s="61">
        <v>41837</v>
      </c>
      <c r="Z701" s="61">
        <v>37795</v>
      </c>
      <c r="AA701" s="61">
        <v>21210</v>
      </c>
      <c r="AB701" s="61">
        <v>12031</v>
      </c>
      <c r="AC701" s="61">
        <v>14617</v>
      </c>
      <c r="AD701" s="61">
        <v>11788</v>
      </c>
      <c r="AE701" s="61">
        <v>12414</v>
      </c>
      <c r="AF701" s="61">
        <v>13874</v>
      </c>
      <c r="AG701" s="61">
        <v>10488</v>
      </c>
      <c r="AH701" s="61">
        <v>10684</v>
      </c>
      <c r="AI701" s="61">
        <v>12443</v>
      </c>
      <c r="AJ701" s="60">
        <v>9807</v>
      </c>
      <c r="AK701" s="61">
        <v>10455</v>
      </c>
      <c r="AL701" s="61">
        <v>10085</v>
      </c>
      <c r="AM701" s="61">
        <v>10470</v>
      </c>
      <c r="AN701" s="60">
        <v>9070</v>
      </c>
      <c r="AO701" s="60">
        <v>8746</v>
      </c>
      <c r="AP701" s="60">
        <v>7759</v>
      </c>
      <c r="AQ701" s="60">
        <v>8808</v>
      </c>
      <c r="AR701" s="60">
        <v>5937</v>
      </c>
      <c r="AS701" s="60">
        <v>5296</v>
      </c>
      <c r="AT701" s="60">
        <v>4105</v>
      </c>
      <c r="AU701" s="60">
        <v>6546</v>
      </c>
      <c r="AV701" s="60">
        <v>4340</v>
      </c>
      <c r="AW701" s="60">
        <v>5126</v>
      </c>
      <c r="AX701" s="60">
        <v>4914</v>
      </c>
      <c r="AY701" s="60">
        <v>4297</v>
      </c>
      <c r="AZ701" s="60">
        <v>2545</v>
      </c>
      <c r="BA701" s="60">
        <v>3229</v>
      </c>
      <c r="BB701" s="60">
        <v>4769</v>
      </c>
      <c r="BC701" s="60">
        <v>3272</v>
      </c>
      <c r="BD701" s="60">
        <v>3334</v>
      </c>
      <c r="BE701" s="60">
        <v>2687</v>
      </c>
      <c r="BF701" s="60">
        <v>2269</v>
      </c>
      <c r="BG701" s="60">
        <v>2155</v>
      </c>
      <c r="BH701" s="60">
        <v>1744</v>
      </c>
      <c r="BI701" s="59">
        <v>980</v>
      </c>
      <c r="BJ701" s="60">
        <v>2740</v>
      </c>
      <c r="BK701" s="60">
        <v>1149</v>
      </c>
      <c r="BL701" s="60">
        <v>2580</v>
      </c>
      <c r="BM701" s="60">
        <v>2370</v>
      </c>
      <c r="BN701" s="60">
        <v>1341</v>
      </c>
      <c r="BO701" s="60">
        <v>3174</v>
      </c>
      <c r="BP701" s="60">
        <v>3836</v>
      </c>
      <c r="BQ701" s="60">
        <v>4188</v>
      </c>
      <c r="BR701" s="60">
        <v>2699</v>
      </c>
      <c r="BS701" s="60">
        <v>4003</v>
      </c>
      <c r="BT701" s="60">
        <v>1894</v>
      </c>
      <c r="BU701" s="60">
        <v>4043</v>
      </c>
      <c r="BV701" s="60">
        <v>2388</v>
      </c>
      <c r="BW701" s="60"/>
      <c r="BX701" s="60"/>
      <c r="BY701" s="60"/>
      <c r="BZ701" s="60"/>
      <c r="CA701" s="60"/>
      <c r="CB701" s="60"/>
      <c r="CC701" s="59">
        <v>162</v>
      </c>
      <c r="CD701" s="60">
        <v>1075</v>
      </c>
      <c r="CE701" s="60">
        <v>1565</v>
      </c>
      <c r="CF701" s="59">
        <v>645</v>
      </c>
    </row>
    <row r="702" spans="2:84" x14ac:dyDescent="0.2">
      <c r="B702" s="62" t="s">
        <v>482</v>
      </c>
      <c r="G702" s="64">
        <v>246341</v>
      </c>
      <c r="H702" s="64">
        <v>325213</v>
      </c>
      <c r="I702" s="64">
        <v>212606</v>
      </c>
      <c r="J702" s="64">
        <v>186792</v>
      </c>
      <c r="K702" s="64">
        <v>205445</v>
      </c>
      <c r="L702" s="64">
        <v>191481</v>
      </c>
      <c r="M702" s="64">
        <v>177257</v>
      </c>
      <c r="N702" s="64">
        <v>231139</v>
      </c>
      <c r="O702" s="64">
        <v>209887</v>
      </c>
      <c r="P702" s="64">
        <v>196589</v>
      </c>
      <c r="Q702" s="64">
        <v>254073</v>
      </c>
      <c r="R702" s="64">
        <v>207824</v>
      </c>
      <c r="S702" s="64">
        <v>175925</v>
      </c>
      <c r="T702" s="64">
        <v>228894</v>
      </c>
      <c r="U702" s="64">
        <v>203292</v>
      </c>
      <c r="V702" s="64">
        <v>214833</v>
      </c>
      <c r="W702" s="64">
        <v>205704</v>
      </c>
      <c r="X702" s="64">
        <v>194280</v>
      </c>
      <c r="Y702" s="64">
        <v>231786</v>
      </c>
      <c r="Z702" s="64">
        <v>207369</v>
      </c>
      <c r="AA702" s="64">
        <v>152062</v>
      </c>
      <c r="AB702" s="64">
        <v>162356</v>
      </c>
      <c r="AC702" s="64">
        <v>203136</v>
      </c>
      <c r="AD702" s="64">
        <v>181955</v>
      </c>
      <c r="AE702" s="64">
        <v>160316</v>
      </c>
      <c r="AF702" s="64">
        <v>245710</v>
      </c>
      <c r="AG702" s="64">
        <v>219022</v>
      </c>
      <c r="AH702" s="64">
        <v>219469</v>
      </c>
      <c r="AI702" s="64">
        <v>229465</v>
      </c>
      <c r="AJ702" s="64">
        <v>214764</v>
      </c>
      <c r="AK702" s="64">
        <v>210494</v>
      </c>
      <c r="AL702" s="64">
        <v>334472</v>
      </c>
      <c r="AM702" s="64">
        <v>200846</v>
      </c>
      <c r="AN702" s="64">
        <v>218670</v>
      </c>
      <c r="AO702" s="64">
        <v>247178</v>
      </c>
      <c r="AP702" s="64">
        <v>238112</v>
      </c>
      <c r="AQ702" s="64">
        <v>172031</v>
      </c>
      <c r="AR702" s="64">
        <v>286904</v>
      </c>
      <c r="AS702" s="64">
        <v>264332</v>
      </c>
      <c r="AT702" s="64">
        <v>230355</v>
      </c>
      <c r="AU702" s="64">
        <v>263945</v>
      </c>
      <c r="AV702" s="64">
        <v>200668</v>
      </c>
      <c r="AW702" s="64">
        <v>213644</v>
      </c>
      <c r="AX702" s="64">
        <v>309730</v>
      </c>
      <c r="AY702" s="64">
        <v>193540</v>
      </c>
      <c r="AZ702" s="64">
        <v>138822</v>
      </c>
      <c r="BA702" s="64">
        <v>126008</v>
      </c>
      <c r="BB702" s="61">
        <v>11711</v>
      </c>
      <c r="BC702" s="61">
        <v>20553</v>
      </c>
      <c r="BD702" s="61">
        <v>14743</v>
      </c>
      <c r="BE702" s="60">
        <v>8692</v>
      </c>
      <c r="BF702" s="61">
        <v>13418</v>
      </c>
      <c r="BG702" s="60">
        <v>6807</v>
      </c>
      <c r="BH702" s="60">
        <v>2325</v>
      </c>
      <c r="BI702" s="60">
        <v>2104</v>
      </c>
      <c r="BJ702" s="59">
        <v>959</v>
      </c>
      <c r="BK702" s="59">
        <v>901</v>
      </c>
      <c r="BL702" s="59">
        <v>497</v>
      </c>
      <c r="BM702" s="59">
        <v>317</v>
      </c>
      <c r="BN702" s="59">
        <v>629</v>
      </c>
      <c r="BO702" s="59">
        <v>561</v>
      </c>
      <c r="BP702" s="59">
        <v>766</v>
      </c>
      <c r="BQ702" s="59">
        <v>416</v>
      </c>
      <c r="BR702" s="59">
        <v>715</v>
      </c>
      <c r="BS702" s="59">
        <v>778</v>
      </c>
      <c r="BT702" s="59">
        <v>401</v>
      </c>
      <c r="BU702" s="59">
        <v>439</v>
      </c>
      <c r="BV702" s="59">
        <v>669</v>
      </c>
      <c r="BW702" s="59"/>
      <c r="BX702" s="59"/>
      <c r="BY702" s="59"/>
      <c r="BZ702" s="59"/>
      <c r="CA702" s="59"/>
      <c r="CB702" s="59"/>
      <c r="CC702" s="59">
        <v>532</v>
      </c>
      <c r="CD702" s="59">
        <v>522</v>
      </c>
      <c r="CE702" s="59">
        <v>529</v>
      </c>
      <c r="CF702" s="59">
        <v>488</v>
      </c>
    </row>
    <row r="703" spans="2:84" x14ac:dyDescent="0.2">
      <c r="B703" s="62" t="s">
        <v>420</v>
      </c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  <c r="AD703" s="58"/>
      <c r="AE703" s="58"/>
      <c r="AF703" s="58"/>
      <c r="AG703" s="58"/>
      <c r="AH703" s="58"/>
      <c r="AI703" s="58"/>
      <c r="AJ703" s="58"/>
      <c r="AK703" s="58"/>
      <c r="AL703" s="58"/>
      <c r="AM703" s="58"/>
      <c r="AN703" s="58"/>
      <c r="AO703" s="58"/>
      <c r="AP703" s="58"/>
      <c r="AQ703" s="58"/>
      <c r="AR703" s="58"/>
      <c r="AS703" s="58"/>
      <c r="AT703" s="66">
        <v>7</v>
      </c>
      <c r="AU703" s="59">
        <v>349</v>
      </c>
      <c r="AV703" s="59">
        <v>257</v>
      </c>
      <c r="AW703" s="59">
        <v>177</v>
      </c>
      <c r="AX703" s="59">
        <v>273</v>
      </c>
      <c r="AY703" s="59">
        <v>632</v>
      </c>
      <c r="AZ703" s="59">
        <v>427</v>
      </c>
      <c r="BA703" s="59">
        <v>659</v>
      </c>
      <c r="BB703" s="59">
        <v>306</v>
      </c>
      <c r="BC703" s="59">
        <v>110</v>
      </c>
      <c r="BD703" s="59">
        <v>262</v>
      </c>
      <c r="BE703" s="59">
        <v>156</v>
      </c>
      <c r="BF703" s="59">
        <v>312</v>
      </c>
      <c r="BG703" s="59">
        <v>546</v>
      </c>
      <c r="BH703" s="59">
        <v>132</v>
      </c>
      <c r="BI703" s="59">
        <v>278</v>
      </c>
      <c r="BJ703" s="59">
        <v>209</v>
      </c>
      <c r="BK703" s="59">
        <v>169</v>
      </c>
      <c r="BL703" s="59">
        <v>185</v>
      </c>
      <c r="BM703" s="59">
        <v>244</v>
      </c>
      <c r="BN703" s="59">
        <v>279</v>
      </c>
      <c r="BO703" s="59">
        <v>144</v>
      </c>
      <c r="BP703" s="59">
        <v>337</v>
      </c>
      <c r="BQ703" s="59">
        <v>214</v>
      </c>
      <c r="BR703" s="59">
        <v>160</v>
      </c>
      <c r="BS703" s="59">
        <v>258</v>
      </c>
      <c r="BT703" s="59">
        <v>191</v>
      </c>
      <c r="BU703" s="59">
        <v>149</v>
      </c>
      <c r="BV703" s="59">
        <v>239</v>
      </c>
      <c r="BW703" s="59"/>
      <c r="BX703" s="59"/>
      <c r="BY703" s="59"/>
      <c r="BZ703" s="59"/>
      <c r="CA703" s="59"/>
      <c r="CB703" s="59"/>
      <c r="CC703" s="59">
        <v>336</v>
      </c>
      <c r="CD703" s="59">
        <v>183</v>
      </c>
      <c r="CE703" s="59">
        <v>348</v>
      </c>
      <c r="CF703" s="59">
        <v>380</v>
      </c>
    </row>
    <row r="704" spans="2:84" x14ac:dyDescent="0.2">
      <c r="B704" s="62" t="s">
        <v>787</v>
      </c>
      <c r="G704" s="64">
        <v>309181</v>
      </c>
      <c r="H704" s="64">
        <v>396455</v>
      </c>
      <c r="I704" s="64">
        <v>307242</v>
      </c>
      <c r="J704" s="64">
        <v>326370</v>
      </c>
      <c r="K704" s="64">
        <v>379281</v>
      </c>
      <c r="L704" s="64">
        <v>294295</v>
      </c>
      <c r="M704" s="64">
        <v>413722</v>
      </c>
      <c r="N704" s="64">
        <v>450021</v>
      </c>
      <c r="O704" s="64">
        <v>345945</v>
      </c>
      <c r="P704" s="64">
        <v>336826</v>
      </c>
      <c r="Q704" s="64">
        <v>402265</v>
      </c>
      <c r="R704" s="64">
        <v>300728</v>
      </c>
      <c r="S704" s="64">
        <v>328759</v>
      </c>
      <c r="T704" s="64">
        <v>408385</v>
      </c>
      <c r="U704" s="64">
        <v>333082</v>
      </c>
      <c r="V704" s="64">
        <v>364097</v>
      </c>
      <c r="W704" s="64">
        <v>406300</v>
      </c>
      <c r="X704" s="64">
        <v>310648</v>
      </c>
      <c r="Y704" s="64">
        <v>397815</v>
      </c>
      <c r="Z704" s="64">
        <v>439108</v>
      </c>
      <c r="AA704" s="64">
        <v>339145</v>
      </c>
      <c r="AB704" s="64">
        <v>303770</v>
      </c>
      <c r="AC704" s="64">
        <v>426389</v>
      </c>
      <c r="AD704" s="64">
        <v>336124</v>
      </c>
      <c r="AE704" s="64">
        <v>314244</v>
      </c>
      <c r="AF704" s="64">
        <v>377023</v>
      </c>
      <c r="AG704" s="64">
        <v>295838</v>
      </c>
      <c r="AH704" s="64">
        <v>327262</v>
      </c>
      <c r="AI704" s="64">
        <v>412787</v>
      </c>
      <c r="AJ704" s="64">
        <v>312314</v>
      </c>
      <c r="AK704" s="64">
        <v>358659</v>
      </c>
      <c r="AL704" s="64">
        <v>430866</v>
      </c>
      <c r="AM704" s="64">
        <v>337529</v>
      </c>
      <c r="AN704" s="64">
        <v>314454</v>
      </c>
      <c r="AO704" s="64">
        <v>436620</v>
      </c>
      <c r="AP704" s="64">
        <v>339885</v>
      </c>
      <c r="AQ704" s="64">
        <v>290294</v>
      </c>
      <c r="AR704" s="64">
        <v>335531</v>
      </c>
      <c r="AS704" s="64">
        <v>255670</v>
      </c>
      <c r="AT704" s="64">
        <v>253597</v>
      </c>
      <c r="AU704" s="64">
        <v>325535</v>
      </c>
      <c r="AV704" s="64">
        <v>252438</v>
      </c>
      <c r="AW704" s="64">
        <v>307520</v>
      </c>
      <c r="AX704" s="64">
        <v>379154</v>
      </c>
      <c r="AY704" s="64">
        <v>276993</v>
      </c>
      <c r="AZ704" s="64">
        <v>273736</v>
      </c>
      <c r="BA704" s="64">
        <v>268308</v>
      </c>
      <c r="BB704" s="64">
        <v>173281</v>
      </c>
      <c r="BC704" s="64">
        <v>146028</v>
      </c>
      <c r="BD704" s="64">
        <v>204253</v>
      </c>
      <c r="BE704" s="64">
        <v>156095</v>
      </c>
      <c r="BF704" s="64">
        <v>155183</v>
      </c>
      <c r="BG704" s="64">
        <v>227332</v>
      </c>
      <c r="BH704" s="64">
        <v>218480</v>
      </c>
      <c r="BI704" s="64">
        <v>239165</v>
      </c>
      <c r="BJ704" s="64">
        <v>222265</v>
      </c>
      <c r="BK704" s="64">
        <v>199564</v>
      </c>
      <c r="BL704" s="64">
        <v>181047</v>
      </c>
      <c r="BM704" s="64">
        <v>246628</v>
      </c>
      <c r="BN704" s="64">
        <v>163544</v>
      </c>
      <c r="BO704" s="64">
        <v>125979</v>
      </c>
      <c r="BP704" s="64">
        <v>201815</v>
      </c>
      <c r="BQ704" s="64">
        <v>174082</v>
      </c>
      <c r="BR704" s="64">
        <v>130050</v>
      </c>
      <c r="BS704" s="64">
        <v>189746</v>
      </c>
      <c r="BT704" s="64">
        <v>155546</v>
      </c>
      <c r="BU704" s="64">
        <v>114025</v>
      </c>
      <c r="BV704" s="61">
        <v>67395</v>
      </c>
      <c r="BW704" s="61"/>
      <c r="BX704" s="61"/>
      <c r="BY704" s="61"/>
      <c r="BZ704" s="61"/>
      <c r="CA704" s="61"/>
      <c r="CB704" s="61"/>
      <c r="CC704" s="61">
        <v>11329</v>
      </c>
      <c r="CD704" s="60">
        <v>2198</v>
      </c>
      <c r="CE704" s="60">
        <v>3240</v>
      </c>
      <c r="CF704" s="59">
        <v>344</v>
      </c>
    </row>
    <row r="705" spans="2:84" x14ac:dyDescent="0.2">
      <c r="B705" s="62" t="s">
        <v>786</v>
      </c>
      <c r="G705" s="60">
        <v>1299</v>
      </c>
      <c r="H705" s="60">
        <v>1676</v>
      </c>
      <c r="I705" s="60">
        <v>1004</v>
      </c>
      <c r="J705" s="60">
        <v>1340</v>
      </c>
      <c r="K705" s="60">
        <v>1878</v>
      </c>
      <c r="L705" s="59">
        <v>991</v>
      </c>
      <c r="M705" s="60">
        <v>1674</v>
      </c>
      <c r="N705" s="60">
        <v>1778</v>
      </c>
      <c r="O705" s="60">
        <v>1295</v>
      </c>
      <c r="P705" s="60">
        <v>1236</v>
      </c>
      <c r="Q705" s="60">
        <v>1749</v>
      </c>
      <c r="R705" s="60">
        <v>1176</v>
      </c>
      <c r="S705" s="60">
        <v>1145</v>
      </c>
      <c r="T705" s="60">
        <v>1894</v>
      </c>
      <c r="U705" s="60">
        <v>1124</v>
      </c>
      <c r="V705" s="60">
        <v>1312</v>
      </c>
      <c r="W705" s="60">
        <v>1347</v>
      </c>
      <c r="X705" s="60">
        <v>1014</v>
      </c>
      <c r="Y705" s="60">
        <v>1495</v>
      </c>
      <c r="Z705" s="60">
        <v>1585</v>
      </c>
      <c r="AA705" s="60">
        <v>1075</v>
      </c>
      <c r="AB705" s="59">
        <v>953</v>
      </c>
      <c r="AC705" s="60">
        <v>1676</v>
      </c>
      <c r="AD705" s="60">
        <v>1430</v>
      </c>
      <c r="AE705" s="60">
        <v>1275</v>
      </c>
      <c r="AF705" s="60">
        <v>1338</v>
      </c>
      <c r="AG705" s="60">
        <v>1392</v>
      </c>
      <c r="AH705" s="60">
        <v>1336</v>
      </c>
      <c r="AI705" s="60">
        <v>1753</v>
      </c>
      <c r="AJ705" s="60">
        <v>1199</v>
      </c>
      <c r="AK705" s="60">
        <v>1313</v>
      </c>
      <c r="AL705" s="60">
        <v>1567</v>
      </c>
      <c r="AM705" s="60">
        <v>1121</v>
      </c>
      <c r="AN705" s="60">
        <v>1168</v>
      </c>
      <c r="AO705" s="60">
        <v>1792</v>
      </c>
      <c r="AP705" s="59">
        <v>996</v>
      </c>
      <c r="AQ705" s="59">
        <v>965</v>
      </c>
      <c r="AR705" s="60">
        <v>1457</v>
      </c>
      <c r="AS705" s="59">
        <v>980</v>
      </c>
      <c r="AT705" s="59">
        <v>890</v>
      </c>
      <c r="AU705" s="59">
        <v>827</v>
      </c>
      <c r="AV705" s="59">
        <v>675</v>
      </c>
      <c r="AW705" s="59">
        <v>388</v>
      </c>
      <c r="AX705" s="60">
        <v>1023</v>
      </c>
      <c r="AY705" s="59">
        <v>291</v>
      </c>
      <c r="AZ705" s="59">
        <v>691</v>
      </c>
      <c r="BA705" s="59">
        <v>694</v>
      </c>
      <c r="BB705" s="59">
        <v>442</v>
      </c>
      <c r="BC705" s="59">
        <v>465</v>
      </c>
      <c r="BD705" s="59">
        <v>652</v>
      </c>
      <c r="BE705" s="59">
        <v>564</v>
      </c>
      <c r="BF705" s="59">
        <v>511</v>
      </c>
      <c r="BG705" s="59">
        <v>764</v>
      </c>
      <c r="BH705" s="59">
        <v>320</v>
      </c>
      <c r="BI705" s="59">
        <v>886</v>
      </c>
      <c r="BJ705" s="59">
        <v>515</v>
      </c>
      <c r="BK705" s="59">
        <v>111</v>
      </c>
      <c r="BL705" s="59">
        <v>381</v>
      </c>
      <c r="BM705" s="59">
        <v>351</v>
      </c>
      <c r="BN705" s="59">
        <v>304</v>
      </c>
      <c r="BO705" s="59">
        <v>345</v>
      </c>
      <c r="BP705" s="59">
        <v>261</v>
      </c>
      <c r="BQ705" s="59">
        <v>255</v>
      </c>
      <c r="BR705" s="59">
        <v>190</v>
      </c>
      <c r="BS705" s="59">
        <v>437</v>
      </c>
      <c r="BT705" s="59">
        <v>262</v>
      </c>
      <c r="BU705" s="59">
        <v>204</v>
      </c>
      <c r="BV705" s="59">
        <v>243</v>
      </c>
      <c r="BW705" s="59"/>
      <c r="BX705" s="59"/>
      <c r="BY705" s="59"/>
      <c r="BZ705" s="59"/>
      <c r="CA705" s="59"/>
      <c r="CB705" s="59"/>
      <c r="CC705" s="59">
        <v>493</v>
      </c>
      <c r="CD705" s="59">
        <v>286</v>
      </c>
      <c r="CE705" s="59">
        <v>433</v>
      </c>
      <c r="CF705" s="59">
        <v>290</v>
      </c>
    </row>
    <row r="706" spans="2:84" x14ac:dyDescent="0.2">
      <c r="B706" s="62" t="s">
        <v>422</v>
      </c>
      <c r="G706" s="59">
        <v>568</v>
      </c>
      <c r="H706" s="59">
        <v>614</v>
      </c>
      <c r="I706" s="59">
        <v>925</v>
      </c>
      <c r="J706" s="59">
        <v>626</v>
      </c>
      <c r="K706" s="60">
        <v>1034</v>
      </c>
      <c r="L706" s="60">
        <v>1281</v>
      </c>
      <c r="M706" s="60">
        <v>1420</v>
      </c>
      <c r="N706" s="60">
        <v>1071</v>
      </c>
      <c r="O706" s="59">
        <v>916</v>
      </c>
      <c r="P706" s="60">
        <v>1005</v>
      </c>
      <c r="Q706" s="60">
        <v>1143</v>
      </c>
      <c r="R706" s="60">
        <v>1066</v>
      </c>
      <c r="S706" s="59">
        <v>706</v>
      </c>
      <c r="T706" s="59">
        <v>565</v>
      </c>
      <c r="U706" s="59">
        <v>607</v>
      </c>
      <c r="V706" s="59">
        <v>741</v>
      </c>
      <c r="W706" s="59">
        <v>933</v>
      </c>
      <c r="X706" s="59">
        <v>543</v>
      </c>
      <c r="Y706" s="59">
        <v>830</v>
      </c>
      <c r="Z706" s="59">
        <v>826</v>
      </c>
      <c r="AA706" s="59">
        <v>943</v>
      </c>
      <c r="AB706" s="59">
        <v>593</v>
      </c>
      <c r="AC706" s="59">
        <v>835</v>
      </c>
      <c r="AD706" s="59">
        <v>634</v>
      </c>
      <c r="AE706" s="59">
        <v>818</v>
      </c>
      <c r="AF706" s="59">
        <v>126</v>
      </c>
      <c r="AG706" s="59">
        <v>208</v>
      </c>
      <c r="AH706" s="59">
        <v>105</v>
      </c>
      <c r="AI706" s="59">
        <v>277</v>
      </c>
      <c r="AJ706" s="63">
        <v>85</v>
      </c>
      <c r="AK706" s="59">
        <v>283</v>
      </c>
      <c r="AL706" s="63">
        <v>89</v>
      </c>
      <c r="AM706" s="63">
        <v>56</v>
      </c>
      <c r="AN706" s="63">
        <v>63</v>
      </c>
      <c r="AO706" s="59">
        <v>177</v>
      </c>
      <c r="AP706" s="59">
        <v>148</v>
      </c>
      <c r="AQ706" s="63">
        <v>70</v>
      </c>
      <c r="AR706" s="59">
        <v>185</v>
      </c>
      <c r="AS706" s="59">
        <v>130</v>
      </c>
      <c r="AT706" s="59">
        <v>135</v>
      </c>
      <c r="AU706" s="63">
        <v>90</v>
      </c>
      <c r="AV706" s="59">
        <v>110</v>
      </c>
      <c r="AW706" s="59">
        <v>109</v>
      </c>
      <c r="AX706" s="59">
        <v>271</v>
      </c>
      <c r="AY706" s="63">
        <v>54</v>
      </c>
      <c r="AZ706" s="63">
        <v>11</v>
      </c>
      <c r="BA706" s="59">
        <v>156</v>
      </c>
      <c r="BB706" s="59">
        <v>143</v>
      </c>
      <c r="BC706" s="59">
        <v>123</v>
      </c>
      <c r="BD706" s="63">
        <v>49</v>
      </c>
      <c r="BE706" s="59">
        <v>145</v>
      </c>
      <c r="BF706" s="59">
        <v>130</v>
      </c>
      <c r="BG706" s="59">
        <v>128</v>
      </c>
      <c r="BH706" s="59">
        <v>151</v>
      </c>
      <c r="BI706" s="63">
        <v>85</v>
      </c>
      <c r="BJ706" s="59">
        <v>121</v>
      </c>
      <c r="BK706" s="59">
        <v>100</v>
      </c>
      <c r="BL706" s="63">
        <v>97</v>
      </c>
      <c r="BM706" s="59">
        <v>134</v>
      </c>
      <c r="BN706" s="63">
        <v>34</v>
      </c>
      <c r="BO706" s="63">
        <v>60</v>
      </c>
      <c r="BP706" s="59">
        <v>100</v>
      </c>
      <c r="BQ706" s="59">
        <v>128</v>
      </c>
      <c r="BR706" s="63">
        <v>54</v>
      </c>
      <c r="BS706" s="59">
        <v>121</v>
      </c>
      <c r="BT706" s="58"/>
      <c r="BU706" s="59">
        <v>134</v>
      </c>
      <c r="BV706" s="59">
        <v>167</v>
      </c>
      <c r="BW706" s="59"/>
      <c r="BX706" s="59"/>
      <c r="BY706" s="59"/>
      <c r="BZ706" s="59"/>
      <c r="CA706" s="59"/>
      <c r="CB706" s="59"/>
      <c r="CC706" s="63">
        <v>90</v>
      </c>
      <c r="CD706" s="59">
        <v>221</v>
      </c>
      <c r="CE706" s="59">
        <v>214</v>
      </c>
      <c r="CF706" s="59">
        <v>171</v>
      </c>
    </row>
    <row r="707" spans="2:84" x14ac:dyDescent="0.2">
      <c r="B707" s="62" t="s">
        <v>483</v>
      </c>
      <c r="G707" s="64">
        <v>107406</v>
      </c>
      <c r="H707" s="64">
        <v>150877</v>
      </c>
      <c r="I707" s="64">
        <v>124972</v>
      </c>
      <c r="J707" s="61">
        <v>82932</v>
      </c>
      <c r="K707" s="64">
        <v>138437</v>
      </c>
      <c r="L707" s="61">
        <v>91442</v>
      </c>
      <c r="M707" s="64">
        <v>108117</v>
      </c>
      <c r="N707" s="64">
        <v>143965</v>
      </c>
      <c r="O707" s="64">
        <v>108071</v>
      </c>
      <c r="P707" s="61">
        <v>94078</v>
      </c>
      <c r="Q707" s="64">
        <v>145285</v>
      </c>
      <c r="R707" s="61">
        <v>89925</v>
      </c>
      <c r="S707" s="64">
        <v>102029</v>
      </c>
      <c r="T707" s="64">
        <v>143477</v>
      </c>
      <c r="U707" s="64">
        <v>100077</v>
      </c>
      <c r="V707" s="64">
        <v>106188</v>
      </c>
      <c r="W707" s="64">
        <v>104468</v>
      </c>
      <c r="X707" s="64">
        <v>107049</v>
      </c>
      <c r="Y707" s="64">
        <v>121650</v>
      </c>
      <c r="Z707" s="64">
        <v>125486</v>
      </c>
      <c r="AA707" s="61">
        <v>68697</v>
      </c>
      <c r="AB707" s="64">
        <v>105235</v>
      </c>
      <c r="AC707" s="64">
        <v>106708</v>
      </c>
      <c r="AD707" s="61">
        <v>34480</v>
      </c>
      <c r="AE707" s="61">
        <v>36316</v>
      </c>
      <c r="AF707" s="61">
        <v>32453</v>
      </c>
      <c r="AG707" s="61">
        <v>23871</v>
      </c>
      <c r="AH707" s="61">
        <v>31549</v>
      </c>
      <c r="AI707" s="61">
        <v>21246</v>
      </c>
      <c r="AJ707" s="61">
        <v>61565</v>
      </c>
      <c r="AK707" s="61">
        <v>18491</v>
      </c>
      <c r="AL707" s="61">
        <v>47219</v>
      </c>
      <c r="AM707" s="61">
        <v>17114</v>
      </c>
      <c r="AN707" s="61">
        <v>27253</v>
      </c>
      <c r="AO707" s="61">
        <v>29834</v>
      </c>
      <c r="AP707" s="61">
        <v>20586</v>
      </c>
      <c r="AQ707" s="61">
        <v>26073</v>
      </c>
      <c r="AR707" s="61">
        <v>72612</v>
      </c>
      <c r="AS707" s="61">
        <v>57121</v>
      </c>
      <c r="AT707" s="61">
        <v>48287</v>
      </c>
      <c r="AU707" s="61">
        <v>35995</v>
      </c>
      <c r="AV707" s="61">
        <v>46198</v>
      </c>
      <c r="AW707" s="61">
        <v>37037</v>
      </c>
      <c r="AX707" s="61">
        <v>28883</v>
      </c>
      <c r="AY707" s="61">
        <v>36452</v>
      </c>
      <c r="AZ707" s="61">
        <v>24247</v>
      </c>
      <c r="BA707" s="61">
        <v>42722</v>
      </c>
      <c r="BB707" s="61">
        <v>14984</v>
      </c>
      <c r="BC707" s="60">
        <v>3110</v>
      </c>
      <c r="BD707" s="60">
        <v>1113</v>
      </c>
      <c r="BE707" s="59">
        <v>475</v>
      </c>
      <c r="BF707" s="59">
        <v>377</v>
      </c>
      <c r="BG707" s="59">
        <v>445</v>
      </c>
      <c r="BH707" s="59">
        <v>119</v>
      </c>
      <c r="BI707" s="59">
        <v>103</v>
      </c>
      <c r="BJ707" s="59">
        <v>172</v>
      </c>
      <c r="BK707" s="59">
        <v>171</v>
      </c>
      <c r="BL707" s="63">
        <v>85</v>
      </c>
      <c r="BM707" s="63">
        <v>50</v>
      </c>
      <c r="BN707" s="59">
        <v>117</v>
      </c>
      <c r="BO707" s="63">
        <v>67</v>
      </c>
      <c r="BP707" s="59">
        <v>167</v>
      </c>
      <c r="BQ707" s="63">
        <v>33</v>
      </c>
      <c r="BR707" s="59">
        <v>166</v>
      </c>
      <c r="BS707" s="59">
        <v>265</v>
      </c>
      <c r="BT707" s="59">
        <v>166</v>
      </c>
      <c r="BU707" s="59">
        <v>100</v>
      </c>
      <c r="BV707" s="59">
        <v>249</v>
      </c>
      <c r="BW707" s="59"/>
      <c r="BX707" s="59"/>
      <c r="BY707" s="59"/>
      <c r="BZ707" s="59"/>
      <c r="CA707" s="59"/>
      <c r="CB707" s="59"/>
      <c r="CC707" s="63">
        <v>83</v>
      </c>
      <c r="CD707" s="63">
        <v>83</v>
      </c>
      <c r="CE707" s="63">
        <v>17</v>
      </c>
      <c r="CF707" s="59">
        <v>149</v>
      </c>
    </row>
    <row r="708" spans="2:84" x14ac:dyDescent="0.2">
      <c r="B708" s="62" t="s">
        <v>323</v>
      </c>
      <c r="G708" s="66">
        <v>8</v>
      </c>
      <c r="H708" s="58"/>
      <c r="I708" s="58"/>
      <c r="J708" s="58"/>
      <c r="K708" s="58"/>
      <c r="L708" s="58"/>
      <c r="M708" s="58"/>
      <c r="N708" s="58"/>
      <c r="O708" s="58"/>
      <c r="P708" s="58"/>
      <c r="Q708" s="66">
        <v>8</v>
      </c>
      <c r="R708" s="58"/>
      <c r="S708" s="58"/>
      <c r="T708" s="66">
        <v>8</v>
      </c>
      <c r="U708" s="58"/>
      <c r="V708" s="58"/>
      <c r="W708" s="63">
        <v>38</v>
      </c>
      <c r="X708" s="58"/>
      <c r="Y708" s="66">
        <v>7</v>
      </c>
      <c r="Z708" s="58"/>
      <c r="AA708" s="58"/>
      <c r="AB708" s="58"/>
      <c r="AC708" s="58"/>
      <c r="AD708" s="58"/>
      <c r="AE708" s="58"/>
      <c r="AF708" s="66">
        <v>8</v>
      </c>
      <c r="AG708" s="58"/>
      <c r="AH708" s="58"/>
      <c r="AI708" s="58"/>
      <c r="AJ708" s="58"/>
      <c r="AK708" s="58"/>
      <c r="AL708" s="58"/>
      <c r="AM708" s="58"/>
      <c r="AN708" s="58"/>
      <c r="AO708" s="58"/>
      <c r="AP708" s="58"/>
      <c r="AQ708" s="58"/>
      <c r="AR708" s="58"/>
      <c r="AS708" s="58"/>
      <c r="AT708" s="58"/>
      <c r="AU708" s="66">
        <v>8</v>
      </c>
      <c r="AV708" s="58"/>
      <c r="AW708" s="63">
        <v>17</v>
      </c>
      <c r="AX708" s="58"/>
      <c r="AY708" s="58"/>
      <c r="AZ708" s="58"/>
      <c r="BA708" s="58"/>
      <c r="BB708" s="58"/>
      <c r="BC708" s="58"/>
      <c r="BD708" s="58"/>
      <c r="BE708" s="58"/>
      <c r="BF708" s="58"/>
      <c r="BG708" s="58"/>
      <c r="BH708" s="58"/>
      <c r="BI708" s="58"/>
      <c r="BJ708" s="58"/>
      <c r="BK708" s="58"/>
      <c r="BL708" s="58"/>
      <c r="BM708" s="58"/>
      <c r="BN708" s="58"/>
      <c r="BO708" s="58"/>
      <c r="BP708" s="58"/>
      <c r="BQ708" s="58"/>
      <c r="BR708" s="58"/>
      <c r="BS708" s="58"/>
      <c r="BT708" s="58"/>
      <c r="BU708" s="58"/>
      <c r="BV708" s="63">
        <v>36</v>
      </c>
      <c r="BW708" s="63"/>
      <c r="BX708" s="63"/>
      <c r="BY708" s="63"/>
      <c r="BZ708" s="63"/>
      <c r="CA708" s="63"/>
      <c r="CB708" s="63"/>
      <c r="CC708" s="59">
        <v>105</v>
      </c>
      <c r="CD708" s="59">
        <v>128</v>
      </c>
      <c r="CE708" s="63">
        <v>80</v>
      </c>
      <c r="CF708" s="59">
        <v>143</v>
      </c>
    </row>
    <row r="709" spans="2:84" x14ac:dyDescent="0.2">
      <c r="B709" s="62" t="s">
        <v>510</v>
      </c>
      <c r="G709" s="59">
        <v>311</v>
      </c>
      <c r="H709" s="59">
        <v>420</v>
      </c>
      <c r="I709" s="59">
        <v>237</v>
      </c>
      <c r="J709" s="59">
        <v>307</v>
      </c>
      <c r="K709" s="59">
        <v>445</v>
      </c>
      <c r="L709" s="59">
        <v>463</v>
      </c>
      <c r="M709" s="59">
        <v>297</v>
      </c>
      <c r="N709" s="59">
        <v>389</v>
      </c>
      <c r="O709" s="59">
        <v>240</v>
      </c>
      <c r="P709" s="59">
        <v>328</v>
      </c>
      <c r="Q709" s="59">
        <v>268</v>
      </c>
      <c r="R709" s="59">
        <v>233</v>
      </c>
      <c r="S709" s="59">
        <v>303</v>
      </c>
      <c r="T709" s="59">
        <v>399</v>
      </c>
      <c r="U709" s="59">
        <v>325</v>
      </c>
      <c r="V709" s="59">
        <v>300</v>
      </c>
      <c r="W709" s="59">
        <v>399</v>
      </c>
      <c r="X709" s="59">
        <v>311</v>
      </c>
      <c r="Y709" s="59">
        <v>246</v>
      </c>
      <c r="Z709" s="59">
        <v>375</v>
      </c>
      <c r="AA709" s="59">
        <v>211</v>
      </c>
      <c r="AB709" s="59">
        <v>193</v>
      </c>
      <c r="AC709" s="59">
        <v>276</v>
      </c>
      <c r="AD709" s="59">
        <v>174</v>
      </c>
      <c r="AE709" s="59">
        <v>193</v>
      </c>
      <c r="AF709" s="59">
        <v>320</v>
      </c>
      <c r="AG709" s="59">
        <v>200</v>
      </c>
      <c r="AH709" s="59">
        <v>197</v>
      </c>
      <c r="AI709" s="59">
        <v>260</v>
      </c>
      <c r="AJ709" s="59">
        <v>228</v>
      </c>
      <c r="AK709" s="59">
        <v>196</v>
      </c>
      <c r="AL709" s="59">
        <v>271</v>
      </c>
      <c r="AM709" s="59">
        <v>163</v>
      </c>
      <c r="AN709" s="59">
        <v>152</v>
      </c>
      <c r="AO709" s="59">
        <v>228</v>
      </c>
      <c r="AP709" s="59">
        <v>174</v>
      </c>
      <c r="AQ709" s="59">
        <v>200</v>
      </c>
      <c r="AR709" s="59">
        <v>206</v>
      </c>
      <c r="AS709" s="59">
        <v>143</v>
      </c>
      <c r="AT709" s="59">
        <v>147</v>
      </c>
      <c r="AU709" s="59">
        <v>177</v>
      </c>
      <c r="AV709" s="59">
        <v>141</v>
      </c>
      <c r="AW709" s="63">
        <v>95</v>
      </c>
      <c r="AX709" s="59">
        <v>208</v>
      </c>
      <c r="AY709" s="59">
        <v>189</v>
      </c>
      <c r="AZ709" s="59">
        <v>143</v>
      </c>
      <c r="BA709" s="59">
        <v>175</v>
      </c>
      <c r="BB709" s="59">
        <v>113</v>
      </c>
      <c r="BC709" s="59">
        <v>158</v>
      </c>
      <c r="BD709" s="59">
        <v>226</v>
      </c>
      <c r="BE709" s="59">
        <v>192</v>
      </c>
      <c r="BF709" s="59">
        <v>136</v>
      </c>
      <c r="BG709" s="59">
        <v>211</v>
      </c>
      <c r="BH709" s="59">
        <v>129</v>
      </c>
      <c r="BI709" s="59">
        <v>130</v>
      </c>
      <c r="BJ709" s="59">
        <v>173</v>
      </c>
      <c r="BK709" s="59">
        <v>138</v>
      </c>
      <c r="BL709" s="59">
        <v>175</v>
      </c>
      <c r="BM709" s="59">
        <v>174</v>
      </c>
      <c r="BN709" s="59">
        <v>141</v>
      </c>
      <c r="BO709" s="59">
        <v>117</v>
      </c>
      <c r="BP709" s="59">
        <v>200</v>
      </c>
      <c r="BQ709" s="59">
        <v>132</v>
      </c>
      <c r="BR709" s="59">
        <v>103</v>
      </c>
      <c r="BS709" s="59">
        <v>198</v>
      </c>
      <c r="BT709" s="59">
        <v>147</v>
      </c>
      <c r="BU709" s="59">
        <v>119</v>
      </c>
      <c r="BV709" s="59">
        <v>168</v>
      </c>
      <c r="BW709" s="59"/>
      <c r="BX709" s="59"/>
      <c r="BY709" s="59"/>
      <c r="BZ709" s="59"/>
      <c r="CA709" s="59"/>
      <c r="CB709" s="59"/>
      <c r="CC709" s="59">
        <v>121</v>
      </c>
      <c r="CD709" s="59">
        <v>125</v>
      </c>
      <c r="CE709" s="59">
        <v>113</v>
      </c>
      <c r="CF709" s="59">
        <v>139</v>
      </c>
    </row>
    <row r="710" spans="2:84" x14ac:dyDescent="0.2">
      <c r="B710" s="62" t="s">
        <v>413</v>
      </c>
      <c r="G710" s="61">
        <v>39645</v>
      </c>
      <c r="H710" s="61">
        <v>50997</v>
      </c>
      <c r="I710" s="61">
        <v>59020</v>
      </c>
      <c r="J710" s="61">
        <v>35200</v>
      </c>
      <c r="K710" s="61">
        <v>39830</v>
      </c>
      <c r="L710" s="61">
        <v>42412</v>
      </c>
      <c r="M710" s="61">
        <v>29634</v>
      </c>
      <c r="N710" s="61">
        <v>40336</v>
      </c>
      <c r="O710" s="61">
        <v>25646</v>
      </c>
      <c r="P710" s="61">
        <v>28321</v>
      </c>
      <c r="Q710" s="61">
        <v>38219</v>
      </c>
      <c r="R710" s="61">
        <v>28462</v>
      </c>
      <c r="S710" s="61">
        <v>23351</v>
      </c>
      <c r="T710" s="61">
        <v>32780</v>
      </c>
      <c r="U710" s="61">
        <v>22406</v>
      </c>
      <c r="V710" s="61">
        <v>19151</v>
      </c>
      <c r="W710" s="61">
        <v>22151</v>
      </c>
      <c r="X710" s="61">
        <v>16328</v>
      </c>
      <c r="Y710" s="61">
        <v>22289</v>
      </c>
      <c r="Z710" s="61">
        <v>21094</v>
      </c>
      <c r="AA710" s="61">
        <v>14966</v>
      </c>
      <c r="AB710" s="61">
        <v>18204</v>
      </c>
      <c r="AC710" s="61">
        <v>27385</v>
      </c>
      <c r="AD710" s="61">
        <v>22593</v>
      </c>
      <c r="AE710" s="61">
        <v>14171</v>
      </c>
      <c r="AF710" s="61">
        <v>12815</v>
      </c>
      <c r="AG710" s="61">
        <v>11619</v>
      </c>
      <c r="AH710" s="61">
        <v>11003</v>
      </c>
      <c r="AI710" s="61">
        <v>12230</v>
      </c>
      <c r="AJ710" s="60">
        <v>7876</v>
      </c>
      <c r="AK710" s="60">
        <v>9349</v>
      </c>
      <c r="AL710" s="61">
        <v>10733</v>
      </c>
      <c r="AM710" s="60">
        <v>7030</v>
      </c>
      <c r="AN710" s="60">
        <v>7422</v>
      </c>
      <c r="AO710" s="60">
        <v>8415</v>
      </c>
      <c r="AP710" s="60">
        <v>6972</v>
      </c>
      <c r="AQ710" s="60">
        <v>6752</v>
      </c>
      <c r="AR710" s="61">
        <v>11965</v>
      </c>
      <c r="AS710" s="60">
        <v>5002</v>
      </c>
      <c r="AT710" s="60">
        <v>4244</v>
      </c>
      <c r="AU710" s="60">
        <v>4573</v>
      </c>
      <c r="AV710" s="60">
        <v>3805</v>
      </c>
      <c r="AW710" s="60">
        <v>3237</v>
      </c>
      <c r="AX710" s="60">
        <v>4988</v>
      </c>
      <c r="AY710" s="60">
        <v>4690</v>
      </c>
      <c r="AZ710" s="60">
        <v>5151</v>
      </c>
      <c r="BA710" s="60">
        <v>7279</v>
      </c>
      <c r="BB710" s="60">
        <v>6528</v>
      </c>
      <c r="BC710" s="60">
        <v>6186</v>
      </c>
      <c r="BD710" s="60">
        <v>6743</v>
      </c>
      <c r="BE710" s="60">
        <v>5933</v>
      </c>
      <c r="BF710" s="60">
        <v>4612</v>
      </c>
      <c r="BG710" s="60">
        <v>6818</v>
      </c>
      <c r="BH710" s="60">
        <v>5329</v>
      </c>
      <c r="BI710" s="60">
        <v>5680</v>
      </c>
      <c r="BJ710" s="60">
        <v>5370</v>
      </c>
      <c r="BK710" s="60">
        <v>5718</v>
      </c>
      <c r="BL710" s="60">
        <v>6958</v>
      </c>
      <c r="BM710" s="60">
        <v>8482</v>
      </c>
      <c r="BN710" s="60">
        <v>6188</v>
      </c>
      <c r="BO710" s="60">
        <v>5478</v>
      </c>
      <c r="BP710" s="60">
        <v>7048</v>
      </c>
      <c r="BQ710" s="60">
        <v>2724</v>
      </c>
      <c r="BR710" s="59">
        <v>939</v>
      </c>
      <c r="BS710" s="60">
        <v>1549</v>
      </c>
      <c r="BT710" s="59">
        <v>258</v>
      </c>
      <c r="BU710" s="59">
        <v>116</v>
      </c>
      <c r="BV710" s="63">
        <v>79</v>
      </c>
      <c r="BW710" s="63"/>
      <c r="BX710" s="63"/>
      <c r="BY710" s="63"/>
      <c r="BZ710" s="63"/>
      <c r="CA710" s="63"/>
      <c r="CB710" s="63"/>
      <c r="CC710" s="59">
        <v>233</v>
      </c>
      <c r="CD710" s="59">
        <v>204</v>
      </c>
      <c r="CE710" s="59">
        <v>101</v>
      </c>
      <c r="CF710" s="63">
        <v>93</v>
      </c>
    </row>
    <row r="711" spans="2:84" x14ac:dyDescent="0.2">
      <c r="B711" s="62" t="s">
        <v>464</v>
      </c>
      <c r="G711" s="64">
        <v>163836</v>
      </c>
      <c r="H711" s="64">
        <v>443414</v>
      </c>
      <c r="I711" s="64">
        <v>374988</v>
      </c>
      <c r="J711" s="64">
        <v>380337</v>
      </c>
      <c r="K711" s="64">
        <v>477827</v>
      </c>
      <c r="L711" s="64">
        <v>389758</v>
      </c>
      <c r="M711" s="64">
        <v>413114</v>
      </c>
      <c r="N711" s="64">
        <v>509402</v>
      </c>
      <c r="O711" s="64">
        <v>410589</v>
      </c>
      <c r="P711" s="64">
        <v>412119</v>
      </c>
      <c r="Q711" s="64">
        <v>529008</v>
      </c>
      <c r="R711" s="64">
        <v>442266</v>
      </c>
      <c r="S711" s="64">
        <v>427717</v>
      </c>
      <c r="T711" s="64">
        <v>563538</v>
      </c>
      <c r="U711" s="64">
        <v>470876</v>
      </c>
      <c r="V711" s="64">
        <v>464345</v>
      </c>
      <c r="W711" s="64">
        <v>469654</v>
      </c>
      <c r="X711" s="64">
        <v>283647</v>
      </c>
      <c r="Y711" s="64">
        <v>191270</v>
      </c>
      <c r="Z711" s="64">
        <v>201031</v>
      </c>
      <c r="AA711" s="64">
        <v>153873</v>
      </c>
      <c r="AB711" s="64">
        <v>133979</v>
      </c>
      <c r="AC711" s="64">
        <v>137943</v>
      </c>
      <c r="AD711" s="64">
        <v>102755</v>
      </c>
      <c r="AE711" s="64">
        <v>107176</v>
      </c>
      <c r="AF711" s="64">
        <v>112068</v>
      </c>
      <c r="AG711" s="61">
        <v>96423</v>
      </c>
      <c r="AH711" s="61">
        <v>72622</v>
      </c>
      <c r="AI711" s="61">
        <v>59339</v>
      </c>
      <c r="AJ711" s="61">
        <v>45641</v>
      </c>
      <c r="AK711" s="61">
        <v>27105</v>
      </c>
      <c r="AL711" s="61">
        <v>12489</v>
      </c>
      <c r="AM711" s="60">
        <v>8039</v>
      </c>
      <c r="AN711" s="60">
        <v>3219</v>
      </c>
      <c r="AO711" s="59">
        <v>928</v>
      </c>
      <c r="AP711" s="63">
        <v>50</v>
      </c>
      <c r="AQ711" s="63">
        <v>60</v>
      </c>
      <c r="AR711" s="59">
        <v>879</v>
      </c>
      <c r="AS711" s="59">
        <v>940</v>
      </c>
      <c r="AT711" s="59">
        <v>753</v>
      </c>
      <c r="AU711" s="60">
        <v>1116</v>
      </c>
      <c r="AV711" s="60">
        <v>1084</v>
      </c>
      <c r="AW711" s="60">
        <v>1244</v>
      </c>
      <c r="AX711" s="59">
        <v>903</v>
      </c>
      <c r="AY711" s="59">
        <v>842</v>
      </c>
      <c r="AZ711" s="59">
        <v>738</v>
      </c>
      <c r="BA711" s="59">
        <v>880</v>
      </c>
      <c r="BB711" s="59">
        <v>995</v>
      </c>
      <c r="BC711" s="59">
        <v>588</v>
      </c>
      <c r="BD711" s="60">
        <v>1060</v>
      </c>
      <c r="BE711" s="59">
        <v>724</v>
      </c>
      <c r="BF711" s="59">
        <v>963</v>
      </c>
      <c r="BG711" s="59">
        <v>314</v>
      </c>
      <c r="BH711" s="59">
        <v>174</v>
      </c>
      <c r="BI711" s="59">
        <v>149</v>
      </c>
      <c r="BJ711" s="63">
        <v>74</v>
      </c>
      <c r="BK711" s="59">
        <v>149</v>
      </c>
      <c r="BL711" s="59">
        <v>149</v>
      </c>
      <c r="BM711" s="63">
        <v>99</v>
      </c>
      <c r="BN711" s="59">
        <v>223</v>
      </c>
      <c r="BO711" s="63">
        <v>45</v>
      </c>
      <c r="BP711" s="59">
        <v>248</v>
      </c>
      <c r="BQ711" s="59">
        <v>119</v>
      </c>
      <c r="BR711" s="63">
        <v>74</v>
      </c>
      <c r="BS711" s="59">
        <v>124</v>
      </c>
      <c r="BT711" s="59">
        <v>174</v>
      </c>
      <c r="BU711" s="59">
        <v>149</v>
      </c>
      <c r="BV711" s="59">
        <v>199</v>
      </c>
      <c r="BW711" s="59"/>
      <c r="BX711" s="59"/>
      <c r="BY711" s="59"/>
      <c r="BZ711" s="59"/>
      <c r="CA711" s="59"/>
      <c r="CB711" s="59"/>
      <c r="CC711" s="59">
        <v>124</v>
      </c>
      <c r="CD711" s="59">
        <v>124</v>
      </c>
      <c r="CE711" s="59">
        <v>198</v>
      </c>
      <c r="CF711" s="63">
        <v>74</v>
      </c>
    </row>
    <row r="712" spans="2:84" x14ac:dyDescent="0.2">
      <c r="B712" s="62" t="s">
        <v>229</v>
      </c>
      <c r="G712" s="59">
        <v>151</v>
      </c>
      <c r="H712" s="63">
        <v>72</v>
      </c>
      <c r="I712" s="63">
        <v>58</v>
      </c>
      <c r="J712" s="59">
        <v>138</v>
      </c>
      <c r="K712" s="59">
        <v>110</v>
      </c>
      <c r="L712" s="63">
        <v>80</v>
      </c>
      <c r="M712" s="63">
        <v>74</v>
      </c>
      <c r="N712" s="59">
        <v>111</v>
      </c>
      <c r="O712" s="59">
        <v>109</v>
      </c>
      <c r="P712" s="63">
        <v>68</v>
      </c>
      <c r="Q712" s="59">
        <v>196</v>
      </c>
      <c r="R712" s="59">
        <v>151</v>
      </c>
      <c r="S712" s="59">
        <v>226</v>
      </c>
      <c r="T712" s="63">
        <v>73</v>
      </c>
      <c r="U712" s="59">
        <v>157</v>
      </c>
      <c r="V712" s="63">
        <v>61</v>
      </c>
      <c r="W712" s="59">
        <v>153</v>
      </c>
      <c r="X712" s="59">
        <v>122</v>
      </c>
      <c r="Y712" s="63">
        <v>52</v>
      </c>
      <c r="Z712" s="63">
        <v>71</v>
      </c>
      <c r="AA712" s="63">
        <v>49</v>
      </c>
      <c r="AB712" s="59">
        <v>142</v>
      </c>
      <c r="AC712" s="59">
        <v>164</v>
      </c>
      <c r="AD712" s="63">
        <v>86</v>
      </c>
      <c r="AE712" s="63">
        <v>79</v>
      </c>
      <c r="AF712" s="63">
        <v>86</v>
      </c>
      <c r="AG712" s="63">
        <v>80</v>
      </c>
      <c r="AH712" s="63">
        <v>80</v>
      </c>
      <c r="AI712" s="63">
        <v>60</v>
      </c>
      <c r="AJ712" s="59">
        <v>100</v>
      </c>
      <c r="AK712" s="63">
        <v>80</v>
      </c>
      <c r="AL712" s="59">
        <v>127</v>
      </c>
      <c r="AM712" s="63">
        <v>67</v>
      </c>
      <c r="AN712" s="63">
        <v>54</v>
      </c>
      <c r="AO712" s="59">
        <v>128</v>
      </c>
      <c r="AP712" s="63">
        <v>94</v>
      </c>
      <c r="AQ712" s="63">
        <v>74</v>
      </c>
      <c r="AR712" s="59">
        <v>114</v>
      </c>
      <c r="AS712" s="63">
        <v>40</v>
      </c>
      <c r="AT712" s="63">
        <v>33</v>
      </c>
      <c r="AU712" s="63">
        <v>47</v>
      </c>
      <c r="AV712" s="63">
        <v>34</v>
      </c>
      <c r="AW712" s="63">
        <v>41</v>
      </c>
      <c r="AX712" s="63">
        <v>55</v>
      </c>
      <c r="AY712" s="63">
        <v>55</v>
      </c>
      <c r="AZ712" s="63">
        <v>62</v>
      </c>
      <c r="BA712" s="59">
        <v>172</v>
      </c>
      <c r="BB712" s="63">
        <v>66</v>
      </c>
      <c r="BC712" s="63">
        <v>36</v>
      </c>
      <c r="BD712" s="63">
        <v>88</v>
      </c>
      <c r="BE712" s="63">
        <v>64</v>
      </c>
      <c r="BF712" s="63">
        <v>44</v>
      </c>
      <c r="BG712" s="63">
        <v>66</v>
      </c>
      <c r="BH712" s="63">
        <v>66</v>
      </c>
      <c r="BI712" s="63">
        <v>95</v>
      </c>
      <c r="BJ712" s="59">
        <v>110</v>
      </c>
      <c r="BK712" s="63">
        <v>29</v>
      </c>
      <c r="BL712" s="63">
        <v>65</v>
      </c>
      <c r="BM712" s="59">
        <v>151</v>
      </c>
      <c r="BN712" s="63">
        <v>79</v>
      </c>
      <c r="BO712" s="63">
        <v>93</v>
      </c>
      <c r="BP712" s="59">
        <v>100</v>
      </c>
      <c r="BQ712" s="63">
        <v>35</v>
      </c>
      <c r="BR712" s="63">
        <v>50</v>
      </c>
      <c r="BS712" s="63">
        <v>78</v>
      </c>
      <c r="BT712" s="66">
        <v>7</v>
      </c>
      <c r="BU712" s="63">
        <v>64</v>
      </c>
      <c r="BV712" s="63">
        <v>85</v>
      </c>
      <c r="BW712" s="63"/>
      <c r="BX712" s="63"/>
      <c r="BY712" s="63"/>
      <c r="BZ712" s="63"/>
      <c r="CA712" s="63"/>
      <c r="CB712" s="63"/>
      <c r="CC712" s="63">
        <v>92</v>
      </c>
      <c r="CD712" s="63">
        <v>35</v>
      </c>
      <c r="CE712" s="63">
        <v>78</v>
      </c>
      <c r="CF712" s="63">
        <v>42</v>
      </c>
    </row>
    <row r="713" spans="2:84" x14ac:dyDescent="0.2">
      <c r="B713" s="62" t="s">
        <v>140</v>
      </c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  <c r="AD713" s="58"/>
      <c r="AE713" s="58"/>
      <c r="AF713" s="58"/>
      <c r="AG713" s="58"/>
      <c r="AH713" s="58"/>
      <c r="AI713" s="58"/>
      <c r="AJ713" s="58"/>
      <c r="AK713" s="58"/>
      <c r="AL713" s="58"/>
      <c r="AM713" s="58"/>
      <c r="AN713" s="58"/>
      <c r="AO713" s="58"/>
      <c r="AP713" s="58"/>
      <c r="AQ713" s="58"/>
      <c r="AR713" s="58"/>
      <c r="AS713" s="58"/>
      <c r="AT713" s="58"/>
      <c r="AU713" s="58"/>
      <c r="AV713" s="58"/>
      <c r="AW713" s="58"/>
      <c r="AX713" s="58"/>
      <c r="AY713" s="58"/>
      <c r="AZ713" s="58"/>
      <c r="BA713" s="58"/>
      <c r="BB713" s="58"/>
      <c r="BC713" s="58"/>
      <c r="BD713" s="58"/>
      <c r="BE713" s="58"/>
      <c r="BF713" s="58"/>
      <c r="BG713" s="58"/>
      <c r="BH713" s="58"/>
      <c r="BI713" s="58"/>
      <c r="BJ713" s="58"/>
      <c r="BK713" s="59">
        <v>546</v>
      </c>
      <c r="BL713" s="59">
        <v>224</v>
      </c>
      <c r="BM713" s="63">
        <v>14</v>
      </c>
      <c r="BN713" s="63">
        <v>28</v>
      </c>
      <c r="BO713" s="63">
        <v>14</v>
      </c>
      <c r="BP713" s="63">
        <v>29</v>
      </c>
      <c r="BQ713" s="58"/>
      <c r="BR713" s="63">
        <v>72</v>
      </c>
      <c r="BS713" s="58"/>
      <c r="BT713" s="63">
        <v>72</v>
      </c>
      <c r="BU713" s="58"/>
      <c r="BV713" s="58"/>
      <c r="BW713" s="58"/>
      <c r="BX713" s="58"/>
      <c r="BY713" s="58"/>
      <c r="BZ713" s="58"/>
      <c r="CA713" s="58"/>
      <c r="CB713" s="58"/>
      <c r="CC713" s="63">
        <v>35</v>
      </c>
      <c r="CD713" s="63">
        <v>14</v>
      </c>
      <c r="CE713" s="63">
        <v>42</v>
      </c>
      <c r="CF713" s="63">
        <v>21</v>
      </c>
    </row>
    <row r="714" spans="2:84" x14ac:dyDescent="0.2">
      <c r="B714" s="62" t="s">
        <v>163</v>
      </c>
      <c r="G714" s="64">
        <v>974481</v>
      </c>
      <c r="H714" s="65">
        <v>1031312</v>
      </c>
      <c r="I714" s="64">
        <v>592982</v>
      </c>
      <c r="J714" s="64">
        <v>591124</v>
      </c>
      <c r="K714" s="64">
        <v>622032</v>
      </c>
      <c r="L714" s="64">
        <v>431329</v>
      </c>
      <c r="M714" s="64">
        <v>373159</v>
      </c>
      <c r="N714" s="64">
        <v>489463</v>
      </c>
      <c r="O714" s="64">
        <v>401559</v>
      </c>
      <c r="P714" s="64">
        <v>463664</v>
      </c>
      <c r="Q714" s="64">
        <v>653721</v>
      </c>
      <c r="R714" s="64">
        <v>539996</v>
      </c>
      <c r="S714" s="64">
        <v>672384</v>
      </c>
      <c r="T714" s="64">
        <v>870339</v>
      </c>
      <c r="U714" s="64">
        <v>529093</v>
      </c>
      <c r="V714" s="64">
        <v>440642</v>
      </c>
      <c r="W714" s="64">
        <v>483902</v>
      </c>
      <c r="X714" s="64">
        <v>333112</v>
      </c>
      <c r="Y714" s="64">
        <v>366637</v>
      </c>
      <c r="Z714" s="64">
        <v>396309</v>
      </c>
      <c r="AA714" s="64">
        <v>335628</v>
      </c>
      <c r="AB714" s="64">
        <v>410656</v>
      </c>
      <c r="AC714" s="64">
        <v>584251</v>
      </c>
      <c r="AD714" s="64">
        <v>477053</v>
      </c>
      <c r="AE714" s="64">
        <v>593539</v>
      </c>
      <c r="AF714" s="64">
        <v>641432</v>
      </c>
      <c r="AG714" s="64">
        <v>389860</v>
      </c>
      <c r="AH714" s="64">
        <v>340337</v>
      </c>
      <c r="AI714" s="64">
        <v>395413</v>
      </c>
      <c r="AJ714" s="64">
        <v>336054</v>
      </c>
      <c r="AK714" s="64">
        <v>291164</v>
      </c>
      <c r="AL714" s="64">
        <v>404166</v>
      </c>
      <c r="AM714" s="64">
        <v>315301</v>
      </c>
      <c r="AN714" s="64">
        <v>354296</v>
      </c>
      <c r="AO714" s="64">
        <v>582948</v>
      </c>
      <c r="AP714" s="64">
        <v>519615</v>
      </c>
      <c r="AQ714" s="64">
        <v>509335</v>
      </c>
      <c r="AR714" s="64">
        <v>534606</v>
      </c>
      <c r="AS714" s="64">
        <v>320060</v>
      </c>
      <c r="AT714" s="64">
        <v>305557</v>
      </c>
      <c r="AU714" s="64">
        <v>325472</v>
      </c>
      <c r="AV714" s="64">
        <v>259139</v>
      </c>
      <c r="AW714" s="64">
        <v>216154</v>
      </c>
      <c r="AX714" s="64">
        <v>288932</v>
      </c>
      <c r="AY714" s="64">
        <v>224922</v>
      </c>
      <c r="AZ714" s="64">
        <v>283662</v>
      </c>
      <c r="BA714" s="64">
        <v>411825</v>
      </c>
      <c r="BB714" s="64">
        <v>312541</v>
      </c>
      <c r="BC714" s="64">
        <v>342680</v>
      </c>
      <c r="BD714" s="64">
        <v>414088</v>
      </c>
      <c r="BE714" s="64">
        <v>302726</v>
      </c>
      <c r="BF714" s="64">
        <v>282065</v>
      </c>
      <c r="BG714" s="64">
        <v>322743</v>
      </c>
      <c r="BH714" s="64">
        <v>298885</v>
      </c>
      <c r="BI714" s="64">
        <v>293716</v>
      </c>
      <c r="BJ714" s="64">
        <v>480445</v>
      </c>
      <c r="BK714" s="64">
        <v>333641</v>
      </c>
      <c r="BL714" s="64">
        <v>406456</v>
      </c>
      <c r="BM714" s="64">
        <v>516685</v>
      </c>
      <c r="BN714" s="64">
        <v>254034</v>
      </c>
      <c r="BO714" s="64">
        <v>606187</v>
      </c>
      <c r="BP714" s="64">
        <v>646483</v>
      </c>
      <c r="BQ714" s="64">
        <v>462102</v>
      </c>
      <c r="BR714" s="64">
        <v>426794</v>
      </c>
      <c r="BS714" s="64">
        <v>457816</v>
      </c>
      <c r="BT714" s="64">
        <v>233168</v>
      </c>
      <c r="BU714" s="61">
        <v>27309</v>
      </c>
      <c r="BV714" s="61">
        <v>12775</v>
      </c>
      <c r="BW714" s="61"/>
      <c r="BX714" s="61"/>
      <c r="BY714" s="61"/>
      <c r="BZ714" s="61"/>
      <c r="CA714" s="61"/>
      <c r="CB714" s="61"/>
      <c r="CC714" s="60">
        <v>7323</v>
      </c>
      <c r="CD714" s="60">
        <v>6436</v>
      </c>
      <c r="CE714" s="60">
        <v>2666</v>
      </c>
      <c r="CF714" s="63">
        <v>20</v>
      </c>
    </row>
    <row r="715" spans="2:84" x14ac:dyDescent="0.2">
      <c r="B715" s="62" t="s">
        <v>287</v>
      </c>
      <c r="G715" s="60">
        <v>5915</v>
      </c>
      <c r="H715" s="60">
        <v>9325</v>
      </c>
      <c r="I715" s="60">
        <v>7372</v>
      </c>
      <c r="J715" s="60">
        <v>6188</v>
      </c>
      <c r="K715" s="60">
        <v>9993</v>
      </c>
      <c r="L715" s="60">
        <v>6675</v>
      </c>
      <c r="M715" s="60">
        <v>8289</v>
      </c>
      <c r="N715" s="61">
        <v>12580</v>
      </c>
      <c r="O715" s="60">
        <v>7884</v>
      </c>
      <c r="P715" s="60">
        <v>6095</v>
      </c>
      <c r="Q715" s="61">
        <v>10615</v>
      </c>
      <c r="R715" s="60">
        <v>9120</v>
      </c>
      <c r="S715" s="60">
        <v>9928</v>
      </c>
      <c r="T715" s="61">
        <v>11979</v>
      </c>
      <c r="U715" s="60">
        <v>9361</v>
      </c>
      <c r="V715" s="60">
        <v>9445</v>
      </c>
      <c r="W715" s="61">
        <v>14395</v>
      </c>
      <c r="X715" s="60">
        <v>7380</v>
      </c>
      <c r="Y715" s="60">
        <v>7770</v>
      </c>
      <c r="Z715" s="61">
        <v>10721</v>
      </c>
      <c r="AA715" s="60">
        <v>8469</v>
      </c>
      <c r="AB715" s="60">
        <v>6140</v>
      </c>
      <c r="AC715" s="61">
        <v>11931</v>
      </c>
      <c r="AD715" s="60">
        <v>4163</v>
      </c>
      <c r="AE715" s="61">
        <v>10344</v>
      </c>
      <c r="AF715" s="60">
        <v>9793</v>
      </c>
      <c r="AG715" s="60">
        <v>6395</v>
      </c>
      <c r="AH715" s="60">
        <v>9516</v>
      </c>
      <c r="AI715" s="61">
        <v>11141</v>
      </c>
      <c r="AJ715" s="60">
        <v>6494</v>
      </c>
      <c r="AK715" s="60">
        <v>7602</v>
      </c>
      <c r="AL715" s="60">
        <v>9061</v>
      </c>
      <c r="AM715" s="60">
        <v>6886</v>
      </c>
      <c r="AN715" s="60">
        <v>5277</v>
      </c>
      <c r="AO715" s="60">
        <v>5772</v>
      </c>
      <c r="AP715" s="60">
        <v>5960</v>
      </c>
      <c r="AQ715" s="60">
        <v>6770</v>
      </c>
      <c r="AR715" s="60">
        <v>9894</v>
      </c>
      <c r="AS715" s="60">
        <v>6025</v>
      </c>
      <c r="AT715" s="60">
        <v>7469</v>
      </c>
      <c r="AU715" s="60">
        <v>8995</v>
      </c>
      <c r="AV715" s="60">
        <v>5214</v>
      </c>
      <c r="AW715" s="61">
        <v>10291</v>
      </c>
      <c r="AX715" s="60">
        <v>8687</v>
      </c>
      <c r="AY715" s="60">
        <v>5839</v>
      </c>
      <c r="AZ715" s="60">
        <v>6713</v>
      </c>
      <c r="BA715" s="60">
        <v>5397</v>
      </c>
      <c r="BB715" s="60">
        <v>2432</v>
      </c>
      <c r="BC715" s="60">
        <v>2939</v>
      </c>
      <c r="BD715" s="60">
        <v>2633</v>
      </c>
      <c r="BE715" s="60">
        <v>1549</v>
      </c>
      <c r="BF715" s="59">
        <v>981</v>
      </c>
      <c r="BG715" s="59">
        <v>563</v>
      </c>
      <c r="BH715" s="59">
        <v>395</v>
      </c>
      <c r="BI715" s="59">
        <v>413</v>
      </c>
      <c r="BJ715" s="59">
        <v>371</v>
      </c>
      <c r="BK715" s="59">
        <v>300</v>
      </c>
      <c r="BL715" s="59">
        <v>199</v>
      </c>
      <c r="BM715" s="59">
        <v>145</v>
      </c>
      <c r="BN715" s="63">
        <v>59</v>
      </c>
      <c r="BO715" s="59">
        <v>153</v>
      </c>
      <c r="BP715" s="63">
        <v>74</v>
      </c>
      <c r="BQ715" s="59">
        <v>392</v>
      </c>
      <c r="BR715" s="59">
        <v>627</v>
      </c>
      <c r="BS715" s="63">
        <v>97</v>
      </c>
      <c r="BT715" s="63">
        <v>19</v>
      </c>
      <c r="BU715" s="58"/>
      <c r="BV715" s="63">
        <v>38</v>
      </c>
      <c r="BW715" s="63"/>
      <c r="BX715" s="63"/>
      <c r="BY715" s="63"/>
      <c r="BZ715" s="63"/>
      <c r="CA715" s="63"/>
      <c r="CB715" s="63"/>
      <c r="CC715" s="58"/>
      <c r="CD715" s="58"/>
      <c r="CE715" s="58"/>
      <c r="CF715" s="63">
        <v>19</v>
      </c>
    </row>
    <row r="716" spans="2:84" x14ac:dyDescent="0.2">
      <c r="B716" s="62" t="s">
        <v>179</v>
      </c>
      <c r="G716" s="60">
        <v>4623</v>
      </c>
      <c r="H716" s="60">
        <v>6341</v>
      </c>
      <c r="I716" s="60">
        <v>3408</v>
      </c>
      <c r="J716" s="60">
        <v>3608</v>
      </c>
      <c r="K716" s="60">
        <v>4193</v>
      </c>
      <c r="L716" s="60">
        <v>3312</v>
      </c>
      <c r="M716" s="60">
        <v>2830</v>
      </c>
      <c r="N716" s="60">
        <v>3172</v>
      </c>
      <c r="O716" s="60">
        <v>2718</v>
      </c>
      <c r="P716" s="60">
        <v>2937</v>
      </c>
      <c r="Q716" s="60">
        <v>3068</v>
      </c>
      <c r="R716" s="59">
        <v>151</v>
      </c>
      <c r="S716" s="59">
        <v>184</v>
      </c>
      <c r="T716" s="59">
        <v>232</v>
      </c>
      <c r="U716" s="59">
        <v>192</v>
      </c>
      <c r="V716" s="63">
        <v>10</v>
      </c>
      <c r="W716" s="58"/>
      <c r="X716" s="58"/>
      <c r="Y716" s="66">
        <v>8</v>
      </c>
      <c r="Z716" s="58"/>
      <c r="AA716" s="58"/>
      <c r="AB716" s="58"/>
      <c r="AC716" s="63">
        <v>12</v>
      </c>
      <c r="AD716" s="63">
        <v>21</v>
      </c>
      <c r="AE716" s="58"/>
      <c r="AF716" s="63">
        <v>64</v>
      </c>
      <c r="AG716" s="66">
        <v>2</v>
      </c>
      <c r="AH716" s="58"/>
      <c r="AI716" s="63">
        <v>14</v>
      </c>
      <c r="AJ716" s="66">
        <v>8</v>
      </c>
      <c r="AK716" s="66">
        <v>2</v>
      </c>
      <c r="AL716" s="66">
        <v>7</v>
      </c>
      <c r="AM716" s="63">
        <v>14</v>
      </c>
      <c r="AN716" s="66">
        <v>4</v>
      </c>
      <c r="AO716" s="63">
        <v>18</v>
      </c>
      <c r="AP716" s="63">
        <v>13</v>
      </c>
      <c r="AQ716" s="66">
        <v>5</v>
      </c>
      <c r="AR716" s="66">
        <v>2</v>
      </c>
      <c r="AS716" s="63">
        <v>18</v>
      </c>
      <c r="AT716" s="66">
        <v>9</v>
      </c>
      <c r="AU716" s="63">
        <v>18</v>
      </c>
      <c r="AV716" s="63">
        <v>24</v>
      </c>
      <c r="AW716" s="63">
        <v>19</v>
      </c>
      <c r="AX716" s="66">
        <v>9</v>
      </c>
      <c r="AY716" s="63">
        <v>12</v>
      </c>
      <c r="AZ716" s="66">
        <v>5</v>
      </c>
      <c r="BA716" s="63">
        <v>10</v>
      </c>
      <c r="BB716" s="63">
        <v>29</v>
      </c>
      <c r="BC716" s="66">
        <v>6</v>
      </c>
      <c r="BD716" s="63">
        <v>18</v>
      </c>
      <c r="BE716" s="63">
        <v>12</v>
      </c>
      <c r="BF716" s="63">
        <v>28</v>
      </c>
      <c r="BG716" s="63">
        <v>16</v>
      </c>
      <c r="BH716" s="66">
        <v>6</v>
      </c>
      <c r="BI716" s="66">
        <v>2</v>
      </c>
      <c r="BJ716" s="63">
        <v>12</v>
      </c>
      <c r="BK716" s="66">
        <v>9</v>
      </c>
      <c r="BL716" s="66">
        <v>5</v>
      </c>
      <c r="BM716" s="63">
        <v>15</v>
      </c>
      <c r="BN716" s="66">
        <v>8</v>
      </c>
      <c r="BO716" s="63">
        <v>14</v>
      </c>
      <c r="BP716" s="63">
        <v>14</v>
      </c>
      <c r="BQ716" s="63">
        <v>12</v>
      </c>
      <c r="BR716" s="66">
        <v>4</v>
      </c>
      <c r="BS716" s="66">
        <v>4</v>
      </c>
      <c r="BT716" s="66">
        <v>5</v>
      </c>
      <c r="BU716" s="63">
        <v>18</v>
      </c>
      <c r="BV716" s="66">
        <v>6</v>
      </c>
      <c r="BW716" s="66"/>
      <c r="BX716" s="66"/>
      <c r="BY716" s="66"/>
      <c r="BZ716" s="66"/>
      <c r="CA716" s="66"/>
      <c r="CB716" s="66"/>
      <c r="CC716" s="63">
        <v>12</v>
      </c>
      <c r="CD716" s="66">
        <v>1</v>
      </c>
      <c r="CE716" s="66">
        <v>9</v>
      </c>
      <c r="CF716" s="63">
        <v>12</v>
      </c>
    </row>
    <row r="717" spans="2:84" x14ac:dyDescent="0.2">
      <c r="B717" s="62" t="s">
        <v>138</v>
      </c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  <c r="AC717" s="58"/>
      <c r="AD717" s="58"/>
      <c r="AE717" s="58"/>
      <c r="AF717" s="58"/>
      <c r="AG717" s="58"/>
      <c r="AH717" s="58"/>
      <c r="AI717" s="58"/>
      <c r="AJ717" s="58"/>
      <c r="AK717" s="58"/>
      <c r="AL717" s="58"/>
      <c r="AM717" s="58"/>
      <c r="AN717" s="58"/>
      <c r="AO717" s="58"/>
      <c r="AP717" s="58"/>
      <c r="AQ717" s="58"/>
      <c r="AR717" s="58"/>
      <c r="AS717" s="58"/>
      <c r="AT717" s="58"/>
      <c r="AU717" s="58"/>
      <c r="AV717" s="58"/>
      <c r="AW717" s="58"/>
      <c r="AX717" s="58"/>
      <c r="AY717" s="58"/>
      <c r="AZ717" s="58"/>
      <c r="BA717" s="58"/>
      <c r="BB717" s="58"/>
      <c r="BC717" s="58"/>
      <c r="BD717" s="58"/>
      <c r="BE717" s="58"/>
      <c r="BF717" s="58"/>
      <c r="BG717" s="58"/>
      <c r="BH717" s="58"/>
      <c r="BI717" s="58"/>
      <c r="BJ717" s="58"/>
      <c r="BK717" s="58"/>
      <c r="BL717" s="58"/>
      <c r="BM717" s="58"/>
      <c r="BN717" s="58"/>
      <c r="BO717" s="58"/>
      <c r="BP717" s="58"/>
      <c r="BQ717" s="58"/>
      <c r="BR717" s="58"/>
      <c r="BS717" s="58"/>
      <c r="BT717" s="58"/>
      <c r="BU717" s="58"/>
      <c r="BV717" s="58"/>
      <c r="BW717" s="58"/>
      <c r="BX717" s="58"/>
      <c r="BY717" s="58"/>
      <c r="BZ717" s="58"/>
      <c r="CA717" s="58"/>
      <c r="CB717" s="58"/>
      <c r="CC717" s="58"/>
      <c r="CD717" s="58"/>
      <c r="CE717" s="58"/>
      <c r="CF717" s="58"/>
    </row>
    <row r="718" spans="2:84" x14ac:dyDescent="0.2">
      <c r="B718" s="62" t="s">
        <v>139</v>
      </c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  <c r="AC718" s="58"/>
      <c r="AD718" s="58"/>
      <c r="AE718" s="58"/>
      <c r="AF718" s="58"/>
      <c r="AG718" s="58"/>
      <c r="AH718" s="58"/>
      <c r="AI718" s="58"/>
      <c r="AJ718" s="58"/>
      <c r="AK718" s="58"/>
      <c r="AL718" s="58"/>
      <c r="AM718" s="58"/>
      <c r="AN718" s="58"/>
      <c r="AO718" s="58"/>
      <c r="AP718" s="58"/>
      <c r="AQ718" s="58"/>
      <c r="AR718" s="58"/>
      <c r="AS718" s="58"/>
      <c r="AT718" s="58"/>
      <c r="AU718" s="58"/>
      <c r="AV718" s="58"/>
      <c r="AW718" s="58"/>
      <c r="AX718" s="66">
        <v>6</v>
      </c>
      <c r="AY718" s="63">
        <v>23</v>
      </c>
      <c r="AZ718" s="63">
        <v>19</v>
      </c>
      <c r="BA718" s="63">
        <v>30</v>
      </c>
      <c r="BB718" s="66">
        <v>3</v>
      </c>
      <c r="BC718" s="66">
        <v>6</v>
      </c>
      <c r="BD718" s="66">
        <v>9</v>
      </c>
      <c r="BE718" s="63">
        <v>23</v>
      </c>
      <c r="BF718" s="63">
        <v>21</v>
      </c>
      <c r="BG718" s="63">
        <v>35</v>
      </c>
      <c r="BH718" s="63">
        <v>37</v>
      </c>
      <c r="BI718" s="63">
        <v>36</v>
      </c>
      <c r="BJ718" s="63">
        <v>62</v>
      </c>
      <c r="BK718" s="63">
        <v>58</v>
      </c>
      <c r="BL718" s="63">
        <v>40</v>
      </c>
      <c r="BM718" s="63">
        <v>28</v>
      </c>
      <c r="BN718" s="63">
        <v>52</v>
      </c>
      <c r="BO718" s="63">
        <v>50</v>
      </c>
      <c r="BP718" s="63">
        <v>65</v>
      </c>
      <c r="BQ718" s="59">
        <v>100</v>
      </c>
      <c r="BR718" s="63">
        <v>47</v>
      </c>
      <c r="BS718" s="63">
        <v>50</v>
      </c>
      <c r="BT718" s="63">
        <v>24</v>
      </c>
      <c r="BU718" s="63">
        <v>21</v>
      </c>
      <c r="BV718" s="63">
        <v>18</v>
      </c>
      <c r="BW718" s="63"/>
      <c r="BX718" s="63"/>
      <c r="BY718" s="63"/>
      <c r="BZ718" s="63"/>
      <c r="CA718" s="63"/>
      <c r="CB718" s="63"/>
      <c r="CC718" s="63">
        <v>32</v>
      </c>
      <c r="CD718" s="66">
        <v>3</v>
      </c>
      <c r="CE718" s="66">
        <v>6</v>
      </c>
      <c r="CF718" s="58"/>
    </row>
    <row r="719" spans="2:84" x14ac:dyDescent="0.2">
      <c r="B719" s="62" t="s">
        <v>143</v>
      </c>
      <c r="G719" s="60">
        <v>9390</v>
      </c>
      <c r="H719" s="61">
        <v>45561</v>
      </c>
      <c r="I719" s="61">
        <v>92275</v>
      </c>
      <c r="J719" s="61">
        <v>82411</v>
      </c>
      <c r="K719" s="61">
        <v>95376</v>
      </c>
      <c r="L719" s="61">
        <v>77883</v>
      </c>
      <c r="M719" s="61">
        <v>88385</v>
      </c>
      <c r="N719" s="64">
        <v>103116</v>
      </c>
      <c r="O719" s="61">
        <v>91200</v>
      </c>
      <c r="P719" s="64">
        <v>100594</v>
      </c>
      <c r="Q719" s="64">
        <v>107133</v>
      </c>
      <c r="R719" s="61">
        <v>90998</v>
      </c>
      <c r="S719" s="61">
        <v>84972</v>
      </c>
      <c r="T719" s="64">
        <v>105452</v>
      </c>
      <c r="U719" s="61">
        <v>81577</v>
      </c>
      <c r="V719" s="61">
        <v>87030</v>
      </c>
      <c r="W719" s="64">
        <v>100554</v>
      </c>
      <c r="X719" s="61">
        <v>79428</v>
      </c>
      <c r="Y719" s="61">
        <v>86516</v>
      </c>
      <c r="Z719" s="61">
        <v>97534</v>
      </c>
      <c r="AA719" s="64">
        <v>101746</v>
      </c>
      <c r="AB719" s="64">
        <v>115848</v>
      </c>
      <c r="AC719" s="64">
        <v>133347</v>
      </c>
      <c r="AD719" s="64">
        <v>112196</v>
      </c>
      <c r="AE719" s="64">
        <v>111222</v>
      </c>
      <c r="AF719" s="64">
        <v>119741</v>
      </c>
      <c r="AG719" s="61">
        <v>99407</v>
      </c>
      <c r="AH719" s="61">
        <v>87139</v>
      </c>
      <c r="AI719" s="64">
        <v>109358</v>
      </c>
      <c r="AJ719" s="61">
        <v>92447</v>
      </c>
      <c r="AK719" s="61">
        <v>86165</v>
      </c>
      <c r="AL719" s="64">
        <v>116061</v>
      </c>
      <c r="AM719" s="61">
        <v>83238</v>
      </c>
      <c r="AN719" s="61">
        <v>96859</v>
      </c>
      <c r="AO719" s="64">
        <v>133454</v>
      </c>
      <c r="AP719" s="64">
        <v>103420</v>
      </c>
      <c r="AQ719" s="61">
        <v>97264</v>
      </c>
      <c r="AR719" s="64">
        <v>111846</v>
      </c>
      <c r="AS719" s="61">
        <v>84637</v>
      </c>
      <c r="AT719" s="61">
        <v>84879</v>
      </c>
      <c r="AU719" s="61">
        <v>86003</v>
      </c>
      <c r="AV719" s="61">
        <v>73518</v>
      </c>
      <c r="AW719" s="61">
        <v>96955</v>
      </c>
      <c r="AX719" s="64">
        <v>138859</v>
      </c>
      <c r="AY719" s="64">
        <v>123620</v>
      </c>
      <c r="AZ719" s="64">
        <v>117276</v>
      </c>
      <c r="BA719" s="64">
        <v>112441</v>
      </c>
      <c r="BB719" s="61">
        <v>86369</v>
      </c>
      <c r="BC719" s="61">
        <v>61041</v>
      </c>
      <c r="BD719" s="61">
        <v>21777</v>
      </c>
      <c r="BE719" s="60">
        <v>6441</v>
      </c>
      <c r="BF719" s="60">
        <v>8262</v>
      </c>
      <c r="BG719" s="60">
        <v>4778</v>
      </c>
      <c r="BH719" s="60">
        <v>2272</v>
      </c>
      <c r="BI719" s="59">
        <v>384</v>
      </c>
      <c r="BJ719" s="59">
        <v>664</v>
      </c>
      <c r="BK719" s="60">
        <v>1995</v>
      </c>
      <c r="BL719" s="59">
        <v>268</v>
      </c>
      <c r="BM719" s="58"/>
      <c r="BN719" s="59">
        <v>131</v>
      </c>
      <c r="BO719" s="58"/>
      <c r="BP719" s="58"/>
      <c r="BQ719" s="58"/>
      <c r="BR719" s="58"/>
      <c r="BS719" s="58"/>
      <c r="BT719" s="58"/>
      <c r="BU719" s="58"/>
      <c r="BV719" s="58"/>
      <c r="BW719" s="58"/>
      <c r="BX719" s="58"/>
      <c r="BY719" s="58"/>
      <c r="BZ719" s="58"/>
      <c r="CA719" s="58"/>
      <c r="CB719" s="58"/>
      <c r="CC719" s="58"/>
      <c r="CD719" s="58"/>
      <c r="CE719" s="58"/>
      <c r="CF719" s="58"/>
    </row>
    <row r="720" spans="2:84" x14ac:dyDescent="0.2">
      <c r="B720" s="62" t="s">
        <v>785</v>
      </c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  <c r="AC720" s="58"/>
      <c r="AD720" s="58"/>
      <c r="AE720" s="58"/>
      <c r="AF720" s="58"/>
      <c r="AG720" s="58"/>
      <c r="AH720" s="58"/>
      <c r="AI720" s="58"/>
      <c r="AJ720" s="58"/>
      <c r="AK720" s="58"/>
      <c r="AL720" s="58"/>
      <c r="AM720" s="58"/>
      <c r="AN720" s="58"/>
      <c r="AO720" s="58"/>
      <c r="AP720" s="58"/>
      <c r="AQ720" s="58"/>
      <c r="AR720" s="58"/>
      <c r="AS720" s="58"/>
      <c r="AT720" s="58"/>
      <c r="AU720" s="58"/>
      <c r="AV720" s="58"/>
      <c r="AW720" s="58"/>
      <c r="AX720" s="58"/>
      <c r="AY720" s="58"/>
      <c r="AZ720" s="58"/>
      <c r="BA720" s="58"/>
      <c r="BB720" s="58"/>
      <c r="BC720" s="58"/>
      <c r="BD720" s="58"/>
      <c r="BE720" s="58"/>
      <c r="BF720" s="58"/>
      <c r="BG720" s="58"/>
      <c r="BH720" s="58"/>
      <c r="BI720" s="58"/>
      <c r="BJ720" s="58"/>
      <c r="BK720" s="58"/>
      <c r="BL720" s="58"/>
      <c r="BM720" s="66">
        <v>7</v>
      </c>
      <c r="BN720" s="58"/>
      <c r="BO720" s="63">
        <v>14</v>
      </c>
      <c r="BP720" s="58"/>
      <c r="BQ720" s="66">
        <v>9</v>
      </c>
      <c r="BR720" s="58"/>
      <c r="BS720" s="58"/>
      <c r="BT720" s="58"/>
      <c r="BU720" s="58"/>
      <c r="BV720" s="58"/>
      <c r="BW720" s="58"/>
      <c r="BX720" s="58"/>
      <c r="BY720" s="58"/>
      <c r="BZ720" s="58"/>
      <c r="CA720" s="58"/>
      <c r="CB720" s="58"/>
      <c r="CC720" s="58"/>
      <c r="CD720" s="58"/>
      <c r="CE720" s="58"/>
      <c r="CF720" s="58"/>
    </row>
    <row r="721" spans="2:84" x14ac:dyDescent="0.2">
      <c r="B721" s="62" t="s">
        <v>150</v>
      </c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  <c r="AC721" s="58"/>
      <c r="AD721" s="58"/>
      <c r="AE721" s="58"/>
      <c r="AF721" s="58"/>
      <c r="AG721" s="58"/>
      <c r="AH721" s="58"/>
      <c r="AI721" s="58"/>
      <c r="AJ721" s="58"/>
      <c r="AK721" s="58"/>
      <c r="AL721" s="58"/>
      <c r="AM721" s="58"/>
      <c r="AN721" s="58"/>
      <c r="AO721" s="58"/>
      <c r="AP721" s="58"/>
      <c r="AQ721" s="58"/>
      <c r="AR721" s="58"/>
      <c r="AS721" s="58"/>
      <c r="AT721" s="58"/>
      <c r="AU721" s="58"/>
      <c r="AV721" s="58"/>
      <c r="AW721" s="58"/>
      <c r="AX721" s="58"/>
      <c r="AY721" s="58"/>
      <c r="AZ721" s="58"/>
      <c r="BA721" s="58"/>
      <c r="BB721" s="58"/>
      <c r="BC721" s="58"/>
      <c r="BD721" s="58"/>
      <c r="BE721" s="58"/>
      <c r="BF721" s="58"/>
      <c r="BG721" s="58"/>
      <c r="BH721" s="58"/>
      <c r="BI721" s="58"/>
      <c r="BJ721" s="58"/>
      <c r="BK721" s="58"/>
      <c r="BL721" s="58"/>
      <c r="BM721" s="58"/>
      <c r="BN721" s="58"/>
      <c r="BO721" s="58"/>
      <c r="BP721" s="58"/>
      <c r="BQ721" s="58"/>
      <c r="BR721" s="58"/>
      <c r="BS721" s="58"/>
      <c r="BT721" s="58"/>
      <c r="BU721" s="58"/>
      <c r="BV721" s="58"/>
      <c r="BW721" s="58"/>
      <c r="BX721" s="58"/>
      <c r="BY721" s="58"/>
      <c r="BZ721" s="58"/>
      <c r="CA721" s="58"/>
      <c r="CB721" s="58"/>
      <c r="CC721" s="58"/>
      <c r="CD721" s="58"/>
      <c r="CE721" s="58"/>
      <c r="CF721" s="58"/>
    </row>
    <row r="722" spans="2:84" x14ac:dyDescent="0.2">
      <c r="B722" s="62" t="s">
        <v>151</v>
      </c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  <c r="AC722" s="58"/>
      <c r="AD722" s="58"/>
      <c r="AE722" s="58"/>
      <c r="AF722" s="58"/>
      <c r="AG722" s="58"/>
      <c r="AH722" s="58"/>
      <c r="AI722" s="58"/>
      <c r="AJ722" s="58"/>
      <c r="AK722" s="58"/>
      <c r="AL722" s="58"/>
      <c r="AM722" s="58"/>
      <c r="AN722" s="58"/>
      <c r="AO722" s="58"/>
      <c r="AP722" s="58"/>
      <c r="AQ722" s="58"/>
      <c r="AR722" s="58"/>
      <c r="AS722" s="58"/>
      <c r="AT722" s="58"/>
      <c r="AU722" s="58"/>
      <c r="AV722" s="58"/>
      <c r="AW722" s="58"/>
      <c r="AX722" s="58"/>
      <c r="AY722" s="58"/>
      <c r="AZ722" s="58"/>
      <c r="BA722" s="58"/>
      <c r="BB722" s="58"/>
      <c r="BC722" s="58"/>
      <c r="BD722" s="58"/>
      <c r="BE722" s="58"/>
      <c r="BF722" s="58"/>
      <c r="BG722" s="58"/>
      <c r="BH722" s="58"/>
      <c r="BI722" s="58"/>
      <c r="BJ722" s="58"/>
      <c r="BK722" s="58"/>
      <c r="BL722" s="58"/>
      <c r="BM722" s="58"/>
      <c r="BN722" s="58"/>
      <c r="BO722" s="58"/>
      <c r="BP722" s="58"/>
      <c r="BQ722" s="58"/>
      <c r="BR722" s="58"/>
      <c r="BS722" s="58"/>
      <c r="BT722" s="58"/>
      <c r="BU722" s="58"/>
      <c r="BV722" s="58"/>
      <c r="BW722" s="58"/>
      <c r="BX722" s="58"/>
      <c r="BY722" s="58"/>
      <c r="BZ722" s="58"/>
      <c r="CA722" s="58"/>
      <c r="CB722" s="58"/>
      <c r="CC722" s="58"/>
      <c r="CD722" s="58"/>
      <c r="CE722" s="58"/>
      <c r="CF722" s="58"/>
    </row>
    <row r="723" spans="2:84" x14ac:dyDescent="0.2">
      <c r="B723" s="62" t="s">
        <v>156</v>
      </c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  <c r="AC723" s="58"/>
      <c r="AD723" s="58"/>
      <c r="AE723" s="58"/>
      <c r="AF723" s="58"/>
      <c r="AG723" s="58"/>
      <c r="AH723" s="58"/>
      <c r="AI723" s="58"/>
      <c r="AJ723" s="58"/>
      <c r="AK723" s="58"/>
      <c r="AL723" s="58"/>
      <c r="AM723" s="58"/>
      <c r="AN723" s="58"/>
      <c r="AO723" s="58"/>
      <c r="AP723" s="58"/>
      <c r="AQ723" s="58"/>
      <c r="AR723" s="58"/>
      <c r="AS723" s="58"/>
      <c r="AT723" s="58"/>
      <c r="AU723" s="58"/>
      <c r="AV723" s="58"/>
      <c r="AW723" s="58"/>
      <c r="AX723" s="58"/>
      <c r="AY723" s="58"/>
      <c r="AZ723" s="58"/>
      <c r="BA723" s="58"/>
      <c r="BB723" s="58"/>
      <c r="BC723" s="58"/>
      <c r="BD723" s="58"/>
      <c r="BE723" s="58"/>
      <c r="BF723" s="58"/>
      <c r="BG723" s="58"/>
      <c r="BH723" s="58"/>
      <c r="BI723" s="58"/>
      <c r="BJ723" s="58"/>
      <c r="BK723" s="58"/>
      <c r="BL723" s="58"/>
      <c r="BM723" s="58"/>
      <c r="BN723" s="58"/>
      <c r="BO723" s="58"/>
      <c r="BP723" s="58"/>
      <c r="BQ723" s="58"/>
      <c r="BR723" s="58"/>
      <c r="BS723" s="58"/>
      <c r="BT723" s="58"/>
      <c r="BU723" s="58"/>
      <c r="BV723" s="58"/>
      <c r="BW723" s="58"/>
      <c r="BX723" s="58"/>
      <c r="BY723" s="58"/>
      <c r="BZ723" s="58"/>
      <c r="CA723" s="58"/>
      <c r="CB723" s="58"/>
      <c r="CC723" s="58"/>
      <c r="CD723" s="58"/>
      <c r="CE723" s="58"/>
      <c r="CF723" s="58"/>
    </row>
    <row r="724" spans="2:84" x14ac:dyDescent="0.2">
      <c r="B724" s="62" t="s">
        <v>157</v>
      </c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  <c r="AC724" s="58"/>
      <c r="AD724" s="58"/>
      <c r="AE724" s="58"/>
      <c r="AF724" s="58"/>
      <c r="AG724" s="58"/>
      <c r="AH724" s="58"/>
      <c r="AI724" s="58"/>
      <c r="AJ724" s="58"/>
      <c r="AK724" s="58"/>
      <c r="AL724" s="58"/>
      <c r="AM724" s="58"/>
      <c r="AN724" s="58"/>
      <c r="AO724" s="58"/>
      <c r="AP724" s="58"/>
      <c r="AQ724" s="58"/>
      <c r="AR724" s="58"/>
      <c r="AS724" s="58"/>
      <c r="AT724" s="58"/>
      <c r="AU724" s="58"/>
      <c r="AV724" s="58"/>
      <c r="AW724" s="58"/>
      <c r="AX724" s="58"/>
      <c r="AY724" s="58"/>
      <c r="AZ724" s="58"/>
      <c r="BA724" s="58"/>
      <c r="BB724" s="58"/>
      <c r="BC724" s="58"/>
      <c r="BD724" s="58"/>
      <c r="BE724" s="58"/>
      <c r="BF724" s="58"/>
      <c r="BG724" s="58"/>
      <c r="BH724" s="58"/>
      <c r="BI724" s="58"/>
      <c r="BJ724" s="58"/>
      <c r="BK724" s="58"/>
      <c r="BL724" s="58"/>
      <c r="BM724" s="58"/>
      <c r="BN724" s="58"/>
      <c r="BO724" s="58"/>
      <c r="BP724" s="58"/>
      <c r="BQ724" s="58"/>
      <c r="BR724" s="58"/>
      <c r="BS724" s="58"/>
      <c r="BT724" s="58"/>
      <c r="BU724" s="58"/>
      <c r="BV724" s="58"/>
      <c r="BW724" s="58"/>
      <c r="BX724" s="58"/>
      <c r="BY724" s="58"/>
      <c r="BZ724" s="58"/>
      <c r="CA724" s="58"/>
      <c r="CB724" s="58"/>
      <c r="CC724" s="58"/>
      <c r="CD724" s="58"/>
      <c r="CE724" s="58"/>
      <c r="CF724" s="58"/>
    </row>
    <row r="725" spans="2:84" x14ac:dyDescent="0.2">
      <c r="B725" s="62" t="s">
        <v>158</v>
      </c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  <c r="AC725" s="58"/>
      <c r="AD725" s="58"/>
      <c r="AE725" s="58"/>
      <c r="AF725" s="58"/>
      <c r="AG725" s="58"/>
      <c r="AH725" s="58"/>
      <c r="AI725" s="58"/>
      <c r="AJ725" s="58"/>
      <c r="AK725" s="58"/>
      <c r="AL725" s="58"/>
      <c r="AM725" s="58"/>
      <c r="AN725" s="58"/>
      <c r="AO725" s="58"/>
      <c r="AP725" s="58"/>
      <c r="AQ725" s="58"/>
      <c r="AR725" s="58"/>
      <c r="AS725" s="58"/>
      <c r="AT725" s="58"/>
      <c r="AU725" s="58"/>
      <c r="AV725" s="58"/>
      <c r="AW725" s="58"/>
      <c r="AX725" s="58"/>
      <c r="AY725" s="58"/>
      <c r="AZ725" s="58"/>
      <c r="BA725" s="58"/>
      <c r="BB725" s="58"/>
      <c r="BC725" s="58"/>
      <c r="BD725" s="58"/>
      <c r="BE725" s="58"/>
      <c r="BF725" s="58"/>
      <c r="BG725" s="58"/>
      <c r="BH725" s="58"/>
      <c r="BI725" s="58"/>
      <c r="BJ725" s="58"/>
      <c r="BK725" s="58"/>
      <c r="BL725" s="58"/>
      <c r="BM725" s="58"/>
      <c r="BN725" s="58"/>
      <c r="BO725" s="58"/>
      <c r="BP725" s="58"/>
      <c r="BQ725" s="58"/>
      <c r="BR725" s="58"/>
      <c r="BS725" s="58"/>
      <c r="BT725" s="58"/>
      <c r="BU725" s="58"/>
      <c r="BV725" s="58"/>
      <c r="BW725" s="58"/>
      <c r="BX725" s="58"/>
      <c r="BY725" s="58"/>
      <c r="BZ725" s="58"/>
      <c r="CA725" s="58"/>
      <c r="CB725" s="58"/>
      <c r="CC725" s="58"/>
      <c r="CD725" s="58"/>
      <c r="CE725" s="58"/>
      <c r="CF725" s="58"/>
    </row>
    <row r="726" spans="2:84" x14ac:dyDescent="0.2">
      <c r="B726" s="62" t="s">
        <v>784</v>
      </c>
      <c r="G726" s="60">
        <v>2122</v>
      </c>
      <c r="H726" s="60">
        <v>1004</v>
      </c>
      <c r="I726" s="59">
        <v>972</v>
      </c>
      <c r="J726" s="59">
        <v>512</v>
      </c>
      <c r="K726" s="60">
        <v>1970</v>
      </c>
      <c r="L726" s="60">
        <v>1216</v>
      </c>
      <c r="M726" s="59">
        <v>802</v>
      </c>
      <c r="N726" s="60">
        <v>1194</v>
      </c>
      <c r="O726" s="59">
        <v>367</v>
      </c>
      <c r="P726" s="59">
        <v>815</v>
      </c>
      <c r="Q726" s="59">
        <v>636</v>
      </c>
      <c r="R726" s="59">
        <v>721</v>
      </c>
      <c r="S726" s="59">
        <v>329</v>
      </c>
      <c r="T726" s="60">
        <v>1617</v>
      </c>
      <c r="U726" s="60">
        <v>1187</v>
      </c>
      <c r="V726" s="59">
        <v>715</v>
      </c>
      <c r="W726" s="60">
        <v>1154</v>
      </c>
      <c r="X726" s="60">
        <v>1012</v>
      </c>
      <c r="Y726" s="59">
        <v>427</v>
      </c>
      <c r="Z726" s="58"/>
      <c r="AA726" s="63">
        <v>85</v>
      </c>
      <c r="AB726" s="58"/>
      <c r="AC726" s="63">
        <v>42</v>
      </c>
      <c r="AD726" s="58"/>
      <c r="AE726" s="58"/>
      <c r="AF726" s="63">
        <v>41</v>
      </c>
      <c r="AG726" s="58"/>
      <c r="AH726" s="58"/>
      <c r="AI726" s="58"/>
      <c r="AJ726" s="58"/>
      <c r="AK726" s="58"/>
      <c r="AL726" s="58"/>
      <c r="AM726" s="58"/>
      <c r="AN726" s="58"/>
      <c r="AO726" s="58"/>
      <c r="AP726" s="58"/>
      <c r="AQ726" s="58"/>
      <c r="AR726" s="58"/>
      <c r="AS726" s="58"/>
      <c r="AT726" s="58"/>
      <c r="AU726" s="58"/>
      <c r="AV726" s="58"/>
      <c r="AW726" s="58"/>
      <c r="AX726" s="58"/>
      <c r="AY726" s="58"/>
      <c r="AZ726" s="58"/>
      <c r="BA726" s="58"/>
      <c r="BB726" s="58"/>
      <c r="BC726" s="58"/>
      <c r="BD726" s="58"/>
      <c r="BE726" s="58"/>
      <c r="BF726" s="58"/>
      <c r="BG726" s="58"/>
      <c r="BH726" s="58"/>
      <c r="BI726" s="58"/>
      <c r="BJ726" s="58"/>
      <c r="BK726" s="58"/>
      <c r="BL726" s="58"/>
      <c r="BM726" s="58"/>
      <c r="BN726" s="58"/>
      <c r="BO726" s="58"/>
      <c r="BP726" s="58"/>
      <c r="BQ726" s="58"/>
      <c r="BR726" s="58"/>
      <c r="BS726" s="58"/>
      <c r="BT726" s="58"/>
      <c r="BU726" s="58"/>
      <c r="BV726" s="58"/>
      <c r="BW726" s="58"/>
      <c r="BX726" s="58"/>
      <c r="BY726" s="58"/>
      <c r="BZ726" s="58"/>
      <c r="CA726" s="58"/>
      <c r="CB726" s="58"/>
      <c r="CC726" s="58"/>
      <c r="CD726" s="58"/>
      <c r="CE726" s="58"/>
      <c r="CF726" s="58"/>
    </row>
    <row r="727" spans="2:84" x14ac:dyDescent="0.2">
      <c r="B727" s="62" t="s">
        <v>162</v>
      </c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  <c r="AC727" s="58"/>
      <c r="AD727" s="58"/>
      <c r="AE727" s="58"/>
      <c r="AF727" s="58"/>
      <c r="AG727" s="58"/>
      <c r="AH727" s="58"/>
      <c r="AI727" s="58"/>
      <c r="AJ727" s="58"/>
      <c r="AK727" s="58"/>
      <c r="AL727" s="58"/>
      <c r="AM727" s="58"/>
      <c r="AN727" s="58"/>
      <c r="AO727" s="58"/>
      <c r="AP727" s="58"/>
      <c r="AQ727" s="58"/>
      <c r="AR727" s="58"/>
      <c r="AS727" s="58"/>
      <c r="AT727" s="58"/>
      <c r="AU727" s="58"/>
      <c r="AV727" s="58"/>
      <c r="AW727" s="58"/>
      <c r="AX727" s="58"/>
      <c r="AY727" s="58"/>
      <c r="AZ727" s="58"/>
      <c r="BA727" s="58"/>
      <c r="BB727" s="58"/>
      <c r="BC727" s="58"/>
      <c r="BD727" s="58"/>
      <c r="BE727" s="58"/>
      <c r="BF727" s="58"/>
      <c r="BG727" s="58"/>
      <c r="BH727" s="58"/>
      <c r="BI727" s="58"/>
      <c r="BJ727" s="58"/>
      <c r="BK727" s="58"/>
      <c r="BL727" s="58"/>
      <c r="BM727" s="58"/>
      <c r="BN727" s="58"/>
      <c r="BO727" s="58"/>
      <c r="BP727" s="58"/>
      <c r="BQ727" s="58"/>
      <c r="BR727" s="58"/>
      <c r="BS727" s="58"/>
      <c r="BT727" s="58"/>
      <c r="BU727" s="58"/>
      <c r="BV727" s="58"/>
      <c r="BW727" s="58"/>
      <c r="BX727" s="58"/>
      <c r="BY727" s="58"/>
      <c r="BZ727" s="58"/>
      <c r="CA727" s="58"/>
      <c r="CB727" s="58"/>
      <c r="CC727" s="58"/>
      <c r="CD727" s="58"/>
      <c r="CE727" s="58"/>
      <c r="CF727" s="58"/>
    </row>
    <row r="728" spans="2:84" x14ac:dyDescent="0.2">
      <c r="B728" s="62" t="s">
        <v>783</v>
      </c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  <c r="AC728" s="58"/>
      <c r="AD728" s="58"/>
      <c r="AE728" s="61">
        <v>66490</v>
      </c>
      <c r="AF728" s="64">
        <v>234478</v>
      </c>
      <c r="AG728" s="64">
        <v>262549</v>
      </c>
      <c r="AH728" s="64">
        <v>329931</v>
      </c>
      <c r="AI728" s="64">
        <v>395060</v>
      </c>
      <c r="AJ728" s="64">
        <v>292240</v>
      </c>
      <c r="AK728" s="64">
        <v>312909</v>
      </c>
      <c r="AL728" s="64">
        <v>383607</v>
      </c>
      <c r="AM728" s="64">
        <v>278436</v>
      </c>
      <c r="AN728" s="64">
        <v>268312</v>
      </c>
      <c r="AO728" s="64">
        <v>340413</v>
      </c>
      <c r="AP728" s="64">
        <v>232641</v>
      </c>
      <c r="AQ728" s="64">
        <v>242159</v>
      </c>
      <c r="AR728" s="64">
        <v>382780</v>
      </c>
      <c r="AS728" s="64">
        <v>266008</v>
      </c>
      <c r="AT728" s="64">
        <v>136580</v>
      </c>
      <c r="AU728" s="61">
        <v>10992</v>
      </c>
      <c r="AV728" s="60">
        <v>3851</v>
      </c>
      <c r="AW728" s="60">
        <v>1210</v>
      </c>
      <c r="AX728" s="58"/>
      <c r="AY728" s="59">
        <v>383</v>
      </c>
      <c r="AZ728" s="59">
        <v>451</v>
      </c>
      <c r="BA728" s="59">
        <v>438</v>
      </c>
      <c r="BB728" s="59">
        <v>219</v>
      </c>
      <c r="BC728" s="59">
        <v>471</v>
      </c>
      <c r="BD728" s="58"/>
      <c r="BE728" s="63">
        <v>99</v>
      </c>
      <c r="BF728" s="59">
        <v>252</v>
      </c>
      <c r="BG728" s="58"/>
      <c r="BH728" s="58"/>
      <c r="BI728" s="59">
        <v>857</v>
      </c>
      <c r="BJ728" s="59">
        <v>353</v>
      </c>
      <c r="BK728" s="58"/>
      <c r="BL728" s="58"/>
      <c r="BM728" s="59">
        <v>706</v>
      </c>
      <c r="BN728" s="58"/>
      <c r="BO728" s="58"/>
      <c r="BP728" s="58"/>
      <c r="BQ728" s="58"/>
      <c r="BR728" s="58"/>
      <c r="BS728" s="58"/>
      <c r="BT728" s="58"/>
      <c r="BU728" s="59">
        <v>388</v>
      </c>
      <c r="BV728" s="59">
        <v>388</v>
      </c>
      <c r="BW728" s="59"/>
      <c r="BX728" s="59"/>
      <c r="BY728" s="59"/>
      <c r="BZ728" s="59"/>
      <c r="CA728" s="59"/>
      <c r="CB728" s="59"/>
      <c r="CC728" s="58"/>
      <c r="CD728" s="58"/>
      <c r="CE728" s="58"/>
      <c r="CF728" s="58"/>
    </row>
    <row r="729" spans="2:84" x14ac:dyDescent="0.2">
      <c r="B729" s="62" t="s">
        <v>177</v>
      </c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  <c r="AC729" s="58"/>
      <c r="AD729" s="58"/>
      <c r="AE729" s="58"/>
      <c r="AF729" s="58"/>
      <c r="AG729" s="58"/>
      <c r="AH729" s="58"/>
      <c r="AI729" s="58"/>
      <c r="AJ729" s="58"/>
      <c r="AK729" s="58"/>
      <c r="AL729" s="58"/>
      <c r="AM729" s="58"/>
      <c r="AN729" s="58"/>
      <c r="AO729" s="58"/>
      <c r="AP729" s="58"/>
      <c r="AQ729" s="58"/>
      <c r="AR729" s="58"/>
      <c r="AS729" s="58"/>
      <c r="AT729" s="58"/>
      <c r="AU729" s="58"/>
      <c r="AV729" s="58"/>
      <c r="AW729" s="58"/>
      <c r="AX729" s="58"/>
      <c r="AY729" s="58"/>
      <c r="AZ729" s="58"/>
      <c r="BA729" s="58"/>
      <c r="BB729" s="58"/>
      <c r="BC729" s="58"/>
      <c r="BD729" s="58"/>
      <c r="BE729" s="58"/>
      <c r="BF729" s="58"/>
      <c r="BG729" s="58"/>
      <c r="BH729" s="58"/>
      <c r="BI729" s="58"/>
      <c r="BJ729" s="58"/>
      <c r="BK729" s="58"/>
      <c r="BL729" s="58"/>
      <c r="BM729" s="58"/>
      <c r="BN729" s="58"/>
      <c r="BO729" s="58"/>
      <c r="BP729" s="58"/>
      <c r="BQ729" s="58"/>
      <c r="BR729" s="58"/>
      <c r="BS729" s="58"/>
      <c r="BT729" s="58"/>
      <c r="BU729" s="58"/>
      <c r="BV729" s="58"/>
      <c r="BW729" s="58"/>
      <c r="BX729" s="58"/>
      <c r="BY729" s="58"/>
      <c r="BZ729" s="58"/>
      <c r="CA729" s="58"/>
      <c r="CB729" s="58"/>
      <c r="CC729" s="58"/>
      <c r="CD729" s="58"/>
      <c r="CE729" s="58"/>
      <c r="CF729" s="58"/>
    </row>
    <row r="730" spans="2:84" x14ac:dyDescent="0.2">
      <c r="B730" s="62" t="s">
        <v>180</v>
      </c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  <c r="AD730" s="58"/>
      <c r="AE730" s="58"/>
      <c r="AF730" s="58"/>
      <c r="AG730" s="58"/>
      <c r="AH730" s="58"/>
      <c r="AI730" s="58"/>
      <c r="AJ730" s="58"/>
      <c r="AK730" s="58"/>
      <c r="AL730" s="58"/>
      <c r="AM730" s="58"/>
      <c r="AN730" s="58"/>
      <c r="AO730" s="58"/>
      <c r="AP730" s="58"/>
      <c r="AQ730" s="58"/>
      <c r="AR730" s="58"/>
      <c r="AS730" s="58"/>
      <c r="AT730" s="58"/>
      <c r="AU730" s="58"/>
      <c r="AV730" s="58"/>
      <c r="AW730" s="58"/>
      <c r="AX730" s="58"/>
      <c r="AY730" s="58"/>
      <c r="AZ730" s="58"/>
      <c r="BA730" s="58"/>
      <c r="BB730" s="58"/>
      <c r="BC730" s="58"/>
      <c r="BD730" s="58"/>
      <c r="BE730" s="58"/>
      <c r="BF730" s="58"/>
      <c r="BG730" s="58"/>
      <c r="BH730" s="58"/>
      <c r="BI730" s="58"/>
      <c r="BJ730" s="58"/>
      <c r="BK730" s="58"/>
      <c r="BL730" s="58"/>
      <c r="BM730" s="58"/>
      <c r="BN730" s="58"/>
      <c r="BO730" s="58"/>
      <c r="BP730" s="58"/>
      <c r="BQ730" s="58"/>
      <c r="BR730" s="58"/>
      <c r="BS730" s="58"/>
      <c r="BT730" s="58"/>
      <c r="BU730" s="58"/>
      <c r="BV730" s="58"/>
      <c r="BW730" s="58"/>
      <c r="BX730" s="58"/>
      <c r="BY730" s="58"/>
      <c r="BZ730" s="58"/>
      <c r="CA730" s="58"/>
      <c r="CB730" s="58"/>
      <c r="CC730" s="58"/>
      <c r="CD730" s="58"/>
      <c r="CE730" s="58"/>
      <c r="CF730" s="58"/>
    </row>
    <row r="731" spans="2:84" x14ac:dyDescent="0.2">
      <c r="B731" s="62" t="s">
        <v>182</v>
      </c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58"/>
      <c r="AD731" s="58"/>
      <c r="AE731" s="58"/>
      <c r="AF731" s="58"/>
      <c r="AG731" s="58"/>
      <c r="AH731" s="58"/>
      <c r="AI731" s="58"/>
      <c r="AJ731" s="58"/>
      <c r="AK731" s="58"/>
      <c r="AL731" s="58"/>
      <c r="AM731" s="58"/>
      <c r="AN731" s="58"/>
      <c r="AO731" s="58"/>
      <c r="AP731" s="58"/>
      <c r="AQ731" s="58"/>
      <c r="AR731" s="58"/>
      <c r="AS731" s="58"/>
      <c r="AT731" s="58"/>
      <c r="AU731" s="58"/>
      <c r="AV731" s="58"/>
      <c r="AW731" s="58"/>
      <c r="AX731" s="58"/>
      <c r="AY731" s="58"/>
      <c r="AZ731" s="58"/>
      <c r="BA731" s="58"/>
      <c r="BB731" s="58"/>
      <c r="BC731" s="58"/>
      <c r="BD731" s="58"/>
      <c r="BE731" s="58"/>
      <c r="BF731" s="58"/>
      <c r="BG731" s="58"/>
      <c r="BH731" s="58"/>
      <c r="BI731" s="58"/>
      <c r="BJ731" s="58"/>
      <c r="BK731" s="58"/>
      <c r="BL731" s="58"/>
      <c r="BM731" s="58"/>
      <c r="BN731" s="58"/>
      <c r="BO731" s="58"/>
      <c r="BP731" s="58"/>
      <c r="BQ731" s="58"/>
      <c r="BR731" s="58"/>
      <c r="BS731" s="58"/>
      <c r="BT731" s="58"/>
      <c r="BU731" s="58"/>
      <c r="BV731" s="58"/>
      <c r="BW731" s="58"/>
      <c r="BX731" s="58"/>
      <c r="BY731" s="58"/>
      <c r="BZ731" s="58"/>
      <c r="CA731" s="58"/>
      <c r="CB731" s="58"/>
      <c r="CC731" s="58"/>
      <c r="CD731" s="58"/>
      <c r="CE731" s="58"/>
      <c r="CF731" s="58"/>
    </row>
    <row r="732" spans="2:84" x14ac:dyDescent="0.2">
      <c r="B732" s="62" t="s">
        <v>183</v>
      </c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  <c r="AC732" s="58"/>
      <c r="AD732" s="58"/>
      <c r="AE732" s="58"/>
      <c r="AF732" s="58"/>
      <c r="AG732" s="58"/>
      <c r="AH732" s="58"/>
      <c r="AI732" s="58"/>
      <c r="AJ732" s="58"/>
      <c r="AK732" s="58"/>
      <c r="AL732" s="58"/>
      <c r="AM732" s="58"/>
      <c r="AN732" s="58"/>
      <c r="AO732" s="58"/>
      <c r="AP732" s="58"/>
      <c r="AQ732" s="58"/>
      <c r="AR732" s="58"/>
      <c r="AS732" s="58"/>
      <c r="AT732" s="58"/>
      <c r="AU732" s="58"/>
      <c r="AV732" s="58"/>
      <c r="AW732" s="58"/>
      <c r="AX732" s="58"/>
      <c r="AY732" s="58"/>
      <c r="AZ732" s="58"/>
      <c r="BA732" s="58"/>
      <c r="BB732" s="58"/>
      <c r="BC732" s="58"/>
      <c r="BD732" s="58"/>
      <c r="BE732" s="58"/>
      <c r="BF732" s="58"/>
      <c r="BG732" s="58"/>
      <c r="BH732" s="58"/>
      <c r="BI732" s="58"/>
      <c r="BJ732" s="58"/>
      <c r="BK732" s="58"/>
      <c r="BL732" s="58"/>
      <c r="BM732" s="58"/>
      <c r="BN732" s="58"/>
      <c r="BO732" s="58"/>
      <c r="BP732" s="58"/>
      <c r="BQ732" s="58"/>
      <c r="BR732" s="58"/>
      <c r="BS732" s="58"/>
      <c r="BT732" s="58"/>
      <c r="BU732" s="58"/>
      <c r="BV732" s="58"/>
      <c r="BW732" s="58"/>
      <c r="BX732" s="58"/>
      <c r="BY732" s="58"/>
      <c r="BZ732" s="58"/>
      <c r="CA732" s="58"/>
      <c r="CB732" s="58"/>
      <c r="CC732" s="58"/>
      <c r="CD732" s="58"/>
      <c r="CE732" s="58"/>
      <c r="CF732" s="58"/>
    </row>
    <row r="733" spans="2:84" x14ac:dyDescent="0.2">
      <c r="B733" s="62" t="s">
        <v>184</v>
      </c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  <c r="AC733" s="58"/>
      <c r="AD733" s="58"/>
      <c r="AE733" s="58"/>
      <c r="AF733" s="58"/>
      <c r="AG733" s="58"/>
      <c r="AH733" s="58"/>
      <c r="AI733" s="58"/>
      <c r="AJ733" s="58"/>
      <c r="AK733" s="58"/>
      <c r="AL733" s="58"/>
      <c r="AM733" s="58"/>
      <c r="AN733" s="58"/>
      <c r="AO733" s="58"/>
      <c r="AP733" s="58"/>
      <c r="AQ733" s="58"/>
      <c r="AR733" s="58"/>
      <c r="AS733" s="58"/>
      <c r="AT733" s="58"/>
      <c r="AU733" s="58"/>
      <c r="AV733" s="58"/>
      <c r="AW733" s="58"/>
      <c r="AX733" s="58"/>
      <c r="AY733" s="58"/>
      <c r="AZ733" s="58"/>
      <c r="BA733" s="58"/>
      <c r="BB733" s="58"/>
      <c r="BC733" s="58"/>
      <c r="BD733" s="58"/>
      <c r="BE733" s="58"/>
      <c r="BF733" s="58"/>
      <c r="BG733" s="58"/>
      <c r="BH733" s="58"/>
      <c r="BI733" s="58"/>
      <c r="BJ733" s="58"/>
      <c r="BK733" s="58"/>
      <c r="BL733" s="58"/>
      <c r="BM733" s="58"/>
      <c r="BN733" s="58"/>
      <c r="BO733" s="58"/>
      <c r="BP733" s="58"/>
      <c r="BQ733" s="58"/>
      <c r="BR733" s="58"/>
      <c r="BS733" s="58"/>
      <c r="BT733" s="58"/>
      <c r="BU733" s="58"/>
      <c r="BV733" s="58"/>
      <c r="BW733" s="58"/>
      <c r="BX733" s="58"/>
      <c r="BY733" s="58"/>
      <c r="BZ733" s="58"/>
      <c r="CA733" s="58"/>
      <c r="CB733" s="58"/>
      <c r="CC733" s="58"/>
      <c r="CD733" s="58"/>
      <c r="CE733" s="58"/>
      <c r="CF733" s="58"/>
    </row>
    <row r="734" spans="2:84" x14ac:dyDescent="0.2">
      <c r="B734" s="62" t="s">
        <v>189</v>
      </c>
      <c r="G734" s="61">
        <v>30007</v>
      </c>
      <c r="H734" s="61">
        <v>35996</v>
      </c>
      <c r="I734" s="61">
        <v>29332</v>
      </c>
      <c r="J734" s="61">
        <v>29249</v>
      </c>
      <c r="K734" s="61">
        <v>38383</v>
      </c>
      <c r="L734" s="61">
        <v>27864</v>
      </c>
      <c r="M734" s="61">
        <v>28969</v>
      </c>
      <c r="N734" s="61">
        <v>20262</v>
      </c>
      <c r="O734" s="61">
        <v>12154</v>
      </c>
      <c r="P734" s="60">
        <v>7315</v>
      </c>
      <c r="Q734" s="60">
        <v>8647</v>
      </c>
      <c r="R734" s="60">
        <v>7468</v>
      </c>
      <c r="S734" s="60">
        <v>5064</v>
      </c>
      <c r="T734" s="60">
        <v>6079</v>
      </c>
      <c r="U734" s="60">
        <v>4567</v>
      </c>
      <c r="V734" s="60">
        <v>3435</v>
      </c>
      <c r="W734" s="60">
        <v>3392</v>
      </c>
      <c r="X734" s="59">
        <v>516</v>
      </c>
      <c r="Y734" s="59">
        <v>630</v>
      </c>
      <c r="Z734" s="59">
        <v>436</v>
      </c>
      <c r="AA734" s="59">
        <v>202</v>
      </c>
      <c r="AB734" s="58"/>
      <c r="AC734" s="58"/>
      <c r="AD734" s="58"/>
      <c r="AE734" s="59">
        <v>215</v>
      </c>
      <c r="AF734" s="59">
        <v>208</v>
      </c>
      <c r="AG734" s="58"/>
      <c r="AH734" s="59">
        <v>364</v>
      </c>
      <c r="AI734" s="58"/>
      <c r="AJ734" s="58"/>
      <c r="AK734" s="58"/>
      <c r="AL734" s="58"/>
      <c r="AM734" s="58"/>
      <c r="AN734" s="58"/>
      <c r="AO734" s="58"/>
      <c r="AP734" s="58"/>
      <c r="AQ734" s="58"/>
      <c r="AR734" s="58"/>
      <c r="AS734" s="58"/>
      <c r="AT734" s="58"/>
      <c r="AU734" s="58"/>
      <c r="AV734" s="58"/>
      <c r="AW734" s="58"/>
      <c r="AX734" s="58"/>
      <c r="AY734" s="58"/>
      <c r="AZ734" s="58"/>
      <c r="BA734" s="58"/>
      <c r="BB734" s="58"/>
      <c r="BC734" s="58"/>
      <c r="BD734" s="58"/>
      <c r="BE734" s="58"/>
      <c r="BF734" s="58"/>
      <c r="BG734" s="58"/>
      <c r="BH734" s="58"/>
      <c r="BI734" s="58"/>
      <c r="BJ734" s="58"/>
      <c r="BK734" s="58"/>
      <c r="BL734" s="58"/>
      <c r="BM734" s="58"/>
      <c r="BN734" s="58"/>
      <c r="BO734" s="58"/>
      <c r="BP734" s="58"/>
      <c r="BQ734" s="58"/>
      <c r="BR734" s="58"/>
      <c r="BS734" s="58"/>
      <c r="BT734" s="58"/>
      <c r="BU734" s="58"/>
      <c r="BV734" s="58"/>
      <c r="BW734" s="58"/>
      <c r="BX734" s="58"/>
      <c r="BY734" s="58"/>
      <c r="BZ734" s="58"/>
      <c r="CA734" s="58"/>
      <c r="CB734" s="58"/>
      <c r="CC734" s="58"/>
      <c r="CD734" s="58"/>
      <c r="CE734" s="58"/>
      <c r="CF734" s="58"/>
    </row>
    <row r="735" spans="2:84" x14ac:dyDescent="0.2">
      <c r="B735" s="62" t="s">
        <v>190</v>
      </c>
      <c r="G735" s="60">
        <v>1227</v>
      </c>
      <c r="H735" s="60">
        <v>1693</v>
      </c>
      <c r="I735" s="59">
        <v>631</v>
      </c>
      <c r="J735" s="59">
        <v>722</v>
      </c>
      <c r="K735" s="59">
        <v>916</v>
      </c>
      <c r="L735" s="59">
        <v>362</v>
      </c>
      <c r="M735" s="59">
        <v>197</v>
      </c>
      <c r="N735" s="59">
        <v>213</v>
      </c>
      <c r="O735" s="63">
        <v>71</v>
      </c>
      <c r="P735" s="59">
        <v>324</v>
      </c>
      <c r="Q735" s="58"/>
      <c r="R735" s="58"/>
      <c r="S735" s="58"/>
      <c r="T735" s="58"/>
      <c r="U735" s="58"/>
      <c r="V735" s="58"/>
      <c r="W735" s="58"/>
      <c r="X735" s="63">
        <v>74</v>
      </c>
      <c r="Y735" s="63">
        <v>74</v>
      </c>
      <c r="Z735" s="58"/>
      <c r="AA735" s="58"/>
      <c r="AB735" s="58"/>
      <c r="AC735" s="58"/>
      <c r="AD735" s="58"/>
      <c r="AE735" s="58"/>
      <c r="AF735" s="59">
        <v>145</v>
      </c>
      <c r="AG735" s="59">
        <v>123</v>
      </c>
      <c r="AH735" s="58"/>
      <c r="AI735" s="58"/>
      <c r="AJ735" s="58"/>
      <c r="AK735" s="58"/>
      <c r="AL735" s="58"/>
      <c r="AM735" s="58"/>
      <c r="AN735" s="58"/>
      <c r="AO735" s="58"/>
      <c r="AP735" s="58"/>
      <c r="AQ735" s="58"/>
      <c r="AR735" s="58"/>
      <c r="AS735" s="58"/>
      <c r="AT735" s="58"/>
      <c r="AU735" s="58"/>
      <c r="AV735" s="58"/>
      <c r="AW735" s="58"/>
      <c r="AX735" s="58"/>
      <c r="AY735" s="58"/>
      <c r="AZ735" s="58"/>
      <c r="BA735" s="58"/>
      <c r="BB735" s="58"/>
      <c r="BC735" s="58"/>
      <c r="BD735" s="58"/>
      <c r="BE735" s="58"/>
      <c r="BF735" s="58"/>
      <c r="BG735" s="58"/>
      <c r="BH735" s="58"/>
      <c r="BI735" s="58"/>
      <c r="BJ735" s="58"/>
      <c r="BK735" s="58"/>
      <c r="BL735" s="58"/>
      <c r="BM735" s="58"/>
      <c r="BN735" s="58"/>
      <c r="BO735" s="58"/>
      <c r="BP735" s="58"/>
      <c r="BQ735" s="58"/>
      <c r="BR735" s="58"/>
      <c r="BS735" s="58"/>
      <c r="BT735" s="58"/>
      <c r="BU735" s="58"/>
      <c r="BV735" s="58"/>
      <c r="BW735" s="58"/>
      <c r="BX735" s="58"/>
      <c r="BY735" s="58"/>
      <c r="BZ735" s="58"/>
      <c r="CA735" s="58"/>
      <c r="CB735" s="58"/>
      <c r="CC735" s="58"/>
      <c r="CD735" s="58"/>
      <c r="CE735" s="58"/>
      <c r="CF735" s="58"/>
    </row>
    <row r="736" spans="2:84" x14ac:dyDescent="0.2">
      <c r="B736" s="62" t="s">
        <v>195</v>
      </c>
      <c r="G736" s="61">
        <v>16588</v>
      </c>
      <c r="H736" s="61">
        <v>25970</v>
      </c>
      <c r="I736" s="61">
        <v>19500</v>
      </c>
      <c r="J736" s="61">
        <v>18461</v>
      </c>
      <c r="K736" s="61">
        <v>27947</v>
      </c>
      <c r="L736" s="61">
        <v>21836</v>
      </c>
      <c r="M736" s="61">
        <v>20393</v>
      </c>
      <c r="N736" s="61">
        <v>24032</v>
      </c>
      <c r="O736" s="61">
        <v>21514</v>
      </c>
      <c r="P736" s="61">
        <v>17585</v>
      </c>
      <c r="Q736" s="61">
        <v>19666</v>
      </c>
      <c r="R736" s="61">
        <v>15986</v>
      </c>
      <c r="S736" s="61">
        <v>19326</v>
      </c>
      <c r="T736" s="61">
        <v>21709</v>
      </c>
      <c r="U736" s="61">
        <v>17228</v>
      </c>
      <c r="V736" s="61">
        <v>18323</v>
      </c>
      <c r="W736" s="61">
        <v>21637</v>
      </c>
      <c r="X736" s="61">
        <v>18148</v>
      </c>
      <c r="Y736" s="61">
        <v>13178</v>
      </c>
      <c r="Z736" s="61">
        <v>21069</v>
      </c>
      <c r="AA736" s="61">
        <v>16377</v>
      </c>
      <c r="AB736" s="61">
        <v>19364</v>
      </c>
      <c r="AC736" s="61">
        <v>21044</v>
      </c>
      <c r="AD736" s="61">
        <v>14356</v>
      </c>
      <c r="AE736" s="61">
        <v>19445</v>
      </c>
      <c r="AF736" s="61">
        <v>18542</v>
      </c>
      <c r="AG736" s="61">
        <v>14140</v>
      </c>
      <c r="AH736" s="61">
        <v>13606</v>
      </c>
      <c r="AI736" s="61">
        <v>17294</v>
      </c>
      <c r="AJ736" s="61">
        <v>11086</v>
      </c>
      <c r="AK736" s="61">
        <v>12143</v>
      </c>
      <c r="AL736" s="61">
        <v>14522</v>
      </c>
      <c r="AM736" s="61">
        <v>11149</v>
      </c>
      <c r="AN736" s="61">
        <v>11037</v>
      </c>
      <c r="AO736" s="61">
        <v>13400</v>
      </c>
      <c r="AP736" s="61">
        <v>13540</v>
      </c>
      <c r="AQ736" s="61">
        <v>11679</v>
      </c>
      <c r="AR736" s="61">
        <v>12061</v>
      </c>
      <c r="AS736" s="61">
        <v>11204</v>
      </c>
      <c r="AT736" s="61">
        <v>11136</v>
      </c>
      <c r="AU736" s="61">
        <v>13989</v>
      </c>
      <c r="AV736" s="61">
        <v>11999</v>
      </c>
      <c r="AW736" s="60">
        <v>9035</v>
      </c>
      <c r="AX736" s="61">
        <v>17111</v>
      </c>
      <c r="AY736" s="60">
        <v>8328</v>
      </c>
      <c r="AZ736" s="61">
        <v>11191</v>
      </c>
      <c r="BA736" s="61">
        <v>10698</v>
      </c>
      <c r="BB736" s="61">
        <v>10029</v>
      </c>
      <c r="BC736" s="61">
        <v>10727</v>
      </c>
      <c r="BD736" s="61">
        <v>14261</v>
      </c>
      <c r="BE736" s="61">
        <v>10624</v>
      </c>
      <c r="BF736" s="60">
        <v>7539</v>
      </c>
      <c r="BG736" s="61">
        <v>11574</v>
      </c>
      <c r="BH736" s="60">
        <v>8994</v>
      </c>
      <c r="BI736" s="61">
        <v>11334</v>
      </c>
      <c r="BJ736" s="60">
        <v>7949</v>
      </c>
      <c r="BK736" s="60">
        <v>6291</v>
      </c>
      <c r="BL736" s="60">
        <v>3426</v>
      </c>
      <c r="BM736" s="60">
        <v>1419</v>
      </c>
      <c r="BN736" s="60">
        <v>1328</v>
      </c>
      <c r="BO736" s="59">
        <v>302</v>
      </c>
      <c r="BP736" s="59">
        <v>556</v>
      </c>
      <c r="BQ736" s="63">
        <v>87</v>
      </c>
      <c r="BR736" s="58"/>
      <c r="BS736" s="58"/>
      <c r="BT736" s="58"/>
      <c r="BU736" s="58"/>
      <c r="BV736" s="58"/>
      <c r="BW736" s="58"/>
      <c r="BX736" s="58"/>
      <c r="BY736" s="58"/>
      <c r="BZ736" s="58"/>
      <c r="CA736" s="58"/>
      <c r="CB736" s="58"/>
      <c r="CC736" s="58"/>
      <c r="CD736" s="58"/>
      <c r="CE736" s="58"/>
      <c r="CF736" s="58"/>
    </row>
    <row r="737" spans="2:84" x14ac:dyDescent="0.2">
      <c r="B737" s="62" t="s">
        <v>196</v>
      </c>
      <c r="G737" s="64">
        <v>113514</v>
      </c>
      <c r="H737" s="64">
        <v>164342</v>
      </c>
      <c r="I737" s="64">
        <v>138062</v>
      </c>
      <c r="J737" s="64">
        <v>141214</v>
      </c>
      <c r="K737" s="64">
        <v>152432</v>
      </c>
      <c r="L737" s="64">
        <v>123097</v>
      </c>
      <c r="M737" s="64">
        <v>120853</v>
      </c>
      <c r="N737" s="64">
        <v>140842</v>
      </c>
      <c r="O737" s="64">
        <v>101920</v>
      </c>
      <c r="P737" s="64">
        <v>101332</v>
      </c>
      <c r="Q737" s="64">
        <v>123278</v>
      </c>
      <c r="R737" s="64">
        <v>104696</v>
      </c>
      <c r="S737" s="61">
        <v>97964</v>
      </c>
      <c r="T737" s="64">
        <v>146016</v>
      </c>
      <c r="U737" s="64">
        <v>115197</v>
      </c>
      <c r="V737" s="64">
        <v>114034</v>
      </c>
      <c r="W737" s="64">
        <v>133065</v>
      </c>
      <c r="X737" s="61">
        <v>69878</v>
      </c>
      <c r="Y737" s="61">
        <v>64065</v>
      </c>
      <c r="Z737" s="61">
        <v>68062</v>
      </c>
      <c r="AA737" s="61">
        <v>48263</v>
      </c>
      <c r="AB737" s="61">
        <v>24510</v>
      </c>
      <c r="AC737" s="60">
        <v>9484</v>
      </c>
      <c r="AD737" s="60">
        <v>6654</v>
      </c>
      <c r="AE737" s="60">
        <v>3790</v>
      </c>
      <c r="AF737" s="60">
        <v>1643</v>
      </c>
      <c r="AG737" s="59">
        <v>634</v>
      </c>
      <c r="AH737" s="59">
        <v>743</v>
      </c>
      <c r="AI737" s="58"/>
      <c r="AJ737" s="59">
        <v>129</v>
      </c>
      <c r="AK737" s="58"/>
      <c r="AL737" s="59">
        <v>129</v>
      </c>
      <c r="AM737" s="58"/>
      <c r="AN737" s="59">
        <v>129</v>
      </c>
      <c r="AO737" s="58"/>
      <c r="AP737" s="58"/>
      <c r="AQ737" s="58"/>
      <c r="AR737" s="58"/>
      <c r="AS737" s="58"/>
      <c r="AT737" s="58"/>
      <c r="AU737" s="58"/>
      <c r="AV737" s="58"/>
      <c r="AW737" s="58"/>
      <c r="AX737" s="58"/>
      <c r="AY737" s="58"/>
      <c r="AZ737" s="58"/>
      <c r="BA737" s="58"/>
      <c r="BB737" s="58"/>
      <c r="BC737" s="58"/>
      <c r="BD737" s="58"/>
      <c r="BE737" s="58"/>
      <c r="BF737" s="58"/>
      <c r="BG737" s="58"/>
      <c r="BH737" s="58"/>
      <c r="BI737" s="58"/>
      <c r="BJ737" s="58"/>
      <c r="BK737" s="58"/>
      <c r="BL737" s="58"/>
      <c r="BM737" s="58"/>
      <c r="BN737" s="58"/>
      <c r="BO737" s="58"/>
      <c r="BP737" s="58"/>
      <c r="BQ737" s="58"/>
      <c r="BR737" s="58"/>
      <c r="BS737" s="58"/>
      <c r="BT737" s="58"/>
      <c r="BU737" s="58"/>
      <c r="BV737" s="58"/>
      <c r="BW737" s="58"/>
      <c r="BX737" s="58"/>
      <c r="BY737" s="58"/>
      <c r="BZ737" s="58"/>
      <c r="CA737" s="58"/>
      <c r="CB737" s="58"/>
      <c r="CC737" s="58"/>
      <c r="CD737" s="58"/>
      <c r="CE737" s="58"/>
      <c r="CF737" s="58"/>
    </row>
    <row r="738" spans="2:84" x14ac:dyDescent="0.2">
      <c r="B738" s="62" t="s">
        <v>198</v>
      </c>
      <c r="G738" s="58"/>
      <c r="H738" s="58"/>
      <c r="I738" s="58"/>
      <c r="J738" s="58"/>
      <c r="K738" s="58"/>
      <c r="L738" s="58"/>
      <c r="M738" s="58"/>
      <c r="N738" s="58"/>
      <c r="O738" s="58"/>
      <c r="P738" s="64">
        <v>416386</v>
      </c>
      <c r="Q738" s="65">
        <v>1642841</v>
      </c>
      <c r="R738" s="65">
        <v>1938602</v>
      </c>
      <c r="S738" s="65">
        <v>2740002</v>
      </c>
      <c r="T738" s="65">
        <v>6401986</v>
      </c>
      <c r="U738" s="65">
        <v>5015242</v>
      </c>
      <c r="V738" s="65">
        <v>5052231</v>
      </c>
      <c r="W738" s="65">
        <v>6645377</v>
      </c>
      <c r="X738" s="65">
        <v>6449682</v>
      </c>
      <c r="Y738" s="65">
        <v>6716016</v>
      </c>
      <c r="Z738" s="65">
        <v>8573683</v>
      </c>
      <c r="AA738" s="65">
        <v>8857818</v>
      </c>
      <c r="AB738" s="65">
        <v>8906795</v>
      </c>
      <c r="AC738" s="67">
        <v>11094844</v>
      </c>
      <c r="AD738" s="65">
        <v>8858594</v>
      </c>
      <c r="AE738" s="65">
        <v>9200748</v>
      </c>
      <c r="AF738" s="67">
        <v>11444058</v>
      </c>
      <c r="AG738" s="65">
        <v>9442575</v>
      </c>
      <c r="AH738" s="65">
        <v>9567905</v>
      </c>
      <c r="AI738" s="67">
        <v>11514068</v>
      </c>
      <c r="AJ738" s="65">
        <v>9327814</v>
      </c>
      <c r="AK738" s="65">
        <v>9081671</v>
      </c>
      <c r="AL738" s="67">
        <v>11580918</v>
      </c>
      <c r="AM738" s="65">
        <v>9593341</v>
      </c>
      <c r="AN738" s="65">
        <v>9226539</v>
      </c>
      <c r="AO738" s="67">
        <v>11170478</v>
      </c>
      <c r="AP738" s="65">
        <v>8544999</v>
      </c>
      <c r="AQ738" s="65">
        <v>8800494</v>
      </c>
      <c r="AR738" s="67">
        <v>11622369</v>
      </c>
      <c r="AS738" s="65">
        <v>8495224</v>
      </c>
      <c r="AT738" s="65">
        <v>8877293</v>
      </c>
      <c r="AU738" s="65">
        <v>7820411</v>
      </c>
      <c r="AV738" s="65">
        <v>4299523</v>
      </c>
      <c r="AW738" s="65">
        <v>3046803</v>
      </c>
      <c r="AX738" s="65">
        <v>1701434</v>
      </c>
      <c r="AY738" s="64">
        <v>138944</v>
      </c>
      <c r="AZ738" s="61">
        <v>33949</v>
      </c>
      <c r="BA738" s="61">
        <v>75156</v>
      </c>
      <c r="BB738" s="61">
        <v>17969</v>
      </c>
      <c r="BC738" s="60">
        <v>3981</v>
      </c>
      <c r="BD738" s="60">
        <v>4627</v>
      </c>
      <c r="BE738" s="60">
        <v>2513</v>
      </c>
      <c r="BF738" s="60">
        <v>5907</v>
      </c>
      <c r="BG738" s="60">
        <v>4182</v>
      </c>
      <c r="BH738" s="60">
        <v>1275</v>
      </c>
      <c r="BI738" s="59">
        <v>637</v>
      </c>
      <c r="BJ738" s="58"/>
      <c r="BK738" s="58"/>
      <c r="BL738" s="58"/>
      <c r="BM738" s="58"/>
      <c r="BN738" s="58"/>
      <c r="BO738" s="58"/>
      <c r="BP738" s="58"/>
      <c r="BQ738" s="58"/>
      <c r="BR738" s="58"/>
      <c r="BS738" s="58"/>
      <c r="BT738" s="58"/>
      <c r="BU738" s="58"/>
      <c r="BV738" s="59">
        <v>611</v>
      </c>
      <c r="BW738" s="59"/>
      <c r="BX738" s="59"/>
      <c r="BY738" s="59"/>
      <c r="BZ738" s="59"/>
      <c r="CA738" s="59"/>
      <c r="CB738" s="59"/>
      <c r="CC738" s="58"/>
      <c r="CD738" s="58"/>
      <c r="CE738" s="58"/>
      <c r="CF738" s="58"/>
    </row>
    <row r="739" spans="2:84" x14ac:dyDescent="0.2">
      <c r="B739" s="62" t="s">
        <v>782</v>
      </c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  <c r="AC739" s="58"/>
      <c r="AD739" s="58"/>
      <c r="AE739" s="58"/>
      <c r="AF739" s="58"/>
      <c r="AG739" s="58"/>
      <c r="AH739" s="58"/>
      <c r="AI739" s="58"/>
      <c r="AJ739" s="58"/>
      <c r="AK739" s="58"/>
      <c r="AL739" s="58"/>
      <c r="AM739" s="58"/>
      <c r="AN739" s="58"/>
      <c r="AO739" s="58"/>
      <c r="AP739" s="58"/>
      <c r="AQ739" s="58"/>
      <c r="AR739" s="58"/>
      <c r="AS739" s="58"/>
      <c r="AT739" s="58"/>
      <c r="AU739" s="58"/>
      <c r="AV739" s="58"/>
      <c r="AW739" s="58"/>
      <c r="AX739" s="58"/>
      <c r="AY739" s="58"/>
      <c r="AZ739" s="58"/>
      <c r="BA739" s="64">
        <v>132328</v>
      </c>
      <c r="BB739" s="65">
        <v>1230151</v>
      </c>
      <c r="BC739" s="64">
        <v>421111</v>
      </c>
      <c r="BD739" s="64">
        <v>562063</v>
      </c>
      <c r="BE739" s="64">
        <v>387848</v>
      </c>
      <c r="BF739" s="64">
        <v>529908</v>
      </c>
      <c r="BG739" s="64">
        <v>525063</v>
      </c>
      <c r="BH739" s="64">
        <v>280443</v>
      </c>
      <c r="BI739" s="64">
        <v>288128</v>
      </c>
      <c r="BJ739" s="64">
        <v>423820</v>
      </c>
      <c r="BK739" s="64">
        <v>206101</v>
      </c>
      <c r="BL739" s="61">
        <v>66514</v>
      </c>
      <c r="BM739" s="60">
        <v>8559</v>
      </c>
      <c r="BN739" s="60">
        <v>2379</v>
      </c>
      <c r="BO739" s="60">
        <v>1164</v>
      </c>
      <c r="BP739" s="60">
        <v>1149</v>
      </c>
      <c r="BQ739" s="60">
        <v>1957</v>
      </c>
      <c r="BR739" s="60">
        <v>1428</v>
      </c>
      <c r="BS739" s="59">
        <v>527</v>
      </c>
      <c r="BT739" s="58"/>
      <c r="BU739" s="58"/>
      <c r="BV739" s="59">
        <v>517</v>
      </c>
      <c r="BW739" s="59"/>
      <c r="BX739" s="59"/>
      <c r="BY739" s="59"/>
      <c r="BZ739" s="59"/>
      <c r="CA739" s="59"/>
      <c r="CB739" s="59"/>
      <c r="CC739" s="58"/>
      <c r="CD739" s="58"/>
      <c r="CE739" s="59">
        <v>501</v>
      </c>
      <c r="CF739" s="58"/>
    </row>
    <row r="740" spans="2:84" x14ac:dyDescent="0.2">
      <c r="B740" s="62" t="s">
        <v>208</v>
      </c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  <c r="AC740" s="58"/>
      <c r="AD740" s="58"/>
      <c r="AE740" s="58"/>
      <c r="AF740" s="58"/>
      <c r="AG740" s="58"/>
      <c r="AH740" s="58"/>
      <c r="AI740" s="58"/>
      <c r="AJ740" s="58"/>
      <c r="AK740" s="58"/>
      <c r="AL740" s="58"/>
      <c r="AM740" s="58"/>
      <c r="AN740" s="58"/>
      <c r="AO740" s="58"/>
      <c r="AP740" s="58"/>
      <c r="AQ740" s="58"/>
      <c r="AR740" s="58"/>
      <c r="AS740" s="58"/>
      <c r="AT740" s="58"/>
      <c r="AU740" s="58"/>
      <c r="AV740" s="58"/>
      <c r="AW740" s="58"/>
      <c r="AX740" s="58"/>
      <c r="AY740" s="58"/>
      <c r="AZ740" s="58"/>
      <c r="BA740" s="58"/>
      <c r="BB740" s="58"/>
      <c r="BC740" s="58"/>
      <c r="BD740" s="58"/>
      <c r="BE740" s="58"/>
      <c r="BF740" s="58"/>
      <c r="BG740" s="58"/>
      <c r="BH740" s="58"/>
      <c r="BI740" s="58"/>
      <c r="BJ740" s="58"/>
      <c r="BK740" s="58"/>
      <c r="BL740" s="58"/>
      <c r="BM740" s="58"/>
      <c r="BN740" s="58"/>
      <c r="BO740" s="58"/>
      <c r="BP740" s="58"/>
      <c r="BQ740" s="58"/>
      <c r="BR740" s="58"/>
      <c r="BS740" s="58"/>
      <c r="BT740" s="58"/>
      <c r="BU740" s="58"/>
      <c r="BV740" s="58"/>
      <c r="BW740" s="58"/>
      <c r="BX740" s="58"/>
      <c r="BY740" s="58"/>
      <c r="BZ740" s="58"/>
      <c r="CA740" s="58"/>
      <c r="CB740" s="58"/>
      <c r="CC740" s="58"/>
      <c r="CD740" s="58"/>
      <c r="CE740" s="58"/>
      <c r="CF740" s="58"/>
    </row>
    <row r="741" spans="2:84" x14ac:dyDescent="0.2">
      <c r="B741" s="62" t="s">
        <v>211</v>
      </c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  <c r="AD741" s="58"/>
      <c r="AE741" s="58"/>
      <c r="AF741" s="58"/>
      <c r="AG741" s="58"/>
      <c r="AH741" s="58"/>
      <c r="AI741" s="58"/>
      <c r="AJ741" s="58"/>
      <c r="AK741" s="58"/>
      <c r="AL741" s="58"/>
      <c r="AM741" s="58"/>
      <c r="AN741" s="58"/>
      <c r="AO741" s="58"/>
      <c r="AP741" s="58"/>
      <c r="AQ741" s="58"/>
      <c r="AR741" s="58"/>
      <c r="AS741" s="58"/>
      <c r="AT741" s="58"/>
      <c r="AU741" s="58"/>
      <c r="AV741" s="58"/>
      <c r="AW741" s="58"/>
      <c r="AX741" s="58"/>
      <c r="AY741" s="58"/>
      <c r="AZ741" s="58"/>
      <c r="BA741" s="58"/>
      <c r="BB741" s="58"/>
      <c r="BC741" s="58"/>
      <c r="BD741" s="58"/>
      <c r="BE741" s="58"/>
      <c r="BF741" s="58"/>
      <c r="BG741" s="58"/>
      <c r="BH741" s="58"/>
      <c r="BI741" s="58"/>
      <c r="BJ741" s="58"/>
      <c r="BK741" s="58"/>
      <c r="BL741" s="58"/>
      <c r="BM741" s="58"/>
      <c r="BN741" s="58"/>
      <c r="BO741" s="58"/>
      <c r="BP741" s="58"/>
      <c r="BQ741" s="58"/>
      <c r="BR741" s="58"/>
      <c r="BS741" s="58"/>
      <c r="BT741" s="58"/>
      <c r="BU741" s="58"/>
      <c r="BV741" s="58"/>
      <c r="BW741" s="58"/>
      <c r="BX741" s="58"/>
      <c r="BY741" s="58"/>
      <c r="BZ741" s="58"/>
      <c r="CA741" s="58"/>
      <c r="CB741" s="58"/>
      <c r="CC741" s="58"/>
      <c r="CD741" s="58"/>
      <c r="CE741" s="58"/>
      <c r="CF741" s="58"/>
    </row>
    <row r="742" spans="2:84" x14ac:dyDescent="0.2">
      <c r="B742" s="62" t="s">
        <v>216</v>
      </c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  <c r="AC742" s="58"/>
      <c r="AD742" s="58"/>
      <c r="AE742" s="58"/>
      <c r="AF742" s="58"/>
      <c r="AG742" s="58"/>
      <c r="AH742" s="58"/>
      <c r="AI742" s="58"/>
      <c r="AJ742" s="58"/>
      <c r="AK742" s="58"/>
      <c r="AL742" s="58"/>
      <c r="AM742" s="58"/>
      <c r="AN742" s="58"/>
      <c r="AO742" s="58"/>
      <c r="AP742" s="58"/>
      <c r="AQ742" s="58"/>
      <c r="AR742" s="58"/>
      <c r="AS742" s="58"/>
      <c r="AT742" s="58"/>
      <c r="AU742" s="58"/>
      <c r="AV742" s="58"/>
      <c r="AW742" s="58"/>
      <c r="AX742" s="58"/>
      <c r="AY742" s="58"/>
      <c r="AZ742" s="58"/>
      <c r="BA742" s="58"/>
      <c r="BB742" s="58"/>
      <c r="BC742" s="58"/>
      <c r="BD742" s="58"/>
      <c r="BE742" s="58"/>
      <c r="BF742" s="58"/>
      <c r="BG742" s="58"/>
      <c r="BH742" s="58"/>
      <c r="BI742" s="58"/>
      <c r="BJ742" s="58"/>
      <c r="BK742" s="58"/>
      <c r="BL742" s="58"/>
      <c r="BM742" s="58"/>
      <c r="BN742" s="58"/>
      <c r="BO742" s="58"/>
      <c r="BP742" s="58"/>
      <c r="BQ742" s="58"/>
      <c r="BR742" s="58"/>
      <c r="BS742" s="58"/>
      <c r="BT742" s="58"/>
      <c r="BU742" s="58"/>
      <c r="BV742" s="58"/>
      <c r="BW742" s="58"/>
      <c r="BX742" s="58"/>
      <c r="BY742" s="58"/>
      <c r="BZ742" s="58"/>
      <c r="CA742" s="58"/>
      <c r="CB742" s="58"/>
      <c r="CC742" s="58"/>
      <c r="CD742" s="58"/>
      <c r="CE742" s="58"/>
      <c r="CF742" s="58"/>
    </row>
    <row r="743" spans="2:84" x14ac:dyDescent="0.2">
      <c r="B743" s="62" t="s">
        <v>218</v>
      </c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58"/>
      <c r="AD743" s="58"/>
      <c r="AE743" s="58"/>
      <c r="AF743" s="58"/>
      <c r="AG743" s="58"/>
      <c r="AH743" s="58"/>
      <c r="AI743" s="58"/>
      <c r="AJ743" s="58"/>
      <c r="AK743" s="58"/>
      <c r="AL743" s="58"/>
      <c r="AM743" s="58"/>
      <c r="AN743" s="58"/>
      <c r="AO743" s="58"/>
      <c r="AP743" s="58"/>
      <c r="AQ743" s="58"/>
      <c r="AR743" s="58"/>
      <c r="AS743" s="58"/>
      <c r="AT743" s="58"/>
      <c r="AU743" s="58"/>
      <c r="AV743" s="58"/>
      <c r="AW743" s="58"/>
      <c r="AX743" s="58"/>
      <c r="AY743" s="58"/>
      <c r="AZ743" s="58"/>
      <c r="BA743" s="58"/>
      <c r="BB743" s="58"/>
      <c r="BC743" s="58"/>
      <c r="BD743" s="58"/>
      <c r="BE743" s="58"/>
      <c r="BF743" s="58"/>
      <c r="BG743" s="58"/>
      <c r="BH743" s="58"/>
      <c r="BI743" s="58"/>
      <c r="BJ743" s="58"/>
      <c r="BK743" s="58"/>
      <c r="BL743" s="58"/>
      <c r="BM743" s="58"/>
      <c r="BN743" s="58"/>
      <c r="BO743" s="58"/>
      <c r="BP743" s="58"/>
      <c r="BQ743" s="58"/>
      <c r="BR743" s="58"/>
      <c r="BS743" s="58"/>
      <c r="BT743" s="58"/>
      <c r="BU743" s="58"/>
      <c r="BV743" s="58"/>
      <c r="BW743" s="58"/>
      <c r="BX743" s="58"/>
      <c r="BY743" s="58"/>
      <c r="BZ743" s="58"/>
      <c r="CA743" s="58"/>
      <c r="CB743" s="58"/>
      <c r="CC743" s="58"/>
      <c r="CD743" s="58"/>
      <c r="CE743" s="58"/>
      <c r="CF743" s="58"/>
    </row>
    <row r="744" spans="2:84" x14ac:dyDescent="0.2">
      <c r="B744" s="62" t="s">
        <v>225</v>
      </c>
      <c r="G744" s="59">
        <v>287</v>
      </c>
      <c r="H744" s="63">
        <v>37</v>
      </c>
      <c r="I744" s="63">
        <v>72</v>
      </c>
      <c r="J744" s="59">
        <v>182</v>
      </c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  <c r="AC744" s="58"/>
      <c r="AD744" s="58"/>
      <c r="AE744" s="58"/>
      <c r="AF744" s="58"/>
      <c r="AG744" s="58"/>
      <c r="AH744" s="58"/>
      <c r="AI744" s="58"/>
      <c r="AJ744" s="58"/>
      <c r="AK744" s="58"/>
      <c r="AL744" s="58"/>
      <c r="AM744" s="58"/>
      <c r="AN744" s="58"/>
      <c r="AO744" s="58"/>
      <c r="AP744" s="58"/>
      <c r="AQ744" s="58"/>
      <c r="AR744" s="58"/>
      <c r="AS744" s="58"/>
      <c r="AT744" s="58"/>
      <c r="AU744" s="58"/>
      <c r="AV744" s="58"/>
      <c r="AW744" s="58"/>
      <c r="AX744" s="58"/>
      <c r="AY744" s="58"/>
      <c r="AZ744" s="58"/>
      <c r="BA744" s="58"/>
      <c r="BB744" s="58"/>
      <c r="BC744" s="58"/>
      <c r="BD744" s="58"/>
      <c r="BE744" s="58"/>
      <c r="BF744" s="58"/>
      <c r="BG744" s="58"/>
      <c r="BH744" s="58"/>
      <c r="BI744" s="58"/>
      <c r="BJ744" s="58"/>
      <c r="BK744" s="58"/>
      <c r="BL744" s="58"/>
      <c r="BM744" s="58"/>
      <c r="BN744" s="58"/>
      <c r="BO744" s="58"/>
      <c r="BP744" s="58"/>
      <c r="BQ744" s="58"/>
      <c r="BR744" s="58"/>
      <c r="BS744" s="58"/>
      <c r="BT744" s="58"/>
      <c r="BU744" s="58"/>
      <c r="BV744" s="58"/>
      <c r="BW744" s="58"/>
      <c r="BX744" s="58"/>
      <c r="BY744" s="58"/>
      <c r="BZ744" s="58"/>
      <c r="CA744" s="58"/>
      <c r="CB744" s="58"/>
      <c r="CC744" s="58"/>
      <c r="CD744" s="58"/>
      <c r="CE744" s="58"/>
      <c r="CF744" s="58"/>
    </row>
    <row r="745" spans="2:84" x14ac:dyDescent="0.2">
      <c r="B745" s="62" t="s">
        <v>230</v>
      </c>
      <c r="G745" s="63">
        <v>79</v>
      </c>
      <c r="H745" s="59">
        <v>291</v>
      </c>
      <c r="I745" s="59">
        <v>266</v>
      </c>
      <c r="J745" s="63">
        <v>53</v>
      </c>
      <c r="K745" s="59">
        <v>348</v>
      </c>
      <c r="L745" s="59">
        <v>107</v>
      </c>
      <c r="M745" s="59">
        <v>378</v>
      </c>
      <c r="N745" s="63">
        <v>81</v>
      </c>
      <c r="O745" s="63">
        <v>25</v>
      </c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58"/>
      <c r="AD745" s="58"/>
      <c r="AE745" s="58"/>
      <c r="AF745" s="58"/>
      <c r="AG745" s="58"/>
      <c r="AH745" s="58"/>
      <c r="AI745" s="58"/>
      <c r="AJ745" s="58"/>
      <c r="AK745" s="58"/>
      <c r="AL745" s="58"/>
      <c r="AM745" s="58"/>
      <c r="AN745" s="58"/>
      <c r="AO745" s="58"/>
      <c r="AP745" s="58"/>
      <c r="AQ745" s="58"/>
      <c r="AR745" s="58"/>
      <c r="AS745" s="58"/>
      <c r="AT745" s="58"/>
      <c r="AU745" s="58"/>
      <c r="AV745" s="58"/>
      <c r="AW745" s="58"/>
      <c r="AX745" s="58"/>
      <c r="AY745" s="58"/>
      <c r="AZ745" s="58"/>
      <c r="BA745" s="58"/>
      <c r="BB745" s="58"/>
      <c r="BC745" s="58"/>
      <c r="BD745" s="58"/>
      <c r="BE745" s="58"/>
      <c r="BF745" s="58"/>
      <c r="BG745" s="58"/>
      <c r="BH745" s="58"/>
      <c r="BI745" s="58"/>
      <c r="BJ745" s="58"/>
      <c r="BK745" s="58"/>
      <c r="BL745" s="58"/>
      <c r="BM745" s="58"/>
      <c r="BN745" s="58"/>
      <c r="BO745" s="58"/>
      <c r="BP745" s="58"/>
      <c r="BQ745" s="58"/>
      <c r="BR745" s="58"/>
      <c r="BS745" s="58"/>
      <c r="BT745" s="58"/>
      <c r="BU745" s="58"/>
      <c r="BV745" s="58"/>
      <c r="BW745" s="58"/>
      <c r="BX745" s="58"/>
      <c r="BY745" s="58"/>
      <c r="BZ745" s="58"/>
      <c r="CA745" s="58"/>
      <c r="CB745" s="58"/>
      <c r="CC745" s="58"/>
      <c r="CD745" s="58"/>
      <c r="CE745" s="58"/>
      <c r="CF745" s="58"/>
    </row>
    <row r="746" spans="2:84" x14ac:dyDescent="0.2">
      <c r="B746" s="62" t="s">
        <v>233</v>
      </c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  <c r="AC746" s="58"/>
      <c r="AD746" s="58"/>
      <c r="AE746" s="58"/>
      <c r="AF746" s="58"/>
      <c r="AG746" s="58"/>
      <c r="AH746" s="58"/>
      <c r="AI746" s="58"/>
      <c r="AJ746" s="58"/>
      <c r="AK746" s="58"/>
      <c r="AL746" s="58"/>
      <c r="AM746" s="58"/>
      <c r="AN746" s="58"/>
      <c r="AO746" s="58"/>
      <c r="AP746" s="58"/>
      <c r="AQ746" s="58"/>
      <c r="AR746" s="58"/>
      <c r="AS746" s="58"/>
      <c r="AT746" s="58"/>
      <c r="AU746" s="58"/>
      <c r="AV746" s="58"/>
      <c r="AW746" s="58"/>
      <c r="AX746" s="58"/>
      <c r="AY746" s="58"/>
      <c r="AZ746" s="58"/>
      <c r="BA746" s="58"/>
      <c r="BB746" s="58"/>
      <c r="BC746" s="58"/>
      <c r="BD746" s="58"/>
      <c r="BE746" s="58"/>
      <c r="BF746" s="58"/>
      <c r="BG746" s="58"/>
      <c r="BH746" s="58"/>
      <c r="BI746" s="58"/>
      <c r="BJ746" s="58"/>
      <c r="BK746" s="58"/>
      <c r="BL746" s="58"/>
      <c r="BM746" s="58"/>
      <c r="BN746" s="58"/>
      <c r="BO746" s="58"/>
      <c r="BP746" s="58"/>
      <c r="BQ746" s="58"/>
      <c r="BR746" s="58"/>
      <c r="BS746" s="58"/>
      <c r="BT746" s="58"/>
      <c r="BU746" s="58"/>
      <c r="BV746" s="58"/>
      <c r="BW746" s="58"/>
      <c r="BX746" s="58"/>
      <c r="BY746" s="58"/>
      <c r="BZ746" s="58"/>
      <c r="CA746" s="58"/>
      <c r="CB746" s="58"/>
      <c r="CC746" s="58"/>
      <c r="CD746" s="58"/>
      <c r="CE746" s="58"/>
      <c r="CF746" s="58"/>
    </row>
    <row r="747" spans="2:84" x14ac:dyDescent="0.2">
      <c r="B747" s="62" t="s">
        <v>235</v>
      </c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9">
        <v>267</v>
      </c>
      <c r="S747" s="58"/>
      <c r="T747" s="58"/>
      <c r="U747" s="58"/>
      <c r="V747" s="58"/>
      <c r="W747" s="58"/>
      <c r="X747" s="58"/>
      <c r="Y747" s="58"/>
      <c r="Z747" s="58"/>
      <c r="AA747" s="58"/>
      <c r="AB747" s="58"/>
      <c r="AC747" s="58"/>
      <c r="AD747" s="58"/>
      <c r="AE747" s="58"/>
      <c r="AF747" s="58"/>
      <c r="AG747" s="58"/>
      <c r="AH747" s="58"/>
      <c r="AI747" s="58"/>
      <c r="AJ747" s="58"/>
      <c r="AK747" s="58"/>
      <c r="AL747" s="58"/>
      <c r="AM747" s="58"/>
      <c r="AN747" s="58"/>
      <c r="AO747" s="58"/>
      <c r="AP747" s="58"/>
      <c r="AQ747" s="58"/>
      <c r="AR747" s="58"/>
      <c r="AS747" s="58"/>
      <c r="AT747" s="58"/>
      <c r="AU747" s="58"/>
      <c r="AV747" s="58"/>
      <c r="AW747" s="58"/>
      <c r="AX747" s="58"/>
      <c r="AY747" s="58"/>
      <c r="AZ747" s="58"/>
      <c r="BA747" s="58"/>
      <c r="BB747" s="58"/>
      <c r="BC747" s="58"/>
      <c r="BD747" s="58"/>
      <c r="BE747" s="58"/>
      <c r="BF747" s="58"/>
      <c r="BG747" s="58"/>
      <c r="BH747" s="58"/>
      <c r="BI747" s="58"/>
      <c r="BJ747" s="58"/>
      <c r="BK747" s="58"/>
      <c r="BL747" s="58"/>
      <c r="BM747" s="58"/>
      <c r="BN747" s="58"/>
      <c r="BO747" s="58"/>
      <c r="BP747" s="58"/>
      <c r="BQ747" s="58"/>
      <c r="BR747" s="58"/>
      <c r="BS747" s="58"/>
      <c r="BT747" s="58"/>
      <c r="BU747" s="58"/>
      <c r="BV747" s="58"/>
      <c r="BW747" s="58"/>
      <c r="BX747" s="58"/>
      <c r="BY747" s="58"/>
      <c r="BZ747" s="58"/>
      <c r="CA747" s="58"/>
      <c r="CB747" s="58"/>
      <c r="CC747" s="58"/>
      <c r="CD747" s="58"/>
      <c r="CE747" s="58"/>
      <c r="CF747" s="58"/>
    </row>
    <row r="748" spans="2:84" x14ac:dyDescent="0.2">
      <c r="B748" s="62" t="s">
        <v>236</v>
      </c>
      <c r="G748" s="58"/>
      <c r="H748" s="58"/>
      <c r="I748" s="58"/>
      <c r="J748" s="58"/>
      <c r="K748" s="58"/>
      <c r="L748" s="59">
        <v>268</v>
      </c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58"/>
      <c r="AD748" s="58"/>
      <c r="AE748" s="58"/>
      <c r="AF748" s="58"/>
      <c r="AG748" s="58"/>
      <c r="AH748" s="58"/>
      <c r="AI748" s="58"/>
      <c r="AJ748" s="58"/>
      <c r="AK748" s="58"/>
      <c r="AL748" s="58"/>
      <c r="AM748" s="58"/>
      <c r="AN748" s="58"/>
      <c r="AO748" s="58"/>
      <c r="AP748" s="58"/>
      <c r="AQ748" s="58"/>
      <c r="AR748" s="58"/>
      <c r="AS748" s="58"/>
      <c r="AT748" s="58"/>
      <c r="AU748" s="58"/>
      <c r="AV748" s="58"/>
      <c r="AW748" s="58"/>
      <c r="AX748" s="58"/>
      <c r="AY748" s="58"/>
      <c r="AZ748" s="58"/>
      <c r="BA748" s="58"/>
      <c r="BB748" s="58"/>
      <c r="BC748" s="58"/>
      <c r="BD748" s="58"/>
      <c r="BE748" s="58"/>
      <c r="BF748" s="58"/>
      <c r="BG748" s="58"/>
      <c r="BH748" s="58"/>
      <c r="BI748" s="58"/>
      <c r="BJ748" s="58"/>
      <c r="BK748" s="58"/>
      <c r="BL748" s="58"/>
      <c r="BM748" s="58"/>
      <c r="BN748" s="58"/>
      <c r="BO748" s="58"/>
      <c r="BP748" s="58"/>
      <c r="BQ748" s="58"/>
      <c r="BR748" s="58"/>
      <c r="BS748" s="58"/>
      <c r="BT748" s="58"/>
      <c r="BU748" s="58"/>
      <c r="BV748" s="58"/>
      <c r="BW748" s="58"/>
      <c r="BX748" s="58"/>
      <c r="BY748" s="58"/>
      <c r="BZ748" s="58"/>
      <c r="CA748" s="58"/>
      <c r="CB748" s="58"/>
      <c r="CC748" s="58"/>
      <c r="CD748" s="58"/>
      <c r="CE748" s="58"/>
      <c r="CF748" s="58"/>
    </row>
    <row r="749" spans="2:84" x14ac:dyDescent="0.2">
      <c r="B749" s="62" t="s">
        <v>239</v>
      </c>
      <c r="G749" s="61">
        <v>20550</v>
      </c>
      <c r="H749" s="61">
        <v>25103</v>
      </c>
      <c r="I749" s="61">
        <v>19551</v>
      </c>
      <c r="J749" s="61">
        <v>15966</v>
      </c>
      <c r="K749" s="61">
        <v>20050</v>
      </c>
      <c r="L749" s="61">
        <v>16964</v>
      </c>
      <c r="M749" s="61">
        <v>17621</v>
      </c>
      <c r="N749" s="61">
        <v>28251</v>
      </c>
      <c r="O749" s="61">
        <v>27375</v>
      </c>
      <c r="P749" s="61">
        <v>25096</v>
      </c>
      <c r="Q749" s="61">
        <v>34665</v>
      </c>
      <c r="R749" s="61">
        <v>24214</v>
      </c>
      <c r="S749" s="61">
        <v>19248</v>
      </c>
      <c r="T749" s="61">
        <v>26446</v>
      </c>
      <c r="U749" s="61">
        <v>21056</v>
      </c>
      <c r="V749" s="61">
        <v>20562</v>
      </c>
      <c r="W749" s="61">
        <v>27610</v>
      </c>
      <c r="X749" s="61">
        <v>19435</v>
      </c>
      <c r="Y749" s="61">
        <v>17066</v>
      </c>
      <c r="Z749" s="61">
        <v>19820</v>
      </c>
      <c r="AA749" s="61">
        <v>15407</v>
      </c>
      <c r="AB749" s="61">
        <v>18066</v>
      </c>
      <c r="AC749" s="61">
        <v>20520</v>
      </c>
      <c r="AD749" s="61">
        <v>23361</v>
      </c>
      <c r="AE749" s="61">
        <v>17957</v>
      </c>
      <c r="AF749" s="60">
        <v>8895</v>
      </c>
      <c r="AG749" s="60">
        <v>9613</v>
      </c>
      <c r="AH749" s="60">
        <v>8975</v>
      </c>
      <c r="AI749" s="61">
        <v>10785</v>
      </c>
      <c r="AJ749" s="61">
        <v>15563</v>
      </c>
      <c r="AK749" s="61">
        <v>19912</v>
      </c>
      <c r="AL749" s="61">
        <v>30907</v>
      </c>
      <c r="AM749" s="61">
        <v>16491</v>
      </c>
      <c r="AN749" s="60">
        <v>5246</v>
      </c>
      <c r="AO749" s="60">
        <v>8467</v>
      </c>
      <c r="AP749" s="60">
        <v>4920</v>
      </c>
      <c r="AQ749" s="60">
        <v>5584</v>
      </c>
      <c r="AR749" s="60">
        <v>6993</v>
      </c>
      <c r="AS749" s="60">
        <v>6528</v>
      </c>
      <c r="AT749" s="60">
        <v>5711</v>
      </c>
      <c r="AU749" s="60">
        <v>6197</v>
      </c>
      <c r="AV749" s="60">
        <v>5890</v>
      </c>
      <c r="AW749" s="60">
        <v>4858</v>
      </c>
      <c r="AX749" s="60">
        <v>6908</v>
      </c>
      <c r="AY749" s="60">
        <v>6463</v>
      </c>
      <c r="AZ749" s="60">
        <v>4338</v>
      </c>
      <c r="BA749" s="60">
        <v>6254</v>
      </c>
      <c r="BB749" s="60">
        <v>5982</v>
      </c>
      <c r="BC749" s="60">
        <v>3412</v>
      </c>
      <c r="BD749" s="60">
        <v>7102</v>
      </c>
      <c r="BE749" s="60">
        <v>3150</v>
      </c>
      <c r="BF749" s="60">
        <v>4773</v>
      </c>
      <c r="BG749" s="60">
        <v>8783</v>
      </c>
      <c r="BH749" s="60">
        <v>3805</v>
      </c>
      <c r="BI749" s="60">
        <v>3802</v>
      </c>
      <c r="BJ749" s="60">
        <v>6239</v>
      </c>
      <c r="BK749" s="60">
        <v>5936</v>
      </c>
      <c r="BL749" s="61">
        <v>10572</v>
      </c>
      <c r="BM749" s="60">
        <v>6991</v>
      </c>
      <c r="BN749" s="60">
        <v>5113</v>
      </c>
      <c r="BO749" s="60">
        <v>3225</v>
      </c>
      <c r="BP749" s="60">
        <v>4260</v>
      </c>
      <c r="BQ749" s="60">
        <v>2944</v>
      </c>
      <c r="BR749" s="60">
        <v>1074</v>
      </c>
      <c r="BS749" s="59">
        <v>132</v>
      </c>
      <c r="BT749" s="59">
        <v>212</v>
      </c>
      <c r="BU749" s="58"/>
      <c r="BV749" s="58"/>
      <c r="BW749" s="58"/>
      <c r="BX749" s="58"/>
      <c r="BY749" s="58"/>
      <c r="BZ749" s="58"/>
      <c r="CA749" s="58"/>
      <c r="CB749" s="58"/>
      <c r="CC749" s="58"/>
      <c r="CD749" s="58"/>
      <c r="CE749" s="58"/>
      <c r="CF749" s="58"/>
    </row>
    <row r="750" spans="2:84" x14ac:dyDescent="0.2">
      <c r="B750" s="62" t="s">
        <v>240</v>
      </c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  <c r="AC750" s="58"/>
      <c r="AD750" s="58"/>
      <c r="AE750" s="58"/>
      <c r="AF750" s="58"/>
      <c r="AG750" s="58"/>
      <c r="AH750" s="58"/>
      <c r="AI750" s="58"/>
      <c r="AJ750" s="58"/>
      <c r="AK750" s="58"/>
      <c r="AL750" s="58"/>
      <c r="AM750" s="58"/>
      <c r="AN750" s="58"/>
      <c r="AO750" s="58"/>
      <c r="AP750" s="58"/>
      <c r="AQ750" s="58"/>
      <c r="AR750" s="58"/>
      <c r="AS750" s="58"/>
      <c r="AT750" s="58"/>
      <c r="AU750" s="58"/>
      <c r="AV750" s="58"/>
      <c r="AW750" s="58"/>
      <c r="AX750" s="58"/>
      <c r="AY750" s="58"/>
      <c r="AZ750" s="58"/>
      <c r="BA750" s="58"/>
      <c r="BB750" s="58"/>
      <c r="BC750" s="58"/>
      <c r="BD750" s="58"/>
      <c r="BE750" s="58"/>
      <c r="BF750" s="58"/>
      <c r="BG750" s="58"/>
      <c r="BH750" s="58"/>
      <c r="BI750" s="58"/>
      <c r="BJ750" s="58"/>
      <c r="BK750" s="58"/>
      <c r="BL750" s="58"/>
      <c r="BM750" s="58"/>
      <c r="BN750" s="58"/>
      <c r="BO750" s="58"/>
      <c r="BP750" s="58"/>
      <c r="BQ750" s="58"/>
      <c r="BR750" s="58"/>
      <c r="BS750" s="58"/>
      <c r="BT750" s="58"/>
      <c r="BU750" s="58"/>
      <c r="BV750" s="58"/>
      <c r="BW750" s="58"/>
      <c r="BX750" s="58"/>
      <c r="BY750" s="58"/>
      <c r="BZ750" s="58"/>
      <c r="CA750" s="58"/>
      <c r="CB750" s="58"/>
      <c r="CC750" s="58"/>
      <c r="CD750" s="58"/>
      <c r="CE750" s="58"/>
      <c r="CF750" s="58"/>
    </row>
    <row r="751" spans="2:84" x14ac:dyDescent="0.2">
      <c r="B751" s="62" t="s">
        <v>244</v>
      </c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  <c r="AC751" s="58"/>
      <c r="AD751" s="58"/>
      <c r="AE751" s="58"/>
      <c r="AF751" s="58"/>
      <c r="AG751" s="58"/>
      <c r="AH751" s="58"/>
      <c r="AI751" s="58"/>
      <c r="AJ751" s="58"/>
      <c r="AK751" s="58"/>
      <c r="AL751" s="58"/>
      <c r="AM751" s="58"/>
      <c r="AN751" s="58"/>
      <c r="AO751" s="58"/>
      <c r="AP751" s="58"/>
      <c r="AQ751" s="58"/>
      <c r="AR751" s="58"/>
      <c r="AS751" s="58"/>
      <c r="AT751" s="58"/>
      <c r="AU751" s="58"/>
      <c r="AV751" s="58"/>
      <c r="AW751" s="58"/>
      <c r="AX751" s="58"/>
      <c r="AY751" s="58"/>
      <c r="AZ751" s="58"/>
      <c r="BA751" s="58"/>
      <c r="BB751" s="58"/>
      <c r="BC751" s="58"/>
      <c r="BD751" s="58"/>
      <c r="BE751" s="58"/>
      <c r="BF751" s="58"/>
      <c r="BG751" s="58"/>
      <c r="BH751" s="58"/>
      <c r="BI751" s="58"/>
      <c r="BJ751" s="58"/>
      <c r="BK751" s="58"/>
      <c r="BL751" s="58"/>
      <c r="BM751" s="58"/>
      <c r="BN751" s="58"/>
      <c r="BO751" s="58"/>
      <c r="BP751" s="58"/>
      <c r="BQ751" s="58"/>
      <c r="BR751" s="58"/>
      <c r="BS751" s="58"/>
      <c r="BT751" s="58"/>
      <c r="BU751" s="58"/>
      <c r="BV751" s="58"/>
      <c r="BW751" s="58"/>
      <c r="BX751" s="58"/>
      <c r="BY751" s="58"/>
      <c r="BZ751" s="58"/>
      <c r="CA751" s="58"/>
      <c r="CB751" s="58"/>
      <c r="CC751" s="58"/>
      <c r="CD751" s="58"/>
      <c r="CE751" s="58"/>
      <c r="CF751" s="58"/>
    </row>
    <row r="752" spans="2:84" x14ac:dyDescent="0.2">
      <c r="B752" s="62" t="s">
        <v>253</v>
      </c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  <c r="AC752" s="58"/>
      <c r="AD752" s="58"/>
      <c r="AE752" s="58"/>
      <c r="AF752" s="58"/>
      <c r="AG752" s="58"/>
      <c r="AH752" s="58"/>
      <c r="AI752" s="58"/>
      <c r="AJ752" s="58"/>
      <c r="AK752" s="58"/>
      <c r="AL752" s="58"/>
      <c r="AM752" s="58"/>
      <c r="AN752" s="58"/>
      <c r="AO752" s="58"/>
      <c r="AP752" s="58"/>
      <c r="AQ752" s="58"/>
      <c r="AR752" s="58"/>
      <c r="AS752" s="58"/>
      <c r="AT752" s="58"/>
      <c r="AU752" s="58"/>
      <c r="AV752" s="58"/>
      <c r="AW752" s="58"/>
      <c r="AX752" s="58"/>
      <c r="AY752" s="58"/>
      <c r="AZ752" s="58"/>
      <c r="BA752" s="58"/>
      <c r="BB752" s="58"/>
      <c r="BC752" s="58"/>
      <c r="BD752" s="58"/>
      <c r="BE752" s="58"/>
      <c r="BF752" s="58"/>
      <c r="BG752" s="58"/>
      <c r="BH752" s="58"/>
      <c r="BI752" s="58"/>
      <c r="BJ752" s="58"/>
      <c r="BK752" s="58"/>
      <c r="BL752" s="58"/>
      <c r="BM752" s="58"/>
      <c r="BN752" s="58"/>
      <c r="BO752" s="58"/>
      <c r="BP752" s="58"/>
      <c r="BQ752" s="58"/>
      <c r="BR752" s="58"/>
      <c r="BS752" s="58"/>
      <c r="BT752" s="58"/>
      <c r="BU752" s="58"/>
      <c r="BV752" s="58"/>
      <c r="BW752" s="58"/>
      <c r="BX752" s="58"/>
      <c r="BY752" s="58"/>
      <c r="BZ752" s="58"/>
      <c r="CA752" s="58"/>
      <c r="CB752" s="58"/>
      <c r="CC752" s="58"/>
      <c r="CD752" s="58"/>
      <c r="CE752" s="58"/>
      <c r="CF752" s="58"/>
    </row>
    <row r="753" spans="2:84" x14ac:dyDescent="0.2">
      <c r="B753" s="62" t="s">
        <v>255</v>
      </c>
      <c r="G753" s="61">
        <v>91524</v>
      </c>
      <c r="H753" s="64">
        <v>148310</v>
      </c>
      <c r="I753" s="61">
        <v>78629</v>
      </c>
      <c r="J753" s="61">
        <v>64050</v>
      </c>
      <c r="K753" s="64">
        <v>111139</v>
      </c>
      <c r="L753" s="64">
        <v>138941</v>
      </c>
      <c r="M753" s="61">
        <v>97005</v>
      </c>
      <c r="N753" s="64">
        <v>110192</v>
      </c>
      <c r="O753" s="61">
        <v>99358</v>
      </c>
      <c r="P753" s="64">
        <v>105512</v>
      </c>
      <c r="Q753" s="61">
        <v>90832</v>
      </c>
      <c r="R753" s="64">
        <v>112571</v>
      </c>
      <c r="S753" s="64">
        <v>157354</v>
      </c>
      <c r="T753" s="64">
        <v>189545</v>
      </c>
      <c r="U753" s="64">
        <v>168539</v>
      </c>
      <c r="V753" s="61">
        <v>92801</v>
      </c>
      <c r="W753" s="64">
        <v>169968</v>
      </c>
      <c r="X753" s="64">
        <v>103843</v>
      </c>
      <c r="Y753" s="64">
        <v>116673</v>
      </c>
      <c r="Z753" s="64">
        <v>155691</v>
      </c>
      <c r="AA753" s="64">
        <v>104825</v>
      </c>
      <c r="AB753" s="61">
        <v>86123</v>
      </c>
      <c r="AC753" s="64">
        <v>126154</v>
      </c>
      <c r="AD753" s="64">
        <v>116518</v>
      </c>
      <c r="AE753" s="64">
        <v>113552</v>
      </c>
      <c r="AF753" s="64">
        <v>225872</v>
      </c>
      <c r="AG753" s="64">
        <v>103773</v>
      </c>
      <c r="AH753" s="64">
        <v>166996</v>
      </c>
      <c r="AI753" s="64">
        <v>180303</v>
      </c>
      <c r="AJ753" s="64">
        <v>125269</v>
      </c>
      <c r="AK753" s="64">
        <v>129806</v>
      </c>
      <c r="AL753" s="64">
        <v>146452</v>
      </c>
      <c r="AM753" s="64">
        <v>111921</v>
      </c>
      <c r="AN753" s="61">
        <v>87027</v>
      </c>
      <c r="AO753" s="64">
        <v>102176</v>
      </c>
      <c r="AP753" s="64">
        <v>160911</v>
      </c>
      <c r="AQ753" s="64">
        <v>181620</v>
      </c>
      <c r="AR753" s="64">
        <v>191058</v>
      </c>
      <c r="AS753" s="64">
        <v>157419</v>
      </c>
      <c r="AT753" s="64">
        <v>132508</v>
      </c>
      <c r="AU753" s="64">
        <v>208163</v>
      </c>
      <c r="AV753" s="61">
        <v>85484</v>
      </c>
      <c r="AW753" s="64">
        <v>172821</v>
      </c>
      <c r="AX753" s="64">
        <v>216559</v>
      </c>
      <c r="AY753" s="64">
        <v>118763</v>
      </c>
      <c r="AZ753" s="64">
        <v>124514</v>
      </c>
      <c r="BA753" s="64">
        <v>231484</v>
      </c>
      <c r="BB753" s="64">
        <v>135610</v>
      </c>
      <c r="BC753" s="64">
        <v>242789</v>
      </c>
      <c r="BD753" s="64">
        <v>208584</v>
      </c>
      <c r="BE753" s="64">
        <v>153157</v>
      </c>
      <c r="BF753" s="64">
        <v>141433</v>
      </c>
      <c r="BG753" s="60">
        <v>6356</v>
      </c>
      <c r="BH753" s="58"/>
      <c r="BI753" s="60">
        <v>9059</v>
      </c>
      <c r="BJ753" s="58"/>
      <c r="BK753" s="58"/>
      <c r="BL753" s="60">
        <v>9059</v>
      </c>
      <c r="BM753" s="58"/>
      <c r="BN753" s="58"/>
      <c r="BO753" s="58"/>
      <c r="BP753" s="60">
        <v>2315</v>
      </c>
      <c r="BQ753" s="58"/>
      <c r="BR753" s="58"/>
      <c r="BS753" s="58"/>
      <c r="BT753" s="58"/>
      <c r="BU753" s="58"/>
      <c r="BV753" s="58"/>
      <c r="BW753" s="58"/>
      <c r="BX753" s="58"/>
      <c r="BY753" s="58"/>
      <c r="BZ753" s="58"/>
      <c r="CA753" s="58"/>
      <c r="CB753" s="58"/>
      <c r="CC753" s="58"/>
      <c r="CD753" s="58"/>
      <c r="CE753" s="58"/>
      <c r="CF753" s="58"/>
    </row>
    <row r="754" spans="2:84" x14ac:dyDescent="0.2">
      <c r="B754" s="62" t="s">
        <v>257</v>
      </c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  <c r="AC754" s="58"/>
      <c r="AD754" s="58"/>
      <c r="AE754" s="58"/>
      <c r="AF754" s="58"/>
      <c r="AG754" s="58"/>
      <c r="AH754" s="58"/>
      <c r="AI754" s="58"/>
      <c r="AJ754" s="58"/>
      <c r="AK754" s="58"/>
      <c r="AL754" s="58"/>
      <c r="AM754" s="58"/>
      <c r="AN754" s="58"/>
      <c r="AO754" s="58"/>
      <c r="AP754" s="58"/>
      <c r="AQ754" s="58"/>
      <c r="AR754" s="58"/>
      <c r="AS754" s="58"/>
      <c r="AT754" s="58"/>
      <c r="AU754" s="58"/>
      <c r="AV754" s="58"/>
      <c r="AW754" s="58"/>
      <c r="AX754" s="58"/>
      <c r="AY754" s="58"/>
      <c r="AZ754" s="58"/>
      <c r="BA754" s="58"/>
      <c r="BB754" s="58"/>
      <c r="BC754" s="58"/>
      <c r="BD754" s="58"/>
      <c r="BE754" s="58"/>
      <c r="BF754" s="58"/>
      <c r="BG754" s="58"/>
      <c r="BH754" s="58"/>
      <c r="BI754" s="58"/>
      <c r="BJ754" s="58"/>
      <c r="BK754" s="58"/>
      <c r="BL754" s="58"/>
      <c r="BM754" s="58"/>
      <c r="BN754" s="58"/>
      <c r="BO754" s="58"/>
      <c r="BP754" s="58"/>
      <c r="BQ754" s="58"/>
      <c r="BR754" s="58"/>
      <c r="BS754" s="58"/>
      <c r="BT754" s="58"/>
      <c r="BU754" s="58"/>
      <c r="BV754" s="58"/>
      <c r="BW754" s="58"/>
      <c r="BX754" s="58"/>
      <c r="BY754" s="58"/>
      <c r="BZ754" s="58"/>
      <c r="CA754" s="58"/>
      <c r="CB754" s="58"/>
      <c r="CC754" s="58"/>
      <c r="CD754" s="58"/>
      <c r="CE754" s="58"/>
      <c r="CF754" s="58"/>
    </row>
    <row r="755" spans="2:84" x14ac:dyDescent="0.2">
      <c r="B755" s="62" t="s">
        <v>258</v>
      </c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  <c r="AC755" s="58"/>
      <c r="AD755" s="58"/>
      <c r="AE755" s="58"/>
      <c r="AF755" s="58"/>
      <c r="AG755" s="58"/>
      <c r="AH755" s="58"/>
      <c r="AI755" s="58"/>
      <c r="AJ755" s="58"/>
      <c r="AK755" s="58"/>
      <c r="AL755" s="58"/>
      <c r="AM755" s="58"/>
      <c r="AN755" s="58"/>
      <c r="AO755" s="58"/>
      <c r="AP755" s="58"/>
      <c r="AQ755" s="58"/>
      <c r="AR755" s="58"/>
      <c r="AS755" s="58"/>
      <c r="AT755" s="58"/>
      <c r="AU755" s="58"/>
      <c r="AV755" s="58"/>
      <c r="AW755" s="58"/>
      <c r="AX755" s="58"/>
      <c r="AY755" s="58"/>
      <c r="AZ755" s="58"/>
      <c r="BA755" s="58"/>
      <c r="BB755" s="58"/>
      <c r="BC755" s="58"/>
      <c r="BD755" s="58"/>
      <c r="BE755" s="58"/>
      <c r="BF755" s="58"/>
      <c r="BG755" s="58"/>
      <c r="BH755" s="58"/>
      <c r="BI755" s="58"/>
      <c r="BJ755" s="58"/>
      <c r="BK755" s="58"/>
      <c r="BL755" s="58"/>
      <c r="BM755" s="58"/>
      <c r="BN755" s="58"/>
      <c r="BO755" s="58"/>
      <c r="BP755" s="58"/>
      <c r="BQ755" s="58"/>
      <c r="BR755" s="58"/>
      <c r="BS755" s="58"/>
      <c r="BT755" s="58"/>
      <c r="BU755" s="58"/>
      <c r="BV755" s="58"/>
      <c r="BW755" s="58"/>
      <c r="BX755" s="58"/>
      <c r="BY755" s="58"/>
      <c r="BZ755" s="58"/>
      <c r="CA755" s="58"/>
      <c r="CB755" s="58"/>
      <c r="CC755" s="58"/>
      <c r="CD755" s="58"/>
      <c r="CE755" s="58"/>
      <c r="CF755" s="58"/>
    </row>
    <row r="756" spans="2:84" x14ac:dyDescent="0.2">
      <c r="B756" s="62" t="s">
        <v>262</v>
      </c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  <c r="AC756" s="58"/>
      <c r="AD756" s="58"/>
      <c r="AE756" s="58"/>
      <c r="AF756" s="58"/>
      <c r="AG756" s="58"/>
      <c r="AH756" s="58"/>
      <c r="AI756" s="58"/>
      <c r="AJ756" s="58"/>
      <c r="AK756" s="58"/>
      <c r="AL756" s="58"/>
      <c r="AM756" s="58"/>
      <c r="AN756" s="58"/>
      <c r="AO756" s="58"/>
      <c r="AP756" s="58"/>
      <c r="AQ756" s="58"/>
      <c r="AR756" s="58"/>
      <c r="AS756" s="58"/>
      <c r="AT756" s="58"/>
      <c r="AU756" s="58"/>
      <c r="AV756" s="58"/>
      <c r="AW756" s="58"/>
      <c r="AX756" s="58"/>
      <c r="AY756" s="58"/>
      <c r="AZ756" s="58"/>
      <c r="BA756" s="58"/>
      <c r="BB756" s="58"/>
      <c r="BC756" s="58"/>
      <c r="BD756" s="58"/>
      <c r="BE756" s="58"/>
      <c r="BF756" s="58"/>
      <c r="BG756" s="58"/>
      <c r="BH756" s="58"/>
      <c r="BI756" s="58"/>
      <c r="BJ756" s="58"/>
      <c r="BK756" s="58"/>
      <c r="BL756" s="58"/>
      <c r="BM756" s="58"/>
      <c r="BN756" s="58"/>
      <c r="BO756" s="58"/>
      <c r="BP756" s="58"/>
      <c r="BQ756" s="58"/>
      <c r="BR756" s="58"/>
      <c r="BS756" s="58"/>
      <c r="BT756" s="58"/>
      <c r="BU756" s="58"/>
      <c r="BV756" s="58"/>
      <c r="BW756" s="58"/>
      <c r="BX756" s="58"/>
      <c r="BY756" s="58"/>
      <c r="BZ756" s="58"/>
      <c r="CA756" s="58"/>
      <c r="CB756" s="58"/>
      <c r="CC756" s="58"/>
      <c r="CD756" s="58"/>
      <c r="CE756" s="58"/>
      <c r="CF756" s="58"/>
    </row>
    <row r="757" spans="2:84" x14ac:dyDescent="0.2">
      <c r="B757" s="62" t="s">
        <v>263</v>
      </c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9">
        <v>148</v>
      </c>
      <c r="V757" s="58"/>
      <c r="W757" s="58"/>
      <c r="X757" s="58"/>
      <c r="Y757" s="58"/>
      <c r="Z757" s="58"/>
      <c r="AA757" s="58"/>
      <c r="AB757" s="58"/>
      <c r="AC757" s="58"/>
      <c r="AD757" s="58"/>
      <c r="AE757" s="58"/>
      <c r="AF757" s="58"/>
      <c r="AG757" s="58"/>
      <c r="AH757" s="58"/>
      <c r="AI757" s="58"/>
      <c r="AJ757" s="58"/>
      <c r="AK757" s="58"/>
      <c r="AL757" s="58"/>
      <c r="AM757" s="58"/>
      <c r="AN757" s="58"/>
      <c r="AO757" s="58"/>
      <c r="AP757" s="58"/>
      <c r="AQ757" s="58"/>
      <c r="AR757" s="58"/>
      <c r="AS757" s="58"/>
      <c r="AT757" s="58"/>
      <c r="AU757" s="58"/>
      <c r="AV757" s="58"/>
      <c r="AW757" s="58"/>
      <c r="AX757" s="58"/>
      <c r="AY757" s="58"/>
      <c r="AZ757" s="58"/>
      <c r="BA757" s="58"/>
      <c r="BB757" s="58"/>
      <c r="BC757" s="58"/>
      <c r="BD757" s="58"/>
      <c r="BE757" s="58"/>
      <c r="BF757" s="58"/>
      <c r="BG757" s="58"/>
      <c r="BH757" s="58"/>
      <c r="BI757" s="58"/>
      <c r="BJ757" s="58"/>
      <c r="BK757" s="58"/>
      <c r="BL757" s="58"/>
      <c r="BM757" s="58"/>
      <c r="BN757" s="58"/>
      <c r="BO757" s="58"/>
      <c r="BP757" s="58"/>
      <c r="BQ757" s="58"/>
      <c r="BR757" s="58"/>
      <c r="BS757" s="58"/>
      <c r="BT757" s="58"/>
      <c r="BU757" s="58"/>
      <c r="BV757" s="58"/>
      <c r="BW757" s="58"/>
      <c r="BX757" s="58"/>
      <c r="BY757" s="58"/>
      <c r="BZ757" s="58"/>
      <c r="CA757" s="58"/>
      <c r="CB757" s="58"/>
      <c r="CC757" s="58"/>
      <c r="CD757" s="58"/>
      <c r="CE757" s="58"/>
      <c r="CF757" s="58"/>
    </row>
    <row r="758" spans="2:84" x14ac:dyDescent="0.2">
      <c r="B758" s="62" t="s">
        <v>264</v>
      </c>
      <c r="G758" s="59">
        <v>631</v>
      </c>
      <c r="H758" s="59">
        <v>949</v>
      </c>
      <c r="I758" s="59">
        <v>722</v>
      </c>
      <c r="J758" s="59">
        <v>997</v>
      </c>
      <c r="K758" s="59">
        <v>799</v>
      </c>
      <c r="L758" s="59">
        <v>898</v>
      </c>
      <c r="M758" s="59">
        <v>734</v>
      </c>
      <c r="N758" s="59">
        <v>927</v>
      </c>
      <c r="O758" s="59">
        <v>600</v>
      </c>
      <c r="P758" s="59">
        <v>730</v>
      </c>
      <c r="Q758" s="59">
        <v>660</v>
      </c>
      <c r="R758" s="59">
        <v>828</v>
      </c>
      <c r="S758" s="59">
        <v>222</v>
      </c>
      <c r="T758" s="59">
        <v>680</v>
      </c>
      <c r="U758" s="59">
        <v>801</v>
      </c>
      <c r="V758" s="60">
        <v>1181</v>
      </c>
      <c r="W758" s="60">
        <v>1192</v>
      </c>
      <c r="X758" s="59">
        <v>829</v>
      </c>
      <c r="Y758" s="59">
        <v>704</v>
      </c>
      <c r="Z758" s="59">
        <v>857</v>
      </c>
      <c r="AA758" s="59">
        <v>573</v>
      </c>
      <c r="AB758" s="59">
        <v>179</v>
      </c>
      <c r="AC758" s="59">
        <v>400</v>
      </c>
      <c r="AD758" s="59">
        <v>125</v>
      </c>
      <c r="AE758" s="59">
        <v>199</v>
      </c>
      <c r="AF758" s="59">
        <v>100</v>
      </c>
      <c r="AG758" s="63">
        <v>25</v>
      </c>
      <c r="AH758" s="63">
        <v>75</v>
      </c>
      <c r="AI758" s="63">
        <v>25</v>
      </c>
      <c r="AJ758" s="58"/>
      <c r="AK758" s="58"/>
      <c r="AL758" s="63">
        <v>50</v>
      </c>
      <c r="AM758" s="63">
        <v>25</v>
      </c>
      <c r="AN758" s="63">
        <v>25</v>
      </c>
      <c r="AO758" s="58"/>
      <c r="AP758" s="58"/>
      <c r="AQ758" s="58"/>
      <c r="AR758" s="58"/>
      <c r="AS758" s="58"/>
      <c r="AT758" s="58"/>
      <c r="AU758" s="58"/>
      <c r="AV758" s="58"/>
      <c r="AW758" s="58"/>
      <c r="AX758" s="58"/>
      <c r="AY758" s="58"/>
      <c r="AZ758" s="58"/>
      <c r="BA758" s="58"/>
      <c r="BB758" s="58"/>
      <c r="BC758" s="58"/>
      <c r="BD758" s="58"/>
      <c r="BE758" s="58"/>
      <c r="BF758" s="58"/>
      <c r="BG758" s="58"/>
      <c r="BH758" s="58"/>
      <c r="BI758" s="58"/>
      <c r="BJ758" s="58"/>
      <c r="BK758" s="58"/>
      <c r="BL758" s="58"/>
      <c r="BM758" s="58"/>
      <c r="BN758" s="58"/>
      <c r="BO758" s="58"/>
      <c r="BP758" s="58"/>
      <c r="BQ758" s="58"/>
      <c r="BR758" s="58"/>
      <c r="BS758" s="58"/>
      <c r="BT758" s="58"/>
      <c r="BU758" s="58"/>
      <c r="BV758" s="58"/>
      <c r="BW758" s="58"/>
      <c r="BX758" s="58"/>
      <c r="BY758" s="58"/>
      <c r="BZ758" s="58"/>
      <c r="CA758" s="58"/>
      <c r="CB758" s="58"/>
      <c r="CC758" s="58"/>
      <c r="CD758" s="58"/>
      <c r="CE758" s="58"/>
      <c r="CF758" s="58"/>
    </row>
    <row r="759" spans="2:84" x14ac:dyDescent="0.2">
      <c r="B759" s="62" t="s">
        <v>265</v>
      </c>
      <c r="G759" s="60">
        <v>1204</v>
      </c>
      <c r="H759" s="60">
        <v>2367</v>
      </c>
      <c r="I759" s="60">
        <v>2359</v>
      </c>
      <c r="J759" s="60">
        <v>1311</v>
      </c>
      <c r="K759" s="60">
        <v>2809</v>
      </c>
      <c r="L759" s="60">
        <v>2436</v>
      </c>
      <c r="M759" s="60">
        <v>1981</v>
      </c>
      <c r="N759" s="60">
        <v>2145</v>
      </c>
      <c r="O759" s="60">
        <v>1125</v>
      </c>
      <c r="P759" s="60">
        <v>2201</v>
      </c>
      <c r="Q759" s="60">
        <v>1810</v>
      </c>
      <c r="R759" s="59">
        <v>836</v>
      </c>
      <c r="S759" s="60">
        <v>1534</v>
      </c>
      <c r="T759" s="59">
        <v>890</v>
      </c>
      <c r="U759" s="60">
        <v>1608</v>
      </c>
      <c r="V759" s="60">
        <v>1105</v>
      </c>
      <c r="W759" s="60">
        <v>1504</v>
      </c>
      <c r="X759" s="60">
        <v>1168</v>
      </c>
      <c r="Y759" s="60">
        <v>1087</v>
      </c>
      <c r="Z759" s="60">
        <v>1633</v>
      </c>
      <c r="AA759" s="60">
        <v>1122</v>
      </c>
      <c r="AB759" s="59">
        <v>841</v>
      </c>
      <c r="AC759" s="59">
        <v>784</v>
      </c>
      <c r="AD759" s="63">
        <v>99</v>
      </c>
      <c r="AE759" s="63">
        <v>99</v>
      </c>
      <c r="AF759" s="58"/>
      <c r="AG759" s="63">
        <v>50</v>
      </c>
      <c r="AH759" s="63">
        <v>50</v>
      </c>
      <c r="AI759" s="63">
        <v>50</v>
      </c>
      <c r="AJ759" s="63">
        <v>50</v>
      </c>
      <c r="AK759" s="58"/>
      <c r="AL759" s="63">
        <v>99</v>
      </c>
      <c r="AM759" s="58"/>
      <c r="AN759" s="63">
        <v>50</v>
      </c>
      <c r="AO759" s="63">
        <v>50</v>
      </c>
      <c r="AP759" s="58"/>
      <c r="AQ759" s="58"/>
      <c r="AR759" s="58"/>
      <c r="AS759" s="58"/>
      <c r="AT759" s="58"/>
      <c r="AU759" s="58"/>
      <c r="AV759" s="58"/>
      <c r="AW759" s="58"/>
      <c r="AX759" s="58"/>
      <c r="AY759" s="58"/>
      <c r="AZ759" s="58"/>
      <c r="BA759" s="58"/>
      <c r="BB759" s="58"/>
      <c r="BC759" s="58"/>
      <c r="BD759" s="58"/>
      <c r="BE759" s="58"/>
      <c r="BF759" s="58"/>
      <c r="BG759" s="58"/>
      <c r="BH759" s="58"/>
      <c r="BI759" s="58"/>
      <c r="BJ759" s="58"/>
      <c r="BK759" s="58"/>
      <c r="BL759" s="58"/>
      <c r="BM759" s="58"/>
      <c r="BN759" s="58"/>
      <c r="BO759" s="58"/>
      <c r="BP759" s="58"/>
      <c r="BQ759" s="58"/>
      <c r="BR759" s="58"/>
      <c r="BS759" s="58"/>
      <c r="BT759" s="58"/>
      <c r="BU759" s="58"/>
      <c r="BV759" s="58"/>
      <c r="BW759" s="58"/>
      <c r="BX759" s="58"/>
      <c r="BY759" s="58"/>
      <c r="BZ759" s="58"/>
      <c r="CA759" s="58"/>
      <c r="CB759" s="58"/>
      <c r="CC759" s="58"/>
      <c r="CD759" s="58"/>
      <c r="CE759" s="58"/>
      <c r="CF759" s="58"/>
    </row>
    <row r="760" spans="2:84" x14ac:dyDescent="0.2">
      <c r="B760" s="62" t="s">
        <v>268</v>
      </c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  <c r="AC760" s="58"/>
      <c r="AD760" s="58"/>
      <c r="AE760" s="58"/>
      <c r="AF760" s="58"/>
      <c r="AG760" s="58"/>
      <c r="AH760" s="58"/>
      <c r="AI760" s="58"/>
      <c r="AJ760" s="58"/>
      <c r="AK760" s="58"/>
      <c r="AL760" s="58"/>
      <c r="AM760" s="58"/>
      <c r="AN760" s="58"/>
      <c r="AO760" s="58"/>
      <c r="AP760" s="58"/>
      <c r="AQ760" s="58"/>
      <c r="AR760" s="58"/>
      <c r="AS760" s="58"/>
      <c r="AT760" s="58"/>
      <c r="AU760" s="58"/>
      <c r="AV760" s="58"/>
      <c r="AW760" s="58"/>
      <c r="AX760" s="58"/>
      <c r="AY760" s="58"/>
      <c r="AZ760" s="58"/>
      <c r="BA760" s="58"/>
      <c r="BB760" s="58"/>
      <c r="BC760" s="58"/>
      <c r="BD760" s="58"/>
      <c r="BE760" s="58"/>
      <c r="BF760" s="58"/>
      <c r="BG760" s="58"/>
      <c r="BH760" s="58"/>
      <c r="BI760" s="58"/>
      <c r="BJ760" s="58"/>
      <c r="BK760" s="58"/>
      <c r="BL760" s="58"/>
      <c r="BM760" s="58"/>
      <c r="BN760" s="58"/>
      <c r="BO760" s="58"/>
      <c r="BP760" s="58"/>
      <c r="BQ760" s="58"/>
      <c r="BR760" s="58"/>
      <c r="BS760" s="58"/>
      <c r="BT760" s="58"/>
      <c r="BU760" s="58"/>
      <c r="BV760" s="58"/>
      <c r="BW760" s="58"/>
      <c r="BX760" s="58"/>
      <c r="BY760" s="58"/>
      <c r="BZ760" s="58"/>
      <c r="CA760" s="58"/>
      <c r="CB760" s="58"/>
      <c r="CC760" s="58"/>
      <c r="CD760" s="58"/>
      <c r="CE760" s="58"/>
      <c r="CF760" s="58"/>
    </row>
    <row r="761" spans="2:84" x14ac:dyDescent="0.2">
      <c r="B761" s="62" t="s">
        <v>271</v>
      </c>
      <c r="G761" s="58"/>
      <c r="H761" s="63">
        <v>85</v>
      </c>
      <c r="I761" s="63">
        <v>31</v>
      </c>
      <c r="J761" s="63">
        <v>13</v>
      </c>
      <c r="K761" s="66">
        <v>4</v>
      </c>
      <c r="L761" s="63">
        <v>31</v>
      </c>
      <c r="M761" s="63">
        <v>13</v>
      </c>
      <c r="N761" s="63">
        <v>40</v>
      </c>
      <c r="O761" s="66">
        <v>4</v>
      </c>
      <c r="P761" s="63">
        <v>17</v>
      </c>
      <c r="Q761" s="63">
        <v>31</v>
      </c>
      <c r="R761" s="66">
        <v>4</v>
      </c>
      <c r="S761" s="63">
        <v>13</v>
      </c>
      <c r="T761" s="63">
        <v>44</v>
      </c>
      <c r="U761" s="66">
        <v>4</v>
      </c>
      <c r="V761" s="66">
        <v>4</v>
      </c>
      <c r="W761" s="63">
        <v>27</v>
      </c>
      <c r="X761" s="63">
        <v>22</v>
      </c>
      <c r="Y761" s="63">
        <v>18</v>
      </c>
      <c r="Z761" s="58"/>
      <c r="AA761" s="66">
        <v>8</v>
      </c>
      <c r="AB761" s="63">
        <v>13</v>
      </c>
      <c r="AC761" s="63">
        <v>22</v>
      </c>
      <c r="AD761" s="63">
        <v>22</v>
      </c>
      <c r="AE761" s="66">
        <v>4</v>
      </c>
      <c r="AF761" s="58"/>
      <c r="AG761" s="58"/>
      <c r="AH761" s="58"/>
      <c r="AI761" s="58"/>
      <c r="AJ761" s="58"/>
      <c r="AK761" s="58"/>
      <c r="AL761" s="58"/>
      <c r="AM761" s="58"/>
      <c r="AN761" s="58"/>
      <c r="AO761" s="58"/>
      <c r="AP761" s="58"/>
      <c r="AQ761" s="58"/>
      <c r="AR761" s="58"/>
      <c r="AS761" s="58"/>
      <c r="AT761" s="58"/>
      <c r="AU761" s="58"/>
      <c r="AV761" s="58"/>
      <c r="AW761" s="58"/>
      <c r="AX761" s="58"/>
      <c r="AY761" s="58"/>
      <c r="AZ761" s="58"/>
      <c r="BA761" s="58"/>
      <c r="BB761" s="58"/>
      <c r="BC761" s="58"/>
      <c r="BD761" s="58"/>
      <c r="BE761" s="58"/>
      <c r="BF761" s="58"/>
      <c r="BG761" s="58"/>
      <c r="BH761" s="58"/>
      <c r="BI761" s="58"/>
      <c r="BJ761" s="58"/>
      <c r="BK761" s="58"/>
      <c r="BL761" s="58"/>
      <c r="BM761" s="58"/>
      <c r="BN761" s="58"/>
      <c r="BO761" s="58"/>
      <c r="BP761" s="58"/>
      <c r="BQ761" s="58"/>
      <c r="BR761" s="58"/>
      <c r="BS761" s="58"/>
      <c r="BT761" s="58"/>
      <c r="BU761" s="58"/>
      <c r="BV761" s="58"/>
      <c r="BW761" s="58"/>
      <c r="BX761" s="58"/>
      <c r="BY761" s="58"/>
      <c r="BZ761" s="58"/>
      <c r="CA761" s="58"/>
      <c r="CB761" s="58"/>
      <c r="CC761" s="58"/>
      <c r="CD761" s="58"/>
      <c r="CE761" s="58"/>
      <c r="CF761" s="58"/>
    </row>
    <row r="762" spans="2:84" x14ac:dyDescent="0.2">
      <c r="B762" s="62" t="s">
        <v>273</v>
      </c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  <c r="AC762" s="58"/>
      <c r="AD762" s="58"/>
      <c r="AE762" s="58"/>
      <c r="AF762" s="58"/>
      <c r="AG762" s="58"/>
      <c r="AH762" s="58"/>
      <c r="AI762" s="58"/>
      <c r="AJ762" s="58"/>
      <c r="AK762" s="58"/>
      <c r="AL762" s="58"/>
      <c r="AM762" s="58"/>
      <c r="AN762" s="58"/>
      <c r="AO762" s="58"/>
      <c r="AP762" s="58"/>
      <c r="AQ762" s="58"/>
      <c r="AR762" s="58"/>
      <c r="AS762" s="58"/>
      <c r="AT762" s="58"/>
      <c r="AU762" s="58"/>
      <c r="AV762" s="58"/>
      <c r="AW762" s="58"/>
      <c r="AX762" s="58"/>
      <c r="AY762" s="58"/>
      <c r="AZ762" s="58"/>
      <c r="BA762" s="58"/>
      <c r="BB762" s="58"/>
      <c r="BC762" s="58"/>
      <c r="BD762" s="58"/>
      <c r="BE762" s="58"/>
      <c r="BF762" s="58"/>
      <c r="BG762" s="58"/>
      <c r="BH762" s="58"/>
      <c r="BI762" s="58"/>
      <c r="BJ762" s="58"/>
      <c r="BK762" s="58"/>
      <c r="BL762" s="58"/>
      <c r="BM762" s="58"/>
      <c r="BN762" s="58"/>
      <c r="BO762" s="58"/>
      <c r="BP762" s="58"/>
      <c r="BQ762" s="58"/>
      <c r="BR762" s="58"/>
      <c r="BS762" s="58"/>
      <c r="BT762" s="58"/>
      <c r="BU762" s="58"/>
      <c r="BV762" s="58"/>
      <c r="BW762" s="58"/>
      <c r="BX762" s="58"/>
      <c r="BY762" s="58"/>
      <c r="BZ762" s="58"/>
      <c r="CA762" s="58"/>
      <c r="CB762" s="58"/>
      <c r="CC762" s="58"/>
      <c r="CD762" s="58"/>
      <c r="CE762" s="58"/>
      <c r="CF762" s="58"/>
    </row>
    <row r="763" spans="2:84" x14ac:dyDescent="0.2">
      <c r="B763" s="62" t="s">
        <v>277</v>
      </c>
      <c r="G763" s="64">
        <v>119354</v>
      </c>
      <c r="H763" s="64">
        <v>154238</v>
      </c>
      <c r="I763" s="64">
        <v>132371</v>
      </c>
      <c r="J763" s="64">
        <v>126435</v>
      </c>
      <c r="K763" s="64">
        <v>132404</v>
      </c>
      <c r="L763" s="61">
        <v>74449</v>
      </c>
      <c r="M763" s="64">
        <v>175555</v>
      </c>
      <c r="N763" s="64">
        <v>137851</v>
      </c>
      <c r="O763" s="64">
        <v>116796</v>
      </c>
      <c r="P763" s="64">
        <v>115440</v>
      </c>
      <c r="Q763" s="64">
        <v>136739</v>
      </c>
      <c r="R763" s="61">
        <v>98475</v>
      </c>
      <c r="S763" s="61">
        <v>99375</v>
      </c>
      <c r="T763" s="64">
        <v>107824</v>
      </c>
      <c r="U763" s="61">
        <v>99062</v>
      </c>
      <c r="V763" s="61">
        <v>99663</v>
      </c>
      <c r="W763" s="64">
        <v>121272</v>
      </c>
      <c r="X763" s="61">
        <v>82651</v>
      </c>
      <c r="Y763" s="61">
        <v>77660</v>
      </c>
      <c r="Z763" s="64">
        <v>108203</v>
      </c>
      <c r="AA763" s="61">
        <v>84273</v>
      </c>
      <c r="AB763" s="61">
        <v>78796</v>
      </c>
      <c r="AC763" s="61">
        <v>64110</v>
      </c>
      <c r="AD763" s="61">
        <v>14329</v>
      </c>
      <c r="AE763" s="60">
        <v>7939</v>
      </c>
      <c r="AF763" s="60">
        <v>3490</v>
      </c>
      <c r="AG763" s="61">
        <v>17830</v>
      </c>
      <c r="AH763" s="61">
        <v>27704</v>
      </c>
      <c r="AI763" s="61">
        <v>41016</v>
      </c>
      <c r="AJ763" s="61">
        <v>28289</v>
      </c>
      <c r="AK763" s="61">
        <v>32172</v>
      </c>
      <c r="AL763" s="61">
        <v>35374</v>
      </c>
      <c r="AM763" s="61">
        <v>31584</v>
      </c>
      <c r="AN763" s="61">
        <v>27686</v>
      </c>
      <c r="AO763" s="61">
        <v>34154</v>
      </c>
      <c r="AP763" s="61">
        <v>30183</v>
      </c>
      <c r="AQ763" s="61">
        <v>19109</v>
      </c>
      <c r="AR763" s="61">
        <v>26211</v>
      </c>
      <c r="AS763" s="61">
        <v>16931</v>
      </c>
      <c r="AT763" s="60">
        <v>2346</v>
      </c>
      <c r="AU763" s="60">
        <v>6918</v>
      </c>
      <c r="AV763" s="60">
        <v>1621</v>
      </c>
      <c r="AW763" s="59">
        <v>955</v>
      </c>
      <c r="AX763" s="60">
        <v>4753</v>
      </c>
      <c r="AY763" s="59">
        <v>807</v>
      </c>
      <c r="AZ763" s="60">
        <v>2066</v>
      </c>
      <c r="BA763" s="59">
        <v>121</v>
      </c>
      <c r="BB763" s="59">
        <v>817</v>
      </c>
      <c r="BC763" s="59">
        <v>108</v>
      </c>
      <c r="BD763" s="59">
        <v>385</v>
      </c>
      <c r="BE763" s="58"/>
      <c r="BF763" s="59">
        <v>165</v>
      </c>
      <c r="BG763" s="58"/>
      <c r="BH763" s="58"/>
      <c r="BI763" s="58"/>
      <c r="BJ763" s="58"/>
      <c r="BK763" s="58"/>
      <c r="BL763" s="58"/>
      <c r="BM763" s="58"/>
      <c r="BN763" s="58"/>
      <c r="BO763" s="58"/>
      <c r="BP763" s="58"/>
      <c r="BQ763" s="58"/>
      <c r="BR763" s="58"/>
      <c r="BS763" s="58"/>
      <c r="BT763" s="58"/>
      <c r="BU763" s="58"/>
      <c r="BV763" s="58"/>
      <c r="BW763" s="58"/>
      <c r="BX763" s="58"/>
      <c r="BY763" s="58"/>
      <c r="BZ763" s="58"/>
      <c r="CA763" s="58"/>
      <c r="CB763" s="58"/>
      <c r="CC763" s="58"/>
      <c r="CD763" s="58"/>
      <c r="CE763" s="58"/>
      <c r="CF763" s="58"/>
    </row>
    <row r="764" spans="2:84" x14ac:dyDescent="0.2">
      <c r="B764" s="62" t="s">
        <v>781</v>
      </c>
      <c r="G764" s="64">
        <v>193776</v>
      </c>
      <c r="H764" s="64">
        <v>312008</v>
      </c>
      <c r="I764" s="64">
        <v>189329</v>
      </c>
      <c r="J764" s="64">
        <v>142767</v>
      </c>
      <c r="K764" s="64">
        <v>177722</v>
      </c>
      <c r="L764" s="64">
        <v>129813</v>
      </c>
      <c r="M764" s="64">
        <v>130022</v>
      </c>
      <c r="N764" s="64">
        <v>144953</v>
      </c>
      <c r="O764" s="64">
        <v>123746</v>
      </c>
      <c r="P764" s="64">
        <v>148230</v>
      </c>
      <c r="Q764" s="64">
        <v>212297</v>
      </c>
      <c r="R764" s="64">
        <v>216564</v>
      </c>
      <c r="S764" s="64">
        <v>239379</v>
      </c>
      <c r="T764" s="64">
        <v>239185</v>
      </c>
      <c r="U764" s="64">
        <v>144226</v>
      </c>
      <c r="V764" s="64">
        <v>139233</v>
      </c>
      <c r="W764" s="64">
        <v>167098</v>
      </c>
      <c r="X764" s="64">
        <v>125122</v>
      </c>
      <c r="Y764" s="64">
        <v>122112</v>
      </c>
      <c r="Z764" s="64">
        <v>146733</v>
      </c>
      <c r="AA764" s="64">
        <v>125691</v>
      </c>
      <c r="AB764" s="64">
        <v>141892</v>
      </c>
      <c r="AC764" s="64">
        <v>245952</v>
      </c>
      <c r="AD764" s="64">
        <v>257210</v>
      </c>
      <c r="AE764" s="64">
        <v>198516</v>
      </c>
      <c r="AF764" s="64">
        <v>163001</v>
      </c>
      <c r="AG764" s="64">
        <v>116691</v>
      </c>
      <c r="AH764" s="64">
        <v>110660</v>
      </c>
      <c r="AI764" s="61">
        <v>92153</v>
      </c>
      <c r="AJ764" s="61">
        <v>28688</v>
      </c>
      <c r="AK764" s="61">
        <v>11544</v>
      </c>
      <c r="AL764" s="60">
        <v>3096</v>
      </c>
      <c r="AM764" s="58"/>
      <c r="AN764" s="58"/>
      <c r="AO764" s="58"/>
      <c r="AP764" s="58"/>
      <c r="AQ764" s="58"/>
      <c r="AR764" s="58"/>
      <c r="AS764" s="58"/>
      <c r="AT764" s="58"/>
      <c r="AU764" s="58"/>
      <c r="AV764" s="58"/>
      <c r="AW764" s="58"/>
      <c r="AX764" s="58"/>
      <c r="AY764" s="58"/>
      <c r="AZ764" s="58"/>
      <c r="BA764" s="58"/>
      <c r="BB764" s="58"/>
      <c r="BC764" s="58"/>
      <c r="BD764" s="58"/>
      <c r="BE764" s="58"/>
      <c r="BF764" s="58"/>
      <c r="BG764" s="58"/>
      <c r="BH764" s="58"/>
      <c r="BI764" s="58"/>
      <c r="BJ764" s="58"/>
      <c r="BK764" s="58"/>
      <c r="BL764" s="58"/>
      <c r="BM764" s="58"/>
      <c r="BN764" s="58"/>
      <c r="BO764" s="58"/>
      <c r="BP764" s="58"/>
      <c r="BQ764" s="58"/>
      <c r="BR764" s="58"/>
      <c r="BS764" s="58"/>
      <c r="BT764" s="58"/>
      <c r="BU764" s="58"/>
      <c r="BV764" s="58"/>
      <c r="BW764" s="58"/>
      <c r="BX764" s="58"/>
      <c r="BY764" s="58"/>
      <c r="BZ764" s="58"/>
      <c r="CA764" s="58"/>
      <c r="CB764" s="58"/>
      <c r="CC764" s="58"/>
      <c r="CD764" s="58"/>
      <c r="CE764" s="58"/>
      <c r="CF764" s="58"/>
    </row>
    <row r="765" spans="2:84" x14ac:dyDescent="0.2">
      <c r="B765" s="62" t="s">
        <v>280</v>
      </c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  <c r="AC765" s="58"/>
      <c r="AD765" s="58"/>
      <c r="AE765" s="58"/>
      <c r="AF765" s="58"/>
      <c r="AG765" s="58"/>
      <c r="AH765" s="58"/>
      <c r="AI765" s="58"/>
      <c r="AJ765" s="58"/>
      <c r="AK765" s="58"/>
      <c r="AL765" s="58"/>
      <c r="AM765" s="58"/>
      <c r="AN765" s="58"/>
      <c r="AO765" s="58"/>
      <c r="AP765" s="58"/>
      <c r="AQ765" s="58"/>
      <c r="AR765" s="58"/>
      <c r="AS765" s="58"/>
      <c r="AT765" s="58"/>
      <c r="AU765" s="58"/>
      <c r="AV765" s="58"/>
      <c r="AW765" s="58"/>
      <c r="AX765" s="58"/>
      <c r="AY765" s="58"/>
      <c r="AZ765" s="58"/>
      <c r="BA765" s="58"/>
      <c r="BB765" s="58"/>
      <c r="BC765" s="58"/>
      <c r="BD765" s="58"/>
      <c r="BE765" s="58"/>
      <c r="BF765" s="58"/>
      <c r="BG765" s="58"/>
      <c r="BH765" s="58"/>
      <c r="BI765" s="58"/>
      <c r="BJ765" s="58"/>
      <c r="BK765" s="58"/>
      <c r="BL765" s="58"/>
      <c r="BM765" s="58"/>
      <c r="BN765" s="58"/>
      <c r="BO765" s="58"/>
      <c r="BP765" s="58"/>
      <c r="BQ765" s="58"/>
      <c r="BR765" s="58"/>
      <c r="BS765" s="58"/>
      <c r="BT765" s="58"/>
      <c r="BU765" s="58"/>
      <c r="BV765" s="58"/>
      <c r="BW765" s="58"/>
      <c r="BX765" s="58"/>
      <c r="BY765" s="58"/>
      <c r="BZ765" s="58"/>
      <c r="CA765" s="58"/>
      <c r="CB765" s="58"/>
      <c r="CC765" s="58"/>
      <c r="CD765" s="58"/>
      <c r="CE765" s="58"/>
      <c r="CF765" s="58"/>
    </row>
    <row r="766" spans="2:84" x14ac:dyDescent="0.2">
      <c r="B766" s="62" t="s">
        <v>281</v>
      </c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  <c r="AC766" s="58"/>
      <c r="AD766" s="58"/>
      <c r="AE766" s="58"/>
      <c r="AF766" s="58"/>
      <c r="AG766" s="58"/>
      <c r="AH766" s="58"/>
      <c r="AI766" s="58"/>
      <c r="AJ766" s="58"/>
      <c r="AK766" s="58"/>
      <c r="AL766" s="58"/>
      <c r="AM766" s="58"/>
      <c r="AN766" s="58"/>
      <c r="AO766" s="58"/>
      <c r="AP766" s="58"/>
      <c r="AQ766" s="58"/>
      <c r="AR766" s="58"/>
      <c r="AS766" s="58"/>
      <c r="AT766" s="58"/>
      <c r="AU766" s="58"/>
      <c r="AV766" s="58"/>
      <c r="AW766" s="58"/>
      <c r="AX766" s="58"/>
      <c r="AY766" s="58"/>
      <c r="AZ766" s="58"/>
      <c r="BA766" s="58"/>
      <c r="BB766" s="58"/>
      <c r="BC766" s="58"/>
      <c r="BD766" s="58"/>
      <c r="BE766" s="58"/>
      <c r="BF766" s="58"/>
      <c r="BG766" s="58"/>
      <c r="BH766" s="58"/>
      <c r="BI766" s="58"/>
      <c r="BJ766" s="58"/>
      <c r="BK766" s="58"/>
      <c r="BL766" s="58"/>
      <c r="BM766" s="58"/>
      <c r="BN766" s="58"/>
      <c r="BO766" s="58"/>
      <c r="BP766" s="58"/>
      <c r="BQ766" s="58"/>
      <c r="BR766" s="58"/>
      <c r="BS766" s="58"/>
      <c r="BT766" s="58"/>
      <c r="BU766" s="58"/>
      <c r="BV766" s="58"/>
      <c r="BW766" s="58"/>
      <c r="BX766" s="58"/>
      <c r="BY766" s="58"/>
      <c r="BZ766" s="58"/>
      <c r="CA766" s="58"/>
      <c r="CB766" s="58"/>
      <c r="CC766" s="58"/>
      <c r="CD766" s="58"/>
      <c r="CE766" s="58"/>
      <c r="CF766" s="58"/>
    </row>
    <row r="767" spans="2:84" x14ac:dyDescent="0.2">
      <c r="B767" s="62" t="s">
        <v>283</v>
      </c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  <c r="AC767" s="58"/>
      <c r="AD767" s="58"/>
      <c r="AE767" s="58"/>
      <c r="AF767" s="58"/>
      <c r="AG767" s="58"/>
      <c r="AH767" s="58"/>
      <c r="AI767" s="58"/>
      <c r="AJ767" s="61">
        <v>17408</v>
      </c>
      <c r="AK767" s="58"/>
      <c r="AL767" s="58"/>
      <c r="AM767" s="58"/>
      <c r="AN767" s="58"/>
      <c r="AO767" s="58"/>
      <c r="AP767" s="60">
        <v>3482</v>
      </c>
      <c r="AQ767" s="58"/>
      <c r="AR767" s="58"/>
      <c r="AS767" s="60">
        <v>2702</v>
      </c>
      <c r="AT767" s="60">
        <v>5408</v>
      </c>
      <c r="AU767" s="60">
        <v>2306</v>
      </c>
      <c r="AV767" s="60">
        <v>4228</v>
      </c>
      <c r="AW767" s="60">
        <v>3702</v>
      </c>
      <c r="AX767" s="60">
        <v>3585</v>
      </c>
      <c r="AY767" s="58"/>
      <c r="AZ767" s="60">
        <v>1426</v>
      </c>
      <c r="BA767" s="60">
        <v>8755</v>
      </c>
      <c r="BB767" s="58"/>
      <c r="BC767" s="61">
        <v>19201</v>
      </c>
      <c r="BD767" s="60">
        <v>1793</v>
      </c>
      <c r="BE767" s="58"/>
      <c r="BF767" s="58"/>
      <c r="BG767" s="58"/>
      <c r="BH767" s="58"/>
      <c r="BI767" s="58"/>
      <c r="BJ767" s="58"/>
      <c r="BK767" s="58"/>
      <c r="BL767" s="58"/>
      <c r="BM767" s="58"/>
      <c r="BN767" s="58"/>
      <c r="BO767" s="58"/>
      <c r="BP767" s="58"/>
      <c r="BQ767" s="58"/>
      <c r="BR767" s="58"/>
      <c r="BS767" s="58"/>
      <c r="BT767" s="58"/>
      <c r="BU767" s="58"/>
      <c r="BV767" s="58"/>
      <c r="BW767" s="58"/>
      <c r="BX767" s="58"/>
      <c r="BY767" s="58"/>
      <c r="BZ767" s="58"/>
      <c r="CA767" s="58"/>
      <c r="CB767" s="58"/>
      <c r="CC767" s="58"/>
      <c r="CD767" s="58"/>
      <c r="CE767" s="58"/>
      <c r="CF767" s="58"/>
    </row>
    <row r="768" spans="2:84" x14ac:dyDescent="0.2">
      <c r="B768" s="62" t="s">
        <v>285</v>
      </c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  <c r="AC768" s="58"/>
      <c r="AD768" s="58"/>
      <c r="AE768" s="58"/>
      <c r="AF768" s="58"/>
      <c r="AG768" s="58"/>
      <c r="AH768" s="58"/>
      <c r="AI768" s="58"/>
      <c r="AJ768" s="58"/>
      <c r="AK768" s="58"/>
      <c r="AL768" s="58"/>
      <c r="AM768" s="58"/>
      <c r="AN768" s="58"/>
      <c r="AO768" s="58"/>
      <c r="AP768" s="58"/>
      <c r="AQ768" s="58"/>
      <c r="AR768" s="58"/>
      <c r="AS768" s="58"/>
      <c r="AT768" s="58"/>
      <c r="AU768" s="58"/>
      <c r="AV768" s="58"/>
      <c r="AW768" s="58"/>
      <c r="AX768" s="58"/>
      <c r="AY768" s="58"/>
      <c r="AZ768" s="58"/>
      <c r="BA768" s="58"/>
      <c r="BB768" s="58"/>
      <c r="BC768" s="58"/>
      <c r="BD768" s="58"/>
      <c r="BE768" s="58"/>
      <c r="BF768" s="58"/>
      <c r="BG768" s="58"/>
      <c r="BH768" s="58"/>
      <c r="BI768" s="58"/>
      <c r="BJ768" s="58"/>
      <c r="BK768" s="58"/>
      <c r="BL768" s="58"/>
      <c r="BM768" s="58"/>
      <c r="BN768" s="58"/>
      <c r="BO768" s="58"/>
      <c r="BP768" s="58"/>
      <c r="BQ768" s="58"/>
      <c r="BR768" s="58"/>
      <c r="BS768" s="58"/>
      <c r="BT768" s="58"/>
      <c r="BU768" s="58"/>
      <c r="BV768" s="58"/>
      <c r="BW768" s="58"/>
      <c r="BX768" s="58"/>
      <c r="BY768" s="58"/>
      <c r="BZ768" s="58"/>
      <c r="CA768" s="58"/>
      <c r="CB768" s="58"/>
      <c r="CC768" s="58"/>
      <c r="CD768" s="58"/>
      <c r="CE768" s="58"/>
      <c r="CF768" s="58"/>
    </row>
    <row r="769" spans="2:84" x14ac:dyDescent="0.2">
      <c r="B769" s="62" t="s">
        <v>288</v>
      </c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  <c r="AC769" s="58"/>
      <c r="AD769" s="58"/>
      <c r="AE769" s="58"/>
      <c r="AF769" s="58"/>
      <c r="AG769" s="58"/>
      <c r="AH769" s="58"/>
      <c r="AI769" s="58"/>
      <c r="AJ769" s="58"/>
      <c r="AK769" s="58"/>
      <c r="AL769" s="58"/>
      <c r="AM769" s="58"/>
      <c r="AN769" s="58"/>
      <c r="AO769" s="58"/>
      <c r="AP769" s="58"/>
      <c r="AQ769" s="58"/>
      <c r="AR769" s="58"/>
      <c r="AS769" s="58"/>
      <c r="AT769" s="58"/>
      <c r="AU769" s="58"/>
      <c r="AV769" s="58"/>
      <c r="AW769" s="58"/>
      <c r="AX769" s="58"/>
      <c r="AY769" s="58"/>
      <c r="AZ769" s="58"/>
      <c r="BA769" s="58"/>
      <c r="BB769" s="58"/>
      <c r="BC769" s="58"/>
      <c r="BD769" s="58"/>
      <c r="BE769" s="58"/>
      <c r="BF769" s="58"/>
      <c r="BG769" s="58"/>
      <c r="BH769" s="58"/>
      <c r="BI769" s="58"/>
      <c r="BJ769" s="58"/>
      <c r="BK769" s="58"/>
      <c r="BL769" s="58"/>
      <c r="BM769" s="58"/>
      <c r="BN769" s="58"/>
      <c r="BO769" s="58"/>
      <c r="BP769" s="58"/>
      <c r="BQ769" s="58"/>
      <c r="BR769" s="58"/>
      <c r="BS769" s="58"/>
      <c r="BT769" s="58"/>
      <c r="BU769" s="58"/>
      <c r="BV769" s="58"/>
      <c r="BW769" s="58"/>
      <c r="BX769" s="58"/>
      <c r="BY769" s="58"/>
      <c r="BZ769" s="58"/>
      <c r="CA769" s="58"/>
      <c r="CB769" s="58"/>
      <c r="CC769" s="58"/>
      <c r="CD769" s="58"/>
      <c r="CE769" s="58"/>
      <c r="CF769" s="58"/>
    </row>
    <row r="770" spans="2:84" x14ac:dyDescent="0.2">
      <c r="B770" s="62" t="s">
        <v>289</v>
      </c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  <c r="AD770" s="58"/>
      <c r="AE770" s="58"/>
      <c r="AF770" s="58"/>
      <c r="AG770" s="58"/>
      <c r="AH770" s="58"/>
      <c r="AI770" s="58"/>
      <c r="AJ770" s="58"/>
      <c r="AK770" s="58"/>
      <c r="AL770" s="58"/>
      <c r="AM770" s="58"/>
      <c r="AN770" s="58"/>
      <c r="AO770" s="58"/>
      <c r="AP770" s="58"/>
      <c r="AQ770" s="58"/>
      <c r="AR770" s="58"/>
      <c r="AS770" s="58"/>
      <c r="AT770" s="58"/>
      <c r="AU770" s="58"/>
      <c r="AV770" s="58"/>
      <c r="AW770" s="58"/>
      <c r="AX770" s="58"/>
      <c r="AY770" s="58"/>
      <c r="AZ770" s="58"/>
      <c r="BA770" s="58"/>
      <c r="BB770" s="58"/>
      <c r="BC770" s="58"/>
      <c r="BD770" s="58"/>
      <c r="BE770" s="58"/>
      <c r="BF770" s="58"/>
      <c r="BG770" s="58"/>
      <c r="BH770" s="58"/>
      <c r="BI770" s="58"/>
      <c r="BJ770" s="58"/>
      <c r="BK770" s="58"/>
      <c r="BL770" s="58"/>
      <c r="BM770" s="58"/>
      <c r="BN770" s="58"/>
      <c r="BO770" s="58"/>
      <c r="BP770" s="58"/>
      <c r="BQ770" s="58"/>
      <c r="BR770" s="58"/>
      <c r="BS770" s="58"/>
      <c r="BT770" s="58"/>
      <c r="BU770" s="58"/>
      <c r="BV770" s="58"/>
      <c r="BW770" s="58"/>
      <c r="BX770" s="58"/>
      <c r="BY770" s="58"/>
      <c r="BZ770" s="58"/>
      <c r="CA770" s="58"/>
      <c r="CB770" s="58"/>
      <c r="CC770" s="58"/>
      <c r="CD770" s="58"/>
      <c r="CE770" s="58"/>
      <c r="CF770" s="58"/>
    </row>
    <row r="771" spans="2:84" x14ac:dyDescent="0.2">
      <c r="B771" s="62" t="s">
        <v>290</v>
      </c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  <c r="AC771" s="58"/>
      <c r="AD771" s="58"/>
      <c r="AE771" s="58"/>
      <c r="AF771" s="58"/>
      <c r="AG771" s="58"/>
      <c r="AH771" s="58"/>
      <c r="AI771" s="58"/>
      <c r="AJ771" s="58"/>
      <c r="AK771" s="58"/>
      <c r="AL771" s="58"/>
      <c r="AM771" s="58"/>
      <c r="AN771" s="58"/>
      <c r="AO771" s="58"/>
      <c r="AP771" s="58"/>
      <c r="AQ771" s="58"/>
      <c r="AR771" s="58"/>
      <c r="AS771" s="58"/>
      <c r="AT771" s="58"/>
      <c r="AU771" s="58"/>
      <c r="AV771" s="58"/>
      <c r="AW771" s="58"/>
      <c r="AX771" s="58"/>
      <c r="AY771" s="58"/>
      <c r="AZ771" s="58"/>
      <c r="BA771" s="58"/>
      <c r="BB771" s="58"/>
      <c r="BC771" s="58"/>
      <c r="BD771" s="58"/>
      <c r="BE771" s="58"/>
      <c r="BF771" s="58"/>
      <c r="BG771" s="58"/>
      <c r="BH771" s="58"/>
      <c r="BI771" s="58"/>
      <c r="BJ771" s="58"/>
      <c r="BK771" s="58"/>
      <c r="BL771" s="58"/>
      <c r="BM771" s="58"/>
      <c r="BN771" s="58"/>
      <c r="BO771" s="58"/>
      <c r="BP771" s="58"/>
      <c r="BQ771" s="58"/>
      <c r="BR771" s="58"/>
      <c r="BS771" s="58"/>
      <c r="BT771" s="58"/>
      <c r="BU771" s="58"/>
      <c r="BV771" s="58"/>
      <c r="BW771" s="58"/>
      <c r="BX771" s="58"/>
      <c r="BY771" s="58"/>
      <c r="BZ771" s="58"/>
      <c r="CA771" s="58"/>
      <c r="CB771" s="58"/>
      <c r="CC771" s="58"/>
      <c r="CD771" s="58"/>
      <c r="CE771" s="58"/>
      <c r="CF771" s="58"/>
    </row>
    <row r="772" spans="2:84" x14ac:dyDescent="0.2">
      <c r="B772" s="62" t="s">
        <v>291</v>
      </c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  <c r="AC772" s="58"/>
      <c r="AD772" s="58"/>
      <c r="AE772" s="58"/>
      <c r="AF772" s="58"/>
      <c r="AG772" s="58"/>
      <c r="AH772" s="58"/>
      <c r="AI772" s="58"/>
      <c r="AJ772" s="58"/>
      <c r="AK772" s="58"/>
      <c r="AL772" s="58"/>
      <c r="AM772" s="58"/>
      <c r="AN772" s="58"/>
      <c r="AO772" s="58"/>
      <c r="AP772" s="58"/>
      <c r="AQ772" s="58"/>
      <c r="AR772" s="58"/>
      <c r="AS772" s="58"/>
      <c r="AT772" s="58"/>
      <c r="AU772" s="58"/>
      <c r="AV772" s="58"/>
      <c r="AW772" s="58"/>
      <c r="AX772" s="58"/>
      <c r="AY772" s="58"/>
      <c r="AZ772" s="58"/>
      <c r="BA772" s="58"/>
      <c r="BB772" s="58"/>
      <c r="BC772" s="58"/>
      <c r="BD772" s="58"/>
      <c r="BE772" s="58"/>
      <c r="BF772" s="58"/>
      <c r="BG772" s="58"/>
      <c r="BH772" s="58"/>
      <c r="BI772" s="58"/>
      <c r="BJ772" s="58"/>
      <c r="BK772" s="58"/>
      <c r="BL772" s="58"/>
      <c r="BM772" s="58"/>
      <c r="BN772" s="58"/>
      <c r="BO772" s="58"/>
      <c r="BP772" s="58"/>
      <c r="BQ772" s="58"/>
      <c r="BR772" s="58"/>
      <c r="BS772" s="58"/>
      <c r="BT772" s="58"/>
      <c r="BU772" s="58"/>
      <c r="BV772" s="58"/>
      <c r="BW772" s="58"/>
      <c r="BX772" s="58"/>
      <c r="BY772" s="58"/>
      <c r="BZ772" s="58"/>
      <c r="CA772" s="58"/>
      <c r="CB772" s="58"/>
      <c r="CC772" s="58"/>
      <c r="CD772" s="58"/>
      <c r="CE772" s="58"/>
      <c r="CF772" s="58"/>
    </row>
    <row r="773" spans="2:84" x14ac:dyDescent="0.2">
      <c r="B773" s="62" t="s">
        <v>294</v>
      </c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  <c r="AD773" s="58"/>
      <c r="AE773" s="58"/>
      <c r="AF773" s="58"/>
      <c r="AG773" s="58"/>
      <c r="AH773" s="58"/>
      <c r="AI773" s="58"/>
      <c r="AJ773" s="58"/>
      <c r="AK773" s="58"/>
      <c r="AL773" s="58"/>
      <c r="AM773" s="58"/>
      <c r="AN773" s="58"/>
      <c r="AO773" s="58"/>
      <c r="AP773" s="58"/>
      <c r="AQ773" s="58"/>
      <c r="AR773" s="58"/>
      <c r="AS773" s="58"/>
      <c r="AT773" s="58"/>
      <c r="AU773" s="58"/>
      <c r="AV773" s="58"/>
      <c r="AW773" s="58"/>
      <c r="AX773" s="58"/>
      <c r="AY773" s="58"/>
      <c r="AZ773" s="58"/>
      <c r="BA773" s="58"/>
      <c r="BB773" s="58"/>
      <c r="BC773" s="58"/>
      <c r="BD773" s="58"/>
      <c r="BE773" s="58"/>
      <c r="BF773" s="58"/>
      <c r="BG773" s="58"/>
      <c r="BH773" s="58"/>
      <c r="BI773" s="58"/>
      <c r="BJ773" s="58"/>
      <c r="BK773" s="58"/>
      <c r="BL773" s="58"/>
      <c r="BM773" s="58"/>
      <c r="BN773" s="58"/>
      <c r="BO773" s="58"/>
      <c r="BP773" s="58"/>
      <c r="BQ773" s="58"/>
      <c r="BR773" s="58"/>
      <c r="BS773" s="58"/>
      <c r="BT773" s="58"/>
      <c r="BU773" s="58"/>
      <c r="BV773" s="58"/>
      <c r="BW773" s="58"/>
      <c r="BX773" s="58"/>
      <c r="BY773" s="58"/>
      <c r="BZ773" s="58"/>
      <c r="CA773" s="58"/>
      <c r="CB773" s="58"/>
      <c r="CC773" s="58"/>
      <c r="CD773" s="58"/>
      <c r="CE773" s="58"/>
      <c r="CF773" s="58"/>
    </row>
    <row r="774" spans="2:84" x14ac:dyDescent="0.2">
      <c r="B774" s="62" t="s">
        <v>295</v>
      </c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  <c r="AC774" s="58"/>
      <c r="AD774" s="58"/>
      <c r="AE774" s="58"/>
      <c r="AF774" s="58"/>
      <c r="AG774" s="58"/>
      <c r="AH774" s="58"/>
      <c r="AI774" s="58"/>
      <c r="AJ774" s="58"/>
      <c r="AK774" s="58"/>
      <c r="AL774" s="58"/>
      <c r="AM774" s="58"/>
      <c r="AN774" s="58"/>
      <c r="AO774" s="58"/>
      <c r="AP774" s="58"/>
      <c r="AQ774" s="58"/>
      <c r="AR774" s="58"/>
      <c r="AS774" s="58"/>
      <c r="AT774" s="58"/>
      <c r="AU774" s="58"/>
      <c r="AV774" s="58"/>
      <c r="AW774" s="58"/>
      <c r="AX774" s="58"/>
      <c r="AY774" s="58"/>
      <c r="AZ774" s="58"/>
      <c r="BA774" s="58"/>
      <c r="BB774" s="58"/>
      <c r="BC774" s="58"/>
      <c r="BD774" s="58"/>
      <c r="BE774" s="58"/>
      <c r="BF774" s="58"/>
      <c r="BG774" s="58"/>
      <c r="BH774" s="58"/>
      <c r="BI774" s="58"/>
      <c r="BJ774" s="58"/>
      <c r="BK774" s="58"/>
      <c r="BL774" s="58"/>
      <c r="BM774" s="58"/>
      <c r="BN774" s="58"/>
      <c r="BO774" s="58"/>
      <c r="BP774" s="58"/>
      <c r="BQ774" s="58"/>
      <c r="BR774" s="58"/>
      <c r="BS774" s="58"/>
      <c r="BT774" s="58"/>
      <c r="BU774" s="58"/>
      <c r="BV774" s="58"/>
      <c r="BW774" s="58"/>
      <c r="BX774" s="58"/>
      <c r="BY774" s="58"/>
      <c r="BZ774" s="58"/>
      <c r="CA774" s="58"/>
      <c r="CB774" s="58"/>
      <c r="CC774" s="58"/>
      <c r="CD774" s="58"/>
      <c r="CE774" s="58"/>
      <c r="CF774" s="58"/>
    </row>
    <row r="775" spans="2:84" x14ac:dyDescent="0.2">
      <c r="B775" s="62" t="s">
        <v>780</v>
      </c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/>
      <c r="AD775" s="58"/>
      <c r="AE775" s="58"/>
      <c r="AF775" s="58"/>
      <c r="AG775" s="58"/>
      <c r="AH775" s="58"/>
      <c r="AI775" s="58"/>
      <c r="AJ775" s="58"/>
      <c r="AK775" s="58"/>
      <c r="AL775" s="58"/>
      <c r="AM775" s="58"/>
      <c r="AN775" s="58"/>
      <c r="AO775" s="58"/>
      <c r="AP775" s="58"/>
      <c r="AQ775" s="58"/>
      <c r="AR775" s="58"/>
      <c r="AS775" s="58"/>
      <c r="AT775" s="58"/>
      <c r="AU775" s="58"/>
      <c r="AV775" s="58"/>
      <c r="AW775" s="58"/>
      <c r="AX775" s="58"/>
      <c r="AY775" s="58"/>
      <c r="AZ775" s="58"/>
      <c r="BA775" s="58"/>
      <c r="BB775" s="58"/>
      <c r="BC775" s="58"/>
      <c r="BD775" s="58"/>
      <c r="BE775" s="58"/>
      <c r="BF775" s="58"/>
      <c r="BG775" s="58"/>
      <c r="BH775" s="58"/>
      <c r="BI775" s="58"/>
      <c r="BJ775" s="58"/>
      <c r="BK775" s="58"/>
      <c r="BL775" s="58"/>
      <c r="BM775" s="58"/>
      <c r="BN775" s="58"/>
      <c r="BO775" s="58"/>
      <c r="BP775" s="58"/>
      <c r="BQ775" s="58"/>
      <c r="BR775" s="58"/>
      <c r="BS775" s="58"/>
      <c r="BT775" s="58"/>
      <c r="BU775" s="58"/>
      <c r="BV775" s="58"/>
      <c r="BW775" s="58"/>
      <c r="BX775" s="58"/>
      <c r="BY775" s="58"/>
      <c r="BZ775" s="58"/>
      <c r="CA775" s="58"/>
      <c r="CB775" s="58"/>
      <c r="CC775" s="58"/>
      <c r="CD775" s="58"/>
      <c r="CE775" s="58"/>
      <c r="CF775" s="58"/>
    </row>
    <row r="776" spans="2:84" x14ac:dyDescent="0.2">
      <c r="B776" s="62" t="s">
        <v>298</v>
      </c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  <c r="AC776" s="58"/>
      <c r="AD776" s="58"/>
      <c r="AE776" s="58"/>
      <c r="AF776" s="58"/>
      <c r="AG776" s="58"/>
      <c r="AH776" s="58"/>
      <c r="AI776" s="58"/>
      <c r="AJ776" s="58"/>
      <c r="AK776" s="58"/>
      <c r="AL776" s="58"/>
      <c r="AM776" s="58"/>
      <c r="AN776" s="58"/>
      <c r="AO776" s="58"/>
      <c r="AP776" s="58"/>
      <c r="AQ776" s="58"/>
      <c r="AR776" s="58"/>
      <c r="AS776" s="58"/>
      <c r="AT776" s="58"/>
      <c r="AU776" s="58"/>
      <c r="AV776" s="58"/>
      <c r="AW776" s="58"/>
      <c r="AX776" s="58"/>
      <c r="AY776" s="58"/>
      <c r="AZ776" s="58"/>
      <c r="BA776" s="58"/>
      <c r="BB776" s="58"/>
      <c r="BC776" s="58"/>
      <c r="BD776" s="58"/>
      <c r="BE776" s="58"/>
      <c r="BF776" s="58"/>
      <c r="BG776" s="58"/>
      <c r="BH776" s="58"/>
      <c r="BI776" s="58"/>
      <c r="BJ776" s="58"/>
      <c r="BK776" s="58"/>
      <c r="BL776" s="58"/>
      <c r="BM776" s="58"/>
      <c r="BN776" s="58"/>
      <c r="BO776" s="58"/>
      <c r="BP776" s="58"/>
      <c r="BQ776" s="58"/>
      <c r="BR776" s="58"/>
      <c r="BS776" s="58"/>
      <c r="BT776" s="58"/>
      <c r="BU776" s="58"/>
      <c r="BV776" s="58"/>
      <c r="BW776" s="58"/>
      <c r="BX776" s="58"/>
      <c r="BY776" s="58"/>
      <c r="BZ776" s="58"/>
      <c r="CA776" s="58"/>
      <c r="CB776" s="58"/>
      <c r="CC776" s="58"/>
      <c r="CD776" s="58"/>
      <c r="CE776" s="58"/>
      <c r="CF776" s="58"/>
    </row>
    <row r="777" spans="2:84" x14ac:dyDescent="0.2">
      <c r="B777" s="62" t="s">
        <v>299</v>
      </c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58"/>
      <c r="AD777" s="58"/>
      <c r="AE777" s="58"/>
      <c r="AF777" s="58"/>
      <c r="AG777" s="58"/>
      <c r="AH777" s="58"/>
      <c r="AI777" s="58"/>
      <c r="AJ777" s="58"/>
      <c r="AK777" s="58"/>
      <c r="AL777" s="58"/>
      <c r="AM777" s="58"/>
      <c r="AN777" s="58"/>
      <c r="AO777" s="58"/>
      <c r="AP777" s="58"/>
      <c r="AQ777" s="58"/>
      <c r="AR777" s="58"/>
      <c r="AS777" s="58"/>
      <c r="AT777" s="58"/>
      <c r="AU777" s="58"/>
      <c r="AV777" s="58"/>
      <c r="AW777" s="58"/>
      <c r="AX777" s="58"/>
      <c r="AY777" s="58"/>
      <c r="AZ777" s="58"/>
      <c r="BA777" s="58"/>
      <c r="BB777" s="58"/>
      <c r="BC777" s="58"/>
      <c r="BD777" s="58"/>
      <c r="BE777" s="58"/>
      <c r="BF777" s="58"/>
      <c r="BG777" s="58"/>
      <c r="BH777" s="58"/>
      <c r="BI777" s="58"/>
      <c r="BJ777" s="58"/>
      <c r="BK777" s="58"/>
      <c r="BL777" s="58"/>
      <c r="BM777" s="58"/>
      <c r="BN777" s="58"/>
      <c r="BO777" s="58"/>
      <c r="BP777" s="58"/>
      <c r="BQ777" s="58"/>
      <c r="BR777" s="58"/>
      <c r="BS777" s="58"/>
      <c r="BT777" s="58"/>
      <c r="BU777" s="58"/>
      <c r="BV777" s="58"/>
      <c r="BW777" s="58"/>
      <c r="BX777" s="58"/>
      <c r="BY777" s="58"/>
      <c r="BZ777" s="58"/>
      <c r="CA777" s="58"/>
      <c r="CB777" s="58"/>
      <c r="CC777" s="58"/>
      <c r="CD777" s="58"/>
      <c r="CE777" s="58"/>
      <c r="CF777" s="58"/>
    </row>
    <row r="778" spans="2:84" x14ac:dyDescent="0.2">
      <c r="B778" s="62" t="s">
        <v>300</v>
      </c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58"/>
      <c r="AD778" s="58"/>
      <c r="AE778" s="58"/>
      <c r="AF778" s="58"/>
      <c r="AG778" s="58"/>
      <c r="AH778" s="58"/>
      <c r="AI778" s="58"/>
      <c r="AJ778" s="58"/>
      <c r="AK778" s="58"/>
      <c r="AL778" s="58"/>
      <c r="AM778" s="58"/>
      <c r="AN778" s="58"/>
      <c r="AO778" s="58"/>
      <c r="AP778" s="58"/>
      <c r="AQ778" s="58"/>
      <c r="AR778" s="58"/>
      <c r="AS778" s="58"/>
      <c r="AT778" s="58"/>
      <c r="AU778" s="58"/>
      <c r="AV778" s="58"/>
      <c r="AW778" s="58"/>
      <c r="AX778" s="58"/>
      <c r="AY778" s="58"/>
      <c r="AZ778" s="58"/>
      <c r="BA778" s="58"/>
      <c r="BB778" s="58"/>
      <c r="BC778" s="58"/>
      <c r="BD778" s="58"/>
      <c r="BE778" s="58"/>
      <c r="BF778" s="58"/>
      <c r="BG778" s="58"/>
      <c r="BH778" s="58"/>
      <c r="BI778" s="58"/>
      <c r="BJ778" s="58"/>
      <c r="BK778" s="58"/>
      <c r="BL778" s="58"/>
      <c r="BM778" s="58"/>
      <c r="BN778" s="58"/>
      <c r="BO778" s="58"/>
      <c r="BP778" s="58"/>
      <c r="BQ778" s="58"/>
      <c r="BR778" s="58"/>
      <c r="BS778" s="58"/>
      <c r="BT778" s="58"/>
      <c r="BU778" s="58"/>
      <c r="BV778" s="58"/>
      <c r="BW778" s="58"/>
      <c r="BX778" s="58"/>
      <c r="BY778" s="58"/>
      <c r="BZ778" s="58"/>
      <c r="CA778" s="58"/>
      <c r="CB778" s="58"/>
      <c r="CC778" s="58"/>
      <c r="CD778" s="58"/>
      <c r="CE778" s="58"/>
      <c r="CF778" s="58"/>
    </row>
    <row r="779" spans="2:84" x14ac:dyDescent="0.2">
      <c r="B779" s="62" t="s">
        <v>301</v>
      </c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58"/>
      <c r="AD779" s="58"/>
      <c r="AE779" s="58"/>
      <c r="AF779" s="58"/>
      <c r="AG779" s="58"/>
      <c r="AH779" s="58"/>
      <c r="AI779" s="58"/>
      <c r="AJ779" s="58"/>
      <c r="AK779" s="58"/>
      <c r="AL779" s="58"/>
      <c r="AM779" s="58"/>
      <c r="AN779" s="58"/>
      <c r="AO779" s="58"/>
      <c r="AP779" s="58"/>
      <c r="AQ779" s="58"/>
      <c r="AR779" s="58"/>
      <c r="AS779" s="58"/>
      <c r="AT779" s="58"/>
      <c r="AU779" s="58"/>
      <c r="AV779" s="58"/>
      <c r="AW779" s="58"/>
      <c r="AX779" s="58"/>
      <c r="AY779" s="58"/>
      <c r="AZ779" s="58"/>
      <c r="BA779" s="58"/>
      <c r="BB779" s="58"/>
      <c r="BC779" s="58"/>
      <c r="BD779" s="58"/>
      <c r="BE779" s="58"/>
      <c r="BF779" s="58"/>
      <c r="BG779" s="58"/>
      <c r="BH779" s="58"/>
      <c r="BI779" s="58"/>
      <c r="BJ779" s="58"/>
      <c r="BK779" s="58"/>
      <c r="BL779" s="58"/>
      <c r="BM779" s="58"/>
      <c r="BN779" s="58"/>
      <c r="BO779" s="58"/>
      <c r="BP779" s="58"/>
      <c r="BQ779" s="58"/>
      <c r="BR779" s="58"/>
      <c r="BS779" s="58"/>
      <c r="BT779" s="58"/>
      <c r="BU779" s="58"/>
      <c r="BV779" s="58"/>
      <c r="BW779" s="58"/>
      <c r="BX779" s="58"/>
      <c r="BY779" s="58"/>
      <c r="BZ779" s="58"/>
      <c r="CA779" s="58"/>
      <c r="CB779" s="58"/>
      <c r="CC779" s="58"/>
      <c r="CD779" s="58"/>
      <c r="CE779" s="58"/>
      <c r="CF779" s="58"/>
    </row>
    <row r="780" spans="2:84" x14ac:dyDescent="0.2">
      <c r="B780" s="62" t="s">
        <v>305</v>
      </c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  <c r="AD780" s="58"/>
      <c r="AE780" s="58"/>
      <c r="AF780" s="58"/>
      <c r="AG780" s="58"/>
      <c r="AH780" s="58"/>
      <c r="AI780" s="58"/>
      <c r="AJ780" s="58"/>
      <c r="AK780" s="58"/>
      <c r="AL780" s="58"/>
      <c r="AM780" s="58"/>
      <c r="AN780" s="58"/>
      <c r="AO780" s="58"/>
      <c r="AP780" s="58"/>
      <c r="AQ780" s="58"/>
      <c r="AR780" s="58"/>
      <c r="AS780" s="58"/>
      <c r="AT780" s="58"/>
      <c r="AU780" s="58"/>
      <c r="AV780" s="58"/>
      <c r="AW780" s="58"/>
      <c r="AX780" s="58"/>
      <c r="AY780" s="58"/>
      <c r="AZ780" s="58"/>
      <c r="BA780" s="58"/>
      <c r="BB780" s="58"/>
      <c r="BC780" s="58"/>
      <c r="BD780" s="58"/>
      <c r="BE780" s="58"/>
      <c r="BF780" s="58"/>
      <c r="BG780" s="58"/>
      <c r="BH780" s="58"/>
      <c r="BI780" s="58"/>
      <c r="BJ780" s="58"/>
      <c r="BK780" s="58"/>
      <c r="BL780" s="58"/>
      <c r="BM780" s="58"/>
      <c r="BN780" s="58"/>
      <c r="BO780" s="58"/>
      <c r="BP780" s="58"/>
      <c r="BQ780" s="58"/>
      <c r="BR780" s="58"/>
      <c r="BS780" s="58"/>
      <c r="BT780" s="58"/>
      <c r="BU780" s="58"/>
      <c r="BV780" s="58"/>
      <c r="BW780" s="58"/>
      <c r="BX780" s="58"/>
      <c r="BY780" s="58"/>
      <c r="BZ780" s="58"/>
      <c r="CA780" s="58"/>
      <c r="CB780" s="58"/>
      <c r="CC780" s="58"/>
      <c r="CD780" s="58"/>
      <c r="CE780" s="58"/>
      <c r="CF780" s="58"/>
    </row>
    <row r="781" spans="2:84" x14ac:dyDescent="0.2">
      <c r="B781" s="62" t="s">
        <v>306</v>
      </c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  <c r="AD781" s="58"/>
      <c r="AE781" s="58"/>
      <c r="AF781" s="58"/>
      <c r="AG781" s="58"/>
      <c r="AH781" s="58"/>
      <c r="AI781" s="58"/>
      <c r="AJ781" s="58"/>
      <c r="AK781" s="58"/>
      <c r="AL781" s="58"/>
      <c r="AM781" s="58"/>
      <c r="AN781" s="58"/>
      <c r="AO781" s="58"/>
      <c r="AP781" s="58"/>
      <c r="AQ781" s="58"/>
      <c r="AR781" s="58"/>
      <c r="AS781" s="58"/>
      <c r="AT781" s="58"/>
      <c r="AU781" s="58"/>
      <c r="AV781" s="58"/>
      <c r="AW781" s="58"/>
      <c r="AX781" s="58"/>
      <c r="AY781" s="58"/>
      <c r="AZ781" s="58"/>
      <c r="BA781" s="58"/>
      <c r="BB781" s="58"/>
      <c r="BC781" s="58"/>
      <c r="BD781" s="58"/>
      <c r="BE781" s="58"/>
      <c r="BF781" s="58"/>
      <c r="BG781" s="58"/>
      <c r="BH781" s="58"/>
      <c r="BI781" s="58"/>
      <c r="BJ781" s="58"/>
      <c r="BK781" s="58"/>
      <c r="BL781" s="58"/>
      <c r="BM781" s="58"/>
      <c r="BN781" s="58"/>
      <c r="BO781" s="58"/>
      <c r="BP781" s="58"/>
      <c r="BQ781" s="58"/>
      <c r="BR781" s="58"/>
      <c r="BS781" s="58"/>
      <c r="BT781" s="58"/>
      <c r="BU781" s="58"/>
      <c r="BV781" s="58"/>
      <c r="BW781" s="58"/>
      <c r="BX781" s="58"/>
      <c r="BY781" s="58"/>
      <c r="BZ781" s="58"/>
      <c r="CA781" s="58"/>
      <c r="CB781" s="58"/>
      <c r="CC781" s="58"/>
      <c r="CD781" s="58"/>
      <c r="CE781" s="58"/>
      <c r="CF781" s="58"/>
    </row>
    <row r="782" spans="2:84" x14ac:dyDescent="0.2">
      <c r="B782" s="62" t="s">
        <v>307</v>
      </c>
      <c r="G782" s="64">
        <v>921190</v>
      </c>
      <c r="H782" s="65">
        <v>1292658</v>
      </c>
      <c r="I782" s="65">
        <v>1077001</v>
      </c>
      <c r="J782" s="65">
        <v>1031531</v>
      </c>
      <c r="K782" s="65">
        <v>1237035</v>
      </c>
      <c r="L782" s="65">
        <v>1034318</v>
      </c>
      <c r="M782" s="65">
        <v>1048840</v>
      </c>
      <c r="N782" s="65">
        <v>1294647</v>
      </c>
      <c r="O782" s="64">
        <v>948607</v>
      </c>
      <c r="P782" s="64">
        <v>880158</v>
      </c>
      <c r="Q782" s="65">
        <v>1123646</v>
      </c>
      <c r="R782" s="64">
        <v>928844</v>
      </c>
      <c r="S782" s="64">
        <v>918275</v>
      </c>
      <c r="T782" s="65">
        <v>1183972</v>
      </c>
      <c r="U782" s="64">
        <v>974928</v>
      </c>
      <c r="V782" s="64">
        <v>961582</v>
      </c>
      <c r="W782" s="65">
        <v>1160284</v>
      </c>
      <c r="X782" s="64">
        <v>966136</v>
      </c>
      <c r="Y782" s="65">
        <v>1030939</v>
      </c>
      <c r="Z782" s="65">
        <v>1210740</v>
      </c>
      <c r="AA782" s="64">
        <v>914242</v>
      </c>
      <c r="AB782" s="64">
        <v>843037</v>
      </c>
      <c r="AC782" s="65">
        <v>1132182</v>
      </c>
      <c r="AD782" s="65">
        <v>1101635</v>
      </c>
      <c r="AE782" s="65">
        <v>1151184</v>
      </c>
      <c r="AF782" s="65">
        <v>1462896</v>
      </c>
      <c r="AG782" s="65">
        <v>1221732</v>
      </c>
      <c r="AH782" s="65">
        <v>1195615</v>
      </c>
      <c r="AI782" s="65">
        <v>1518591</v>
      </c>
      <c r="AJ782" s="65">
        <v>1254618</v>
      </c>
      <c r="AK782" s="65">
        <v>1238891</v>
      </c>
      <c r="AL782" s="65">
        <v>1642228</v>
      </c>
      <c r="AM782" s="65">
        <v>1332088</v>
      </c>
      <c r="AN782" s="65">
        <v>1072619</v>
      </c>
      <c r="AO782" s="64">
        <v>233188</v>
      </c>
      <c r="AP782" s="61">
        <v>23239</v>
      </c>
      <c r="AQ782" s="61">
        <v>22819</v>
      </c>
      <c r="AR782" s="61">
        <v>98304</v>
      </c>
      <c r="AS782" s="61">
        <v>80920</v>
      </c>
      <c r="AT782" s="61">
        <v>38000</v>
      </c>
      <c r="AU782" s="61">
        <v>46154</v>
      </c>
      <c r="AV782" s="61">
        <v>12439</v>
      </c>
      <c r="AW782" s="60">
        <v>6330</v>
      </c>
      <c r="AX782" s="61">
        <v>16218</v>
      </c>
      <c r="AY782" s="60">
        <v>4683</v>
      </c>
      <c r="AZ782" s="60">
        <v>1533</v>
      </c>
      <c r="BA782" s="60">
        <v>4242</v>
      </c>
      <c r="BB782" s="59">
        <v>590</v>
      </c>
      <c r="BC782" s="60">
        <v>3609</v>
      </c>
      <c r="BD782" s="60">
        <v>1428</v>
      </c>
      <c r="BE782" s="60">
        <v>1103</v>
      </c>
      <c r="BF782" s="60">
        <v>2664</v>
      </c>
      <c r="BG782" s="60">
        <v>2008</v>
      </c>
      <c r="BH782" s="60">
        <v>1427</v>
      </c>
      <c r="BI782" s="58"/>
      <c r="BJ782" s="60">
        <v>2560</v>
      </c>
      <c r="BK782" s="58"/>
      <c r="BL782" s="58"/>
      <c r="BM782" s="58"/>
      <c r="BN782" s="58"/>
      <c r="BO782" s="58"/>
      <c r="BP782" s="58"/>
      <c r="BQ782" s="58"/>
      <c r="BR782" s="60">
        <v>1378</v>
      </c>
      <c r="BS782" s="58"/>
      <c r="BT782" s="58"/>
      <c r="BU782" s="58"/>
      <c r="BV782" s="58"/>
      <c r="BW782" s="58"/>
      <c r="BX782" s="58"/>
      <c r="BY782" s="58"/>
      <c r="BZ782" s="58"/>
      <c r="CA782" s="58"/>
      <c r="CB782" s="58"/>
      <c r="CC782" s="58"/>
      <c r="CD782" s="58"/>
      <c r="CE782" s="58"/>
      <c r="CF782" s="58"/>
    </row>
    <row r="783" spans="2:84" x14ac:dyDescent="0.2">
      <c r="B783" s="62" t="s">
        <v>310</v>
      </c>
      <c r="G783" s="59">
        <v>800</v>
      </c>
      <c r="H783" s="59">
        <v>385</v>
      </c>
      <c r="I783" s="59">
        <v>644</v>
      </c>
      <c r="J783" s="59">
        <v>420</v>
      </c>
      <c r="K783" s="59">
        <v>527</v>
      </c>
      <c r="L783" s="59">
        <v>665</v>
      </c>
      <c r="M783" s="59">
        <v>394</v>
      </c>
      <c r="N783" s="59">
        <v>763</v>
      </c>
      <c r="O783" s="59">
        <v>952</v>
      </c>
      <c r="P783" s="59">
        <v>371</v>
      </c>
      <c r="Q783" s="59">
        <v>132</v>
      </c>
      <c r="R783" s="63">
        <v>76</v>
      </c>
      <c r="S783" s="59">
        <v>271</v>
      </c>
      <c r="T783" s="59">
        <v>630</v>
      </c>
      <c r="U783" s="59">
        <v>817</v>
      </c>
      <c r="V783" s="59">
        <v>669</v>
      </c>
      <c r="W783" s="59">
        <v>820</v>
      </c>
      <c r="X783" s="60">
        <v>1028</v>
      </c>
      <c r="Y783" s="60">
        <v>1692</v>
      </c>
      <c r="Z783" s="60">
        <v>1707</v>
      </c>
      <c r="AA783" s="60">
        <v>2348</v>
      </c>
      <c r="AB783" s="59">
        <v>245</v>
      </c>
      <c r="AC783" s="63">
        <v>75</v>
      </c>
      <c r="AD783" s="63">
        <v>99</v>
      </c>
      <c r="AE783" s="63">
        <v>10</v>
      </c>
      <c r="AF783" s="63">
        <v>20</v>
      </c>
      <c r="AG783" s="58"/>
      <c r="AH783" s="63">
        <v>10</v>
      </c>
      <c r="AI783" s="63">
        <v>32</v>
      </c>
      <c r="AJ783" s="58"/>
      <c r="AK783" s="63">
        <v>10</v>
      </c>
      <c r="AL783" s="58"/>
      <c r="AM783" s="58"/>
      <c r="AN783" s="58"/>
      <c r="AO783" s="58"/>
      <c r="AP783" s="58"/>
      <c r="AQ783" s="58"/>
      <c r="AR783" s="58"/>
      <c r="AS783" s="58"/>
      <c r="AT783" s="58"/>
      <c r="AU783" s="58"/>
      <c r="AV783" s="58"/>
      <c r="AW783" s="58"/>
      <c r="AX783" s="58"/>
      <c r="AY783" s="58"/>
      <c r="AZ783" s="58"/>
      <c r="BA783" s="58"/>
      <c r="BB783" s="58"/>
      <c r="BC783" s="58"/>
      <c r="BD783" s="58"/>
      <c r="BE783" s="58"/>
      <c r="BF783" s="58"/>
      <c r="BG783" s="58"/>
      <c r="BH783" s="58"/>
      <c r="BI783" s="58"/>
      <c r="BJ783" s="58"/>
      <c r="BK783" s="58"/>
      <c r="BL783" s="58"/>
      <c r="BM783" s="58"/>
      <c r="BN783" s="58"/>
      <c r="BO783" s="58"/>
      <c r="BP783" s="58"/>
      <c r="BQ783" s="58"/>
      <c r="BR783" s="58"/>
      <c r="BS783" s="58"/>
      <c r="BT783" s="58"/>
      <c r="BU783" s="58"/>
      <c r="BV783" s="58"/>
      <c r="BW783" s="58"/>
      <c r="BX783" s="58"/>
      <c r="BY783" s="58"/>
      <c r="BZ783" s="58"/>
      <c r="CA783" s="58"/>
      <c r="CB783" s="58"/>
      <c r="CC783" s="58"/>
      <c r="CD783" s="58"/>
      <c r="CE783" s="58"/>
      <c r="CF783" s="58"/>
    </row>
    <row r="784" spans="2:84" x14ac:dyDescent="0.2">
      <c r="B784" s="62" t="s">
        <v>311</v>
      </c>
      <c r="G784" s="59">
        <v>564</v>
      </c>
      <c r="H784" s="59">
        <v>661</v>
      </c>
      <c r="I784" s="59">
        <v>639</v>
      </c>
      <c r="J784" s="59">
        <v>349</v>
      </c>
      <c r="K784" s="59">
        <v>667</v>
      </c>
      <c r="L784" s="59">
        <v>398</v>
      </c>
      <c r="M784" s="59">
        <v>549</v>
      </c>
      <c r="N784" s="59">
        <v>365</v>
      </c>
      <c r="O784" s="59">
        <v>341</v>
      </c>
      <c r="P784" s="59">
        <v>490</v>
      </c>
      <c r="Q784" s="59">
        <v>888</v>
      </c>
      <c r="R784" s="59">
        <v>294</v>
      </c>
      <c r="S784" s="59">
        <v>332</v>
      </c>
      <c r="T784" s="59">
        <v>326</v>
      </c>
      <c r="U784" s="59">
        <v>428</v>
      </c>
      <c r="V784" s="59">
        <v>368</v>
      </c>
      <c r="W784" s="59">
        <v>340</v>
      </c>
      <c r="X784" s="59">
        <v>609</v>
      </c>
      <c r="Y784" s="59">
        <v>279</v>
      </c>
      <c r="Z784" s="59">
        <v>738</v>
      </c>
      <c r="AA784" s="59">
        <v>256</v>
      </c>
      <c r="AB784" s="59">
        <v>391</v>
      </c>
      <c r="AC784" s="59">
        <v>434</v>
      </c>
      <c r="AD784" s="59">
        <v>553</v>
      </c>
      <c r="AE784" s="59">
        <v>300</v>
      </c>
      <c r="AF784" s="59">
        <v>824</v>
      </c>
      <c r="AG784" s="59">
        <v>332</v>
      </c>
      <c r="AH784" s="59">
        <v>380</v>
      </c>
      <c r="AI784" s="59">
        <v>426</v>
      </c>
      <c r="AJ784" s="59">
        <v>774</v>
      </c>
      <c r="AK784" s="59">
        <v>549</v>
      </c>
      <c r="AL784" s="59">
        <v>720</v>
      </c>
      <c r="AM784" s="59">
        <v>600</v>
      </c>
      <c r="AN784" s="59">
        <v>602</v>
      </c>
      <c r="AO784" s="59">
        <v>783</v>
      </c>
      <c r="AP784" s="59">
        <v>690</v>
      </c>
      <c r="AQ784" s="59">
        <v>780</v>
      </c>
      <c r="AR784" s="59">
        <v>662</v>
      </c>
      <c r="AS784" s="59">
        <v>630</v>
      </c>
      <c r="AT784" s="59">
        <v>330</v>
      </c>
      <c r="AU784" s="59">
        <v>402</v>
      </c>
      <c r="AV784" s="59">
        <v>452</v>
      </c>
      <c r="AW784" s="59">
        <v>252</v>
      </c>
      <c r="AX784" s="59">
        <v>265</v>
      </c>
      <c r="AY784" s="59">
        <v>358</v>
      </c>
      <c r="AZ784" s="59">
        <v>261</v>
      </c>
      <c r="BA784" s="63">
        <v>41</v>
      </c>
      <c r="BB784" s="63">
        <v>59</v>
      </c>
      <c r="BC784" s="63">
        <v>29</v>
      </c>
      <c r="BD784" s="59">
        <v>121</v>
      </c>
      <c r="BE784" s="63">
        <v>79</v>
      </c>
      <c r="BF784" s="59">
        <v>150</v>
      </c>
      <c r="BG784" s="59">
        <v>107</v>
      </c>
      <c r="BH784" s="58"/>
      <c r="BI784" s="58"/>
      <c r="BJ784" s="58"/>
      <c r="BK784" s="58"/>
      <c r="BL784" s="58"/>
      <c r="BM784" s="58"/>
      <c r="BN784" s="59">
        <v>146</v>
      </c>
      <c r="BO784" s="58"/>
      <c r="BP784" s="58"/>
      <c r="BQ784" s="58"/>
      <c r="BR784" s="58"/>
      <c r="BS784" s="58"/>
      <c r="BT784" s="58"/>
      <c r="BU784" s="58"/>
      <c r="BV784" s="58"/>
      <c r="BW784" s="58"/>
      <c r="BX784" s="58"/>
      <c r="BY784" s="58"/>
      <c r="BZ784" s="58"/>
      <c r="CA784" s="58"/>
      <c r="CB784" s="58"/>
      <c r="CC784" s="58"/>
      <c r="CD784" s="58"/>
      <c r="CE784" s="58"/>
      <c r="CF784" s="58"/>
    </row>
    <row r="785" spans="2:84" x14ac:dyDescent="0.2">
      <c r="B785" s="62" t="s">
        <v>312</v>
      </c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  <c r="AC785" s="58"/>
      <c r="AD785" s="58"/>
      <c r="AE785" s="58"/>
      <c r="AF785" s="58"/>
      <c r="AG785" s="58"/>
      <c r="AH785" s="58"/>
      <c r="AI785" s="58"/>
      <c r="AJ785" s="58"/>
      <c r="AK785" s="58"/>
      <c r="AL785" s="58"/>
      <c r="AM785" s="58"/>
      <c r="AN785" s="58"/>
      <c r="AO785" s="58"/>
      <c r="AP785" s="58"/>
      <c r="AQ785" s="58"/>
      <c r="AR785" s="58"/>
      <c r="AS785" s="58"/>
      <c r="AT785" s="58"/>
      <c r="AU785" s="58"/>
      <c r="AV785" s="58"/>
      <c r="AW785" s="58"/>
      <c r="AX785" s="58"/>
      <c r="AY785" s="58"/>
      <c r="AZ785" s="58"/>
      <c r="BA785" s="58"/>
      <c r="BB785" s="58"/>
      <c r="BC785" s="58"/>
      <c r="BD785" s="58"/>
      <c r="BE785" s="58"/>
      <c r="BF785" s="58"/>
      <c r="BG785" s="58"/>
      <c r="BH785" s="58"/>
      <c r="BI785" s="58"/>
      <c r="BJ785" s="58"/>
      <c r="BK785" s="58"/>
      <c r="BL785" s="58"/>
      <c r="BM785" s="58"/>
      <c r="BN785" s="58"/>
      <c r="BO785" s="58"/>
      <c r="BP785" s="58"/>
      <c r="BQ785" s="58"/>
      <c r="BR785" s="58"/>
      <c r="BS785" s="58"/>
      <c r="BT785" s="58"/>
      <c r="BU785" s="58"/>
      <c r="BV785" s="58"/>
      <c r="BW785" s="58"/>
      <c r="BX785" s="58"/>
      <c r="BY785" s="58"/>
      <c r="BZ785" s="58"/>
      <c r="CA785" s="58"/>
      <c r="CB785" s="58"/>
      <c r="CC785" s="58"/>
      <c r="CD785" s="58"/>
      <c r="CE785" s="58"/>
      <c r="CF785" s="58"/>
    </row>
    <row r="786" spans="2:84" x14ac:dyDescent="0.2">
      <c r="B786" s="62" t="s">
        <v>313</v>
      </c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58"/>
      <c r="AD786" s="63">
        <v>55</v>
      </c>
      <c r="AE786" s="59">
        <v>179</v>
      </c>
      <c r="AF786" s="59">
        <v>505</v>
      </c>
      <c r="AG786" s="60">
        <v>1454</v>
      </c>
      <c r="AH786" s="60">
        <v>1250</v>
      </c>
      <c r="AI786" s="60">
        <v>2147</v>
      </c>
      <c r="AJ786" s="60">
        <v>1885</v>
      </c>
      <c r="AK786" s="60">
        <v>3548</v>
      </c>
      <c r="AL786" s="60">
        <v>4043</v>
      </c>
      <c r="AM786" s="60">
        <v>2917</v>
      </c>
      <c r="AN786" s="60">
        <v>2520</v>
      </c>
      <c r="AO786" s="60">
        <v>1843</v>
      </c>
      <c r="AP786" s="60">
        <v>1387</v>
      </c>
      <c r="AQ786" s="60">
        <v>1088</v>
      </c>
      <c r="AR786" s="59">
        <v>914</v>
      </c>
      <c r="AS786" s="60">
        <v>1081</v>
      </c>
      <c r="AT786" s="60">
        <v>1333</v>
      </c>
      <c r="AU786" s="60">
        <v>1290</v>
      </c>
      <c r="AV786" s="60">
        <v>3332</v>
      </c>
      <c r="AW786" s="60">
        <v>1972</v>
      </c>
      <c r="AX786" s="59">
        <v>802</v>
      </c>
      <c r="AY786" s="58"/>
      <c r="AZ786" s="59">
        <v>207</v>
      </c>
      <c r="BA786" s="58"/>
      <c r="BB786" s="58"/>
      <c r="BC786" s="58"/>
      <c r="BD786" s="58"/>
      <c r="BE786" s="58"/>
      <c r="BF786" s="58"/>
      <c r="BG786" s="58"/>
      <c r="BH786" s="58"/>
      <c r="BI786" s="58"/>
      <c r="BJ786" s="58"/>
      <c r="BK786" s="58"/>
      <c r="BL786" s="58"/>
      <c r="BM786" s="58"/>
      <c r="BN786" s="58"/>
      <c r="BO786" s="58"/>
      <c r="BP786" s="58"/>
      <c r="BQ786" s="58"/>
      <c r="BR786" s="58"/>
      <c r="BS786" s="58"/>
      <c r="BT786" s="58"/>
      <c r="BU786" s="58"/>
      <c r="BV786" s="58"/>
      <c r="BW786" s="58"/>
      <c r="BX786" s="58"/>
      <c r="BY786" s="58"/>
      <c r="BZ786" s="58"/>
      <c r="CA786" s="58"/>
      <c r="CB786" s="58"/>
      <c r="CC786" s="58"/>
      <c r="CD786" s="58"/>
      <c r="CE786" s="58"/>
      <c r="CF786" s="58"/>
    </row>
    <row r="787" spans="2:84" x14ac:dyDescent="0.2">
      <c r="B787" s="62" t="s">
        <v>779</v>
      </c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60">
        <v>1120</v>
      </c>
      <c r="T787" s="61">
        <v>70216</v>
      </c>
      <c r="U787" s="61">
        <v>88297</v>
      </c>
      <c r="V787" s="64">
        <v>106290</v>
      </c>
      <c r="W787" s="64">
        <v>139854</v>
      </c>
      <c r="X787" s="64">
        <v>155856</v>
      </c>
      <c r="Y787" s="64">
        <v>188445</v>
      </c>
      <c r="Z787" s="64">
        <v>223968</v>
      </c>
      <c r="AA787" s="64">
        <v>188473</v>
      </c>
      <c r="AB787" s="64">
        <v>184627</v>
      </c>
      <c r="AC787" s="64">
        <v>192188</v>
      </c>
      <c r="AD787" s="64">
        <v>168661</v>
      </c>
      <c r="AE787" s="64">
        <v>200091</v>
      </c>
      <c r="AF787" s="64">
        <v>222030</v>
      </c>
      <c r="AG787" s="64">
        <v>149360</v>
      </c>
      <c r="AH787" s="61">
        <v>42204</v>
      </c>
      <c r="AI787" s="61">
        <v>13230</v>
      </c>
      <c r="AJ787" s="60">
        <v>6859</v>
      </c>
      <c r="AK787" s="60">
        <v>9263</v>
      </c>
      <c r="AL787" s="60">
        <v>3012</v>
      </c>
      <c r="AM787" s="60">
        <v>3269</v>
      </c>
      <c r="AN787" s="60">
        <v>2099</v>
      </c>
      <c r="AO787" s="59">
        <v>254</v>
      </c>
      <c r="AP787" s="59">
        <v>255</v>
      </c>
      <c r="AQ787" s="58"/>
      <c r="AR787" s="58"/>
      <c r="AS787" s="58"/>
      <c r="AT787" s="58"/>
      <c r="AU787" s="58"/>
      <c r="AV787" s="58"/>
      <c r="AW787" s="58"/>
      <c r="AX787" s="58"/>
      <c r="AY787" s="58"/>
      <c r="AZ787" s="58"/>
      <c r="BA787" s="58"/>
      <c r="BB787" s="58"/>
      <c r="BC787" s="58"/>
      <c r="BD787" s="58"/>
      <c r="BE787" s="58"/>
      <c r="BF787" s="58"/>
      <c r="BG787" s="58"/>
      <c r="BH787" s="58"/>
      <c r="BI787" s="58"/>
      <c r="BJ787" s="58"/>
      <c r="BK787" s="58"/>
      <c r="BL787" s="58"/>
      <c r="BM787" s="58"/>
      <c r="BN787" s="58"/>
      <c r="BO787" s="58"/>
      <c r="BP787" s="58"/>
      <c r="BQ787" s="58"/>
      <c r="BR787" s="58"/>
      <c r="BS787" s="58"/>
      <c r="BT787" s="58"/>
      <c r="BU787" s="58"/>
      <c r="BV787" s="58"/>
      <c r="BW787" s="58"/>
      <c r="BX787" s="58"/>
      <c r="BY787" s="58"/>
      <c r="BZ787" s="58"/>
      <c r="CA787" s="58"/>
      <c r="CB787" s="58"/>
      <c r="CC787" s="58"/>
      <c r="CD787" s="58"/>
      <c r="CE787" s="58"/>
      <c r="CF787" s="58"/>
    </row>
    <row r="788" spans="2:84" x14ac:dyDescent="0.2">
      <c r="B788" s="62" t="s">
        <v>317</v>
      </c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  <c r="AC788" s="58"/>
      <c r="AD788" s="58"/>
      <c r="AE788" s="58"/>
      <c r="AF788" s="58"/>
      <c r="AG788" s="58"/>
      <c r="AH788" s="58"/>
      <c r="AI788" s="58"/>
      <c r="AJ788" s="58"/>
      <c r="AK788" s="58"/>
      <c r="AL788" s="58"/>
      <c r="AM788" s="58"/>
      <c r="AN788" s="58"/>
      <c r="AO788" s="58"/>
      <c r="AP788" s="58"/>
      <c r="AQ788" s="58"/>
      <c r="AR788" s="58"/>
      <c r="AS788" s="58"/>
      <c r="AT788" s="58"/>
      <c r="AU788" s="58"/>
      <c r="AV788" s="58"/>
      <c r="AW788" s="58"/>
      <c r="AX788" s="58"/>
      <c r="AY788" s="58"/>
      <c r="AZ788" s="58"/>
      <c r="BA788" s="58"/>
      <c r="BB788" s="58"/>
      <c r="BC788" s="58"/>
      <c r="BD788" s="58"/>
      <c r="BE788" s="58"/>
      <c r="BF788" s="58"/>
      <c r="BG788" s="58"/>
      <c r="BH788" s="58"/>
      <c r="BI788" s="58"/>
      <c r="BJ788" s="58"/>
      <c r="BK788" s="58"/>
      <c r="BL788" s="58"/>
      <c r="BM788" s="58"/>
      <c r="BN788" s="58"/>
      <c r="BO788" s="58"/>
      <c r="BP788" s="58"/>
      <c r="BQ788" s="58"/>
      <c r="BR788" s="58"/>
      <c r="BS788" s="58"/>
      <c r="BT788" s="58"/>
      <c r="BU788" s="58"/>
      <c r="BV788" s="58"/>
      <c r="BW788" s="58"/>
      <c r="BX788" s="58"/>
      <c r="BY788" s="58"/>
      <c r="BZ788" s="58"/>
      <c r="CA788" s="58"/>
      <c r="CB788" s="58"/>
      <c r="CC788" s="58"/>
      <c r="CD788" s="58"/>
      <c r="CE788" s="58"/>
      <c r="CF788" s="58"/>
    </row>
    <row r="789" spans="2:84" x14ac:dyDescent="0.2">
      <c r="B789" s="62" t="s">
        <v>318</v>
      </c>
      <c r="G789" s="63">
        <v>34</v>
      </c>
      <c r="H789" s="58"/>
      <c r="I789" s="58"/>
      <c r="J789" s="58"/>
      <c r="K789" s="58"/>
      <c r="L789" s="58"/>
      <c r="M789" s="63">
        <v>68</v>
      </c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  <c r="AC789" s="58"/>
      <c r="AD789" s="58"/>
      <c r="AE789" s="58"/>
      <c r="AF789" s="58"/>
      <c r="AG789" s="58"/>
      <c r="AH789" s="58"/>
      <c r="AI789" s="58"/>
      <c r="AJ789" s="58"/>
      <c r="AK789" s="58"/>
      <c r="AL789" s="58"/>
      <c r="AM789" s="58"/>
      <c r="AN789" s="58"/>
      <c r="AO789" s="58"/>
      <c r="AP789" s="58"/>
      <c r="AQ789" s="58"/>
      <c r="AR789" s="58"/>
      <c r="AS789" s="58"/>
      <c r="AT789" s="58"/>
      <c r="AU789" s="58"/>
      <c r="AV789" s="58"/>
      <c r="AW789" s="58"/>
      <c r="AX789" s="58"/>
      <c r="AY789" s="58"/>
      <c r="AZ789" s="58"/>
      <c r="BA789" s="58"/>
      <c r="BB789" s="58"/>
      <c r="BC789" s="58"/>
      <c r="BD789" s="58"/>
      <c r="BE789" s="58"/>
      <c r="BF789" s="58"/>
      <c r="BG789" s="58"/>
      <c r="BH789" s="58"/>
      <c r="BI789" s="58"/>
      <c r="BJ789" s="58"/>
      <c r="BK789" s="58"/>
      <c r="BL789" s="58"/>
      <c r="BM789" s="58"/>
      <c r="BN789" s="58"/>
      <c r="BO789" s="58"/>
      <c r="BP789" s="58"/>
      <c r="BQ789" s="58"/>
      <c r="BR789" s="58"/>
      <c r="BS789" s="58"/>
      <c r="BT789" s="58"/>
      <c r="BU789" s="58"/>
      <c r="BV789" s="58"/>
      <c r="BW789" s="58"/>
      <c r="BX789" s="58"/>
      <c r="BY789" s="58"/>
      <c r="BZ789" s="58"/>
      <c r="CA789" s="58"/>
      <c r="CB789" s="58"/>
      <c r="CC789" s="58"/>
      <c r="CD789" s="58"/>
      <c r="CE789" s="58"/>
      <c r="CF789" s="58"/>
    </row>
    <row r="790" spans="2:84" x14ac:dyDescent="0.2">
      <c r="B790" s="62" t="s">
        <v>778</v>
      </c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58"/>
      <c r="AD790" s="58"/>
      <c r="AE790" s="58"/>
      <c r="AF790" s="58"/>
      <c r="AG790" s="58"/>
      <c r="AH790" s="58"/>
      <c r="AI790" s="58"/>
      <c r="AJ790" s="58"/>
      <c r="AK790" s="58"/>
      <c r="AL790" s="58"/>
      <c r="AM790" s="58"/>
      <c r="AN790" s="58"/>
      <c r="AO790" s="58"/>
      <c r="AP790" s="58"/>
      <c r="AQ790" s="58"/>
      <c r="AR790" s="58"/>
      <c r="AS790" s="58"/>
      <c r="AT790" s="58"/>
      <c r="AU790" s="58"/>
      <c r="AV790" s="58"/>
      <c r="AW790" s="58"/>
      <c r="AX790" s="58"/>
      <c r="AY790" s="58"/>
      <c r="AZ790" s="58"/>
      <c r="BA790" s="58"/>
      <c r="BB790" s="58"/>
      <c r="BC790" s="58"/>
      <c r="BD790" s="58"/>
      <c r="BE790" s="58"/>
      <c r="BF790" s="58"/>
      <c r="BG790" s="58"/>
      <c r="BH790" s="58"/>
      <c r="BI790" s="58"/>
      <c r="BJ790" s="58"/>
      <c r="BK790" s="58"/>
      <c r="BL790" s="58"/>
      <c r="BM790" s="58"/>
      <c r="BN790" s="58"/>
      <c r="BO790" s="58"/>
      <c r="BP790" s="58"/>
      <c r="BQ790" s="58"/>
      <c r="BR790" s="58"/>
      <c r="BS790" s="58"/>
      <c r="BT790" s="58"/>
      <c r="BU790" s="58"/>
      <c r="BV790" s="58"/>
      <c r="BW790" s="58"/>
      <c r="BX790" s="58"/>
      <c r="BY790" s="58"/>
      <c r="BZ790" s="58"/>
      <c r="CA790" s="58"/>
      <c r="CB790" s="58"/>
      <c r="CC790" s="58"/>
      <c r="CD790" s="58"/>
      <c r="CE790" s="58"/>
      <c r="CF790" s="58"/>
    </row>
    <row r="791" spans="2:84" x14ac:dyDescent="0.2">
      <c r="B791" s="62" t="s">
        <v>321</v>
      </c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58"/>
      <c r="AD791" s="58"/>
      <c r="AE791" s="58"/>
      <c r="AF791" s="58"/>
      <c r="AG791" s="58"/>
      <c r="AH791" s="58"/>
      <c r="AI791" s="58"/>
      <c r="AJ791" s="58"/>
      <c r="AK791" s="58"/>
      <c r="AL791" s="58"/>
      <c r="AM791" s="58"/>
      <c r="AN791" s="58"/>
      <c r="AO791" s="58"/>
      <c r="AP791" s="58"/>
      <c r="AQ791" s="58"/>
      <c r="AR791" s="58"/>
      <c r="AS791" s="58"/>
      <c r="AT791" s="58"/>
      <c r="AU791" s="58"/>
      <c r="AV791" s="58"/>
      <c r="AW791" s="58"/>
      <c r="AX791" s="58"/>
      <c r="AY791" s="58"/>
      <c r="AZ791" s="58"/>
      <c r="BA791" s="58"/>
      <c r="BB791" s="58"/>
      <c r="BC791" s="58"/>
      <c r="BD791" s="58"/>
      <c r="BE791" s="58"/>
      <c r="BF791" s="58"/>
      <c r="BG791" s="58"/>
      <c r="BH791" s="58"/>
      <c r="BI791" s="58"/>
      <c r="BJ791" s="58"/>
      <c r="BK791" s="58"/>
      <c r="BL791" s="58"/>
      <c r="BM791" s="58"/>
      <c r="BN791" s="58"/>
      <c r="BO791" s="58"/>
      <c r="BP791" s="58"/>
      <c r="BQ791" s="58"/>
      <c r="BR791" s="58"/>
      <c r="BS791" s="58"/>
      <c r="BT791" s="58"/>
      <c r="BU791" s="58"/>
      <c r="BV791" s="58"/>
      <c r="BW791" s="58"/>
      <c r="BX791" s="58"/>
      <c r="BY791" s="58"/>
      <c r="BZ791" s="58"/>
      <c r="CA791" s="58"/>
      <c r="CB791" s="58"/>
      <c r="CC791" s="58"/>
      <c r="CD791" s="58"/>
      <c r="CE791" s="58"/>
      <c r="CF791" s="58"/>
    </row>
    <row r="792" spans="2:84" x14ac:dyDescent="0.2">
      <c r="B792" s="62" t="s">
        <v>322</v>
      </c>
      <c r="G792" s="58"/>
      <c r="H792" s="58"/>
      <c r="I792" s="66">
        <v>9</v>
      </c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63">
        <v>17</v>
      </c>
      <c r="V792" s="58"/>
      <c r="W792" s="58"/>
      <c r="X792" s="58"/>
      <c r="Y792" s="58"/>
      <c r="Z792" s="58"/>
      <c r="AA792" s="58"/>
      <c r="AB792" s="58"/>
      <c r="AC792" s="58"/>
      <c r="AD792" s="58"/>
      <c r="AE792" s="58"/>
      <c r="AF792" s="58"/>
      <c r="AG792" s="58"/>
      <c r="AH792" s="58"/>
      <c r="AI792" s="58"/>
      <c r="AJ792" s="58"/>
      <c r="AK792" s="58"/>
      <c r="AL792" s="58"/>
      <c r="AM792" s="58"/>
      <c r="AN792" s="58"/>
      <c r="AO792" s="58"/>
      <c r="AP792" s="58"/>
      <c r="AQ792" s="58"/>
      <c r="AR792" s="58"/>
      <c r="AS792" s="58"/>
      <c r="AT792" s="58"/>
      <c r="AU792" s="58"/>
      <c r="AV792" s="58"/>
      <c r="AW792" s="58"/>
      <c r="AX792" s="58"/>
      <c r="AY792" s="58"/>
      <c r="AZ792" s="58"/>
      <c r="BA792" s="58"/>
      <c r="BB792" s="58"/>
      <c r="BC792" s="58"/>
      <c r="BD792" s="58"/>
      <c r="BE792" s="58"/>
      <c r="BF792" s="58"/>
      <c r="BG792" s="58"/>
      <c r="BH792" s="58"/>
      <c r="BI792" s="58"/>
      <c r="BJ792" s="58"/>
      <c r="BK792" s="58"/>
      <c r="BL792" s="58"/>
      <c r="BM792" s="58"/>
      <c r="BN792" s="58"/>
      <c r="BO792" s="58"/>
      <c r="BP792" s="58"/>
      <c r="BQ792" s="58"/>
      <c r="BR792" s="58"/>
      <c r="BS792" s="58"/>
      <c r="BT792" s="58"/>
      <c r="BU792" s="58"/>
      <c r="BV792" s="58"/>
      <c r="BW792" s="58"/>
      <c r="BX792" s="58"/>
      <c r="BY792" s="58"/>
      <c r="BZ792" s="58"/>
      <c r="CA792" s="58"/>
      <c r="CB792" s="58"/>
      <c r="CC792" s="58"/>
      <c r="CD792" s="58"/>
      <c r="CE792" s="58"/>
      <c r="CF792" s="58"/>
    </row>
    <row r="793" spans="2:84" x14ac:dyDescent="0.2">
      <c r="B793" s="62" t="s">
        <v>324</v>
      </c>
      <c r="G793" s="60">
        <v>1343</v>
      </c>
      <c r="H793" s="61">
        <v>23908</v>
      </c>
      <c r="I793" s="59">
        <v>828</v>
      </c>
      <c r="J793" s="59">
        <v>842</v>
      </c>
      <c r="K793" s="59">
        <v>288</v>
      </c>
      <c r="L793" s="63">
        <v>70</v>
      </c>
      <c r="M793" s="63">
        <v>36</v>
      </c>
      <c r="N793" s="63">
        <v>50</v>
      </c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  <c r="AC793" s="58"/>
      <c r="AD793" s="58"/>
      <c r="AE793" s="58"/>
      <c r="AF793" s="58"/>
      <c r="AG793" s="58"/>
      <c r="AH793" s="58"/>
      <c r="AI793" s="58"/>
      <c r="AJ793" s="58"/>
      <c r="AK793" s="58"/>
      <c r="AL793" s="58"/>
      <c r="AM793" s="58"/>
      <c r="AN793" s="58"/>
      <c r="AO793" s="58"/>
      <c r="AP793" s="58"/>
      <c r="AQ793" s="58"/>
      <c r="AR793" s="58"/>
      <c r="AS793" s="58"/>
      <c r="AT793" s="58"/>
      <c r="AU793" s="58"/>
      <c r="AV793" s="58"/>
      <c r="AW793" s="58"/>
      <c r="AX793" s="58"/>
      <c r="AY793" s="58"/>
      <c r="AZ793" s="58"/>
      <c r="BA793" s="58"/>
      <c r="BB793" s="58"/>
      <c r="BC793" s="58"/>
      <c r="BD793" s="58"/>
      <c r="BE793" s="58"/>
      <c r="BF793" s="58"/>
      <c r="BG793" s="58"/>
      <c r="BH793" s="58"/>
      <c r="BI793" s="58"/>
      <c r="BJ793" s="58"/>
      <c r="BK793" s="58"/>
      <c r="BL793" s="58"/>
      <c r="BM793" s="58"/>
      <c r="BN793" s="58"/>
      <c r="BO793" s="58"/>
      <c r="BP793" s="58"/>
      <c r="BQ793" s="58"/>
      <c r="BR793" s="58"/>
      <c r="BS793" s="58"/>
      <c r="BT793" s="58"/>
      <c r="BU793" s="58"/>
      <c r="BV793" s="58"/>
      <c r="BW793" s="58"/>
      <c r="BX793" s="58"/>
      <c r="BY793" s="58"/>
      <c r="BZ793" s="58"/>
      <c r="CA793" s="58"/>
      <c r="CB793" s="58"/>
      <c r="CC793" s="58"/>
      <c r="CD793" s="58"/>
      <c r="CE793" s="58"/>
      <c r="CF793" s="58"/>
    </row>
    <row r="794" spans="2:84" x14ac:dyDescent="0.2">
      <c r="B794" s="62" t="s">
        <v>325</v>
      </c>
      <c r="G794" s="59">
        <v>190</v>
      </c>
      <c r="H794" s="59">
        <v>451</v>
      </c>
      <c r="I794" s="59">
        <v>212</v>
      </c>
      <c r="J794" s="63">
        <v>62</v>
      </c>
      <c r="K794" s="59">
        <v>139</v>
      </c>
      <c r="L794" s="63">
        <v>80</v>
      </c>
      <c r="M794" s="63">
        <v>20</v>
      </c>
      <c r="N794" s="63">
        <v>61</v>
      </c>
      <c r="O794" s="63">
        <v>60</v>
      </c>
      <c r="P794" s="58"/>
      <c r="Q794" s="58"/>
      <c r="R794" s="63">
        <v>13</v>
      </c>
      <c r="S794" s="58"/>
      <c r="T794" s="63">
        <v>14</v>
      </c>
      <c r="U794" s="63">
        <v>39</v>
      </c>
      <c r="V794" s="63">
        <v>22</v>
      </c>
      <c r="W794" s="66">
        <v>7</v>
      </c>
      <c r="X794" s="63">
        <v>11</v>
      </c>
      <c r="Y794" s="63">
        <v>13</v>
      </c>
      <c r="Z794" s="63">
        <v>52</v>
      </c>
      <c r="AA794" s="63">
        <v>42</v>
      </c>
      <c r="AB794" s="66">
        <v>7</v>
      </c>
      <c r="AC794" s="63">
        <v>77</v>
      </c>
      <c r="AD794" s="63">
        <v>20</v>
      </c>
      <c r="AE794" s="63">
        <v>20</v>
      </c>
      <c r="AF794" s="63">
        <v>47</v>
      </c>
      <c r="AG794" s="58"/>
      <c r="AH794" s="66">
        <v>7</v>
      </c>
      <c r="AI794" s="63">
        <v>20</v>
      </c>
      <c r="AJ794" s="63">
        <v>13</v>
      </c>
      <c r="AK794" s="58"/>
      <c r="AL794" s="63">
        <v>14</v>
      </c>
      <c r="AM794" s="63">
        <v>20</v>
      </c>
      <c r="AN794" s="63">
        <v>88</v>
      </c>
      <c r="AO794" s="63">
        <v>24</v>
      </c>
      <c r="AP794" s="66">
        <v>7</v>
      </c>
      <c r="AQ794" s="58"/>
      <c r="AR794" s="63">
        <v>78</v>
      </c>
      <c r="AS794" s="63">
        <v>20</v>
      </c>
      <c r="AT794" s="63">
        <v>27</v>
      </c>
      <c r="AU794" s="63">
        <v>17</v>
      </c>
      <c r="AV794" s="66">
        <v>7</v>
      </c>
      <c r="AW794" s="63">
        <v>10</v>
      </c>
      <c r="AX794" s="66">
        <v>8</v>
      </c>
      <c r="AY794" s="58"/>
      <c r="AZ794" s="58"/>
      <c r="BA794" s="58"/>
      <c r="BB794" s="58"/>
      <c r="BC794" s="58"/>
      <c r="BD794" s="58"/>
      <c r="BE794" s="58"/>
      <c r="BF794" s="58"/>
      <c r="BG794" s="58"/>
      <c r="BH794" s="58"/>
      <c r="BI794" s="58"/>
      <c r="BJ794" s="58"/>
      <c r="BK794" s="58"/>
      <c r="BL794" s="58"/>
      <c r="BM794" s="58"/>
      <c r="BN794" s="58"/>
      <c r="BO794" s="58"/>
      <c r="BP794" s="58"/>
      <c r="BQ794" s="58"/>
      <c r="BR794" s="58"/>
      <c r="BS794" s="58"/>
      <c r="BT794" s="58"/>
      <c r="BU794" s="58"/>
      <c r="BV794" s="58"/>
      <c r="BW794" s="58"/>
      <c r="BX794" s="58"/>
      <c r="BY794" s="58"/>
      <c r="BZ794" s="58"/>
      <c r="CA794" s="58"/>
      <c r="CB794" s="58"/>
      <c r="CC794" s="58"/>
      <c r="CD794" s="58"/>
      <c r="CE794" s="58"/>
      <c r="CF794" s="58"/>
    </row>
    <row r="795" spans="2:84" x14ac:dyDescent="0.2">
      <c r="B795" s="62" t="s">
        <v>327</v>
      </c>
      <c r="G795" s="60">
        <v>3253</v>
      </c>
      <c r="H795" s="60">
        <v>3484</v>
      </c>
      <c r="I795" s="60">
        <v>2370</v>
      </c>
      <c r="J795" s="60">
        <v>2903</v>
      </c>
      <c r="K795" s="60">
        <v>1930</v>
      </c>
      <c r="L795" s="59">
        <v>278</v>
      </c>
      <c r="M795" s="59">
        <v>182</v>
      </c>
      <c r="N795" s="59">
        <v>211</v>
      </c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58"/>
      <c r="AD795" s="58"/>
      <c r="AE795" s="58"/>
      <c r="AF795" s="58"/>
      <c r="AG795" s="58"/>
      <c r="AH795" s="58"/>
      <c r="AI795" s="58"/>
      <c r="AJ795" s="58"/>
      <c r="AK795" s="58"/>
      <c r="AL795" s="58"/>
      <c r="AM795" s="58"/>
      <c r="AN795" s="58"/>
      <c r="AO795" s="58"/>
      <c r="AP795" s="58"/>
      <c r="AQ795" s="58"/>
      <c r="AR795" s="58"/>
      <c r="AS795" s="58"/>
      <c r="AT795" s="58"/>
      <c r="AU795" s="58"/>
      <c r="AV795" s="58"/>
      <c r="AW795" s="58"/>
      <c r="AX795" s="58"/>
      <c r="AY795" s="58"/>
      <c r="AZ795" s="58"/>
      <c r="BA795" s="58"/>
      <c r="BB795" s="58"/>
      <c r="BC795" s="58"/>
      <c r="BD795" s="58"/>
      <c r="BE795" s="58"/>
      <c r="BF795" s="58"/>
      <c r="BG795" s="58"/>
      <c r="BH795" s="58"/>
      <c r="BI795" s="58"/>
      <c r="BJ795" s="58"/>
      <c r="BK795" s="58"/>
      <c r="BL795" s="58"/>
      <c r="BM795" s="58"/>
      <c r="BN795" s="58"/>
      <c r="BO795" s="58"/>
      <c r="BP795" s="58"/>
      <c r="BQ795" s="58"/>
      <c r="BR795" s="58"/>
      <c r="BS795" s="58"/>
      <c r="BT795" s="58"/>
      <c r="BU795" s="58"/>
      <c r="BV795" s="58"/>
      <c r="BW795" s="58"/>
      <c r="BX795" s="58"/>
      <c r="BY795" s="58"/>
      <c r="BZ795" s="58"/>
      <c r="CA795" s="58"/>
      <c r="CB795" s="58"/>
      <c r="CC795" s="58"/>
      <c r="CD795" s="58"/>
      <c r="CE795" s="58"/>
      <c r="CF795" s="58"/>
    </row>
    <row r="796" spans="2:84" x14ac:dyDescent="0.2">
      <c r="B796" s="62" t="s">
        <v>334</v>
      </c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  <c r="AC796" s="58"/>
      <c r="AD796" s="58"/>
      <c r="AE796" s="58"/>
      <c r="AF796" s="58"/>
      <c r="AG796" s="58"/>
      <c r="AH796" s="58"/>
      <c r="AI796" s="58"/>
      <c r="AJ796" s="58"/>
      <c r="AK796" s="58"/>
      <c r="AL796" s="58"/>
      <c r="AM796" s="58"/>
      <c r="AN796" s="58"/>
      <c r="AO796" s="58"/>
      <c r="AP796" s="58"/>
      <c r="AQ796" s="58"/>
      <c r="AR796" s="58"/>
      <c r="AS796" s="58"/>
      <c r="AT796" s="58"/>
      <c r="AU796" s="58"/>
      <c r="AV796" s="58"/>
      <c r="AW796" s="58"/>
      <c r="AX796" s="58"/>
      <c r="AY796" s="58"/>
      <c r="AZ796" s="58"/>
      <c r="BA796" s="58"/>
      <c r="BB796" s="58"/>
      <c r="BC796" s="58"/>
      <c r="BD796" s="58"/>
      <c r="BE796" s="58"/>
      <c r="BF796" s="58"/>
      <c r="BG796" s="58"/>
      <c r="BH796" s="58"/>
      <c r="BI796" s="58"/>
      <c r="BJ796" s="58"/>
      <c r="BK796" s="58"/>
      <c r="BL796" s="58"/>
      <c r="BM796" s="58"/>
      <c r="BN796" s="58"/>
      <c r="BO796" s="58"/>
      <c r="BP796" s="58"/>
      <c r="BQ796" s="58"/>
      <c r="BR796" s="58"/>
      <c r="BS796" s="58"/>
      <c r="BT796" s="58"/>
      <c r="BU796" s="58"/>
      <c r="BV796" s="58"/>
      <c r="BW796" s="58"/>
      <c r="BX796" s="58"/>
      <c r="BY796" s="58"/>
      <c r="BZ796" s="58"/>
      <c r="CA796" s="58"/>
      <c r="CB796" s="58"/>
      <c r="CC796" s="58"/>
      <c r="CD796" s="58"/>
      <c r="CE796" s="58"/>
      <c r="CF796" s="58"/>
    </row>
    <row r="797" spans="2:84" x14ac:dyDescent="0.2">
      <c r="B797" s="62" t="s">
        <v>777</v>
      </c>
      <c r="G797" s="64">
        <v>120874</v>
      </c>
      <c r="H797" s="64">
        <v>187418</v>
      </c>
      <c r="I797" s="64">
        <v>168575</v>
      </c>
      <c r="J797" s="64">
        <v>186717</v>
      </c>
      <c r="K797" s="64">
        <v>219677</v>
      </c>
      <c r="L797" s="64">
        <v>185712</v>
      </c>
      <c r="M797" s="64">
        <v>182012</v>
      </c>
      <c r="N797" s="64">
        <v>207630</v>
      </c>
      <c r="O797" s="64">
        <v>149808</v>
      </c>
      <c r="P797" s="64">
        <v>162348</v>
      </c>
      <c r="Q797" s="64">
        <v>209590</v>
      </c>
      <c r="R797" s="64">
        <v>151082</v>
      </c>
      <c r="S797" s="64">
        <v>153532</v>
      </c>
      <c r="T797" s="64">
        <v>209154</v>
      </c>
      <c r="U797" s="64">
        <v>178930</v>
      </c>
      <c r="V797" s="64">
        <v>204486</v>
      </c>
      <c r="W797" s="64">
        <v>213164</v>
      </c>
      <c r="X797" s="64">
        <v>146200</v>
      </c>
      <c r="Y797" s="64">
        <v>172831</v>
      </c>
      <c r="Z797" s="64">
        <v>153047</v>
      </c>
      <c r="AA797" s="64">
        <v>119362</v>
      </c>
      <c r="AB797" s="64">
        <v>117599</v>
      </c>
      <c r="AC797" s="64">
        <v>144032</v>
      </c>
      <c r="AD797" s="64">
        <v>100258</v>
      </c>
      <c r="AE797" s="61">
        <v>66763</v>
      </c>
      <c r="AF797" s="61">
        <v>86498</v>
      </c>
      <c r="AG797" s="61">
        <v>65413</v>
      </c>
      <c r="AH797" s="61">
        <v>66407</v>
      </c>
      <c r="AI797" s="61">
        <v>59799</v>
      </c>
      <c r="AJ797" s="61">
        <v>43552</v>
      </c>
      <c r="AK797" s="61">
        <v>32443</v>
      </c>
      <c r="AL797" s="61">
        <v>30972</v>
      </c>
      <c r="AM797" s="61">
        <v>19792</v>
      </c>
      <c r="AN797" s="61">
        <v>22701</v>
      </c>
      <c r="AO797" s="61">
        <v>25181</v>
      </c>
      <c r="AP797" s="61">
        <v>20155</v>
      </c>
      <c r="AQ797" s="60">
        <v>6773</v>
      </c>
      <c r="AR797" s="61">
        <v>12991</v>
      </c>
      <c r="AS797" s="60">
        <v>8714</v>
      </c>
      <c r="AT797" s="60">
        <v>1875</v>
      </c>
      <c r="AU797" s="60">
        <v>2768</v>
      </c>
      <c r="AV797" s="60">
        <v>3739</v>
      </c>
      <c r="AW797" s="59">
        <v>467</v>
      </c>
      <c r="AX797" s="58"/>
      <c r="AY797" s="58"/>
      <c r="AZ797" s="58"/>
      <c r="BA797" s="58"/>
      <c r="BB797" s="58"/>
      <c r="BC797" s="58"/>
      <c r="BD797" s="58"/>
      <c r="BE797" s="58"/>
      <c r="BF797" s="58"/>
      <c r="BG797" s="58"/>
      <c r="BH797" s="58"/>
      <c r="BI797" s="58"/>
      <c r="BJ797" s="58"/>
      <c r="BK797" s="58"/>
      <c r="BL797" s="58"/>
      <c r="BM797" s="58"/>
      <c r="BN797" s="58"/>
      <c r="BO797" s="58"/>
      <c r="BP797" s="58"/>
      <c r="BQ797" s="58"/>
      <c r="BR797" s="58"/>
      <c r="BS797" s="58"/>
      <c r="BT797" s="58"/>
      <c r="BU797" s="58"/>
      <c r="BV797" s="58"/>
      <c r="BW797" s="58"/>
      <c r="BX797" s="58"/>
      <c r="BY797" s="58"/>
      <c r="BZ797" s="58"/>
      <c r="CA797" s="58"/>
      <c r="CB797" s="58"/>
      <c r="CC797" s="58"/>
      <c r="CD797" s="58"/>
      <c r="CE797" s="58"/>
      <c r="CF797" s="58"/>
    </row>
    <row r="798" spans="2:84" x14ac:dyDescent="0.2">
      <c r="B798" s="62" t="s">
        <v>336</v>
      </c>
      <c r="G798" s="61">
        <v>21854</v>
      </c>
      <c r="H798" s="61">
        <v>25933</v>
      </c>
      <c r="I798" s="61">
        <v>16983</v>
      </c>
      <c r="J798" s="61">
        <v>17590</v>
      </c>
      <c r="K798" s="61">
        <v>23517</v>
      </c>
      <c r="L798" s="61">
        <v>17562</v>
      </c>
      <c r="M798" s="61">
        <v>16635</v>
      </c>
      <c r="N798" s="61">
        <v>21745</v>
      </c>
      <c r="O798" s="61">
        <v>15472</v>
      </c>
      <c r="P798" s="61">
        <v>18522</v>
      </c>
      <c r="Q798" s="61">
        <v>22325</v>
      </c>
      <c r="R798" s="61">
        <v>13739</v>
      </c>
      <c r="S798" s="61">
        <v>15669</v>
      </c>
      <c r="T798" s="61">
        <v>20407</v>
      </c>
      <c r="U798" s="61">
        <v>13963</v>
      </c>
      <c r="V798" s="61">
        <v>15732</v>
      </c>
      <c r="W798" s="61">
        <v>18425</v>
      </c>
      <c r="X798" s="61">
        <v>10733</v>
      </c>
      <c r="Y798" s="61">
        <v>11348</v>
      </c>
      <c r="Z798" s="61">
        <v>12343</v>
      </c>
      <c r="AA798" s="61">
        <v>13186</v>
      </c>
      <c r="AB798" s="61">
        <v>11307</v>
      </c>
      <c r="AC798" s="61">
        <v>15601</v>
      </c>
      <c r="AD798" s="61">
        <v>12836</v>
      </c>
      <c r="AE798" s="60">
        <v>9991</v>
      </c>
      <c r="AF798" s="61">
        <v>14867</v>
      </c>
      <c r="AG798" s="61">
        <v>10623</v>
      </c>
      <c r="AH798" s="61">
        <v>11630</v>
      </c>
      <c r="AI798" s="61">
        <v>11492</v>
      </c>
      <c r="AJ798" s="60">
        <v>9107</v>
      </c>
      <c r="AK798" s="60">
        <v>7623</v>
      </c>
      <c r="AL798" s="60">
        <v>7839</v>
      </c>
      <c r="AM798" s="60">
        <v>2523</v>
      </c>
      <c r="AN798" s="60">
        <v>1794</v>
      </c>
      <c r="AO798" s="60">
        <v>1647</v>
      </c>
      <c r="AP798" s="59">
        <v>943</v>
      </c>
      <c r="AQ798" s="59">
        <v>540</v>
      </c>
      <c r="AR798" s="59">
        <v>462</v>
      </c>
      <c r="AS798" s="59">
        <v>265</v>
      </c>
      <c r="AT798" s="59">
        <v>220</v>
      </c>
      <c r="AU798" s="63">
        <v>48</v>
      </c>
      <c r="AV798" s="59">
        <v>268</v>
      </c>
      <c r="AW798" s="58"/>
      <c r="AX798" s="59">
        <v>116</v>
      </c>
      <c r="AY798" s="58"/>
      <c r="AZ798" s="58"/>
      <c r="BA798" s="58"/>
      <c r="BB798" s="59">
        <v>212</v>
      </c>
      <c r="BC798" s="58"/>
      <c r="BD798" s="59">
        <v>323</v>
      </c>
      <c r="BE798" s="58"/>
      <c r="BF798" s="58"/>
      <c r="BG798" s="58"/>
      <c r="BH798" s="58"/>
      <c r="BI798" s="58"/>
      <c r="BJ798" s="59">
        <v>116</v>
      </c>
      <c r="BK798" s="58"/>
      <c r="BL798" s="58"/>
      <c r="BM798" s="58"/>
      <c r="BN798" s="58"/>
      <c r="BO798" s="58"/>
      <c r="BP798" s="59">
        <v>102</v>
      </c>
      <c r="BQ798" s="58"/>
      <c r="BR798" s="58"/>
      <c r="BS798" s="58"/>
      <c r="BT798" s="58"/>
      <c r="BU798" s="58"/>
      <c r="BV798" s="59">
        <v>102</v>
      </c>
      <c r="BW798" s="59"/>
      <c r="BX798" s="59"/>
      <c r="BY798" s="59"/>
      <c r="BZ798" s="59"/>
      <c r="CA798" s="59"/>
      <c r="CB798" s="59"/>
      <c r="CC798" s="58"/>
      <c r="CD798" s="58"/>
      <c r="CE798" s="58"/>
      <c r="CF798" s="58"/>
    </row>
    <row r="799" spans="2:84" x14ac:dyDescent="0.2">
      <c r="B799" s="62" t="s">
        <v>337</v>
      </c>
      <c r="G799" s="64">
        <v>121491</v>
      </c>
      <c r="H799" s="64">
        <v>152499</v>
      </c>
      <c r="I799" s="64">
        <v>110459</v>
      </c>
      <c r="J799" s="64">
        <v>115889</v>
      </c>
      <c r="K799" s="64">
        <v>145903</v>
      </c>
      <c r="L799" s="64">
        <v>107659</v>
      </c>
      <c r="M799" s="64">
        <v>122424</v>
      </c>
      <c r="N799" s="64">
        <v>119241</v>
      </c>
      <c r="O799" s="61">
        <v>96759</v>
      </c>
      <c r="P799" s="61">
        <v>99495</v>
      </c>
      <c r="Q799" s="64">
        <v>127045</v>
      </c>
      <c r="R799" s="61">
        <v>97765</v>
      </c>
      <c r="S799" s="61">
        <v>99037</v>
      </c>
      <c r="T799" s="64">
        <v>169562</v>
      </c>
      <c r="U799" s="64">
        <v>107323</v>
      </c>
      <c r="V799" s="64">
        <v>150701</v>
      </c>
      <c r="W799" s="64">
        <v>150994</v>
      </c>
      <c r="X799" s="61">
        <v>71284</v>
      </c>
      <c r="Y799" s="61">
        <v>81743</v>
      </c>
      <c r="Z799" s="61">
        <v>99498</v>
      </c>
      <c r="AA799" s="61">
        <v>62351</v>
      </c>
      <c r="AB799" s="61">
        <v>69560</v>
      </c>
      <c r="AC799" s="61">
        <v>89894</v>
      </c>
      <c r="AD799" s="61">
        <v>81022</v>
      </c>
      <c r="AE799" s="61">
        <v>80868</v>
      </c>
      <c r="AF799" s="61">
        <v>79679</v>
      </c>
      <c r="AG799" s="61">
        <v>59795</v>
      </c>
      <c r="AH799" s="61">
        <v>62895</v>
      </c>
      <c r="AI799" s="61">
        <v>82319</v>
      </c>
      <c r="AJ799" s="61">
        <v>58557</v>
      </c>
      <c r="AK799" s="61">
        <v>57704</v>
      </c>
      <c r="AL799" s="61">
        <v>93829</v>
      </c>
      <c r="AM799" s="64">
        <v>123672</v>
      </c>
      <c r="AN799" s="61">
        <v>58353</v>
      </c>
      <c r="AO799" s="61">
        <v>75557</v>
      </c>
      <c r="AP799" s="61">
        <v>59023</v>
      </c>
      <c r="AQ799" s="61">
        <v>50989</v>
      </c>
      <c r="AR799" s="61">
        <v>45689</v>
      </c>
      <c r="AS799" s="61">
        <v>36412</v>
      </c>
      <c r="AT799" s="61">
        <v>45029</v>
      </c>
      <c r="AU799" s="61">
        <v>32545</v>
      </c>
      <c r="AV799" s="61">
        <v>34690</v>
      </c>
      <c r="AW799" s="61">
        <v>30082</v>
      </c>
      <c r="AX799" s="61">
        <v>58913</v>
      </c>
      <c r="AY799" s="61">
        <v>59077</v>
      </c>
      <c r="AZ799" s="61">
        <v>44322</v>
      </c>
      <c r="BA799" s="61">
        <v>58410</v>
      </c>
      <c r="BB799" s="61">
        <v>69676</v>
      </c>
      <c r="BC799" s="61">
        <v>47881</v>
      </c>
      <c r="BD799" s="61">
        <v>63558</v>
      </c>
      <c r="BE799" s="61">
        <v>42839</v>
      </c>
      <c r="BF799" s="61">
        <v>47910</v>
      </c>
      <c r="BG799" s="61">
        <v>71757</v>
      </c>
      <c r="BH799" s="61">
        <v>57910</v>
      </c>
      <c r="BI799" s="61">
        <v>68692</v>
      </c>
      <c r="BJ799" s="64">
        <v>110474</v>
      </c>
      <c r="BK799" s="61">
        <v>76924</v>
      </c>
      <c r="BL799" s="61">
        <v>83640</v>
      </c>
      <c r="BM799" s="61">
        <v>75385</v>
      </c>
      <c r="BN799" s="64">
        <v>101713</v>
      </c>
      <c r="BO799" s="64">
        <v>111369</v>
      </c>
      <c r="BP799" s="61">
        <v>54457</v>
      </c>
      <c r="BQ799" s="61">
        <v>31059</v>
      </c>
      <c r="BR799" s="61">
        <v>35171</v>
      </c>
      <c r="BS799" s="61">
        <v>49645</v>
      </c>
      <c r="BT799" s="61">
        <v>45176</v>
      </c>
      <c r="BU799" s="61">
        <v>33754</v>
      </c>
      <c r="BV799" s="61">
        <v>19322</v>
      </c>
      <c r="BW799" s="61"/>
      <c r="BX799" s="61"/>
      <c r="BY799" s="61"/>
      <c r="BZ799" s="61"/>
      <c r="CA799" s="61"/>
      <c r="CB799" s="61"/>
      <c r="CC799" s="60">
        <v>5664</v>
      </c>
      <c r="CD799" s="60">
        <v>1547</v>
      </c>
      <c r="CE799" s="58"/>
      <c r="CF799" s="58"/>
    </row>
    <row r="800" spans="2:84" x14ac:dyDescent="0.2">
      <c r="B800" s="62" t="s">
        <v>339</v>
      </c>
      <c r="G800" s="59">
        <v>319</v>
      </c>
      <c r="H800" s="59">
        <v>310</v>
      </c>
      <c r="I800" s="59">
        <v>168</v>
      </c>
      <c r="J800" s="59">
        <v>342</v>
      </c>
      <c r="K800" s="59">
        <v>108</v>
      </c>
      <c r="L800" s="59">
        <v>166</v>
      </c>
      <c r="M800" s="63">
        <v>55</v>
      </c>
      <c r="N800" s="58"/>
      <c r="O800" s="58"/>
      <c r="P800" s="58"/>
      <c r="Q800" s="59">
        <v>222</v>
      </c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  <c r="AC800" s="58"/>
      <c r="AD800" s="58"/>
      <c r="AE800" s="58"/>
      <c r="AF800" s="58"/>
      <c r="AG800" s="58"/>
      <c r="AH800" s="58"/>
      <c r="AI800" s="58"/>
      <c r="AJ800" s="58"/>
      <c r="AK800" s="58"/>
      <c r="AL800" s="58"/>
      <c r="AM800" s="58"/>
      <c r="AN800" s="58"/>
      <c r="AO800" s="58"/>
      <c r="AP800" s="58"/>
      <c r="AQ800" s="58"/>
      <c r="AR800" s="58"/>
      <c r="AS800" s="58"/>
      <c r="AT800" s="58"/>
      <c r="AU800" s="58"/>
      <c r="AV800" s="58"/>
      <c r="AW800" s="58"/>
      <c r="AX800" s="58"/>
      <c r="AY800" s="58"/>
      <c r="AZ800" s="58"/>
      <c r="BA800" s="58"/>
      <c r="BB800" s="58"/>
      <c r="BC800" s="58"/>
      <c r="BD800" s="58"/>
      <c r="BE800" s="58"/>
      <c r="BF800" s="58"/>
      <c r="BG800" s="58"/>
      <c r="BH800" s="58"/>
      <c r="BI800" s="58"/>
      <c r="BJ800" s="58"/>
      <c r="BK800" s="58"/>
      <c r="BL800" s="58"/>
      <c r="BM800" s="58"/>
      <c r="BN800" s="58"/>
      <c r="BO800" s="58"/>
      <c r="BP800" s="58"/>
      <c r="BQ800" s="58"/>
      <c r="BR800" s="58"/>
      <c r="BS800" s="58"/>
      <c r="BT800" s="58"/>
      <c r="BU800" s="58"/>
      <c r="BV800" s="58"/>
      <c r="BW800" s="58"/>
      <c r="BX800" s="58"/>
      <c r="BY800" s="58"/>
      <c r="BZ800" s="58"/>
      <c r="CA800" s="58"/>
      <c r="CB800" s="58"/>
      <c r="CC800" s="58"/>
      <c r="CD800" s="58"/>
      <c r="CE800" s="58"/>
      <c r="CF800" s="58"/>
    </row>
    <row r="801" spans="2:84" x14ac:dyDescent="0.2">
      <c r="B801" s="62" t="s">
        <v>341</v>
      </c>
      <c r="G801" s="63">
        <v>51</v>
      </c>
      <c r="H801" s="59">
        <v>104</v>
      </c>
      <c r="I801" s="63">
        <v>31</v>
      </c>
      <c r="J801" s="59">
        <v>141</v>
      </c>
      <c r="K801" s="63">
        <v>35</v>
      </c>
      <c r="L801" s="58"/>
      <c r="M801" s="58"/>
      <c r="N801" s="58"/>
      <c r="O801" s="63">
        <v>35</v>
      </c>
      <c r="P801" s="58"/>
      <c r="Q801" s="58"/>
      <c r="R801" s="63">
        <v>34</v>
      </c>
      <c r="S801" s="58"/>
      <c r="T801" s="63">
        <v>34</v>
      </c>
      <c r="U801" s="58"/>
      <c r="V801" s="58"/>
      <c r="W801" s="58"/>
      <c r="X801" s="58"/>
      <c r="Y801" s="58"/>
      <c r="Z801" s="58"/>
      <c r="AA801" s="58"/>
      <c r="AB801" s="58"/>
      <c r="AC801" s="58"/>
      <c r="AD801" s="58"/>
      <c r="AE801" s="58"/>
      <c r="AF801" s="58"/>
      <c r="AG801" s="58"/>
      <c r="AH801" s="58"/>
      <c r="AI801" s="58"/>
      <c r="AJ801" s="58"/>
      <c r="AK801" s="58"/>
      <c r="AL801" s="58"/>
      <c r="AM801" s="58"/>
      <c r="AN801" s="58"/>
      <c r="AO801" s="58"/>
      <c r="AP801" s="58"/>
      <c r="AQ801" s="58"/>
      <c r="AR801" s="58"/>
      <c r="AS801" s="58"/>
      <c r="AT801" s="58"/>
      <c r="AU801" s="58"/>
      <c r="AV801" s="58"/>
      <c r="AW801" s="58"/>
      <c r="AX801" s="58"/>
      <c r="AY801" s="58"/>
      <c r="AZ801" s="58"/>
      <c r="BA801" s="58"/>
      <c r="BB801" s="58"/>
      <c r="BC801" s="58"/>
      <c r="BD801" s="58"/>
      <c r="BE801" s="58"/>
      <c r="BF801" s="58"/>
      <c r="BG801" s="58"/>
      <c r="BH801" s="58"/>
      <c r="BI801" s="58"/>
      <c r="BJ801" s="58"/>
      <c r="BK801" s="58"/>
      <c r="BL801" s="58"/>
      <c r="BM801" s="58"/>
      <c r="BN801" s="58"/>
      <c r="BO801" s="58"/>
      <c r="BP801" s="58"/>
      <c r="BQ801" s="58"/>
      <c r="BR801" s="58"/>
      <c r="BS801" s="58"/>
      <c r="BT801" s="58"/>
      <c r="BU801" s="58"/>
      <c r="BV801" s="58"/>
      <c r="BW801" s="58"/>
      <c r="BX801" s="58"/>
      <c r="BY801" s="58"/>
      <c r="BZ801" s="58"/>
      <c r="CA801" s="58"/>
      <c r="CB801" s="58"/>
      <c r="CC801" s="58"/>
      <c r="CD801" s="58"/>
      <c r="CE801" s="58"/>
      <c r="CF801" s="58"/>
    </row>
    <row r="802" spans="2:84" x14ac:dyDescent="0.2">
      <c r="B802" s="62" t="s">
        <v>343</v>
      </c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63">
        <v>71</v>
      </c>
      <c r="T802" s="58"/>
      <c r="U802" s="58"/>
      <c r="V802" s="58"/>
      <c r="W802" s="58"/>
      <c r="X802" s="58"/>
      <c r="Y802" s="59">
        <v>148</v>
      </c>
      <c r="Z802" s="58"/>
      <c r="AA802" s="58"/>
      <c r="AB802" s="58"/>
      <c r="AC802" s="58"/>
      <c r="AD802" s="58"/>
      <c r="AE802" s="58"/>
      <c r="AF802" s="58"/>
      <c r="AG802" s="58"/>
      <c r="AH802" s="58"/>
      <c r="AI802" s="58"/>
      <c r="AJ802" s="58"/>
      <c r="AK802" s="58"/>
      <c r="AL802" s="58"/>
      <c r="AM802" s="58"/>
      <c r="AN802" s="58"/>
      <c r="AO802" s="58"/>
      <c r="AP802" s="58"/>
      <c r="AQ802" s="58"/>
      <c r="AR802" s="58"/>
      <c r="AS802" s="58"/>
      <c r="AT802" s="58"/>
      <c r="AU802" s="58"/>
      <c r="AV802" s="58"/>
      <c r="AW802" s="58"/>
      <c r="AX802" s="58"/>
      <c r="AY802" s="58"/>
      <c r="AZ802" s="58"/>
      <c r="BA802" s="58"/>
      <c r="BB802" s="58"/>
      <c r="BC802" s="58"/>
      <c r="BD802" s="58"/>
      <c r="BE802" s="58"/>
      <c r="BF802" s="58"/>
      <c r="BG802" s="58"/>
      <c r="BH802" s="58"/>
      <c r="BI802" s="58"/>
      <c r="BJ802" s="58"/>
      <c r="BK802" s="58"/>
      <c r="BL802" s="58"/>
      <c r="BM802" s="58"/>
      <c r="BN802" s="58"/>
      <c r="BO802" s="58"/>
      <c r="BP802" s="58"/>
      <c r="BQ802" s="58"/>
      <c r="BR802" s="58"/>
      <c r="BS802" s="58"/>
      <c r="BT802" s="58"/>
      <c r="BU802" s="58"/>
      <c r="BV802" s="58"/>
      <c r="BW802" s="58"/>
      <c r="BX802" s="58"/>
      <c r="BY802" s="58"/>
      <c r="BZ802" s="58"/>
      <c r="CA802" s="58"/>
      <c r="CB802" s="58"/>
      <c r="CC802" s="58"/>
      <c r="CD802" s="58"/>
      <c r="CE802" s="58"/>
      <c r="CF802" s="58"/>
    </row>
    <row r="803" spans="2:84" x14ac:dyDescent="0.2">
      <c r="B803" s="62" t="s">
        <v>344</v>
      </c>
      <c r="G803" s="61">
        <v>11382</v>
      </c>
      <c r="H803" s="61">
        <v>17597</v>
      </c>
      <c r="I803" s="61">
        <v>13148</v>
      </c>
      <c r="J803" s="61">
        <v>11235</v>
      </c>
      <c r="K803" s="61">
        <v>14430</v>
      </c>
      <c r="L803" s="61">
        <v>16416</v>
      </c>
      <c r="M803" s="61">
        <v>11476</v>
      </c>
      <c r="N803" s="61">
        <v>46649</v>
      </c>
      <c r="O803" s="61">
        <v>51507</v>
      </c>
      <c r="P803" s="61">
        <v>36887</v>
      </c>
      <c r="Q803" s="61">
        <v>19390</v>
      </c>
      <c r="R803" s="61">
        <v>41084</v>
      </c>
      <c r="S803" s="61">
        <v>38782</v>
      </c>
      <c r="T803" s="61">
        <v>35544</v>
      </c>
      <c r="U803" s="61">
        <v>43546</v>
      </c>
      <c r="V803" s="61">
        <v>36210</v>
      </c>
      <c r="W803" s="61">
        <v>40000</v>
      </c>
      <c r="X803" s="61">
        <v>23005</v>
      </c>
      <c r="Y803" s="60">
        <v>5869</v>
      </c>
      <c r="Z803" s="59">
        <v>459</v>
      </c>
      <c r="AA803" s="60">
        <v>1048</v>
      </c>
      <c r="AB803" s="60">
        <v>1198</v>
      </c>
      <c r="AC803" s="59">
        <v>411</v>
      </c>
      <c r="AD803" s="59">
        <v>233</v>
      </c>
      <c r="AE803" s="59">
        <v>150</v>
      </c>
      <c r="AF803" s="63">
        <v>50</v>
      </c>
      <c r="AG803" s="59">
        <v>100</v>
      </c>
      <c r="AH803" s="58"/>
      <c r="AI803" s="59">
        <v>202</v>
      </c>
      <c r="AJ803" s="58"/>
      <c r="AK803" s="63">
        <v>52</v>
      </c>
      <c r="AL803" s="58"/>
      <c r="AM803" s="58"/>
      <c r="AN803" s="63">
        <v>50</v>
      </c>
      <c r="AO803" s="58"/>
      <c r="AP803" s="58"/>
      <c r="AQ803" s="58"/>
      <c r="AR803" s="58"/>
      <c r="AS803" s="58"/>
      <c r="AT803" s="58"/>
      <c r="AU803" s="58"/>
      <c r="AV803" s="58"/>
      <c r="AW803" s="58"/>
      <c r="AX803" s="58"/>
      <c r="AY803" s="58"/>
      <c r="AZ803" s="58"/>
      <c r="BA803" s="58"/>
      <c r="BB803" s="58"/>
      <c r="BC803" s="58"/>
      <c r="BD803" s="58"/>
      <c r="BE803" s="58"/>
      <c r="BF803" s="58"/>
      <c r="BG803" s="58"/>
      <c r="BH803" s="58"/>
      <c r="BI803" s="58"/>
      <c r="BJ803" s="58"/>
      <c r="BK803" s="58"/>
      <c r="BL803" s="58"/>
      <c r="BM803" s="58"/>
      <c r="BN803" s="58"/>
      <c r="BO803" s="58"/>
      <c r="BP803" s="58"/>
      <c r="BQ803" s="58"/>
      <c r="BR803" s="58"/>
      <c r="BS803" s="58"/>
      <c r="BT803" s="58"/>
      <c r="BU803" s="58"/>
      <c r="BV803" s="58"/>
      <c r="BW803" s="58"/>
      <c r="BX803" s="58"/>
      <c r="BY803" s="58"/>
      <c r="BZ803" s="58"/>
      <c r="CA803" s="58"/>
      <c r="CB803" s="58"/>
      <c r="CC803" s="58"/>
      <c r="CD803" s="58"/>
      <c r="CE803" s="58"/>
      <c r="CF803" s="58"/>
    </row>
    <row r="804" spans="2:84" x14ac:dyDescent="0.2">
      <c r="B804" s="62" t="s">
        <v>346</v>
      </c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58"/>
      <c r="AD804" s="58"/>
      <c r="AE804" s="58"/>
      <c r="AF804" s="58"/>
      <c r="AG804" s="58"/>
      <c r="AH804" s="58"/>
      <c r="AI804" s="58"/>
      <c r="AJ804" s="58"/>
      <c r="AK804" s="58"/>
      <c r="AL804" s="58"/>
      <c r="AM804" s="58"/>
      <c r="AN804" s="58"/>
      <c r="AO804" s="58"/>
      <c r="AP804" s="58"/>
      <c r="AQ804" s="58"/>
      <c r="AR804" s="58"/>
      <c r="AS804" s="58"/>
      <c r="AT804" s="58"/>
      <c r="AU804" s="58"/>
      <c r="AV804" s="58"/>
      <c r="AW804" s="58"/>
      <c r="AX804" s="58"/>
      <c r="AY804" s="58"/>
      <c r="AZ804" s="58"/>
      <c r="BA804" s="58"/>
      <c r="BB804" s="58"/>
      <c r="BC804" s="58"/>
      <c r="BD804" s="58"/>
      <c r="BE804" s="58"/>
      <c r="BF804" s="58"/>
      <c r="BG804" s="58"/>
      <c r="BH804" s="58"/>
      <c r="BI804" s="58"/>
      <c r="BJ804" s="58"/>
      <c r="BK804" s="58"/>
      <c r="BL804" s="58"/>
      <c r="BM804" s="58"/>
      <c r="BN804" s="58"/>
      <c r="BO804" s="58"/>
      <c r="BP804" s="58"/>
      <c r="BQ804" s="58"/>
      <c r="BR804" s="58"/>
      <c r="BS804" s="58"/>
      <c r="BT804" s="58"/>
      <c r="BU804" s="58"/>
      <c r="BV804" s="58"/>
      <c r="BW804" s="58"/>
      <c r="BX804" s="58"/>
      <c r="BY804" s="58"/>
      <c r="BZ804" s="58"/>
      <c r="CA804" s="58"/>
      <c r="CB804" s="58"/>
      <c r="CC804" s="58"/>
      <c r="CD804" s="58"/>
      <c r="CE804" s="58"/>
      <c r="CF804" s="58"/>
    </row>
    <row r="805" spans="2:84" x14ac:dyDescent="0.2">
      <c r="B805" s="62" t="s">
        <v>348</v>
      </c>
      <c r="G805" s="58"/>
      <c r="H805" s="59">
        <v>779</v>
      </c>
      <c r="I805" s="59">
        <v>135</v>
      </c>
      <c r="J805" s="59">
        <v>117</v>
      </c>
      <c r="K805" s="59">
        <v>132</v>
      </c>
      <c r="L805" s="58"/>
      <c r="M805" s="58"/>
      <c r="N805" s="59">
        <v>476</v>
      </c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9">
        <v>120</v>
      </c>
      <c r="Z805" s="58"/>
      <c r="AA805" s="58"/>
      <c r="AB805" s="58"/>
      <c r="AC805" s="58"/>
      <c r="AD805" s="58"/>
      <c r="AE805" s="58"/>
      <c r="AF805" s="58"/>
      <c r="AG805" s="59">
        <v>203</v>
      </c>
      <c r="AH805" s="59">
        <v>204</v>
      </c>
      <c r="AI805" s="59">
        <v>406</v>
      </c>
      <c r="AJ805" s="58"/>
      <c r="AK805" s="58"/>
      <c r="AL805" s="58"/>
      <c r="AM805" s="58"/>
      <c r="AN805" s="58"/>
      <c r="AO805" s="58"/>
      <c r="AP805" s="58"/>
      <c r="AQ805" s="58"/>
      <c r="AR805" s="58"/>
      <c r="AS805" s="58"/>
      <c r="AT805" s="58"/>
      <c r="AU805" s="58"/>
      <c r="AV805" s="58"/>
      <c r="AW805" s="58"/>
      <c r="AX805" s="58"/>
      <c r="AY805" s="59">
        <v>225</v>
      </c>
      <c r="AZ805" s="58"/>
      <c r="BA805" s="58"/>
      <c r="BB805" s="58"/>
      <c r="BC805" s="58"/>
      <c r="BD805" s="58"/>
      <c r="BE805" s="58"/>
      <c r="BF805" s="58"/>
      <c r="BG805" s="58"/>
      <c r="BH805" s="58"/>
      <c r="BI805" s="58"/>
      <c r="BJ805" s="58"/>
      <c r="BK805" s="58"/>
      <c r="BL805" s="58"/>
      <c r="BM805" s="58"/>
      <c r="BN805" s="58"/>
      <c r="BO805" s="58"/>
      <c r="BP805" s="58"/>
      <c r="BQ805" s="58"/>
      <c r="BR805" s="58"/>
      <c r="BS805" s="58"/>
      <c r="BT805" s="58"/>
      <c r="BU805" s="58"/>
      <c r="BV805" s="58"/>
      <c r="BW805" s="58"/>
      <c r="BX805" s="58"/>
      <c r="BY805" s="58"/>
      <c r="BZ805" s="58"/>
      <c r="CA805" s="58"/>
      <c r="CB805" s="58"/>
      <c r="CC805" s="58"/>
      <c r="CD805" s="58"/>
      <c r="CE805" s="58"/>
      <c r="CF805" s="58"/>
    </row>
    <row r="806" spans="2:84" x14ac:dyDescent="0.2">
      <c r="B806" s="62" t="s">
        <v>349</v>
      </c>
      <c r="G806" s="63">
        <v>85</v>
      </c>
      <c r="H806" s="59">
        <v>165</v>
      </c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  <c r="AC806" s="58"/>
      <c r="AD806" s="58"/>
      <c r="AE806" s="58"/>
      <c r="AF806" s="58"/>
      <c r="AG806" s="58"/>
      <c r="AH806" s="58"/>
      <c r="AI806" s="58"/>
      <c r="AJ806" s="58"/>
      <c r="AK806" s="58"/>
      <c r="AL806" s="58"/>
      <c r="AM806" s="58"/>
      <c r="AN806" s="58"/>
      <c r="AO806" s="58"/>
      <c r="AP806" s="58"/>
      <c r="AQ806" s="58"/>
      <c r="AR806" s="58"/>
      <c r="AS806" s="58"/>
      <c r="AT806" s="58"/>
      <c r="AU806" s="58"/>
      <c r="AV806" s="58"/>
      <c r="AW806" s="58"/>
      <c r="AX806" s="58"/>
      <c r="AY806" s="58"/>
      <c r="AZ806" s="58"/>
      <c r="BA806" s="58"/>
      <c r="BB806" s="58"/>
      <c r="BC806" s="58"/>
      <c r="BD806" s="58"/>
      <c r="BE806" s="58"/>
      <c r="BF806" s="58"/>
      <c r="BG806" s="58"/>
      <c r="BH806" s="58"/>
      <c r="BI806" s="58"/>
      <c r="BJ806" s="58"/>
      <c r="BK806" s="58"/>
      <c r="BL806" s="58"/>
      <c r="BM806" s="58"/>
      <c r="BN806" s="58"/>
      <c r="BO806" s="58"/>
      <c r="BP806" s="58"/>
      <c r="BQ806" s="58"/>
      <c r="BR806" s="58"/>
      <c r="BS806" s="58"/>
      <c r="BT806" s="58"/>
      <c r="BU806" s="58"/>
      <c r="BV806" s="58"/>
      <c r="BW806" s="58"/>
      <c r="BX806" s="58"/>
      <c r="BY806" s="58"/>
      <c r="BZ806" s="58"/>
      <c r="CA806" s="58"/>
      <c r="CB806" s="58"/>
      <c r="CC806" s="58"/>
      <c r="CD806" s="58"/>
      <c r="CE806" s="58"/>
      <c r="CF806" s="58"/>
    </row>
    <row r="807" spans="2:84" x14ac:dyDescent="0.2">
      <c r="B807" s="62" t="s">
        <v>350</v>
      </c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  <c r="AC807" s="58"/>
      <c r="AD807" s="58"/>
      <c r="AE807" s="58"/>
      <c r="AF807" s="58"/>
      <c r="AG807" s="58"/>
      <c r="AH807" s="58"/>
      <c r="AI807" s="58"/>
      <c r="AJ807" s="58"/>
      <c r="AK807" s="58"/>
      <c r="AL807" s="58"/>
      <c r="AM807" s="58"/>
      <c r="AN807" s="58"/>
      <c r="AO807" s="58"/>
      <c r="AP807" s="58"/>
      <c r="AQ807" s="58"/>
      <c r="AR807" s="58"/>
      <c r="AS807" s="58"/>
      <c r="AT807" s="58"/>
      <c r="AU807" s="58"/>
      <c r="AV807" s="58"/>
      <c r="AW807" s="58"/>
      <c r="AX807" s="58"/>
      <c r="AY807" s="58"/>
      <c r="AZ807" s="58"/>
      <c r="BA807" s="58"/>
      <c r="BB807" s="58"/>
      <c r="BC807" s="58"/>
      <c r="BD807" s="58"/>
      <c r="BE807" s="58"/>
      <c r="BF807" s="58"/>
      <c r="BG807" s="58"/>
      <c r="BH807" s="58"/>
      <c r="BI807" s="58"/>
      <c r="BJ807" s="58"/>
      <c r="BK807" s="58"/>
      <c r="BL807" s="58"/>
      <c r="BM807" s="58"/>
      <c r="BN807" s="58"/>
      <c r="BO807" s="58"/>
      <c r="BP807" s="58"/>
      <c r="BQ807" s="58"/>
      <c r="BR807" s="58"/>
      <c r="BS807" s="58"/>
      <c r="BT807" s="58"/>
      <c r="BU807" s="58"/>
      <c r="BV807" s="58"/>
      <c r="BW807" s="58"/>
      <c r="BX807" s="58"/>
      <c r="BY807" s="58"/>
      <c r="BZ807" s="58"/>
      <c r="CA807" s="58"/>
      <c r="CB807" s="58"/>
      <c r="CC807" s="58"/>
      <c r="CD807" s="58"/>
      <c r="CE807" s="58"/>
      <c r="CF807" s="58"/>
    </row>
    <row r="808" spans="2:84" x14ac:dyDescent="0.2">
      <c r="B808" s="62" t="s">
        <v>351</v>
      </c>
      <c r="G808" s="58"/>
      <c r="H808" s="58"/>
      <c r="I808" s="63">
        <v>88</v>
      </c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9">
        <v>176</v>
      </c>
      <c r="W808" s="58"/>
      <c r="X808" s="58"/>
      <c r="Y808" s="58"/>
      <c r="Z808" s="58"/>
      <c r="AA808" s="58"/>
      <c r="AB808" s="58"/>
      <c r="AC808" s="58"/>
      <c r="AD808" s="58"/>
      <c r="AE808" s="58"/>
      <c r="AF808" s="58"/>
      <c r="AG808" s="58"/>
      <c r="AH808" s="58"/>
      <c r="AI808" s="58"/>
      <c r="AJ808" s="58"/>
      <c r="AK808" s="58"/>
      <c r="AL808" s="58"/>
      <c r="AM808" s="58"/>
      <c r="AN808" s="58"/>
      <c r="AO808" s="58"/>
      <c r="AP808" s="58"/>
      <c r="AQ808" s="58"/>
      <c r="AR808" s="58"/>
      <c r="AS808" s="58"/>
      <c r="AT808" s="58"/>
      <c r="AU808" s="58"/>
      <c r="AV808" s="58"/>
      <c r="AW808" s="58"/>
      <c r="AX808" s="58"/>
      <c r="AY808" s="58"/>
      <c r="AZ808" s="58"/>
      <c r="BA808" s="58"/>
      <c r="BB808" s="58"/>
      <c r="BC808" s="58"/>
      <c r="BD808" s="58"/>
      <c r="BE808" s="58"/>
      <c r="BF808" s="58"/>
      <c r="BG808" s="58"/>
      <c r="BH808" s="58"/>
      <c r="BI808" s="58"/>
      <c r="BJ808" s="58"/>
      <c r="BK808" s="58"/>
      <c r="BL808" s="58"/>
      <c r="BM808" s="58"/>
      <c r="BN808" s="58"/>
      <c r="BO808" s="58"/>
      <c r="BP808" s="58"/>
      <c r="BQ808" s="58"/>
      <c r="BR808" s="58"/>
      <c r="BS808" s="58"/>
      <c r="BT808" s="58"/>
      <c r="BU808" s="58"/>
      <c r="BV808" s="58"/>
      <c r="BW808" s="58"/>
      <c r="BX808" s="58"/>
      <c r="BY808" s="58"/>
      <c r="BZ808" s="58"/>
      <c r="CA808" s="58"/>
      <c r="CB808" s="58"/>
      <c r="CC808" s="58"/>
      <c r="CD808" s="58"/>
      <c r="CE808" s="58"/>
      <c r="CF808" s="58"/>
    </row>
    <row r="809" spans="2:84" x14ac:dyDescent="0.2">
      <c r="B809" s="62" t="s">
        <v>352</v>
      </c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9">
        <v>141</v>
      </c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58"/>
      <c r="AD809" s="58"/>
      <c r="AE809" s="58"/>
      <c r="AF809" s="58"/>
      <c r="AG809" s="58"/>
      <c r="AH809" s="58"/>
      <c r="AI809" s="58"/>
      <c r="AJ809" s="58"/>
      <c r="AK809" s="58"/>
      <c r="AL809" s="58"/>
      <c r="AM809" s="58"/>
      <c r="AN809" s="58"/>
      <c r="AO809" s="58"/>
      <c r="AP809" s="58"/>
      <c r="AQ809" s="58"/>
      <c r="AR809" s="58"/>
      <c r="AS809" s="58"/>
      <c r="AT809" s="58"/>
      <c r="AU809" s="58"/>
      <c r="AV809" s="58"/>
      <c r="AW809" s="58"/>
      <c r="AX809" s="58"/>
      <c r="AY809" s="58"/>
      <c r="AZ809" s="58"/>
      <c r="BA809" s="58"/>
      <c r="BB809" s="58"/>
      <c r="BC809" s="58"/>
      <c r="BD809" s="58"/>
      <c r="BE809" s="58"/>
      <c r="BF809" s="58"/>
      <c r="BG809" s="58"/>
      <c r="BH809" s="58"/>
      <c r="BI809" s="58"/>
      <c r="BJ809" s="58"/>
      <c r="BK809" s="58"/>
      <c r="BL809" s="58"/>
      <c r="BM809" s="58"/>
      <c r="BN809" s="58"/>
      <c r="BO809" s="58"/>
      <c r="BP809" s="58"/>
      <c r="BQ809" s="58"/>
      <c r="BR809" s="58"/>
      <c r="BS809" s="58"/>
      <c r="BT809" s="58"/>
      <c r="BU809" s="58"/>
      <c r="BV809" s="58"/>
      <c r="BW809" s="58"/>
      <c r="BX809" s="58"/>
      <c r="BY809" s="58"/>
      <c r="BZ809" s="58"/>
      <c r="CA809" s="58"/>
      <c r="CB809" s="58"/>
      <c r="CC809" s="58"/>
      <c r="CD809" s="58"/>
      <c r="CE809" s="58"/>
      <c r="CF809" s="58"/>
    </row>
    <row r="810" spans="2:84" x14ac:dyDescent="0.2">
      <c r="B810" s="62" t="s">
        <v>356</v>
      </c>
      <c r="G810" s="61">
        <v>28740</v>
      </c>
      <c r="H810" s="61">
        <v>41606</v>
      </c>
      <c r="I810" s="61">
        <v>55851</v>
      </c>
      <c r="J810" s="61">
        <v>33060</v>
      </c>
      <c r="K810" s="61">
        <v>29492</v>
      </c>
      <c r="L810" s="61">
        <v>25809</v>
      </c>
      <c r="M810" s="61">
        <v>24978</v>
      </c>
      <c r="N810" s="61">
        <v>39449</v>
      </c>
      <c r="O810" s="61">
        <v>30195</v>
      </c>
      <c r="P810" s="61">
        <v>30420</v>
      </c>
      <c r="Q810" s="61">
        <v>41682</v>
      </c>
      <c r="R810" s="61">
        <v>30264</v>
      </c>
      <c r="S810" s="61">
        <v>34798</v>
      </c>
      <c r="T810" s="61">
        <v>37690</v>
      </c>
      <c r="U810" s="61">
        <v>24792</v>
      </c>
      <c r="V810" s="61">
        <v>26114</v>
      </c>
      <c r="W810" s="61">
        <v>32773</v>
      </c>
      <c r="X810" s="61">
        <v>20264</v>
      </c>
      <c r="Y810" s="61">
        <v>24308</v>
      </c>
      <c r="Z810" s="60">
        <v>8080</v>
      </c>
      <c r="AA810" s="60">
        <v>1164</v>
      </c>
      <c r="AB810" s="59">
        <v>806</v>
      </c>
      <c r="AC810" s="58"/>
      <c r="AD810" s="59">
        <v>245</v>
      </c>
      <c r="AE810" s="58"/>
      <c r="AF810" s="63">
        <v>44</v>
      </c>
      <c r="AG810" s="59">
        <v>699</v>
      </c>
      <c r="AH810" s="58"/>
      <c r="AI810" s="58"/>
      <c r="AJ810" s="58"/>
      <c r="AK810" s="58"/>
      <c r="AL810" s="58"/>
      <c r="AM810" s="58"/>
      <c r="AN810" s="58"/>
      <c r="AO810" s="58"/>
      <c r="AP810" s="58"/>
      <c r="AQ810" s="58"/>
      <c r="AR810" s="58"/>
      <c r="AS810" s="58"/>
      <c r="AT810" s="58"/>
      <c r="AU810" s="58"/>
      <c r="AV810" s="58"/>
      <c r="AW810" s="58"/>
      <c r="AX810" s="58"/>
      <c r="AY810" s="58"/>
      <c r="AZ810" s="58"/>
      <c r="BA810" s="58"/>
      <c r="BB810" s="58"/>
      <c r="BC810" s="58"/>
      <c r="BD810" s="58"/>
      <c r="BE810" s="58"/>
      <c r="BF810" s="58"/>
      <c r="BG810" s="58"/>
      <c r="BH810" s="58"/>
      <c r="BI810" s="58"/>
      <c r="BJ810" s="58"/>
      <c r="BK810" s="58"/>
      <c r="BL810" s="58"/>
      <c r="BM810" s="58"/>
      <c r="BN810" s="58"/>
      <c r="BO810" s="58"/>
      <c r="BP810" s="58"/>
      <c r="BQ810" s="58"/>
      <c r="BR810" s="58"/>
      <c r="BS810" s="58"/>
      <c r="BT810" s="58"/>
      <c r="BU810" s="58"/>
      <c r="BV810" s="58"/>
      <c r="BW810" s="58"/>
      <c r="BX810" s="58"/>
      <c r="BY810" s="58"/>
      <c r="BZ810" s="58"/>
      <c r="CA810" s="58"/>
      <c r="CB810" s="58"/>
      <c r="CC810" s="58"/>
      <c r="CD810" s="58"/>
      <c r="CE810" s="58"/>
      <c r="CF810" s="58"/>
    </row>
    <row r="811" spans="2:84" x14ac:dyDescent="0.2">
      <c r="B811" s="62" t="s">
        <v>357</v>
      </c>
      <c r="G811" s="64">
        <v>467470</v>
      </c>
      <c r="H811" s="64">
        <v>633207</v>
      </c>
      <c r="I811" s="64">
        <v>497073</v>
      </c>
      <c r="J811" s="64">
        <v>444002</v>
      </c>
      <c r="K811" s="64">
        <v>449822</v>
      </c>
      <c r="L811" s="64">
        <v>359127</v>
      </c>
      <c r="M811" s="64">
        <v>391084</v>
      </c>
      <c r="N811" s="64">
        <v>605204</v>
      </c>
      <c r="O811" s="64">
        <v>515787</v>
      </c>
      <c r="P811" s="64">
        <v>499358</v>
      </c>
      <c r="Q811" s="64">
        <v>696044</v>
      </c>
      <c r="R811" s="64">
        <v>534732</v>
      </c>
      <c r="S811" s="64">
        <v>552148</v>
      </c>
      <c r="T811" s="64">
        <v>683438</v>
      </c>
      <c r="U811" s="64">
        <v>498149</v>
      </c>
      <c r="V811" s="64">
        <v>460263</v>
      </c>
      <c r="W811" s="64">
        <v>507005</v>
      </c>
      <c r="X811" s="64">
        <v>357681</v>
      </c>
      <c r="Y811" s="64">
        <v>310744</v>
      </c>
      <c r="Z811" s="61">
        <v>58112</v>
      </c>
      <c r="AA811" s="61">
        <v>17171</v>
      </c>
      <c r="AB811" s="61">
        <v>15410</v>
      </c>
      <c r="AC811" s="60">
        <v>7439</v>
      </c>
      <c r="AD811" s="60">
        <v>3854</v>
      </c>
      <c r="AE811" s="60">
        <v>2006</v>
      </c>
      <c r="AF811" s="60">
        <v>1920</v>
      </c>
      <c r="AG811" s="60">
        <v>1278</v>
      </c>
      <c r="AH811" s="60">
        <v>1150</v>
      </c>
      <c r="AI811" s="59">
        <v>888</v>
      </c>
      <c r="AJ811" s="58"/>
      <c r="AK811" s="58"/>
      <c r="AL811" s="63">
        <v>15</v>
      </c>
      <c r="AM811" s="59">
        <v>269</v>
      </c>
      <c r="AN811" s="58"/>
      <c r="AO811" s="59">
        <v>261</v>
      </c>
      <c r="AP811" s="58"/>
      <c r="AQ811" s="58"/>
      <c r="AR811" s="58"/>
      <c r="AS811" s="58"/>
      <c r="AT811" s="58"/>
      <c r="AU811" s="58"/>
      <c r="AV811" s="58"/>
      <c r="AW811" s="58"/>
      <c r="AX811" s="58"/>
      <c r="AY811" s="58"/>
      <c r="AZ811" s="58"/>
      <c r="BA811" s="58"/>
      <c r="BB811" s="58"/>
      <c r="BC811" s="58"/>
      <c r="BD811" s="58"/>
      <c r="BE811" s="58"/>
      <c r="BF811" s="58"/>
      <c r="BG811" s="58"/>
      <c r="BH811" s="58"/>
      <c r="BI811" s="58"/>
      <c r="BJ811" s="58"/>
      <c r="BK811" s="58"/>
      <c r="BL811" s="58"/>
      <c r="BM811" s="58"/>
      <c r="BN811" s="58"/>
      <c r="BO811" s="58"/>
      <c r="BP811" s="58"/>
      <c r="BQ811" s="58"/>
      <c r="BR811" s="58"/>
      <c r="BS811" s="58"/>
      <c r="BT811" s="58"/>
      <c r="BU811" s="58"/>
      <c r="BV811" s="58"/>
      <c r="BW811" s="58"/>
      <c r="BX811" s="58"/>
      <c r="BY811" s="58"/>
      <c r="BZ811" s="58"/>
      <c r="CA811" s="58"/>
      <c r="CB811" s="58"/>
      <c r="CC811" s="58"/>
      <c r="CD811" s="58"/>
      <c r="CE811" s="58"/>
      <c r="CF811" s="58"/>
    </row>
    <row r="812" spans="2:84" x14ac:dyDescent="0.2">
      <c r="B812" s="62" t="s">
        <v>358</v>
      </c>
      <c r="G812" s="64">
        <v>937853</v>
      </c>
      <c r="H812" s="65">
        <v>1249133</v>
      </c>
      <c r="I812" s="64">
        <v>858672</v>
      </c>
      <c r="J812" s="64">
        <v>774190</v>
      </c>
      <c r="K812" s="64">
        <v>742661</v>
      </c>
      <c r="L812" s="64">
        <v>538670</v>
      </c>
      <c r="M812" s="64">
        <v>635135</v>
      </c>
      <c r="N812" s="65">
        <v>1123483</v>
      </c>
      <c r="O812" s="64">
        <v>942867</v>
      </c>
      <c r="P812" s="64">
        <v>933954</v>
      </c>
      <c r="Q812" s="65">
        <v>1318019</v>
      </c>
      <c r="R812" s="65">
        <v>1025682</v>
      </c>
      <c r="S812" s="65">
        <v>1106990</v>
      </c>
      <c r="T812" s="65">
        <v>1260410</v>
      </c>
      <c r="U812" s="64">
        <v>867006</v>
      </c>
      <c r="V812" s="64">
        <v>763553</v>
      </c>
      <c r="W812" s="64">
        <v>853265</v>
      </c>
      <c r="X812" s="64">
        <v>485430</v>
      </c>
      <c r="Y812" s="64">
        <v>434055</v>
      </c>
      <c r="Z812" s="61">
        <v>62407</v>
      </c>
      <c r="AA812" s="61">
        <v>16152</v>
      </c>
      <c r="AB812" s="61">
        <v>15746</v>
      </c>
      <c r="AC812" s="61">
        <v>12796</v>
      </c>
      <c r="AD812" s="60">
        <v>3754</v>
      </c>
      <c r="AE812" s="60">
        <v>1888</v>
      </c>
      <c r="AF812" s="60">
        <v>2819</v>
      </c>
      <c r="AG812" s="60">
        <v>2224</v>
      </c>
      <c r="AH812" s="60">
        <v>1639</v>
      </c>
      <c r="AI812" s="60">
        <v>2256</v>
      </c>
      <c r="AJ812" s="59">
        <v>487</v>
      </c>
      <c r="AK812" s="59">
        <v>571</v>
      </c>
      <c r="AL812" s="60">
        <v>1912</v>
      </c>
      <c r="AM812" s="60">
        <v>1364</v>
      </c>
      <c r="AN812" s="60">
        <v>1491</v>
      </c>
      <c r="AO812" s="60">
        <v>2243</v>
      </c>
      <c r="AP812" s="60">
        <v>1408</v>
      </c>
      <c r="AQ812" s="60">
        <v>1757</v>
      </c>
      <c r="AR812" s="60">
        <v>2378</v>
      </c>
      <c r="AS812" s="60">
        <v>1332</v>
      </c>
      <c r="AT812" s="60">
        <v>1617</v>
      </c>
      <c r="AU812" s="60">
        <v>1758</v>
      </c>
      <c r="AV812" s="60">
        <v>1058</v>
      </c>
      <c r="AW812" s="59">
        <v>823</v>
      </c>
      <c r="AX812" s="60">
        <v>1808</v>
      </c>
      <c r="AY812" s="60">
        <v>1490</v>
      </c>
      <c r="AZ812" s="60">
        <v>1634</v>
      </c>
      <c r="BA812" s="60">
        <v>2251</v>
      </c>
      <c r="BB812" s="60">
        <v>2187</v>
      </c>
      <c r="BC812" s="60">
        <v>2124</v>
      </c>
      <c r="BD812" s="60">
        <v>2220</v>
      </c>
      <c r="BE812" s="60">
        <v>1521</v>
      </c>
      <c r="BF812" s="60">
        <v>1490</v>
      </c>
      <c r="BG812" s="60">
        <v>1839</v>
      </c>
      <c r="BH812" s="60">
        <v>1553</v>
      </c>
      <c r="BI812" s="59">
        <v>475</v>
      </c>
      <c r="BJ812" s="58"/>
      <c r="BK812" s="58"/>
      <c r="BL812" s="58"/>
      <c r="BM812" s="58"/>
      <c r="BN812" s="58"/>
      <c r="BO812" s="58"/>
      <c r="BP812" s="58"/>
      <c r="BQ812" s="58"/>
      <c r="BR812" s="58"/>
      <c r="BS812" s="58"/>
      <c r="BT812" s="58"/>
      <c r="BU812" s="58"/>
      <c r="BV812" s="58"/>
      <c r="BW812" s="58"/>
      <c r="BX812" s="58"/>
      <c r="BY812" s="58"/>
      <c r="BZ812" s="58"/>
      <c r="CA812" s="58"/>
      <c r="CB812" s="58"/>
      <c r="CC812" s="58"/>
      <c r="CD812" s="58"/>
      <c r="CE812" s="58"/>
      <c r="CF812" s="58"/>
    </row>
    <row r="813" spans="2:84" x14ac:dyDescent="0.2">
      <c r="B813" s="62" t="s">
        <v>360</v>
      </c>
      <c r="G813" s="58"/>
      <c r="H813" s="58"/>
      <c r="I813" s="58"/>
      <c r="J813" s="58"/>
      <c r="K813" s="58"/>
      <c r="L813" s="58"/>
      <c r="M813" s="58"/>
      <c r="N813" s="58"/>
      <c r="O813" s="63">
        <v>68</v>
      </c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58"/>
      <c r="AD813" s="58"/>
      <c r="AE813" s="58"/>
      <c r="AF813" s="58"/>
      <c r="AG813" s="58"/>
      <c r="AH813" s="58"/>
      <c r="AI813" s="58"/>
      <c r="AJ813" s="58"/>
      <c r="AK813" s="58"/>
      <c r="AL813" s="58"/>
      <c r="AM813" s="58"/>
      <c r="AN813" s="58"/>
      <c r="AO813" s="58"/>
      <c r="AP813" s="58"/>
      <c r="AQ813" s="58"/>
      <c r="AR813" s="58"/>
      <c r="AS813" s="58"/>
      <c r="AT813" s="58"/>
      <c r="AU813" s="58"/>
      <c r="AV813" s="58"/>
      <c r="AW813" s="58"/>
      <c r="AX813" s="58"/>
      <c r="AY813" s="58"/>
      <c r="AZ813" s="58"/>
      <c r="BA813" s="58"/>
      <c r="BB813" s="58"/>
      <c r="BC813" s="58"/>
      <c r="BD813" s="58"/>
      <c r="BE813" s="58"/>
      <c r="BF813" s="58"/>
      <c r="BG813" s="58"/>
      <c r="BH813" s="58"/>
      <c r="BI813" s="58"/>
      <c r="BJ813" s="58"/>
      <c r="BK813" s="58"/>
      <c r="BL813" s="58"/>
      <c r="BM813" s="58"/>
      <c r="BN813" s="58"/>
      <c r="BO813" s="58"/>
      <c r="BP813" s="58"/>
      <c r="BQ813" s="58"/>
      <c r="BR813" s="58"/>
      <c r="BS813" s="58"/>
      <c r="BT813" s="58"/>
      <c r="BU813" s="58"/>
      <c r="BV813" s="58"/>
      <c r="BW813" s="58"/>
      <c r="BX813" s="58"/>
      <c r="BY813" s="58"/>
      <c r="BZ813" s="58"/>
      <c r="CA813" s="58"/>
      <c r="CB813" s="58"/>
      <c r="CC813" s="58"/>
      <c r="CD813" s="58"/>
      <c r="CE813" s="58"/>
      <c r="CF813" s="58"/>
    </row>
    <row r="814" spans="2:84" x14ac:dyDescent="0.2">
      <c r="B814" s="62" t="s">
        <v>361</v>
      </c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  <c r="AC814" s="58"/>
      <c r="AD814" s="58"/>
      <c r="AE814" s="58"/>
      <c r="AF814" s="58"/>
      <c r="AG814" s="58"/>
      <c r="AH814" s="58"/>
      <c r="AI814" s="58"/>
      <c r="AJ814" s="58"/>
      <c r="AK814" s="58"/>
      <c r="AL814" s="58"/>
      <c r="AM814" s="58"/>
      <c r="AN814" s="58"/>
      <c r="AO814" s="58"/>
      <c r="AP814" s="58"/>
      <c r="AQ814" s="58"/>
      <c r="AR814" s="58"/>
      <c r="AS814" s="58"/>
      <c r="AT814" s="58"/>
      <c r="AU814" s="58"/>
      <c r="AV814" s="58"/>
      <c r="AW814" s="58"/>
      <c r="AX814" s="58"/>
      <c r="AY814" s="58"/>
      <c r="AZ814" s="58"/>
      <c r="BA814" s="58"/>
      <c r="BB814" s="58"/>
      <c r="BC814" s="58"/>
      <c r="BD814" s="58"/>
      <c r="BE814" s="58"/>
      <c r="BF814" s="58"/>
      <c r="BG814" s="58"/>
      <c r="BH814" s="58"/>
      <c r="BI814" s="58"/>
      <c r="BJ814" s="58"/>
      <c r="BK814" s="58"/>
      <c r="BL814" s="58"/>
      <c r="BM814" s="58"/>
      <c r="BN814" s="58"/>
      <c r="BO814" s="58"/>
      <c r="BP814" s="58"/>
      <c r="BQ814" s="58"/>
      <c r="BR814" s="58"/>
      <c r="BS814" s="58"/>
      <c r="BT814" s="58"/>
      <c r="BU814" s="58"/>
      <c r="BV814" s="58"/>
      <c r="BW814" s="58"/>
      <c r="BX814" s="58"/>
      <c r="BY814" s="58"/>
      <c r="BZ814" s="58"/>
      <c r="CA814" s="58"/>
      <c r="CB814" s="58"/>
      <c r="CC814" s="58"/>
      <c r="CD814" s="58"/>
      <c r="CE814" s="58"/>
      <c r="CF814" s="58"/>
    </row>
    <row r="815" spans="2:84" x14ac:dyDescent="0.2">
      <c r="B815" s="62" t="s">
        <v>362</v>
      </c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  <c r="AC815" s="58"/>
      <c r="AD815" s="58"/>
      <c r="AE815" s="58"/>
      <c r="AF815" s="58"/>
      <c r="AG815" s="58"/>
      <c r="AH815" s="58"/>
      <c r="AI815" s="58"/>
      <c r="AJ815" s="58"/>
      <c r="AK815" s="58"/>
      <c r="AL815" s="58"/>
      <c r="AM815" s="58"/>
      <c r="AN815" s="58"/>
      <c r="AO815" s="58"/>
      <c r="AP815" s="58"/>
      <c r="AQ815" s="58"/>
      <c r="AR815" s="58"/>
      <c r="AS815" s="58"/>
      <c r="AT815" s="58"/>
      <c r="AU815" s="58"/>
      <c r="AV815" s="58"/>
      <c r="AW815" s="58"/>
      <c r="AX815" s="58"/>
      <c r="AY815" s="58"/>
      <c r="AZ815" s="58"/>
      <c r="BA815" s="58"/>
      <c r="BB815" s="58"/>
      <c r="BC815" s="58"/>
      <c r="BD815" s="58"/>
      <c r="BE815" s="58"/>
      <c r="BF815" s="58"/>
      <c r="BG815" s="58"/>
      <c r="BH815" s="58"/>
      <c r="BI815" s="58"/>
      <c r="BJ815" s="58"/>
      <c r="BK815" s="58"/>
      <c r="BL815" s="58"/>
      <c r="BM815" s="58"/>
      <c r="BN815" s="58"/>
      <c r="BO815" s="58"/>
      <c r="BP815" s="58"/>
      <c r="BQ815" s="58"/>
      <c r="BR815" s="58"/>
      <c r="BS815" s="58"/>
      <c r="BT815" s="58"/>
      <c r="BU815" s="58"/>
      <c r="BV815" s="58"/>
      <c r="BW815" s="58"/>
      <c r="BX815" s="58"/>
      <c r="BY815" s="58"/>
      <c r="BZ815" s="58"/>
      <c r="CA815" s="58"/>
      <c r="CB815" s="58"/>
      <c r="CC815" s="58"/>
      <c r="CD815" s="58"/>
      <c r="CE815" s="58"/>
      <c r="CF815" s="58"/>
    </row>
    <row r="816" spans="2:84" x14ac:dyDescent="0.2">
      <c r="B816" s="62" t="s">
        <v>363</v>
      </c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  <c r="AC816" s="58"/>
      <c r="AD816" s="58"/>
      <c r="AE816" s="58"/>
      <c r="AF816" s="58"/>
      <c r="AG816" s="58"/>
      <c r="AH816" s="58"/>
      <c r="AI816" s="58"/>
      <c r="AJ816" s="58"/>
      <c r="AK816" s="58"/>
      <c r="AL816" s="58"/>
      <c r="AM816" s="58"/>
      <c r="AN816" s="58"/>
      <c r="AO816" s="58"/>
      <c r="AP816" s="58"/>
      <c r="AQ816" s="58"/>
      <c r="AR816" s="58"/>
      <c r="AS816" s="58"/>
      <c r="AT816" s="58"/>
      <c r="AU816" s="58"/>
      <c r="AV816" s="58"/>
      <c r="AW816" s="58"/>
      <c r="AX816" s="58"/>
      <c r="AY816" s="58"/>
      <c r="AZ816" s="58"/>
      <c r="BA816" s="58"/>
      <c r="BB816" s="58"/>
      <c r="BC816" s="58"/>
      <c r="BD816" s="58"/>
      <c r="BE816" s="58"/>
      <c r="BF816" s="58"/>
      <c r="BG816" s="58"/>
      <c r="BH816" s="58"/>
      <c r="BI816" s="58"/>
      <c r="BJ816" s="58"/>
      <c r="BK816" s="58"/>
      <c r="BL816" s="58"/>
      <c r="BM816" s="58"/>
      <c r="BN816" s="58"/>
      <c r="BO816" s="58"/>
      <c r="BP816" s="58"/>
      <c r="BQ816" s="58"/>
      <c r="BR816" s="58"/>
      <c r="BS816" s="58"/>
      <c r="BT816" s="58"/>
      <c r="BU816" s="58"/>
      <c r="BV816" s="58"/>
      <c r="BW816" s="58"/>
      <c r="BX816" s="58"/>
      <c r="BY816" s="58"/>
      <c r="BZ816" s="58"/>
      <c r="CA816" s="58"/>
      <c r="CB816" s="58"/>
      <c r="CC816" s="58"/>
      <c r="CD816" s="58"/>
      <c r="CE816" s="58"/>
      <c r="CF816" s="58"/>
    </row>
    <row r="817" spans="2:84" x14ac:dyDescent="0.2">
      <c r="B817" s="62" t="s">
        <v>364</v>
      </c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  <c r="AC817" s="58"/>
      <c r="AD817" s="58"/>
      <c r="AE817" s="58"/>
      <c r="AF817" s="58"/>
      <c r="AG817" s="58"/>
      <c r="AH817" s="58"/>
      <c r="AI817" s="58"/>
      <c r="AJ817" s="58"/>
      <c r="AK817" s="58"/>
      <c r="AL817" s="58"/>
      <c r="AM817" s="58"/>
      <c r="AN817" s="58"/>
      <c r="AO817" s="58"/>
      <c r="AP817" s="58"/>
      <c r="AQ817" s="58"/>
      <c r="AR817" s="58"/>
      <c r="AS817" s="58"/>
      <c r="AT817" s="58"/>
      <c r="AU817" s="58"/>
      <c r="AV817" s="58"/>
      <c r="AW817" s="58"/>
      <c r="AX817" s="58"/>
      <c r="AY817" s="58"/>
      <c r="AZ817" s="58"/>
      <c r="BA817" s="58"/>
      <c r="BB817" s="58"/>
      <c r="BC817" s="58"/>
      <c r="BD817" s="58"/>
      <c r="BE817" s="58"/>
      <c r="BF817" s="58"/>
      <c r="BG817" s="58"/>
      <c r="BH817" s="58"/>
      <c r="BI817" s="58"/>
      <c r="BJ817" s="58"/>
      <c r="BK817" s="58"/>
      <c r="BL817" s="58"/>
      <c r="BM817" s="58"/>
      <c r="BN817" s="58"/>
      <c r="BO817" s="58"/>
      <c r="BP817" s="58"/>
      <c r="BQ817" s="58"/>
      <c r="BR817" s="58"/>
      <c r="BS817" s="58"/>
      <c r="BT817" s="58"/>
      <c r="BU817" s="58"/>
      <c r="BV817" s="58"/>
      <c r="BW817" s="58"/>
      <c r="BX817" s="58"/>
      <c r="BY817" s="58"/>
      <c r="BZ817" s="58"/>
      <c r="CA817" s="58"/>
      <c r="CB817" s="58"/>
      <c r="CC817" s="58"/>
      <c r="CD817" s="58"/>
      <c r="CE817" s="58"/>
      <c r="CF817" s="58"/>
    </row>
    <row r="818" spans="2:84" x14ac:dyDescent="0.2">
      <c r="B818" s="62" t="s">
        <v>366</v>
      </c>
      <c r="G818" s="58"/>
      <c r="H818" s="58"/>
      <c r="I818" s="58"/>
      <c r="J818" s="59">
        <v>257</v>
      </c>
      <c r="K818" s="59">
        <v>156</v>
      </c>
      <c r="L818" s="58"/>
      <c r="M818" s="59">
        <v>171</v>
      </c>
      <c r="N818" s="58"/>
      <c r="O818" s="58"/>
      <c r="P818" s="58"/>
      <c r="Q818" s="58"/>
      <c r="R818" s="58"/>
      <c r="S818" s="58"/>
      <c r="T818" s="58"/>
      <c r="U818" s="59">
        <v>171</v>
      </c>
      <c r="V818" s="58"/>
      <c r="W818" s="58"/>
      <c r="X818" s="58"/>
      <c r="Y818" s="58"/>
      <c r="Z818" s="58"/>
      <c r="AA818" s="58"/>
      <c r="AB818" s="58"/>
      <c r="AC818" s="58"/>
      <c r="AD818" s="58"/>
      <c r="AE818" s="58"/>
      <c r="AF818" s="58"/>
      <c r="AG818" s="58"/>
      <c r="AH818" s="58"/>
      <c r="AI818" s="58"/>
      <c r="AJ818" s="58"/>
      <c r="AK818" s="58"/>
      <c r="AL818" s="58"/>
      <c r="AM818" s="58"/>
      <c r="AN818" s="58"/>
      <c r="AO818" s="58"/>
      <c r="AP818" s="58"/>
      <c r="AQ818" s="58"/>
      <c r="AR818" s="58"/>
      <c r="AS818" s="58"/>
      <c r="AT818" s="58"/>
      <c r="AU818" s="58"/>
      <c r="AV818" s="58"/>
      <c r="AW818" s="58"/>
      <c r="AX818" s="58"/>
      <c r="AY818" s="58"/>
      <c r="AZ818" s="58"/>
      <c r="BA818" s="58"/>
      <c r="BB818" s="58"/>
      <c r="BC818" s="58"/>
      <c r="BD818" s="58"/>
      <c r="BE818" s="58"/>
      <c r="BF818" s="58"/>
      <c r="BG818" s="58"/>
      <c r="BH818" s="58"/>
      <c r="BI818" s="58"/>
      <c r="BJ818" s="58"/>
      <c r="BK818" s="58"/>
      <c r="BL818" s="58"/>
      <c r="BM818" s="58"/>
      <c r="BN818" s="58"/>
      <c r="BO818" s="58"/>
      <c r="BP818" s="58"/>
      <c r="BQ818" s="58"/>
      <c r="BR818" s="58"/>
      <c r="BS818" s="58"/>
      <c r="BT818" s="58"/>
      <c r="BU818" s="58"/>
      <c r="BV818" s="58"/>
      <c r="BW818" s="58"/>
      <c r="BX818" s="58"/>
      <c r="BY818" s="58"/>
      <c r="BZ818" s="58"/>
      <c r="CA818" s="58"/>
      <c r="CB818" s="58"/>
      <c r="CC818" s="58"/>
      <c r="CD818" s="58"/>
      <c r="CE818" s="58"/>
      <c r="CF818" s="58"/>
    </row>
    <row r="819" spans="2:84" x14ac:dyDescent="0.2">
      <c r="B819" s="62" t="s">
        <v>368</v>
      </c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  <c r="AC819" s="58"/>
      <c r="AD819" s="58"/>
      <c r="AE819" s="58"/>
      <c r="AF819" s="58"/>
      <c r="AG819" s="58"/>
      <c r="AH819" s="58"/>
      <c r="AI819" s="58"/>
      <c r="AJ819" s="58"/>
      <c r="AK819" s="58"/>
      <c r="AL819" s="58"/>
      <c r="AM819" s="58"/>
      <c r="AN819" s="58"/>
      <c r="AO819" s="58"/>
      <c r="AP819" s="58"/>
      <c r="AQ819" s="58"/>
      <c r="AR819" s="58"/>
      <c r="AS819" s="58"/>
      <c r="AT819" s="58"/>
      <c r="AU819" s="58"/>
      <c r="AV819" s="58"/>
      <c r="AW819" s="58"/>
      <c r="AX819" s="58"/>
      <c r="AY819" s="58"/>
      <c r="AZ819" s="58"/>
      <c r="BA819" s="58"/>
      <c r="BB819" s="58"/>
      <c r="BC819" s="58"/>
      <c r="BD819" s="58"/>
      <c r="BE819" s="58"/>
      <c r="BF819" s="58"/>
      <c r="BG819" s="58"/>
      <c r="BH819" s="58"/>
      <c r="BI819" s="58"/>
      <c r="BJ819" s="58"/>
      <c r="BK819" s="58"/>
      <c r="BL819" s="58"/>
      <c r="BM819" s="58"/>
      <c r="BN819" s="58"/>
      <c r="BO819" s="58"/>
      <c r="BP819" s="58"/>
      <c r="BQ819" s="58"/>
      <c r="BR819" s="58"/>
      <c r="BS819" s="58"/>
      <c r="BT819" s="58"/>
      <c r="BU819" s="58"/>
      <c r="BV819" s="58"/>
      <c r="BW819" s="58"/>
      <c r="BX819" s="58"/>
      <c r="BY819" s="58"/>
      <c r="BZ819" s="58"/>
      <c r="CA819" s="58"/>
      <c r="CB819" s="58"/>
      <c r="CC819" s="58"/>
      <c r="CD819" s="58"/>
      <c r="CE819" s="58"/>
      <c r="CF819" s="58"/>
    </row>
    <row r="820" spans="2:84" x14ac:dyDescent="0.2">
      <c r="B820" s="62" t="s">
        <v>370</v>
      </c>
      <c r="G820" s="65">
        <v>2403401</v>
      </c>
      <c r="H820" s="65">
        <v>3188187</v>
      </c>
      <c r="I820" s="65">
        <v>2656871</v>
      </c>
      <c r="J820" s="65">
        <v>2987069</v>
      </c>
      <c r="K820" s="65">
        <v>3531811</v>
      </c>
      <c r="L820" s="65">
        <v>2726634</v>
      </c>
      <c r="M820" s="65">
        <v>3060868</v>
      </c>
      <c r="N820" s="65">
        <v>3872594</v>
      </c>
      <c r="O820" s="65">
        <v>3007256</v>
      </c>
      <c r="P820" s="65">
        <v>2841455</v>
      </c>
      <c r="Q820" s="65">
        <v>3450812</v>
      </c>
      <c r="R820" s="65">
        <v>2792898</v>
      </c>
      <c r="S820" s="65">
        <v>2559422</v>
      </c>
      <c r="T820" s="65">
        <v>3332948</v>
      </c>
      <c r="U820" s="65">
        <v>2625025</v>
      </c>
      <c r="V820" s="65">
        <v>2564682</v>
      </c>
      <c r="W820" s="65">
        <v>3010638</v>
      </c>
      <c r="X820" s="65">
        <v>2247062</v>
      </c>
      <c r="Y820" s="65">
        <v>2450300</v>
      </c>
      <c r="Z820" s="65">
        <v>3033134</v>
      </c>
      <c r="AA820" s="65">
        <v>2232509</v>
      </c>
      <c r="AB820" s="65">
        <v>2349321</v>
      </c>
      <c r="AC820" s="65">
        <v>1883171</v>
      </c>
      <c r="AD820" s="65">
        <v>1353510</v>
      </c>
      <c r="AE820" s="65">
        <v>1866455</v>
      </c>
      <c r="AF820" s="65">
        <v>2218358</v>
      </c>
      <c r="AG820" s="65">
        <v>1655707</v>
      </c>
      <c r="AH820" s="65">
        <v>1590152</v>
      </c>
      <c r="AI820" s="65">
        <v>1875762</v>
      </c>
      <c r="AJ820" s="65">
        <v>1540623</v>
      </c>
      <c r="AK820" s="65">
        <v>1658553</v>
      </c>
      <c r="AL820" s="65">
        <v>2151259</v>
      </c>
      <c r="AM820" s="65">
        <v>1593443</v>
      </c>
      <c r="AN820" s="65">
        <v>1546324</v>
      </c>
      <c r="AO820" s="65">
        <v>2020992</v>
      </c>
      <c r="AP820" s="65">
        <v>1707782</v>
      </c>
      <c r="AQ820" s="65">
        <v>1467050</v>
      </c>
      <c r="AR820" s="65">
        <v>1851142</v>
      </c>
      <c r="AS820" s="65">
        <v>2807724</v>
      </c>
      <c r="AT820" s="65">
        <v>2759645</v>
      </c>
      <c r="AU820" s="65">
        <v>4015330</v>
      </c>
      <c r="AV820" s="65">
        <v>3000739</v>
      </c>
      <c r="AW820" s="65">
        <v>3699964</v>
      </c>
      <c r="AX820" s="65">
        <v>5441652</v>
      </c>
      <c r="AY820" s="65">
        <v>4347115</v>
      </c>
      <c r="AZ820" s="65">
        <v>4365358</v>
      </c>
      <c r="BA820" s="65">
        <v>4776336</v>
      </c>
      <c r="BB820" s="61">
        <v>85812</v>
      </c>
      <c r="BC820" s="61">
        <v>48472</v>
      </c>
      <c r="BD820" s="61">
        <v>11328</v>
      </c>
      <c r="BE820" s="60">
        <v>5925</v>
      </c>
      <c r="BF820" s="61">
        <v>16941</v>
      </c>
      <c r="BG820" s="61">
        <v>11703</v>
      </c>
      <c r="BH820" s="61">
        <v>14958</v>
      </c>
      <c r="BI820" s="60">
        <v>1732</v>
      </c>
      <c r="BJ820" s="60">
        <v>9140</v>
      </c>
      <c r="BK820" s="58"/>
      <c r="BL820" s="60">
        <v>1779</v>
      </c>
      <c r="BM820" s="58"/>
      <c r="BN820" s="58"/>
      <c r="BO820" s="58"/>
      <c r="BP820" s="58"/>
      <c r="BQ820" s="58"/>
      <c r="BR820" s="58"/>
      <c r="BS820" s="58"/>
      <c r="BT820" s="58"/>
      <c r="BU820" s="58"/>
      <c r="BV820" s="58"/>
      <c r="BW820" s="58"/>
      <c r="BX820" s="58"/>
      <c r="BY820" s="58"/>
      <c r="BZ820" s="58"/>
      <c r="CA820" s="58"/>
      <c r="CB820" s="58"/>
      <c r="CC820" s="58"/>
      <c r="CD820" s="58"/>
      <c r="CE820" s="58"/>
      <c r="CF820" s="58"/>
    </row>
    <row r="821" spans="2:84" x14ac:dyDescent="0.2">
      <c r="B821" s="62" t="s">
        <v>371</v>
      </c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  <c r="AC821" s="58"/>
      <c r="AD821" s="58"/>
      <c r="AE821" s="58"/>
      <c r="AF821" s="58"/>
      <c r="AG821" s="58"/>
      <c r="AH821" s="58"/>
      <c r="AI821" s="58"/>
      <c r="AJ821" s="58"/>
      <c r="AK821" s="58"/>
      <c r="AL821" s="58"/>
      <c r="AM821" s="58"/>
      <c r="AN821" s="58"/>
      <c r="AO821" s="58"/>
      <c r="AP821" s="58"/>
      <c r="AQ821" s="58"/>
      <c r="AR821" s="58"/>
      <c r="AS821" s="58"/>
      <c r="AT821" s="58"/>
      <c r="AU821" s="58"/>
      <c r="AV821" s="58"/>
      <c r="AW821" s="58"/>
      <c r="AX821" s="58"/>
      <c r="AY821" s="58"/>
      <c r="AZ821" s="58"/>
      <c r="BA821" s="58"/>
      <c r="BB821" s="58"/>
      <c r="BC821" s="58"/>
      <c r="BD821" s="58"/>
      <c r="BE821" s="58"/>
      <c r="BF821" s="58"/>
      <c r="BG821" s="58"/>
      <c r="BH821" s="58"/>
      <c r="BI821" s="58"/>
      <c r="BJ821" s="58"/>
      <c r="BK821" s="58"/>
      <c r="BL821" s="58"/>
      <c r="BM821" s="58"/>
      <c r="BN821" s="58"/>
      <c r="BO821" s="58"/>
      <c r="BP821" s="58"/>
      <c r="BQ821" s="58"/>
      <c r="BR821" s="58"/>
      <c r="BS821" s="58"/>
      <c r="BT821" s="58"/>
      <c r="BU821" s="58"/>
      <c r="BV821" s="58"/>
      <c r="BW821" s="58"/>
      <c r="BX821" s="58"/>
      <c r="BY821" s="58"/>
      <c r="BZ821" s="58"/>
      <c r="CA821" s="58"/>
      <c r="CB821" s="58"/>
      <c r="CC821" s="58"/>
      <c r="CD821" s="58"/>
      <c r="CE821" s="58"/>
      <c r="CF821" s="58"/>
    </row>
    <row r="822" spans="2:84" x14ac:dyDescent="0.2">
      <c r="B822" s="62" t="s">
        <v>375</v>
      </c>
      <c r="G822" s="61">
        <v>13053</v>
      </c>
      <c r="H822" s="61">
        <v>20420</v>
      </c>
      <c r="I822" s="61">
        <v>15179</v>
      </c>
      <c r="J822" s="61">
        <v>17158</v>
      </c>
      <c r="K822" s="61">
        <v>21317</v>
      </c>
      <c r="L822" s="61">
        <v>17732</v>
      </c>
      <c r="M822" s="61">
        <v>14860</v>
      </c>
      <c r="N822" s="61">
        <v>19540</v>
      </c>
      <c r="O822" s="61">
        <v>15406</v>
      </c>
      <c r="P822" s="61">
        <v>13031</v>
      </c>
      <c r="Q822" s="61">
        <v>19845</v>
      </c>
      <c r="R822" s="61">
        <v>15978</v>
      </c>
      <c r="S822" s="61">
        <v>15121</v>
      </c>
      <c r="T822" s="61">
        <v>19852</v>
      </c>
      <c r="U822" s="61">
        <v>14885</v>
      </c>
      <c r="V822" s="61">
        <v>15759</v>
      </c>
      <c r="W822" s="61">
        <v>19936</v>
      </c>
      <c r="X822" s="61">
        <v>14976</v>
      </c>
      <c r="Y822" s="61">
        <v>19570</v>
      </c>
      <c r="Z822" s="61">
        <v>16034</v>
      </c>
      <c r="AA822" s="60">
        <v>9105</v>
      </c>
      <c r="AB822" s="60">
        <v>7218</v>
      </c>
      <c r="AC822" s="60">
        <v>6198</v>
      </c>
      <c r="AD822" s="60">
        <v>2155</v>
      </c>
      <c r="AE822" s="60">
        <v>1117</v>
      </c>
      <c r="AF822" s="59">
        <v>351</v>
      </c>
      <c r="AG822" s="59">
        <v>339</v>
      </c>
      <c r="AH822" s="59">
        <v>256</v>
      </c>
      <c r="AI822" s="59">
        <v>155</v>
      </c>
      <c r="AJ822" s="58"/>
      <c r="AK822" s="58"/>
      <c r="AL822" s="58"/>
      <c r="AM822" s="58"/>
      <c r="AN822" s="58"/>
      <c r="AO822" s="63">
        <v>27</v>
      </c>
      <c r="AP822" s="58"/>
      <c r="AQ822" s="58"/>
      <c r="AR822" s="63">
        <v>33</v>
      </c>
      <c r="AS822" s="58"/>
      <c r="AT822" s="58"/>
      <c r="AU822" s="58"/>
      <c r="AV822" s="58"/>
      <c r="AW822" s="58"/>
      <c r="AX822" s="58"/>
      <c r="AY822" s="58"/>
      <c r="AZ822" s="58"/>
      <c r="BA822" s="58"/>
      <c r="BB822" s="58"/>
      <c r="BC822" s="58"/>
      <c r="BD822" s="58"/>
      <c r="BE822" s="58"/>
      <c r="BF822" s="58"/>
      <c r="BG822" s="58"/>
      <c r="BH822" s="58"/>
      <c r="BI822" s="58"/>
      <c r="BJ822" s="58"/>
      <c r="BK822" s="58"/>
      <c r="BL822" s="58"/>
      <c r="BM822" s="58"/>
      <c r="BN822" s="58"/>
      <c r="BO822" s="58"/>
      <c r="BP822" s="58"/>
      <c r="BQ822" s="58"/>
      <c r="BR822" s="58"/>
      <c r="BS822" s="58"/>
      <c r="BT822" s="58"/>
      <c r="BU822" s="58"/>
      <c r="BV822" s="58"/>
      <c r="BW822" s="58"/>
      <c r="BX822" s="58"/>
      <c r="BY822" s="58"/>
      <c r="BZ822" s="58"/>
      <c r="CA822" s="58"/>
      <c r="CB822" s="58"/>
      <c r="CC822" s="58"/>
      <c r="CD822" s="58"/>
      <c r="CE822" s="58"/>
      <c r="CF822" s="58"/>
    </row>
    <row r="823" spans="2:84" x14ac:dyDescent="0.2">
      <c r="B823" s="62" t="s">
        <v>382</v>
      </c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  <c r="AC823" s="58"/>
      <c r="AD823" s="58"/>
      <c r="AE823" s="58"/>
      <c r="AF823" s="58"/>
      <c r="AG823" s="58"/>
      <c r="AH823" s="58"/>
      <c r="AI823" s="58"/>
      <c r="AJ823" s="58"/>
      <c r="AK823" s="58"/>
      <c r="AL823" s="58"/>
      <c r="AM823" s="58"/>
      <c r="AN823" s="58"/>
      <c r="AO823" s="58"/>
      <c r="AP823" s="58"/>
      <c r="AQ823" s="58"/>
      <c r="AR823" s="58"/>
      <c r="AS823" s="58"/>
      <c r="AT823" s="58"/>
      <c r="AU823" s="58"/>
      <c r="AV823" s="58"/>
      <c r="AW823" s="58"/>
      <c r="AX823" s="58"/>
      <c r="AY823" s="58"/>
      <c r="AZ823" s="58"/>
      <c r="BA823" s="58"/>
      <c r="BB823" s="58"/>
      <c r="BC823" s="58"/>
      <c r="BD823" s="58"/>
      <c r="BE823" s="58"/>
      <c r="BF823" s="58"/>
      <c r="BG823" s="58"/>
      <c r="BH823" s="58"/>
      <c r="BI823" s="58"/>
      <c r="BJ823" s="58"/>
      <c r="BK823" s="58"/>
      <c r="BL823" s="58"/>
      <c r="BM823" s="58"/>
      <c r="BN823" s="58"/>
      <c r="BO823" s="58"/>
      <c r="BP823" s="58"/>
      <c r="BQ823" s="58"/>
      <c r="BR823" s="58"/>
      <c r="BS823" s="58"/>
      <c r="BT823" s="58"/>
      <c r="BU823" s="58"/>
      <c r="BV823" s="58"/>
      <c r="BW823" s="58"/>
      <c r="BX823" s="58"/>
      <c r="BY823" s="58"/>
      <c r="BZ823" s="58"/>
      <c r="CA823" s="58"/>
      <c r="CB823" s="58"/>
      <c r="CC823" s="58"/>
      <c r="CD823" s="58"/>
      <c r="CE823" s="58"/>
      <c r="CF823" s="58"/>
    </row>
    <row r="824" spans="2:84" x14ac:dyDescent="0.2">
      <c r="B824" s="62" t="s">
        <v>384</v>
      </c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  <c r="AC824" s="58"/>
      <c r="AD824" s="58"/>
      <c r="AE824" s="58"/>
      <c r="AF824" s="58"/>
      <c r="AG824" s="58"/>
      <c r="AH824" s="58"/>
      <c r="AI824" s="58"/>
      <c r="AJ824" s="58"/>
      <c r="AK824" s="58"/>
      <c r="AL824" s="58"/>
      <c r="AM824" s="58"/>
      <c r="AN824" s="58"/>
      <c r="AO824" s="58"/>
      <c r="AP824" s="58"/>
      <c r="AQ824" s="58"/>
      <c r="AR824" s="58"/>
      <c r="AS824" s="58"/>
      <c r="AT824" s="58"/>
      <c r="AU824" s="58"/>
      <c r="AV824" s="58"/>
      <c r="AW824" s="58"/>
      <c r="AX824" s="58"/>
      <c r="AY824" s="58"/>
      <c r="AZ824" s="58"/>
      <c r="BA824" s="58"/>
      <c r="BB824" s="58"/>
      <c r="BC824" s="58"/>
      <c r="BD824" s="58"/>
      <c r="BE824" s="58"/>
      <c r="BF824" s="58"/>
      <c r="BG824" s="58"/>
      <c r="BH824" s="58"/>
      <c r="BI824" s="58"/>
      <c r="BJ824" s="58"/>
      <c r="BK824" s="58"/>
      <c r="BL824" s="58"/>
      <c r="BM824" s="58"/>
      <c r="BN824" s="58"/>
      <c r="BO824" s="58"/>
      <c r="BP824" s="58"/>
      <c r="BQ824" s="58"/>
      <c r="BR824" s="58"/>
      <c r="BS824" s="58"/>
      <c r="BT824" s="58"/>
      <c r="BU824" s="58"/>
      <c r="BV824" s="58"/>
      <c r="BW824" s="58"/>
      <c r="BX824" s="58"/>
      <c r="BY824" s="58"/>
      <c r="BZ824" s="58"/>
      <c r="CA824" s="58"/>
      <c r="CB824" s="58"/>
      <c r="CC824" s="58"/>
      <c r="CD824" s="58"/>
      <c r="CE824" s="58"/>
      <c r="CF824" s="58"/>
    </row>
    <row r="825" spans="2:84" x14ac:dyDescent="0.2">
      <c r="B825" s="62" t="s">
        <v>386</v>
      </c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  <c r="AD825" s="58"/>
      <c r="AE825" s="58"/>
      <c r="AF825" s="58"/>
      <c r="AG825" s="58"/>
      <c r="AH825" s="58"/>
      <c r="AI825" s="58"/>
      <c r="AJ825" s="58"/>
      <c r="AK825" s="58"/>
      <c r="AL825" s="58"/>
      <c r="AM825" s="58"/>
      <c r="AN825" s="58"/>
      <c r="AO825" s="58"/>
      <c r="AP825" s="58"/>
      <c r="AQ825" s="58"/>
      <c r="AR825" s="58"/>
      <c r="AS825" s="58"/>
      <c r="AT825" s="58"/>
      <c r="AU825" s="58"/>
      <c r="AV825" s="58"/>
      <c r="AW825" s="58"/>
      <c r="AX825" s="58"/>
      <c r="AY825" s="58"/>
      <c r="AZ825" s="58"/>
      <c r="BA825" s="58"/>
      <c r="BB825" s="58"/>
      <c r="BC825" s="58"/>
      <c r="BD825" s="58"/>
      <c r="BE825" s="58"/>
      <c r="BF825" s="58"/>
      <c r="BG825" s="58"/>
      <c r="BH825" s="58"/>
      <c r="BI825" s="58"/>
      <c r="BJ825" s="58"/>
      <c r="BK825" s="58"/>
      <c r="BL825" s="58"/>
      <c r="BM825" s="58"/>
      <c r="BN825" s="58"/>
      <c r="BO825" s="58"/>
      <c r="BP825" s="58"/>
      <c r="BQ825" s="58"/>
      <c r="BR825" s="58"/>
      <c r="BS825" s="58"/>
      <c r="BT825" s="58"/>
      <c r="BU825" s="58"/>
      <c r="BV825" s="58"/>
      <c r="BW825" s="58"/>
      <c r="BX825" s="58"/>
      <c r="BY825" s="58"/>
      <c r="BZ825" s="58"/>
      <c r="CA825" s="58"/>
      <c r="CB825" s="58"/>
      <c r="CC825" s="58"/>
      <c r="CD825" s="58"/>
      <c r="CE825" s="58"/>
      <c r="CF825" s="58"/>
    </row>
    <row r="826" spans="2:84" x14ac:dyDescent="0.2">
      <c r="B826" s="62" t="s">
        <v>388</v>
      </c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  <c r="AC826" s="58"/>
      <c r="AD826" s="58"/>
      <c r="AE826" s="58"/>
      <c r="AF826" s="58"/>
      <c r="AG826" s="58"/>
      <c r="AH826" s="58"/>
      <c r="AI826" s="58"/>
      <c r="AJ826" s="58"/>
      <c r="AK826" s="58"/>
      <c r="AL826" s="58"/>
      <c r="AM826" s="58"/>
      <c r="AN826" s="58"/>
      <c r="AO826" s="58"/>
      <c r="AP826" s="58"/>
      <c r="AQ826" s="58"/>
      <c r="AR826" s="58"/>
      <c r="AS826" s="58"/>
      <c r="AT826" s="58"/>
      <c r="AU826" s="58"/>
      <c r="AV826" s="58"/>
      <c r="AW826" s="58"/>
      <c r="AX826" s="58"/>
      <c r="AY826" s="58"/>
      <c r="AZ826" s="58"/>
      <c r="BA826" s="58"/>
      <c r="BB826" s="58"/>
      <c r="BC826" s="58"/>
      <c r="BD826" s="58"/>
      <c r="BE826" s="58"/>
      <c r="BF826" s="58"/>
      <c r="BG826" s="58"/>
      <c r="BH826" s="58"/>
      <c r="BI826" s="58"/>
      <c r="BJ826" s="58"/>
      <c r="BK826" s="58"/>
      <c r="BL826" s="58"/>
      <c r="BM826" s="58"/>
      <c r="BN826" s="58"/>
      <c r="BO826" s="58"/>
      <c r="BP826" s="58"/>
      <c r="BQ826" s="58"/>
      <c r="BR826" s="58"/>
      <c r="BS826" s="58"/>
      <c r="BT826" s="58"/>
      <c r="BU826" s="58"/>
      <c r="BV826" s="58"/>
      <c r="BW826" s="58"/>
      <c r="BX826" s="58"/>
      <c r="BY826" s="58"/>
      <c r="BZ826" s="58"/>
      <c r="CA826" s="58"/>
      <c r="CB826" s="58"/>
      <c r="CC826" s="58"/>
      <c r="CD826" s="58"/>
      <c r="CE826" s="58"/>
      <c r="CF826" s="58"/>
    </row>
    <row r="827" spans="2:84" x14ac:dyDescent="0.2">
      <c r="B827" s="62" t="s">
        <v>389</v>
      </c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  <c r="AC827" s="58"/>
      <c r="AD827" s="58"/>
      <c r="AE827" s="58"/>
      <c r="AF827" s="58"/>
      <c r="AG827" s="58"/>
      <c r="AH827" s="58"/>
      <c r="AI827" s="58"/>
      <c r="AJ827" s="58"/>
      <c r="AK827" s="58"/>
      <c r="AL827" s="58"/>
      <c r="AM827" s="58"/>
      <c r="AN827" s="58"/>
      <c r="AO827" s="58"/>
      <c r="AP827" s="58"/>
      <c r="AQ827" s="58"/>
      <c r="AR827" s="58"/>
      <c r="AS827" s="58"/>
      <c r="AT827" s="58"/>
      <c r="AU827" s="58"/>
      <c r="AV827" s="58"/>
      <c r="AW827" s="58"/>
      <c r="AX827" s="58"/>
      <c r="AY827" s="58"/>
      <c r="AZ827" s="58"/>
      <c r="BA827" s="58"/>
      <c r="BB827" s="58"/>
      <c r="BC827" s="58"/>
      <c r="BD827" s="58"/>
      <c r="BE827" s="58"/>
      <c r="BF827" s="58"/>
      <c r="BG827" s="58"/>
      <c r="BH827" s="58"/>
      <c r="BI827" s="58"/>
      <c r="BJ827" s="58"/>
      <c r="BK827" s="58"/>
      <c r="BL827" s="58"/>
      <c r="BM827" s="58"/>
      <c r="BN827" s="58"/>
      <c r="BO827" s="58"/>
      <c r="BP827" s="58"/>
      <c r="BQ827" s="58"/>
      <c r="BR827" s="58"/>
      <c r="BS827" s="58"/>
      <c r="BT827" s="58"/>
      <c r="BU827" s="58"/>
      <c r="BV827" s="58"/>
      <c r="BW827" s="58"/>
      <c r="BX827" s="58"/>
      <c r="BY827" s="58"/>
      <c r="BZ827" s="58"/>
      <c r="CA827" s="58"/>
      <c r="CB827" s="58"/>
      <c r="CC827" s="58"/>
      <c r="CD827" s="58"/>
      <c r="CE827" s="58"/>
      <c r="CF827" s="58"/>
    </row>
    <row r="828" spans="2:84" x14ac:dyDescent="0.2">
      <c r="B828" s="62" t="s">
        <v>390</v>
      </c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  <c r="AC828" s="58"/>
      <c r="AD828" s="58"/>
      <c r="AE828" s="58"/>
      <c r="AF828" s="58"/>
      <c r="AG828" s="58"/>
      <c r="AH828" s="58"/>
      <c r="AI828" s="58"/>
      <c r="AJ828" s="58"/>
      <c r="AK828" s="58"/>
      <c r="AL828" s="58"/>
      <c r="AM828" s="58"/>
      <c r="AN828" s="58"/>
      <c r="AO828" s="58"/>
      <c r="AP828" s="58"/>
      <c r="AQ828" s="58"/>
      <c r="AR828" s="58"/>
      <c r="AS828" s="58"/>
      <c r="AT828" s="58"/>
      <c r="AU828" s="58"/>
      <c r="AV828" s="58"/>
      <c r="AW828" s="58"/>
      <c r="AX828" s="58"/>
      <c r="AY828" s="58"/>
      <c r="AZ828" s="58"/>
      <c r="BA828" s="58"/>
      <c r="BB828" s="58"/>
      <c r="BC828" s="58"/>
      <c r="BD828" s="58"/>
      <c r="BE828" s="58"/>
      <c r="BF828" s="58"/>
      <c r="BG828" s="58"/>
      <c r="BH828" s="58"/>
      <c r="BI828" s="58"/>
      <c r="BJ828" s="58"/>
      <c r="BK828" s="58"/>
      <c r="BL828" s="58"/>
      <c r="BM828" s="58"/>
      <c r="BN828" s="58"/>
      <c r="BO828" s="58"/>
      <c r="BP828" s="58"/>
      <c r="BQ828" s="58"/>
      <c r="BR828" s="58"/>
      <c r="BS828" s="58"/>
      <c r="BT828" s="58"/>
      <c r="BU828" s="58"/>
      <c r="BV828" s="58"/>
      <c r="BW828" s="58"/>
      <c r="BX828" s="58"/>
      <c r="BY828" s="58"/>
      <c r="BZ828" s="58"/>
      <c r="CA828" s="58"/>
      <c r="CB828" s="58"/>
      <c r="CC828" s="58"/>
      <c r="CD828" s="58"/>
      <c r="CE828" s="58"/>
      <c r="CF828" s="58"/>
    </row>
    <row r="829" spans="2:84" x14ac:dyDescent="0.2">
      <c r="B829" s="62" t="s">
        <v>392</v>
      </c>
      <c r="G829" s="61">
        <v>12778</v>
      </c>
      <c r="H829" s="61">
        <v>13829</v>
      </c>
      <c r="I829" s="61">
        <v>10995</v>
      </c>
      <c r="J829" s="61">
        <v>10716</v>
      </c>
      <c r="K829" s="61">
        <v>12996</v>
      </c>
      <c r="L829" s="60">
        <v>9858</v>
      </c>
      <c r="M829" s="61">
        <v>10904</v>
      </c>
      <c r="N829" s="61">
        <v>13451</v>
      </c>
      <c r="O829" s="61">
        <v>10772</v>
      </c>
      <c r="P829" s="61">
        <v>10858</v>
      </c>
      <c r="Q829" s="61">
        <v>12257</v>
      </c>
      <c r="R829" s="61">
        <v>10364</v>
      </c>
      <c r="S829" s="61">
        <v>11054</v>
      </c>
      <c r="T829" s="61">
        <v>13801</v>
      </c>
      <c r="U829" s="61">
        <v>11438</v>
      </c>
      <c r="V829" s="61">
        <v>12439</v>
      </c>
      <c r="W829" s="61">
        <v>14182</v>
      </c>
      <c r="X829" s="61">
        <v>11739</v>
      </c>
      <c r="Y829" s="60">
        <v>4313</v>
      </c>
      <c r="Z829" s="58"/>
      <c r="AA829" s="58"/>
      <c r="AB829" s="58"/>
      <c r="AC829" s="58"/>
      <c r="AD829" s="58"/>
      <c r="AE829" s="58"/>
      <c r="AF829" s="58"/>
      <c r="AG829" s="58"/>
      <c r="AH829" s="66">
        <v>5</v>
      </c>
      <c r="AI829" s="58"/>
      <c r="AJ829" s="63">
        <v>52</v>
      </c>
      <c r="AK829" s="58"/>
      <c r="AL829" s="58"/>
      <c r="AM829" s="58"/>
      <c r="AN829" s="58"/>
      <c r="AO829" s="58"/>
      <c r="AP829" s="58"/>
      <c r="AQ829" s="58"/>
      <c r="AR829" s="58"/>
      <c r="AS829" s="58"/>
      <c r="AT829" s="58"/>
      <c r="AU829" s="58"/>
      <c r="AV829" s="58"/>
      <c r="AW829" s="58"/>
      <c r="AX829" s="58"/>
      <c r="AY829" s="58"/>
      <c r="AZ829" s="58"/>
      <c r="BA829" s="58"/>
      <c r="BB829" s="58"/>
      <c r="BC829" s="58"/>
      <c r="BD829" s="58"/>
      <c r="BE829" s="58"/>
      <c r="BF829" s="58"/>
      <c r="BG829" s="58"/>
      <c r="BH829" s="58"/>
      <c r="BI829" s="58"/>
      <c r="BJ829" s="58"/>
      <c r="BK829" s="58"/>
      <c r="BL829" s="58"/>
      <c r="BM829" s="58"/>
      <c r="BN829" s="58"/>
      <c r="BO829" s="58"/>
      <c r="BP829" s="58"/>
      <c r="BQ829" s="58"/>
      <c r="BR829" s="58"/>
      <c r="BS829" s="58"/>
      <c r="BT829" s="58"/>
      <c r="BU829" s="58"/>
      <c r="BV829" s="58"/>
      <c r="BW829" s="58"/>
      <c r="BX829" s="58"/>
      <c r="BY829" s="58"/>
      <c r="BZ829" s="58"/>
      <c r="CA829" s="58"/>
      <c r="CB829" s="58"/>
      <c r="CC829" s="58"/>
      <c r="CD829" s="58"/>
      <c r="CE829" s="58"/>
      <c r="CF829" s="58"/>
    </row>
    <row r="830" spans="2:84" x14ac:dyDescent="0.2">
      <c r="B830" s="62" t="s">
        <v>393</v>
      </c>
      <c r="G830" s="60">
        <v>2060</v>
      </c>
      <c r="H830" s="59">
        <v>902</v>
      </c>
      <c r="I830" s="59">
        <v>234</v>
      </c>
      <c r="J830" s="58"/>
      <c r="K830" s="66">
        <v>8</v>
      </c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  <c r="AC830" s="58"/>
      <c r="AD830" s="58"/>
      <c r="AE830" s="58"/>
      <c r="AF830" s="58"/>
      <c r="AG830" s="58"/>
      <c r="AH830" s="58"/>
      <c r="AI830" s="58"/>
      <c r="AJ830" s="58"/>
      <c r="AK830" s="58"/>
      <c r="AL830" s="58"/>
      <c r="AM830" s="58"/>
      <c r="AN830" s="58"/>
      <c r="AO830" s="58"/>
      <c r="AP830" s="58"/>
      <c r="AQ830" s="58"/>
      <c r="AR830" s="58"/>
      <c r="AS830" s="58"/>
      <c r="AT830" s="58"/>
      <c r="AU830" s="58"/>
      <c r="AV830" s="58"/>
      <c r="AW830" s="58"/>
      <c r="AX830" s="58"/>
      <c r="AY830" s="58"/>
      <c r="AZ830" s="58"/>
      <c r="BA830" s="58"/>
      <c r="BB830" s="58"/>
      <c r="BC830" s="58"/>
      <c r="BD830" s="58"/>
      <c r="BE830" s="58"/>
      <c r="BF830" s="58"/>
      <c r="BG830" s="58"/>
      <c r="BH830" s="58"/>
      <c r="BI830" s="58"/>
      <c r="BJ830" s="58"/>
      <c r="BK830" s="58"/>
      <c r="BL830" s="58"/>
      <c r="BM830" s="58"/>
      <c r="BN830" s="58"/>
      <c r="BO830" s="58"/>
      <c r="BP830" s="58"/>
      <c r="BQ830" s="58"/>
      <c r="BR830" s="58"/>
      <c r="BS830" s="58"/>
      <c r="BT830" s="58"/>
      <c r="BU830" s="58"/>
      <c r="BV830" s="58"/>
      <c r="BW830" s="58"/>
      <c r="BX830" s="58"/>
      <c r="BY830" s="58"/>
      <c r="BZ830" s="58"/>
      <c r="CA830" s="58"/>
      <c r="CB830" s="58"/>
      <c r="CC830" s="58"/>
      <c r="CD830" s="58"/>
      <c r="CE830" s="58"/>
      <c r="CF830" s="58"/>
    </row>
    <row r="831" spans="2:84" x14ac:dyDescent="0.2">
      <c r="B831" s="62" t="s">
        <v>395</v>
      </c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  <c r="AC831" s="58"/>
      <c r="AD831" s="58"/>
      <c r="AE831" s="58"/>
      <c r="AF831" s="58"/>
      <c r="AG831" s="58"/>
      <c r="AH831" s="58"/>
      <c r="AI831" s="58"/>
      <c r="AJ831" s="58"/>
      <c r="AK831" s="58"/>
      <c r="AL831" s="58"/>
      <c r="AM831" s="58"/>
      <c r="AN831" s="58"/>
      <c r="AO831" s="58"/>
      <c r="AP831" s="58"/>
      <c r="AQ831" s="58"/>
      <c r="AR831" s="58"/>
      <c r="AS831" s="58"/>
      <c r="AT831" s="58"/>
      <c r="AU831" s="58"/>
      <c r="AV831" s="58"/>
      <c r="AW831" s="58"/>
      <c r="AX831" s="58"/>
      <c r="AY831" s="58"/>
      <c r="AZ831" s="58"/>
      <c r="BA831" s="58"/>
      <c r="BB831" s="58"/>
      <c r="BC831" s="58"/>
      <c r="BD831" s="58"/>
      <c r="BE831" s="58"/>
      <c r="BF831" s="58"/>
      <c r="BG831" s="58"/>
      <c r="BH831" s="58"/>
      <c r="BI831" s="58"/>
      <c r="BJ831" s="58"/>
      <c r="BK831" s="58"/>
      <c r="BL831" s="58"/>
      <c r="BM831" s="58"/>
      <c r="BN831" s="58"/>
      <c r="BO831" s="58"/>
      <c r="BP831" s="58"/>
      <c r="BQ831" s="58"/>
      <c r="BR831" s="58"/>
      <c r="BS831" s="58"/>
      <c r="BT831" s="58"/>
      <c r="BU831" s="58"/>
      <c r="BV831" s="58"/>
      <c r="BW831" s="58"/>
      <c r="BX831" s="58"/>
      <c r="BY831" s="58"/>
      <c r="BZ831" s="58"/>
      <c r="CA831" s="58"/>
      <c r="CB831" s="58"/>
      <c r="CC831" s="58"/>
      <c r="CD831" s="58"/>
      <c r="CE831" s="58"/>
      <c r="CF831" s="58"/>
    </row>
    <row r="832" spans="2:84" x14ac:dyDescent="0.2">
      <c r="B832" s="62" t="s">
        <v>396</v>
      </c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  <c r="AC832" s="58"/>
      <c r="AD832" s="58"/>
      <c r="AE832" s="58"/>
      <c r="AF832" s="58"/>
      <c r="AG832" s="58"/>
      <c r="AH832" s="58"/>
      <c r="AI832" s="58"/>
      <c r="AJ832" s="58"/>
      <c r="AK832" s="58"/>
      <c r="AL832" s="58"/>
      <c r="AM832" s="58"/>
      <c r="AN832" s="58"/>
      <c r="AO832" s="58"/>
      <c r="AP832" s="58"/>
      <c r="AQ832" s="58"/>
      <c r="AR832" s="58"/>
      <c r="AS832" s="58"/>
      <c r="AT832" s="58"/>
      <c r="AU832" s="58"/>
      <c r="AV832" s="58"/>
      <c r="AW832" s="58"/>
      <c r="AX832" s="58"/>
      <c r="AY832" s="58"/>
      <c r="AZ832" s="58"/>
      <c r="BA832" s="58"/>
      <c r="BB832" s="58"/>
      <c r="BC832" s="58"/>
      <c r="BD832" s="58"/>
      <c r="BE832" s="58"/>
      <c r="BF832" s="58"/>
      <c r="BG832" s="58"/>
      <c r="BH832" s="58"/>
      <c r="BI832" s="58"/>
      <c r="BJ832" s="58"/>
      <c r="BK832" s="58"/>
      <c r="BL832" s="58"/>
      <c r="BM832" s="58"/>
      <c r="BN832" s="58"/>
      <c r="BO832" s="58"/>
      <c r="BP832" s="58"/>
      <c r="BQ832" s="58"/>
      <c r="BR832" s="58"/>
      <c r="BS832" s="58"/>
      <c r="BT832" s="58"/>
      <c r="BU832" s="58"/>
      <c r="BV832" s="58"/>
      <c r="BW832" s="58"/>
      <c r="BX832" s="58"/>
      <c r="BY832" s="58"/>
      <c r="BZ832" s="58"/>
      <c r="CA832" s="58"/>
      <c r="CB832" s="58"/>
      <c r="CC832" s="58"/>
      <c r="CD832" s="58"/>
      <c r="CE832" s="58"/>
      <c r="CF832" s="58"/>
    </row>
    <row r="833" spans="2:84" x14ac:dyDescent="0.2">
      <c r="B833" s="62" t="s">
        <v>397</v>
      </c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  <c r="AC833" s="58"/>
      <c r="AD833" s="58"/>
      <c r="AE833" s="58"/>
      <c r="AF833" s="58"/>
      <c r="AG833" s="58"/>
      <c r="AH833" s="58"/>
      <c r="AI833" s="58"/>
      <c r="AJ833" s="58"/>
      <c r="AK833" s="58"/>
      <c r="AL833" s="58"/>
      <c r="AM833" s="58"/>
      <c r="AN833" s="58"/>
      <c r="AO833" s="58"/>
      <c r="AP833" s="58"/>
      <c r="AQ833" s="58"/>
      <c r="AR833" s="58"/>
      <c r="AS833" s="58"/>
      <c r="AT833" s="58"/>
      <c r="AU833" s="58"/>
      <c r="AV833" s="58"/>
      <c r="AW833" s="58"/>
      <c r="AX833" s="58"/>
      <c r="AY833" s="58"/>
      <c r="AZ833" s="58"/>
      <c r="BA833" s="58"/>
      <c r="BB833" s="58"/>
      <c r="BC833" s="58"/>
      <c r="BD833" s="58"/>
      <c r="BE833" s="58"/>
      <c r="BF833" s="58"/>
      <c r="BG833" s="58"/>
      <c r="BH833" s="58"/>
      <c r="BI833" s="58"/>
      <c r="BJ833" s="58"/>
      <c r="BK833" s="58"/>
      <c r="BL833" s="58"/>
      <c r="BM833" s="58"/>
      <c r="BN833" s="58"/>
      <c r="BO833" s="58"/>
      <c r="BP833" s="58"/>
      <c r="BQ833" s="58"/>
      <c r="BR833" s="58"/>
      <c r="BS833" s="58"/>
      <c r="BT833" s="58"/>
      <c r="BU833" s="58"/>
      <c r="BV833" s="58"/>
      <c r="BW833" s="58"/>
      <c r="BX833" s="58"/>
      <c r="BY833" s="58"/>
      <c r="BZ833" s="58"/>
      <c r="CA833" s="58"/>
      <c r="CB833" s="58"/>
      <c r="CC833" s="58"/>
      <c r="CD833" s="58"/>
      <c r="CE833" s="58"/>
      <c r="CF833" s="58"/>
    </row>
    <row r="834" spans="2:84" x14ac:dyDescent="0.2">
      <c r="B834" s="62" t="s">
        <v>403</v>
      </c>
      <c r="G834" s="60">
        <v>3088</v>
      </c>
      <c r="H834" s="60">
        <v>3412</v>
      </c>
      <c r="I834" s="60">
        <v>2245</v>
      </c>
      <c r="J834" s="60">
        <v>2063</v>
      </c>
      <c r="K834" s="60">
        <v>2775</v>
      </c>
      <c r="L834" s="60">
        <v>2134</v>
      </c>
      <c r="M834" s="60">
        <v>1569</v>
      </c>
      <c r="N834" s="60">
        <v>1157</v>
      </c>
      <c r="O834" s="59">
        <v>366</v>
      </c>
      <c r="P834" s="63">
        <v>83</v>
      </c>
      <c r="Q834" s="58"/>
      <c r="R834" s="63">
        <v>50</v>
      </c>
      <c r="S834" s="58"/>
      <c r="T834" s="58"/>
      <c r="U834" s="63">
        <v>33</v>
      </c>
      <c r="V834" s="58"/>
      <c r="W834" s="63">
        <v>33</v>
      </c>
      <c r="X834" s="58"/>
      <c r="Y834" s="58"/>
      <c r="Z834" s="58"/>
      <c r="AA834" s="58"/>
      <c r="AB834" s="58"/>
      <c r="AC834" s="58"/>
      <c r="AD834" s="58"/>
      <c r="AE834" s="58"/>
      <c r="AF834" s="58"/>
      <c r="AG834" s="58"/>
      <c r="AH834" s="58"/>
      <c r="AI834" s="58"/>
      <c r="AJ834" s="58"/>
      <c r="AK834" s="58"/>
      <c r="AL834" s="58"/>
      <c r="AM834" s="58"/>
      <c r="AN834" s="58"/>
      <c r="AO834" s="58"/>
      <c r="AP834" s="58"/>
      <c r="AQ834" s="58"/>
      <c r="AR834" s="58"/>
      <c r="AS834" s="58"/>
      <c r="AT834" s="58"/>
      <c r="AU834" s="58"/>
      <c r="AV834" s="58"/>
      <c r="AW834" s="58"/>
      <c r="AX834" s="58"/>
      <c r="AY834" s="58"/>
      <c r="AZ834" s="58"/>
      <c r="BA834" s="58"/>
      <c r="BB834" s="58"/>
      <c r="BC834" s="58"/>
      <c r="BD834" s="58"/>
      <c r="BE834" s="58"/>
      <c r="BF834" s="58"/>
      <c r="BG834" s="58"/>
      <c r="BH834" s="58"/>
      <c r="BI834" s="58"/>
      <c r="BJ834" s="58"/>
      <c r="BK834" s="58"/>
      <c r="BL834" s="58"/>
      <c r="BM834" s="58"/>
      <c r="BN834" s="58"/>
      <c r="BO834" s="58"/>
      <c r="BP834" s="58"/>
      <c r="BQ834" s="58"/>
      <c r="BR834" s="58"/>
      <c r="BS834" s="58"/>
      <c r="BT834" s="58"/>
      <c r="BU834" s="58"/>
      <c r="BV834" s="58"/>
      <c r="BW834" s="58"/>
      <c r="BX834" s="58"/>
      <c r="BY834" s="58"/>
      <c r="BZ834" s="58"/>
      <c r="CA834" s="58"/>
      <c r="CB834" s="58"/>
      <c r="CC834" s="58"/>
      <c r="CD834" s="58"/>
      <c r="CE834" s="58"/>
      <c r="CF834" s="58"/>
    </row>
    <row r="835" spans="2:84" x14ac:dyDescent="0.2">
      <c r="B835" s="62" t="s">
        <v>405</v>
      </c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  <c r="AC835" s="58"/>
      <c r="AD835" s="58"/>
      <c r="AE835" s="58"/>
      <c r="AF835" s="58"/>
      <c r="AG835" s="58"/>
      <c r="AH835" s="58"/>
      <c r="AI835" s="58"/>
      <c r="AJ835" s="58"/>
      <c r="AK835" s="58"/>
      <c r="AL835" s="58"/>
      <c r="AM835" s="58"/>
      <c r="AN835" s="58"/>
      <c r="AO835" s="58"/>
      <c r="AP835" s="58"/>
      <c r="AQ835" s="58"/>
      <c r="AR835" s="58"/>
      <c r="AS835" s="58"/>
      <c r="AT835" s="58"/>
      <c r="AU835" s="58"/>
      <c r="AV835" s="58"/>
      <c r="AW835" s="58"/>
      <c r="AX835" s="58"/>
      <c r="AY835" s="58"/>
      <c r="AZ835" s="58"/>
      <c r="BA835" s="58"/>
      <c r="BB835" s="58"/>
      <c r="BC835" s="58"/>
      <c r="BD835" s="58"/>
      <c r="BE835" s="58"/>
      <c r="BF835" s="58"/>
      <c r="BG835" s="58"/>
      <c r="BH835" s="58"/>
      <c r="BI835" s="58"/>
      <c r="BJ835" s="58"/>
      <c r="BK835" s="58"/>
      <c r="BL835" s="58"/>
      <c r="BM835" s="58"/>
      <c r="BN835" s="58"/>
      <c r="BO835" s="58"/>
      <c r="BP835" s="58"/>
      <c r="BQ835" s="58"/>
      <c r="BR835" s="58"/>
      <c r="BS835" s="58"/>
      <c r="BT835" s="58"/>
      <c r="BU835" s="58"/>
      <c r="BV835" s="58"/>
      <c r="BW835" s="58"/>
      <c r="BX835" s="58"/>
      <c r="BY835" s="58"/>
      <c r="BZ835" s="58"/>
      <c r="CA835" s="58"/>
      <c r="CB835" s="58"/>
      <c r="CC835" s="58"/>
      <c r="CD835" s="58"/>
      <c r="CE835" s="58"/>
      <c r="CF835" s="58"/>
    </row>
    <row r="836" spans="2:84" x14ac:dyDescent="0.2">
      <c r="B836" s="62" t="s">
        <v>407</v>
      </c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  <c r="AC836" s="58"/>
      <c r="AD836" s="58"/>
      <c r="AE836" s="58"/>
      <c r="AF836" s="58"/>
      <c r="AG836" s="58"/>
      <c r="AH836" s="58"/>
      <c r="AI836" s="58"/>
      <c r="AJ836" s="58"/>
      <c r="AK836" s="58"/>
      <c r="AL836" s="58"/>
      <c r="AM836" s="58"/>
      <c r="AN836" s="58"/>
      <c r="AO836" s="58"/>
      <c r="AP836" s="58"/>
      <c r="AQ836" s="58"/>
      <c r="AR836" s="58"/>
      <c r="AS836" s="58"/>
      <c r="AT836" s="58"/>
      <c r="AU836" s="58"/>
      <c r="AV836" s="58"/>
      <c r="AW836" s="58"/>
      <c r="AX836" s="58"/>
      <c r="AY836" s="58"/>
      <c r="AZ836" s="58"/>
      <c r="BA836" s="58"/>
      <c r="BB836" s="58"/>
      <c r="BC836" s="58"/>
      <c r="BD836" s="58"/>
      <c r="BE836" s="58"/>
      <c r="BF836" s="58"/>
      <c r="BG836" s="58"/>
      <c r="BH836" s="58"/>
      <c r="BI836" s="58"/>
      <c r="BJ836" s="58"/>
      <c r="BK836" s="58"/>
      <c r="BL836" s="58"/>
      <c r="BM836" s="58"/>
      <c r="BN836" s="58"/>
      <c r="BO836" s="58"/>
      <c r="BP836" s="58"/>
      <c r="BQ836" s="58"/>
      <c r="BR836" s="58"/>
      <c r="BS836" s="58"/>
      <c r="BT836" s="58"/>
      <c r="BU836" s="58"/>
      <c r="BV836" s="58"/>
      <c r="BW836" s="58"/>
      <c r="BX836" s="58"/>
      <c r="BY836" s="58"/>
      <c r="BZ836" s="58"/>
      <c r="CA836" s="58"/>
      <c r="CB836" s="58"/>
      <c r="CC836" s="58"/>
      <c r="CD836" s="58"/>
      <c r="CE836" s="58"/>
      <c r="CF836" s="58"/>
    </row>
    <row r="837" spans="2:84" x14ac:dyDescent="0.2">
      <c r="B837" s="62" t="s">
        <v>408</v>
      </c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  <c r="AC837" s="58"/>
      <c r="AD837" s="58"/>
      <c r="AE837" s="58"/>
      <c r="AF837" s="58"/>
      <c r="AG837" s="58"/>
      <c r="AH837" s="58"/>
      <c r="AI837" s="58"/>
      <c r="AJ837" s="58"/>
      <c r="AK837" s="58"/>
      <c r="AL837" s="58"/>
      <c r="AM837" s="58"/>
      <c r="AN837" s="58"/>
      <c r="AO837" s="58"/>
      <c r="AP837" s="58"/>
      <c r="AQ837" s="58"/>
      <c r="AR837" s="58"/>
      <c r="AS837" s="58"/>
      <c r="AT837" s="58"/>
      <c r="AU837" s="58"/>
      <c r="AV837" s="58"/>
      <c r="AW837" s="58"/>
      <c r="AX837" s="58"/>
      <c r="AY837" s="58"/>
      <c r="AZ837" s="58"/>
      <c r="BA837" s="58"/>
      <c r="BB837" s="58"/>
      <c r="BC837" s="58"/>
      <c r="BD837" s="58"/>
      <c r="BE837" s="58"/>
      <c r="BF837" s="58"/>
      <c r="BG837" s="58"/>
      <c r="BH837" s="58"/>
      <c r="BI837" s="58"/>
      <c r="BJ837" s="58"/>
      <c r="BK837" s="58"/>
      <c r="BL837" s="58"/>
      <c r="BM837" s="58"/>
      <c r="BN837" s="58"/>
      <c r="BO837" s="58"/>
      <c r="BP837" s="58"/>
      <c r="BQ837" s="58"/>
      <c r="BR837" s="58"/>
      <c r="BS837" s="58"/>
      <c r="BT837" s="58"/>
      <c r="BU837" s="58"/>
      <c r="BV837" s="58"/>
      <c r="BW837" s="58"/>
      <c r="BX837" s="58"/>
      <c r="BY837" s="58"/>
      <c r="BZ837" s="58"/>
      <c r="CA837" s="58"/>
      <c r="CB837" s="58"/>
      <c r="CC837" s="58"/>
      <c r="CD837" s="58"/>
      <c r="CE837" s="58"/>
      <c r="CF837" s="58"/>
    </row>
    <row r="838" spans="2:84" x14ac:dyDescent="0.2">
      <c r="B838" s="62" t="s">
        <v>410</v>
      </c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  <c r="AC838" s="58"/>
      <c r="AD838" s="58"/>
      <c r="AE838" s="58"/>
      <c r="AF838" s="58"/>
      <c r="AG838" s="58"/>
      <c r="AH838" s="58"/>
      <c r="AI838" s="58"/>
      <c r="AJ838" s="58"/>
      <c r="AK838" s="58"/>
      <c r="AL838" s="58"/>
      <c r="AM838" s="58"/>
      <c r="AN838" s="58"/>
      <c r="AO838" s="58"/>
      <c r="AP838" s="58"/>
      <c r="AQ838" s="58"/>
      <c r="AR838" s="58"/>
      <c r="AS838" s="58"/>
      <c r="AT838" s="58"/>
      <c r="AU838" s="58"/>
      <c r="AV838" s="58"/>
      <c r="AW838" s="58"/>
      <c r="AX838" s="58"/>
      <c r="AY838" s="58"/>
      <c r="AZ838" s="58"/>
      <c r="BA838" s="58"/>
      <c r="BB838" s="58"/>
      <c r="BC838" s="58"/>
      <c r="BD838" s="58"/>
      <c r="BE838" s="58"/>
      <c r="BF838" s="58"/>
      <c r="BG838" s="58"/>
      <c r="BH838" s="58"/>
      <c r="BI838" s="58"/>
      <c r="BJ838" s="58"/>
      <c r="BK838" s="58"/>
      <c r="BL838" s="58"/>
      <c r="BM838" s="58"/>
      <c r="BN838" s="58"/>
      <c r="BO838" s="58"/>
      <c r="BP838" s="58"/>
      <c r="BQ838" s="58"/>
      <c r="BR838" s="58"/>
      <c r="BS838" s="58"/>
      <c r="BT838" s="58"/>
      <c r="BU838" s="58"/>
      <c r="BV838" s="58"/>
      <c r="BW838" s="58"/>
      <c r="BX838" s="58"/>
      <c r="BY838" s="58"/>
      <c r="BZ838" s="58"/>
      <c r="CA838" s="58"/>
      <c r="CB838" s="58"/>
      <c r="CC838" s="58"/>
      <c r="CD838" s="58"/>
      <c r="CE838" s="58"/>
      <c r="CF838" s="58"/>
    </row>
    <row r="839" spans="2:84" x14ac:dyDescent="0.2">
      <c r="B839" s="62" t="s">
        <v>411</v>
      </c>
      <c r="G839" s="61">
        <v>19974</v>
      </c>
      <c r="H839" s="61">
        <v>24764</v>
      </c>
      <c r="I839" s="61">
        <v>19949</v>
      </c>
      <c r="J839" s="61">
        <v>17815</v>
      </c>
      <c r="K839" s="61">
        <v>22671</v>
      </c>
      <c r="L839" s="61">
        <v>16528</v>
      </c>
      <c r="M839" s="61">
        <v>18304</v>
      </c>
      <c r="N839" s="61">
        <v>21625</v>
      </c>
      <c r="O839" s="61">
        <v>19349</v>
      </c>
      <c r="P839" s="61">
        <v>20016</v>
      </c>
      <c r="Q839" s="61">
        <v>21613</v>
      </c>
      <c r="R839" s="61">
        <v>11168</v>
      </c>
      <c r="S839" s="61">
        <v>11140</v>
      </c>
      <c r="T839" s="61">
        <v>12149</v>
      </c>
      <c r="U839" s="60">
        <v>9147</v>
      </c>
      <c r="V839" s="60">
        <v>9748</v>
      </c>
      <c r="W839" s="61">
        <v>10150</v>
      </c>
      <c r="X839" s="60">
        <v>7091</v>
      </c>
      <c r="Y839" s="60">
        <v>7529</v>
      </c>
      <c r="Z839" s="60">
        <v>7911</v>
      </c>
      <c r="AA839" s="60">
        <v>7242</v>
      </c>
      <c r="AB839" s="60">
        <v>6992</v>
      </c>
      <c r="AC839" s="60">
        <v>9634</v>
      </c>
      <c r="AD839" s="60">
        <v>6910</v>
      </c>
      <c r="AE839" s="60">
        <v>6024</v>
      </c>
      <c r="AF839" s="60">
        <v>6950</v>
      </c>
      <c r="AG839" s="60">
        <v>6330</v>
      </c>
      <c r="AH839" s="60">
        <v>4929</v>
      </c>
      <c r="AI839" s="60">
        <v>1052</v>
      </c>
      <c r="AJ839" s="63">
        <v>33</v>
      </c>
      <c r="AK839" s="59">
        <v>163</v>
      </c>
      <c r="AL839" s="61">
        <v>10953</v>
      </c>
      <c r="AM839" s="60">
        <v>5579</v>
      </c>
      <c r="AN839" s="60">
        <v>4935</v>
      </c>
      <c r="AO839" s="60">
        <v>7440</v>
      </c>
      <c r="AP839" s="60">
        <v>5730</v>
      </c>
      <c r="AQ839" s="60">
        <v>5084</v>
      </c>
      <c r="AR839" s="60">
        <v>6617</v>
      </c>
      <c r="AS839" s="60">
        <v>4034</v>
      </c>
      <c r="AT839" s="60">
        <v>4890</v>
      </c>
      <c r="AU839" s="60">
        <v>5536</v>
      </c>
      <c r="AV839" s="60">
        <v>4557</v>
      </c>
      <c r="AW839" s="60">
        <v>4787</v>
      </c>
      <c r="AX839" s="60">
        <v>6257</v>
      </c>
      <c r="AY839" s="60">
        <v>5542</v>
      </c>
      <c r="AZ839" s="60">
        <v>5205</v>
      </c>
      <c r="BA839" s="60">
        <v>7345</v>
      </c>
      <c r="BB839" s="60">
        <v>5865</v>
      </c>
      <c r="BC839" s="60">
        <v>4644</v>
      </c>
      <c r="BD839" s="60">
        <v>6205</v>
      </c>
      <c r="BE839" s="60">
        <v>5444</v>
      </c>
      <c r="BF839" s="60">
        <v>4101</v>
      </c>
      <c r="BG839" s="60">
        <v>6058</v>
      </c>
      <c r="BH839" s="60">
        <v>4416</v>
      </c>
      <c r="BI839" s="60">
        <v>4250</v>
      </c>
      <c r="BJ839" s="60">
        <v>5402</v>
      </c>
      <c r="BK839" s="60">
        <v>4816</v>
      </c>
      <c r="BL839" s="60">
        <v>5106</v>
      </c>
      <c r="BM839" s="60">
        <v>5746</v>
      </c>
      <c r="BN839" s="60">
        <v>5778</v>
      </c>
      <c r="BO839" s="60">
        <v>4314</v>
      </c>
      <c r="BP839" s="60">
        <v>4359</v>
      </c>
      <c r="BQ839" s="59">
        <v>637</v>
      </c>
      <c r="BR839" s="59">
        <v>363</v>
      </c>
      <c r="BS839" s="59">
        <v>197</v>
      </c>
      <c r="BT839" s="63">
        <v>19</v>
      </c>
      <c r="BU839" s="63">
        <v>36</v>
      </c>
      <c r="BV839" s="63">
        <v>50</v>
      </c>
      <c r="BW839" s="63"/>
      <c r="BX839" s="63"/>
      <c r="BY839" s="63"/>
      <c r="BZ839" s="63"/>
      <c r="CA839" s="63"/>
      <c r="CB839" s="63"/>
      <c r="CC839" s="58"/>
      <c r="CD839" s="63">
        <v>11</v>
      </c>
      <c r="CE839" s="58"/>
      <c r="CF839" s="58"/>
    </row>
    <row r="840" spans="2:84" x14ac:dyDescent="0.2">
      <c r="B840" s="62" t="s">
        <v>412</v>
      </c>
      <c r="G840" s="61">
        <v>11358</v>
      </c>
      <c r="H840" s="61">
        <v>12603</v>
      </c>
      <c r="I840" s="60">
        <v>9799</v>
      </c>
      <c r="J840" s="60">
        <v>8930</v>
      </c>
      <c r="K840" s="61">
        <v>11262</v>
      </c>
      <c r="L840" s="60">
        <v>8962</v>
      </c>
      <c r="M840" s="60">
        <v>8736</v>
      </c>
      <c r="N840" s="61">
        <v>10872</v>
      </c>
      <c r="O840" s="60">
        <v>9702</v>
      </c>
      <c r="P840" s="61">
        <v>11477</v>
      </c>
      <c r="Q840" s="61">
        <v>13973</v>
      </c>
      <c r="R840" s="60">
        <v>4106</v>
      </c>
      <c r="S840" s="60">
        <v>1916</v>
      </c>
      <c r="T840" s="60">
        <v>1637</v>
      </c>
      <c r="U840" s="60">
        <v>1222</v>
      </c>
      <c r="V840" s="60">
        <v>1285</v>
      </c>
      <c r="W840" s="60">
        <v>1692</v>
      </c>
      <c r="X840" s="59">
        <v>803</v>
      </c>
      <c r="Y840" s="59">
        <v>722</v>
      </c>
      <c r="Z840" s="59">
        <v>734</v>
      </c>
      <c r="AA840" s="59">
        <v>737</v>
      </c>
      <c r="AB840" s="59">
        <v>715</v>
      </c>
      <c r="AC840" s="59">
        <v>877</v>
      </c>
      <c r="AD840" s="60">
        <v>1275</v>
      </c>
      <c r="AE840" s="59">
        <v>465</v>
      </c>
      <c r="AF840" s="58"/>
      <c r="AG840" s="59">
        <v>136</v>
      </c>
      <c r="AH840" s="59">
        <v>124</v>
      </c>
      <c r="AI840" s="63">
        <v>85</v>
      </c>
      <c r="AJ840" s="59">
        <v>128</v>
      </c>
      <c r="AK840" s="63">
        <v>95</v>
      </c>
      <c r="AL840" s="63">
        <v>10</v>
      </c>
      <c r="AM840" s="63">
        <v>83</v>
      </c>
      <c r="AN840" s="59">
        <v>133</v>
      </c>
      <c r="AO840" s="63">
        <v>76</v>
      </c>
      <c r="AP840" s="59">
        <v>106</v>
      </c>
      <c r="AQ840" s="59">
        <v>149</v>
      </c>
      <c r="AR840" s="63">
        <v>94</v>
      </c>
      <c r="AS840" s="63">
        <v>72</v>
      </c>
      <c r="AT840" s="59">
        <v>117</v>
      </c>
      <c r="AU840" s="59">
        <v>119</v>
      </c>
      <c r="AV840" s="63">
        <v>59</v>
      </c>
      <c r="AW840" s="63">
        <v>38</v>
      </c>
      <c r="AX840" s="63">
        <v>52</v>
      </c>
      <c r="AY840" s="59">
        <v>185</v>
      </c>
      <c r="AZ840" s="58"/>
      <c r="BA840" s="59">
        <v>130</v>
      </c>
      <c r="BB840" s="63">
        <v>13</v>
      </c>
      <c r="BC840" s="63">
        <v>41</v>
      </c>
      <c r="BD840" s="63">
        <v>14</v>
      </c>
      <c r="BE840" s="66">
        <v>5</v>
      </c>
      <c r="BF840" s="63">
        <v>54</v>
      </c>
      <c r="BG840" s="58"/>
      <c r="BH840" s="58"/>
      <c r="BI840" s="63">
        <v>27</v>
      </c>
      <c r="BJ840" s="63">
        <v>14</v>
      </c>
      <c r="BK840" s="63">
        <v>41</v>
      </c>
      <c r="BL840" s="63">
        <v>14</v>
      </c>
      <c r="BM840" s="63">
        <v>27</v>
      </c>
      <c r="BN840" s="63">
        <v>68</v>
      </c>
      <c r="BO840" s="63">
        <v>54</v>
      </c>
      <c r="BP840" s="63">
        <v>54</v>
      </c>
      <c r="BQ840" s="58"/>
      <c r="BR840" s="58"/>
      <c r="BS840" s="58"/>
      <c r="BT840" s="58"/>
      <c r="BU840" s="58"/>
      <c r="BV840" s="58"/>
      <c r="BW840" s="58"/>
      <c r="BX840" s="58"/>
      <c r="BY840" s="58"/>
      <c r="BZ840" s="58"/>
      <c r="CA840" s="58"/>
      <c r="CB840" s="58"/>
      <c r="CC840" s="58"/>
      <c r="CD840" s="58"/>
      <c r="CE840" s="58"/>
      <c r="CF840" s="58"/>
    </row>
    <row r="841" spans="2:84" x14ac:dyDescent="0.2">
      <c r="B841" s="62" t="s">
        <v>414</v>
      </c>
      <c r="G841" s="59">
        <v>548</v>
      </c>
      <c r="H841" s="59">
        <v>398</v>
      </c>
      <c r="I841" s="59">
        <v>895</v>
      </c>
      <c r="J841" s="60">
        <v>1311</v>
      </c>
      <c r="K841" s="59">
        <v>832</v>
      </c>
      <c r="L841" s="59">
        <v>738</v>
      </c>
      <c r="M841" s="60">
        <v>1331</v>
      </c>
      <c r="N841" s="59">
        <v>861</v>
      </c>
      <c r="O841" s="59">
        <v>523</v>
      </c>
      <c r="P841" s="59">
        <v>597</v>
      </c>
      <c r="Q841" s="59">
        <v>411</v>
      </c>
      <c r="R841" s="59">
        <v>678</v>
      </c>
      <c r="S841" s="59">
        <v>309</v>
      </c>
      <c r="T841" s="59">
        <v>568</v>
      </c>
      <c r="U841" s="59">
        <v>583</v>
      </c>
      <c r="V841" s="59">
        <v>672</v>
      </c>
      <c r="W841" s="59">
        <v>564</v>
      </c>
      <c r="X841" s="59">
        <v>653</v>
      </c>
      <c r="Y841" s="59">
        <v>616</v>
      </c>
      <c r="Z841" s="59">
        <v>542</v>
      </c>
      <c r="AA841" s="59">
        <v>195</v>
      </c>
      <c r="AB841" s="63">
        <v>45</v>
      </c>
      <c r="AC841" s="58"/>
      <c r="AD841" s="58"/>
      <c r="AE841" s="58"/>
      <c r="AF841" s="58"/>
      <c r="AG841" s="58"/>
      <c r="AH841" s="58"/>
      <c r="AI841" s="63">
        <v>41</v>
      </c>
      <c r="AJ841" s="58"/>
      <c r="AK841" s="58"/>
      <c r="AL841" s="58"/>
      <c r="AM841" s="58"/>
      <c r="AN841" s="58"/>
      <c r="AO841" s="58"/>
      <c r="AP841" s="58"/>
      <c r="AQ841" s="58"/>
      <c r="AR841" s="58"/>
      <c r="AS841" s="58"/>
      <c r="AT841" s="58"/>
      <c r="AU841" s="58"/>
      <c r="AV841" s="58"/>
      <c r="AW841" s="58"/>
      <c r="AX841" s="58"/>
      <c r="AY841" s="58"/>
      <c r="AZ841" s="58"/>
      <c r="BA841" s="58"/>
      <c r="BB841" s="58"/>
      <c r="BC841" s="58"/>
      <c r="BD841" s="58"/>
      <c r="BE841" s="58"/>
      <c r="BF841" s="58"/>
      <c r="BG841" s="58"/>
      <c r="BH841" s="58"/>
      <c r="BI841" s="58"/>
      <c r="BJ841" s="58"/>
      <c r="BK841" s="58"/>
      <c r="BL841" s="58"/>
      <c r="BM841" s="58"/>
      <c r="BN841" s="58"/>
      <c r="BO841" s="58"/>
      <c r="BP841" s="58"/>
      <c r="BQ841" s="58"/>
      <c r="BR841" s="58"/>
      <c r="BS841" s="58"/>
      <c r="BT841" s="58"/>
      <c r="BU841" s="58"/>
      <c r="BV841" s="58"/>
      <c r="BW841" s="58"/>
      <c r="BX841" s="58"/>
      <c r="BY841" s="58"/>
      <c r="BZ841" s="58"/>
      <c r="CA841" s="58"/>
      <c r="CB841" s="58"/>
      <c r="CC841" s="58"/>
      <c r="CD841" s="58"/>
      <c r="CE841" s="58"/>
      <c r="CF841" s="58"/>
    </row>
    <row r="842" spans="2:84" x14ac:dyDescent="0.2">
      <c r="B842" s="62" t="s">
        <v>415</v>
      </c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  <c r="AC842" s="58"/>
      <c r="AD842" s="58"/>
      <c r="AE842" s="58"/>
      <c r="AF842" s="58"/>
      <c r="AG842" s="58"/>
      <c r="AH842" s="58"/>
      <c r="AI842" s="58"/>
      <c r="AJ842" s="58"/>
      <c r="AK842" s="58"/>
      <c r="AL842" s="58"/>
      <c r="AM842" s="58"/>
      <c r="AN842" s="58"/>
      <c r="AO842" s="58"/>
      <c r="AP842" s="58"/>
      <c r="AQ842" s="58"/>
      <c r="AR842" s="58"/>
      <c r="AS842" s="58"/>
      <c r="AT842" s="58"/>
      <c r="AU842" s="58"/>
      <c r="AV842" s="58"/>
      <c r="AW842" s="58"/>
      <c r="AX842" s="58"/>
      <c r="AY842" s="58"/>
      <c r="AZ842" s="58"/>
      <c r="BA842" s="58"/>
      <c r="BB842" s="58"/>
      <c r="BC842" s="58"/>
      <c r="BD842" s="58"/>
      <c r="BE842" s="58"/>
      <c r="BF842" s="58"/>
      <c r="BG842" s="58"/>
      <c r="BH842" s="58"/>
      <c r="BI842" s="58"/>
      <c r="BJ842" s="58"/>
      <c r="BK842" s="58"/>
      <c r="BL842" s="58"/>
      <c r="BM842" s="58"/>
      <c r="BN842" s="58"/>
      <c r="BO842" s="58"/>
      <c r="BP842" s="58"/>
      <c r="BQ842" s="58"/>
      <c r="BR842" s="58"/>
      <c r="BS842" s="58"/>
      <c r="BT842" s="58"/>
      <c r="BU842" s="58"/>
      <c r="BV842" s="58"/>
      <c r="BW842" s="58"/>
      <c r="BX842" s="58"/>
      <c r="BY842" s="58"/>
      <c r="BZ842" s="58"/>
      <c r="CA842" s="58"/>
      <c r="CB842" s="58"/>
      <c r="CC842" s="58"/>
      <c r="CD842" s="58"/>
      <c r="CE842" s="58"/>
      <c r="CF842" s="58"/>
    </row>
    <row r="843" spans="2:84" x14ac:dyDescent="0.2">
      <c r="B843" s="62" t="s">
        <v>423</v>
      </c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  <c r="AC843" s="58"/>
      <c r="AD843" s="58"/>
      <c r="AE843" s="58"/>
      <c r="AF843" s="58"/>
      <c r="AG843" s="58"/>
      <c r="AH843" s="58"/>
      <c r="AI843" s="58"/>
      <c r="AJ843" s="58"/>
      <c r="AK843" s="58"/>
      <c r="AL843" s="58"/>
      <c r="AM843" s="58"/>
      <c r="AN843" s="58"/>
      <c r="AO843" s="58"/>
      <c r="AP843" s="58"/>
      <c r="AQ843" s="58"/>
      <c r="AR843" s="58"/>
      <c r="AS843" s="58"/>
      <c r="AT843" s="58"/>
      <c r="AU843" s="58"/>
      <c r="AV843" s="58"/>
      <c r="AW843" s="58"/>
      <c r="AX843" s="58"/>
      <c r="AY843" s="58"/>
      <c r="AZ843" s="58"/>
      <c r="BA843" s="58"/>
      <c r="BB843" s="58"/>
      <c r="BC843" s="58"/>
      <c r="BD843" s="58"/>
      <c r="BE843" s="58"/>
      <c r="BF843" s="58"/>
      <c r="BG843" s="58"/>
      <c r="BH843" s="58"/>
      <c r="BI843" s="58"/>
      <c r="BJ843" s="58"/>
      <c r="BK843" s="58"/>
      <c r="BL843" s="58"/>
      <c r="BM843" s="58"/>
      <c r="BN843" s="58"/>
      <c r="BO843" s="58"/>
      <c r="BP843" s="58"/>
      <c r="BQ843" s="58"/>
      <c r="BR843" s="58"/>
      <c r="BS843" s="58"/>
      <c r="BT843" s="58"/>
      <c r="BU843" s="58"/>
      <c r="BV843" s="58"/>
      <c r="BW843" s="58"/>
      <c r="BX843" s="58"/>
      <c r="BY843" s="58"/>
      <c r="BZ843" s="58"/>
      <c r="CA843" s="58"/>
      <c r="CB843" s="58"/>
      <c r="CC843" s="58"/>
      <c r="CD843" s="58"/>
      <c r="CE843" s="58"/>
      <c r="CF843" s="58"/>
    </row>
    <row r="844" spans="2:84" x14ac:dyDescent="0.2">
      <c r="B844" s="62" t="s">
        <v>424</v>
      </c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  <c r="AC844" s="58"/>
      <c r="AD844" s="58"/>
      <c r="AE844" s="58"/>
      <c r="AF844" s="58"/>
      <c r="AG844" s="58"/>
      <c r="AH844" s="58"/>
      <c r="AI844" s="58"/>
      <c r="AJ844" s="58"/>
      <c r="AK844" s="58"/>
      <c r="AL844" s="58"/>
      <c r="AM844" s="58"/>
      <c r="AN844" s="58"/>
      <c r="AO844" s="58"/>
      <c r="AP844" s="58"/>
      <c r="AQ844" s="58"/>
      <c r="AR844" s="58"/>
      <c r="AS844" s="58"/>
      <c r="AT844" s="58"/>
      <c r="AU844" s="58"/>
      <c r="AV844" s="58"/>
      <c r="AW844" s="58"/>
      <c r="AX844" s="58"/>
      <c r="AY844" s="58"/>
      <c r="AZ844" s="58"/>
      <c r="BA844" s="58"/>
      <c r="BB844" s="58"/>
      <c r="BC844" s="58"/>
      <c r="BD844" s="58"/>
      <c r="BE844" s="58"/>
      <c r="BF844" s="58"/>
      <c r="BG844" s="58"/>
      <c r="BH844" s="58"/>
      <c r="BI844" s="58"/>
      <c r="BJ844" s="58"/>
      <c r="BK844" s="58"/>
      <c r="BL844" s="58"/>
      <c r="BM844" s="58"/>
      <c r="BN844" s="58"/>
      <c r="BO844" s="58"/>
      <c r="BP844" s="58"/>
      <c r="BQ844" s="58"/>
      <c r="BR844" s="58"/>
      <c r="BS844" s="58"/>
      <c r="BT844" s="58"/>
      <c r="BU844" s="58"/>
      <c r="BV844" s="58"/>
      <c r="BW844" s="58"/>
      <c r="BX844" s="58"/>
      <c r="BY844" s="58"/>
      <c r="BZ844" s="58"/>
      <c r="CA844" s="58"/>
      <c r="CB844" s="58"/>
      <c r="CC844" s="58"/>
      <c r="CD844" s="58"/>
      <c r="CE844" s="58"/>
      <c r="CF844" s="58"/>
    </row>
    <row r="845" spans="2:84" x14ac:dyDescent="0.2">
      <c r="B845" s="62" t="s">
        <v>425</v>
      </c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  <c r="AC845" s="58"/>
      <c r="AD845" s="58"/>
      <c r="AE845" s="58"/>
      <c r="AF845" s="58"/>
      <c r="AG845" s="58"/>
      <c r="AH845" s="58"/>
      <c r="AI845" s="58"/>
      <c r="AJ845" s="58"/>
      <c r="AK845" s="58"/>
      <c r="AL845" s="58"/>
      <c r="AM845" s="58"/>
      <c r="AN845" s="58"/>
      <c r="AO845" s="58"/>
      <c r="AP845" s="58"/>
      <c r="AQ845" s="58"/>
      <c r="AR845" s="58"/>
      <c r="AS845" s="58"/>
      <c r="AT845" s="58"/>
      <c r="AU845" s="58"/>
      <c r="AV845" s="58"/>
      <c r="AW845" s="58"/>
      <c r="AX845" s="58"/>
      <c r="AY845" s="58"/>
      <c r="AZ845" s="58"/>
      <c r="BA845" s="58"/>
      <c r="BB845" s="58"/>
      <c r="BC845" s="58"/>
      <c r="BD845" s="58"/>
      <c r="BE845" s="58"/>
      <c r="BF845" s="58"/>
      <c r="BG845" s="58"/>
      <c r="BH845" s="58"/>
      <c r="BI845" s="58"/>
      <c r="BJ845" s="58"/>
      <c r="BK845" s="58"/>
      <c r="BL845" s="58"/>
      <c r="BM845" s="58"/>
      <c r="BN845" s="58"/>
      <c r="BO845" s="58"/>
      <c r="BP845" s="58"/>
      <c r="BQ845" s="58"/>
      <c r="BR845" s="58"/>
      <c r="BS845" s="58"/>
      <c r="BT845" s="58"/>
      <c r="BU845" s="58"/>
      <c r="BV845" s="58"/>
      <c r="BW845" s="58"/>
      <c r="BX845" s="58"/>
      <c r="BY845" s="58"/>
      <c r="BZ845" s="58"/>
      <c r="CA845" s="58"/>
      <c r="CB845" s="58"/>
      <c r="CC845" s="58"/>
      <c r="CD845" s="58"/>
      <c r="CE845" s="58"/>
      <c r="CF845" s="58"/>
    </row>
    <row r="846" spans="2:84" x14ac:dyDescent="0.2">
      <c r="B846" s="62" t="s">
        <v>426</v>
      </c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  <c r="AC846" s="58"/>
      <c r="AD846" s="58"/>
      <c r="AE846" s="58"/>
      <c r="AF846" s="58"/>
      <c r="AG846" s="58"/>
      <c r="AH846" s="58"/>
      <c r="AI846" s="58"/>
      <c r="AJ846" s="58"/>
      <c r="AK846" s="58"/>
      <c r="AL846" s="58"/>
      <c r="AM846" s="58"/>
      <c r="AN846" s="58"/>
      <c r="AO846" s="58"/>
      <c r="AP846" s="58"/>
      <c r="AQ846" s="58"/>
      <c r="AR846" s="58"/>
      <c r="AS846" s="58"/>
      <c r="AT846" s="58"/>
      <c r="AU846" s="58"/>
      <c r="AV846" s="58"/>
      <c r="AW846" s="58"/>
      <c r="AX846" s="58"/>
      <c r="AY846" s="58"/>
      <c r="AZ846" s="58"/>
      <c r="BA846" s="58"/>
      <c r="BB846" s="58"/>
      <c r="BC846" s="58"/>
      <c r="BD846" s="58"/>
      <c r="BE846" s="58"/>
      <c r="BF846" s="58"/>
      <c r="BG846" s="58"/>
      <c r="BH846" s="58"/>
      <c r="BI846" s="58"/>
      <c r="BJ846" s="58"/>
      <c r="BK846" s="58"/>
      <c r="BL846" s="58"/>
      <c r="BM846" s="58"/>
      <c r="BN846" s="58"/>
      <c r="BO846" s="58"/>
      <c r="BP846" s="58"/>
      <c r="BQ846" s="58"/>
      <c r="BR846" s="58"/>
      <c r="BS846" s="58"/>
      <c r="BT846" s="58"/>
      <c r="BU846" s="58"/>
      <c r="BV846" s="58"/>
      <c r="BW846" s="58"/>
      <c r="BX846" s="58"/>
      <c r="BY846" s="58"/>
      <c r="BZ846" s="58"/>
      <c r="CA846" s="58"/>
      <c r="CB846" s="58"/>
      <c r="CC846" s="58"/>
      <c r="CD846" s="58"/>
      <c r="CE846" s="58"/>
      <c r="CF846" s="58"/>
    </row>
    <row r="847" spans="2:84" x14ac:dyDescent="0.2">
      <c r="B847" s="62" t="s">
        <v>427</v>
      </c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  <c r="AC847" s="58"/>
      <c r="AD847" s="58"/>
      <c r="AE847" s="58"/>
      <c r="AF847" s="58"/>
      <c r="AG847" s="58"/>
      <c r="AH847" s="58"/>
      <c r="AI847" s="58"/>
      <c r="AJ847" s="58"/>
      <c r="AK847" s="58"/>
      <c r="AL847" s="58"/>
      <c r="AM847" s="58"/>
      <c r="AN847" s="58"/>
      <c r="AO847" s="58"/>
      <c r="AP847" s="58"/>
      <c r="AQ847" s="58"/>
      <c r="AR847" s="58"/>
      <c r="AS847" s="58"/>
      <c r="AT847" s="58"/>
      <c r="AU847" s="58"/>
      <c r="AV847" s="58"/>
      <c r="AW847" s="58"/>
      <c r="AX847" s="58"/>
      <c r="AY847" s="58"/>
      <c r="AZ847" s="58"/>
      <c r="BA847" s="58"/>
      <c r="BB847" s="58"/>
      <c r="BC847" s="58"/>
      <c r="BD847" s="58"/>
      <c r="BE847" s="58"/>
      <c r="BF847" s="58"/>
      <c r="BG847" s="58"/>
      <c r="BH847" s="58"/>
      <c r="BI847" s="58"/>
      <c r="BJ847" s="58"/>
      <c r="BK847" s="58"/>
      <c r="BL847" s="58"/>
      <c r="BM847" s="58"/>
      <c r="BN847" s="58"/>
      <c r="BO847" s="58"/>
      <c r="BP847" s="58"/>
      <c r="BQ847" s="58"/>
      <c r="BR847" s="58"/>
      <c r="BS847" s="58"/>
      <c r="BT847" s="58"/>
      <c r="BU847" s="58"/>
      <c r="BV847" s="58"/>
      <c r="BW847" s="58"/>
      <c r="BX847" s="58"/>
      <c r="BY847" s="58"/>
      <c r="BZ847" s="58"/>
      <c r="CA847" s="58"/>
      <c r="CB847" s="58"/>
      <c r="CC847" s="58"/>
      <c r="CD847" s="58"/>
      <c r="CE847" s="58"/>
      <c r="CF847" s="58"/>
    </row>
    <row r="848" spans="2:84" x14ac:dyDescent="0.2">
      <c r="B848" s="62" t="s">
        <v>776</v>
      </c>
      <c r="G848" s="61">
        <v>33184</v>
      </c>
      <c r="H848" s="61">
        <v>35571</v>
      </c>
      <c r="I848" s="61">
        <v>23737</v>
      </c>
      <c r="J848" s="61">
        <v>26144</v>
      </c>
      <c r="K848" s="61">
        <v>33773</v>
      </c>
      <c r="L848" s="61">
        <v>29047</v>
      </c>
      <c r="M848" s="61">
        <v>24900</v>
      </c>
      <c r="N848" s="61">
        <v>30020</v>
      </c>
      <c r="O848" s="61">
        <v>27418</v>
      </c>
      <c r="P848" s="61">
        <v>24385</v>
      </c>
      <c r="Q848" s="61">
        <v>32794</v>
      </c>
      <c r="R848" s="61">
        <v>26345</v>
      </c>
      <c r="S848" s="61">
        <v>28775</v>
      </c>
      <c r="T848" s="61">
        <v>33977</v>
      </c>
      <c r="U848" s="61">
        <v>29212</v>
      </c>
      <c r="V848" s="61">
        <v>23866</v>
      </c>
      <c r="W848" s="61">
        <v>26892</v>
      </c>
      <c r="X848" s="61">
        <v>22338</v>
      </c>
      <c r="Y848" s="61">
        <v>23330</v>
      </c>
      <c r="Z848" s="61">
        <v>27170</v>
      </c>
      <c r="AA848" s="61">
        <v>22930</v>
      </c>
      <c r="AB848" s="61">
        <v>20939</v>
      </c>
      <c r="AC848" s="61">
        <v>25940</v>
      </c>
      <c r="AD848" s="61">
        <v>24635</v>
      </c>
      <c r="AE848" s="61">
        <v>21378</v>
      </c>
      <c r="AF848" s="61">
        <v>18983</v>
      </c>
      <c r="AG848" s="60">
        <v>1682</v>
      </c>
      <c r="AH848" s="60">
        <v>4310</v>
      </c>
      <c r="AI848" s="60">
        <v>2866</v>
      </c>
      <c r="AJ848" s="60">
        <v>1606</v>
      </c>
      <c r="AK848" s="60">
        <v>1897</v>
      </c>
      <c r="AL848" s="60">
        <v>1157</v>
      </c>
      <c r="AM848" s="59">
        <v>202</v>
      </c>
      <c r="AN848" s="59">
        <v>120</v>
      </c>
      <c r="AO848" s="58"/>
      <c r="AP848" s="59">
        <v>119</v>
      </c>
      <c r="AQ848" s="59">
        <v>201</v>
      </c>
      <c r="AR848" s="59">
        <v>171</v>
      </c>
      <c r="AS848" s="63">
        <v>49</v>
      </c>
      <c r="AT848" s="59">
        <v>347</v>
      </c>
      <c r="AU848" s="63">
        <v>54</v>
      </c>
      <c r="AV848" s="59">
        <v>217</v>
      </c>
      <c r="AW848" s="59">
        <v>108</v>
      </c>
      <c r="AX848" s="59">
        <v>108</v>
      </c>
      <c r="AY848" s="63">
        <v>54</v>
      </c>
      <c r="AZ848" s="58"/>
      <c r="BA848" s="58"/>
      <c r="BB848" s="58"/>
      <c r="BC848" s="58"/>
      <c r="BD848" s="58"/>
      <c r="BE848" s="58"/>
      <c r="BF848" s="58"/>
      <c r="BG848" s="58"/>
      <c r="BH848" s="58"/>
      <c r="BI848" s="58"/>
      <c r="BJ848" s="58"/>
      <c r="BK848" s="58"/>
      <c r="BL848" s="58"/>
      <c r="BM848" s="58"/>
      <c r="BN848" s="58"/>
      <c r="BO848" s="58"/>
      <c r="BP848" s="58"/>
      <c r="BQ848" s="58"/>
      <c r="BR848" s="58"/>
      <c r="BS848" s="58"/>
      <c r="BT848" s="58"/>
      <c r="BU848" s="58"/>
      <c r="BV848" s="58"/>
      <c r="BW848" s="58"/>
      <c r="BX848" s="58"/>
      <c r="BY848" s="58"/>
      <c r="BZ848" s="58"/>
      <c r="CA848" s="58"/>
      <c r="CB848" s="58"/>
      <c r="CC848" s="58"/>
      <c r="CD848" s="58"/>
      <c r="CE848" s="58"/>
      <c r="CF848" s="58"/>
    </row>
    <row r="849" spans="2:84" x14ac:dyDescent="0.2">
      <c r="B849" s="62" t="s">
        <v>435</v>
      </c>
      <c r="G849" s="61">
        <v>11698</v>
      </c>
      <c r="H849" s="61">
        <v>13356</v>
      </c>
      <c r="I849" s="61">
        <v>12140</v>
      </c>
      <c r="J849" s="61">
        <v>10704</v>
      </c>
      <c r="K849" s="61">
        <v>13786</v>
      </c>
      <c r="L849" s="61">
        <v>11317</v>
      </c>
      <c r="M849" s="60">
        <v>9966</v>
      </c>
      <c r="N849" s="61">
        <v>13104</v>
      </c>
      <c r="O849" s="60">
        <v>8742</v>
      </c>
      <c r="P849" s="60">
        <v>9190</v>
      </c>
      <c r="Q849" s="61">
        <v>12241</v>
      </c>
      <c r="R849" s="60">
        <v>9809</v>
      </c>
      <c r="S849" s="60">
        <v>9411</v>
      </c>
      <c r="T849" s="61">
        <v>10753</v>
      </c>
      <c r="U849" s="60">
        <v>7787</v>
      </c>
      <c r="V849" s="60">
        <v>8294</v>
      </c>
      <c r="W849" s="61">
        <v>10717</v>
      </c>
      <c r="X849" s="60">
        <v>7331</v>
      </c>
      <c r="Y849" s="60">
        <v>7496</v>
      </c>
      <c r="Z849" s="61">
        <v>10618</v>
      </c>
      <c r="AA849" s="60">
        <v>8483</v>
      </c>
      <c r="AB849" s="60">
        <v>5534</v>
      </c>
      <c r="AC849" s="60">
        <v>4294</v>
      </c>
      <c r="AD849" s="60">
        <v>2808</v>
      </c>
      <c r="AE849" s="60">
        <v>1554</v>
      </c>
      <c r="AF849" s="59">
        <v>979</v>
      </c>
      <c r="AG849" s="59">
        <v>242</v>
      </c>
      <c r="AH849" s="59">
        <v>241</v>
      </c>
      <c r="AI849" s="59">
        <v>237</v>
      </c>
      <c r="AJ849" s="63">
        <v>35</v>
      </c>
      <c r="AK849" s="63">
        <v>69</v>
      </c>
      <c r="AL849" s="58"/>
      <c r="AM849" s="58"/>
      <c r="AN849" s="58"/>
      <c r="AO849" s="58"/>
      <c r="AP849" s="58"/>
      <c r="AQ849" s="58"/>
      <c r="AR849" s="58"/>
      <c r="AS849" s="58"/>
      <c r="AT849" s="58"/>
      <c r="AU849" s="58"/>
      <c r="AV849" s="58"/>
      <c r="AW849" s="58"/>
      <c r="AX849" s="58"/>
      <c r="AY849" s="58"/>
      <c r="AZ849" s="58"/>
      <c r="BA849" s="58"/>
      <c r="BB849" s="58"/>
      <c r="BC849" s="58"/>
      <c r="BD849" s="58"/>
      <c r="BE849" s="58"/>
      <c r="BF849" s="58"/>
      <c r="BG849" s="58"/>
      <c r="BH849" s="58"/>
      <c r="BI849" s="58"/>
      <c r="BJ849" s="58"/>
      <c r="BK849" s="58"/>
      <c r="BL849" s="58"/>
      <c r="BM849" s="58"/>
      <c r="BN849" s="58"/>
      <c r="BO849" s="58"/>
      <c r="BP849" s="58"/>
      <c r="BQ849" s="58"/>
      <c r="BR849" s="58"/>
      <c r="BS849" s="58"/>
      <c r="BT849" s="58"/>
      <c r="BU849" s="58"/>
      <c r="BV849" s="58"/>
      <c r="BW849" s="58"/>
      <c r="BX849" s="58"/>
      <c r="BY849" s="58"/>
      <c r="BZ849" s="58"/>
      <c r="CA849" s="58"/>
      <c r="CB849" s="58"/>
      <c r="CC849" s="58"/>
      <c r="CD849" s="58"/>
      <c r="CE849" s="58"/>
      <c r="CF849" s="58"/>
    </row>
    <row r="850" spans="2:84" x14ac:dyDescent="0.2">
      <c r="B850" s="62" t="s">
        <v>436</v>
      </c>
      <c r="G850" s="58"/>
      <c r="H850" s="58"/>
      <c r="I850" s="58"/>
      <c r="J850" s="58"/>
      <c r="K850" s="61">
        <v>31497</v>
      </c>
      <c r="L850" s="61">
        <v>30742</v>
      </c>
      <c r="M850" s="61">
        <v>32934</v>
      </c>
      <c r="N850" s="61">
        <v>41881</v>
      </c>
      <c r="O850" s="61">
        <v>34301</v>
      </c>
      <c r="P850" s="61">
        <v>38918</v>
      </c>
      <c r="Q850" s="61">
        <v>44859</v>
      </c>
      <c r="R850" s="61">
        <v>30443</v>
      </c>
      <c r="S850" s="61">
        <v>39164</v>
      </c>
      <c r="T850" s="61">
        <v>55085</v>
      </c>
      <c r="U850" s="61">
        <v>46844</v>
      </c>
      <c r="V850" s="61">
        <v>57469</v>
      </c>
      <c r="W850" s="61">
        <v>59495</v>
      </c>
      <c r="X850" s="61">
        <v>39312</v>
      </c>
      <c r="Y850" s="61">
        <v>27758</v>
      </c>
      <c r="Z850" s="61">
        <v>32115</v>
      </c>
      <c r="AA850" s="61">
        <v>27569</v>
      </c>
      <c r="AB850" s="61">
        <v>26420</v>
      </c>
      <c r="AC850" s="61">
        <v>32013</v>
      </c>
      <c r="AD850" s="61">
        <v>24762</v>
      </c>
      <c r="AE850" s="61">
        <v>31814</v>
      </c>
      <c r="AF850" s="61">
        <v>52006</v>
      </c>
      <c r="AG850" s="61">
        <v>57992</v>
      </c>
      <c r="AH850" s="61">
        <v>64833</v>
      </c>
      <c r="AI850" s="61">
        <v>65310</v>
      </c>
      <c r="AJ850" s="61">
        <v>55140</v>
      </c>
      <c r="AK850" s="61">
        <v>64475</v>
      </c>
      <c r="AL850" s="61">
        <v>82709</v>
      </c>
      <c r="AM850" s="61">
        <v>70858</v>
      </c>
      <c r="AN850" s="61">
        <v>97823</v>
      </c>
      <c r="AO850" s="64">
        <v>175974</v>
      </c>
      <c r="AP850" s="64">
        <v>101833</v>
      </c>
      <c r="AQ850" s="61">
        <v>93336</v>
      </c>
      <c r="AR850" s="61">
        <v>85646</v>
      </c>
      <c r="AS850" s="61">
        <v>44214</v>
      </c>
      <c r="AT850" s="61">
        <v>26129</v>
      </c>
      <c r="AU850" s="61">
        <v>18101</v>
      </c>
      <c r="AV850" s="60">
        <v>7480</v>
      </c>
      <c r="AW850" s="60">
        <v>4777</v>
      </c>
      <c r="AX850" s="60">
        <v>2421</v>
      </c>
      <c r="AY850" s="58"/>
      <c r="AZ850" s="58"/>
      <c r="BA850" s="58"/>
      <c r="BB850" s="59">
        <v>304</v>
      </c>
      <c r="BC850" s="58"/>
      <c r="BD850" s="58"/>
      <c r="BE850" s="58"/>
      <c r="BF850" s="58"/>
      <c r="BG850" s="58"/>
      <c r="BH850" s="58"/>
      <c r="BI850" s="58"/>
      <c r="BJ850" s="58"/>
      <c r="BK850" s="58"/>
      <c r="BL850" s="58"/>
      <c r="BM850" s="58"/>
      <c r="BN850" s="58"/>
      <c r="BO850" s="58"/>
      <c r="BP850" s="58"/>
      <c r="BQ850" s="58"/>
      <c r="BR850" s="58"/>
      <c r="BS850" s="58"/>
      <c r="BT850" s="58"/>
      <c r="BU850" s="58"/>
      <c r="BV850" s="58"/>
      <c r="BW850" s="58"/>
      <c r="BX850" s="58"/>
      <c r="BY850" s="58"/>
      <c r="BZ850" s="58"/>
      <c r="CA850" s="58"/>
      <c r="CB850" s="58"/>
      <c r="CC850" s="58"/>
      <c r="CD850" s="58"/>
      <c r="CE850" s="58"/>
      <c r="CF850" s="58"/>
    </row>
    <row r="851" spans="2:84" x14ac:dyDescent="0.2">
      <c r="B851" s="62" t="s">
        <v>437</v>
      </c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  <c r="AC851" s="58"/>
      <c r="AD851" s="58"/>
      <c r="AE851" s="58"/>
      <c r="AF851" s="59">
        <v>877</v>
      </c>
      <c r="AG851" s="60">
        <v>1312</v>
      </c>
      <c r="AH851" s="60">
        <v>2105</v>
      </c>
      <c r="AI851" s="60">
        <v>2047</v>
      </c>
      <c r="AJ851" s="60">
        <v>1619</v>
      </c>
      <c r="AK851" s="60">
        <v>3232</v>
      </c>
      <c r="AL851" s="60">
        <v>4894</v>
      </c>
      <c r="AM851" s="60">
        <v>3584</v>
      </c>
      <c r="AN851" s="60">
        <v>6247</v>
      </c>
      <c r="AO851" s="61">
        <v>10682</v>
      </c>
      <c r="AP851" s="60">
        <v>5286</v>
      </c>
      <c r="AQ851" s="60">
        <v>6372</v>
      </c>
      <c r="AR851" s="60">
        <v>3679</v>
      </c>
      <c r="AS851" s="60">
        <v>2684</v>
      </c>
      <c r="AT851" s="60">
        <v>2899</v>
      </c>
      <c r="AU851" s="61">
        <v>14276</v>
      </c>
      <c r="AV851" s="61">
        <v>15376</v>
      </c>
      <c r="AW851" s="60">
        <v>3253</v>
      </c>
      <c r="AX851" s="59">
        <v>999</v>
      </c>
      <c r="AY851" s="59">
        <v>204</v>
      </c>
      <c r="AZ851" s="58"/>
      <c r="BA851" s="58"/>
      <c r="BB851" s="58"/>
      <c r="BC851" s="58"/>
      <c r="BD851" s="58"/>
      <c r="BE851" s="58"/>
      <c r="BF851" s="58"/>
      <c r="BG851" s="58"/>
      <c r="BH851" s="58"/>
      <c r="BI851" s="58"/>
      <c r="BJ851" s="58"/>
      <c r="BK851" s="58"/>
      <c r="BL851" s="58"/>
      <c r="BM851" s="58"/>
      <c r="BN851" s="58"/>
      <c r="BO851" s="58"/>
      <c r="BP851" s="58"/>
      <c r="BQ851" s="58"/>
      <c r="BR851" s="58"/>
      <c r="BS851" s="58"/>
      <c r="BT851" s="58"/>
      <c r="BU851" s="58"/>
      <c r="BV851" s="58"/>
      <c r="BW851" s="58"/>
      <c r="BX851" s="58"/>
      <c r="BY851" s="58"/>
      <c r="BZ851" s="58"/>
      <c r="CA851" s="58"/>
      <c r="CB851" s="58"/>
      <c r="CC851" s="58"/>
      <c r="CD851" s="58"/>
      <c r="CE851" s="58"/>
      <c r="CF851" s="58"/>
    </row>
    <row r="852" spans="2:84" x14ac:dyDescent="0.2">
      <c r="B852" s="62" t="s">
        <v>439</v>
      </c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  <c r="AC852" s="58"/>
      <c r="AD852" s="58"/>
      <c r="AE852" s="58"/>
      <c r="AF852" s="58"/>
      <c r="AG852" s="58"/>
      <c r="AH852" s="58"/>
      <c r="AI852" s="58"/>
      <c r="AJ852" s="58"/>
      <c r="AK852" s="58"/>
      <c r="AL852" s="58"/>
      <c r="AM852" s="58"/>
      <c r="AN852" s="58"/>
      <c r="AO852" s="58"/>
      <c r="AP852" s="58"/>
      <c r="AQ852" s="58"/>
      <c r="AR852" s="58"/>
      <c r="AS852" s="58"/>
      <c r="AT852" s="58"/>
      <c r="AU852" s="58"/>
      <c r="AV852" s="58"/>
      <c r="AW852" s="58"/>
      <c r="AX852" s="58"/>
      <c r="AY852" s="58"/>
      <c r="AZ852" s="58"/>
      <c r="BA852" s="58"/>
      <c r="BB852" s="58"/>
      <c r="BC852" s="58"/>
      <c r="BD852" s="58"/>
      <c r="BE852" s="58"/>
      <c r="BF852" s="58"/>
      <c r="BG852" s="58"/>
      <c r="BH852" s="58"/>
      <c r="BI852" s="58"/>
      <c r="BJ852" s="58"/>
      <c r="BK852" s="58"/>
      <c r="BL852" s="58"/>
      <c r="BM852" s="58"/>
      <c r="BN852" s="58"/>
      <c r="BO852" s="58"/>
      <c r="BP852" s="58"/>
      <c r="BQ852" s="58"/>
      <c r="BR852" s="58"/>
      <c r="BS852" s="58"/>
      <c r="BT852" s="58"/>
      <c r="BU852" s="58"/>
      <c r="BV852" s="58"/>
      <c r="BW852" s="58"/>
      <c r="BX852" s="58"/>
      <c r="BY852" s="58"/>
      <c r="BZ852" s="58"/>
      <c r="CA852" s="58"/>
      <c r="CB852" s="58"/>
      <c r="CC852" s="58"/>
      <c r="CD852" s="58"/>
      <c r="CE852" s="58"/>
      <c r="CF852" s="58"/>
    </row>
    <row r="853" spans="2:84" x14ac:dyDescent="0.2">
      <c r="B853" s="62" t="s">
        <v>442</v>
      </c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  <c r="AC853" s="58"/>
      <c r="AD853" s="58"/>
      <c r="AE853" s="58"/>
      <c r="AF853" s="58"/>
      <c r="AG853" s="58"/>
      <c r="AH853" s="58"/>
      <c r="AI853" s="58"/>
      <c r="AJ853" s="58"/>
      <c r="AK853" s="58"/>
      <c r="AL853" s="58"/>
      <c r="AM853" s="58"/>
      <c r="AN853" s="58"/>
      <c r="AO853" s="58"/>
      <c r="AP853" s="58"/>
      <c r="AQ853" s="58"/>
      <c r="AR853" s="58"/>
      <c r="AS853" s="58"/>
      <c r="AT853" s="58"/>
      <c r="AU853" s="58"/>
      <c r="AV853" s="58"/>
      <c r="AW853" s="58"/>
      <c r="AX853" s="58"/>
      <c r="AY853" s="58"/>
      <c r="AZ853" s="58"/>
      <c r="BA853" s="58"/>
      <c r="BB853" s="58"/>
      <c r="BC853" s="58"/>
      <c r="BD853" s="58"/>
      <c r="BE853" s="58"/>
      <c r="BF853" s="58"/>
      <c r="BG853" s="58"/>
      <c r="BH853" s="58"/>
      <c r="BI853" s="58"/>
      <c r="BJ853" s="58"/>
      <c r="BK853" s="58"/>
      <c r="BL853" s="58"/>
      <c r="BM853" s="58"/>
      <c r="BN853" s="58"/>
      <c r="BO853" s="58"/>
      <c r="BP853" s="58"/>
      <c r="BQ853" s="58"/>
      <c r="BR853" s="58"/>
      <c r="BS853" s="58"/>
      <c r="BT853" s="58"/>
      <c r="BU853" s="58"/>
      <c r="BV853" s="58"/>
      <c r="BW853" s="58"/>
      <c r="BX853" s="58"/>
      <c r="BY853" s="58"/>
      <c r="BZ853" s="58"/>
      <c r="CA853" s="58"/>
      <c r="CB853" s="58"/>
      <c r="CC853" s="58"/>
      <c r="CD853" s="58"/>
      <c r="CE853" s="58"/>
      <c r="CF853" s="58"/>
    </row>
    <row r="854" spans="2:84" x14ac:dyDescent="0.2">
      <c r="B854" s="62" t="s">
        <v>775</v>
      </c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  <c r="AC854" s="58"/>
      <c r="AD854" s="58"/>
      <c r="AE854" s="58"/>
      <c r="AF854" s="58"/>
      <c r="AG854" s="58"/>
      <c r="AH854" s="58"/>
      <c r="AI854" s="58"/>
      <c r="AJ854" s="58"/>
      <c r="AK854" s="58"/>
      <c r="AL854" s="58"/>
      <c r="AM854" s="58"/>
      <c r="AN854" s="58"/>
      <c r="AO854" s="58"/>
      <c r="AP854" s="58"/>
      <c r="AQ854" s="58"/>
      <c r="AR854" s="58"/>
      <c r="AS854" s="58"/>
      <c r="AT854" s="58"/>
      <c r="AU854" s="58"/>
      <c r="AV854" s="58"/>
      <c r="AW854" s="58"/>
      <c r="AX854" s="58"/>
      <c r="AY854" s="58"/>
      <c r="AZ854" s="58"/>
      <c r="BA854" s="58"/>
      <c r="BB854" s="58"/>
      <c r="BC854" s="58"/>
      <c r="BD854" s="58"/>
      <c r="BE854" s="58"/>
      <c r="BF854" s="58"/>
      <c r="BG854" s="58"/>
      <c r="BH854" s="58"/>
      <c r="BI854" s="58"/>
      <c r="BJ854" s="58"/>
      <c r="BK854" s="58"/>
      <c r="BL854" s="58"/>
      <c r="BM854" s="58"/>
      <c r="BN854" s="58"/>
      <c r="BO854" s="58"/>
      <c r="BP854" s="58"/>
      <c r="BQ854" s="58"/>
      <c r="BR854" s="58"/>
      <c r="BS854" s="58"/>
      <c r="BT854" s="58"/>
      <c r="BU854" s="58"/>
      <c r="BV854" s="58"/>
      <c r="BW854" s="58"/>
      <c r="BX854" s="58"/>
      <c r="BY854" s="58"/>
      <c r="BZ854" s="58"/>
      <c r="CA854" s="58"/>
      <c r="CB854" s="58"/>
      <c r="CC854" s="58"/>
      <c r="CD854" s="58"/>
      <c r="CE854" s="58"/>
      <c r="CF854" s="58"/>
    </row>
    <row r="855" spans="2:84" x14ac:dyDescent="0.2">
      <c r="B855" s="62" t="s">
        <v>445</v>
      </c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  <c r="AC855" s="58"/>
      <c r="AD855" s="58"/>
      <c r="AE855" s="58"/>
      <c r="AF855" s="58"/>
      <c r="AG855" s="58"/>
      <c r="AH855" s="58"/>
      <c r="AI855" s="58"/>
      <c r="AJ855" s="58"/>
      <c r="AK855" s="58"/>
      <c r="AL855" s="58"/>
      <c r="AM855" s="58"/>
      <c r="AN855" s="58"/>
      <c r="AO855" s="58"/>
      <c r="AP855" s="58"/>
      <c r="AQ855" s="58"/>
      <c r="AR855" s="58"/>
      <c r="AS855" s="58"/>
      <c r="AT855" s="58"/>
      <c r="AU855" s="58"/>
      <c r="AV855" s="58"/>
      <c r="AW855" s="58"/>
      <c r="AX855" s="58"/>
      <c r="AY855" s="58"/>
      <c r="AZ855" s="58"/>
      <c r="BA855" s="58"/>
      <c r="BB855" s="58"/>
      <c r="BC855" s="58"/>
      <c r="BD855" s="58"/>
      <c r="BE855" s="58"/>
      <c r="BF855" s="58"/>
      <c r="BG855" s="58"/>
      <c r="BH855" s="58"/>
      <c r="BI855" s="58"/>
      <c r="BJ855" s="58"/>
      <c r="BK855" s="58"/>
      <c r="BL855" s="58"/>
      <c r="BM855" s="58"/>
      <c r="BN855" s="58"/>
      <c r="BO855" s="58"/>
      <c r="BP855" s="58"/>
      <c r="BQ855" s="58"/>
      <c r="BR855" s="58"/>
      <c r="BS855" s="58"/>
      <c r="BT855" s="58"/>
      <c r="BU855" s="58"/>
      <c r="BV855" s="58"/>
      <c r="BW855" s="58"/>
      <c r="BX855" s="58"/>
      <c r="BY855" s="58"/>
      <c r="BZ855" s="58"/>
      <c r="CA855" s="58"/>
      <c r="CB855" s="58"/>
      <c r="CC855" s="58"/>
      <c r="CD855" s="58"/>
      <c r="CE855" s="58"/>
      <c r="CF855" s="58"/>
    </row>
    <row r="856" spans="2:84" x14ac:dyDescent="0.2">
      <c r="B856" s="62" t="s">
        <v>447</v>
      </c>
      <c r="G856" s="61">
        <v>34157</v>
      </c>
      <c r="H856" s="61">
        <v>45669</v>
      </c>
      <c r="I856" s="61">
        <v>41943</v>
      </c>
      <c r="J856" s="61">
        <v>39568</v>
      </c>
      <c r="K856" s="61">
        <v>46477</v>
      </c>
      <c r="L856" s="61">
        <v>38725</v>
      </c>
      <c r="M856" s="61">
        <v>38376</v>
      </c>
      <c r="N856" s="61">
        <v>26075</v>
      </c>
      <c r="O856" s="60">
        <v>2049</v>
      </c>
      <c r="P856" s="61">
        <v>25562</v>
      </c>
      <c r="Q856" s="61">
        <v>28432</v>
      </c>
      <c r="R856" s="61">
        <v>18323</v>
      </c>
      <c r="S856" s="61">
        <v>19794</v>
      </c>
      <c r="T856" s="61">
        <v>27068</v>
      </c>
      <c r="U856" s="61">
        <v>24125</v>
      </c>
      <c r="V856" s="61">
        <v>24053</v>
      </c>
      <c r="W856" s="61">
        <v>30285</v>
      </c>
      <c r="X856" s="61">
        <v>23242</v>
      </c>
      <c r="Y856" s="61">
        <v>18635</v>
      </c>
      <c r="Z856" s="61">
        <v>24784</v>
      </c>
      <c r="AA856" s="61">
        <v>17585</v>
      </c>
      <c r="AB856" s="61">
        <v>21045</v>
      </c>
      <c r="AC856" s="61">
        <v>22378</v>
      </c>
      <c r="AD856" s="61">
        <v>15604</v>
      </c>
      <c r="AE856" s="61">
        <v>17231</v>
      </c>
      <c r="AF856" s="61">
        <v>30858</v>
      </c>
      <c r="AG856" s="61">
        <v>21879</v>
      </c>
      <c r="AH856" s="61">
        <v>20013</v>
      </c>
      <c r="AI856" s="61">
        <v>27559</v>
      </c>
      <c r="AJ856" s="61">
        <v>20073</v>
      </c>
      <c r="AK856" s="61">
        <v>19752</v>
      </c>
      <c r="AL856" s="61">
        <v>27011</v>
      </c>
      <c r="AM856" s="61">
        <v>18871</v>
      </c>
      <c r="AN856" s="61">
        <v>15119</v>
      </c>
      <c r="AO856" s="61">
        <v>20813</v>
      </c>
      <c r="AP856" s="61">
        <v>16729</v>
      </c>
      <c r="AQ856" s="61">
        <v>18375</v>
      </c>
      <c r="AR856" s="61">
        <v>21365</v>
      </c>
      <c r="AS856" s="61">
        <v>15670</v>
      </c>
      <c r="AT856" s="61">
        <v>15715</v>
      </c>
      <c r="AU856" s="61">
        <v>18319</v>
      </c>
      <c r="AV856" s="61">
        <v>16287</v>
      </c>
      <c r="AW856" s="61">
        <v>14327</v>
      </c>
      <c r="AX856" s="61">
        <v>20043</v>
      </c>
      <c r="AY856" s="61">
        <v>14581</v>
      </c>
      <c r="AZ856" s="61">
        <v>12568</v>
      </c>
      <c r="BA856" s="61">
        <v>16778</v>
      </c>
      <c r="BB856" s="61">
        <v>11101</v>
      </c>
      <c r="BC856" s="61">
        <v>12956</v>
      </c>
      <c r="BD856" s="61">
        <v>14090</v>
      </c>
      <c r="BE856" s="61">
        <v>11751</v>
      </c>
      <c r="BF856" s="61">
        <v>13252</v>
      </c>
      <c r="BG856" s="61">
        <v>15305</v>
      </c>
      <c r="BH856" s="61">
        <v>11774</v>
      </c>
      <c r="BI856" s="60">
        <v>7314</v>
      </c>
      <c r="BJ856" s="60">
        <v>8830</v>
      </c>
      <c r="BK856" s="60">
        <v>5762</v>
      </c>
      <c r="BL856" s="59">
        <v>836</v>
      </c>
      <c r="BM856" s="59">
        <v>315</v>
      </c>
      <c r="BN856" s="58"/>
      <c r="BO856" s="58"/>
      <c r="BP856" s="58"/>
      <c r="BQ856" s="58"/>
      <c r="BR856" s="58"/>
      <c r="BS856" s="58"/>
      <c r="BT856" s="58"/>
      <c r="BU856" s="58"/>
      <c r="BV856" s="58"/>
      <c r="BW856" s="58"/>
      <c r="BX856" s="58"/>
      <c r="BY856" s="58"/>
      <c r="BZ856" s="58"/>
      <c r="CA856" s="58"/>
      <c r="CB856" s="58"/>
      <c r="CC856" s="58"/>
      <c r="CD856" s="58"/>
      <c r="CE856" s="58"/>
      <c r="CF856" s="58"/>
    </row>
    <row r="857" spans="2:84" x14ac:dyDescent="0.2">
      <c r="B857" s="62" t="s">
        <v>448</v>
      </c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  <c r="AC857" s="58"/>
      <c r="AD857" s="58"/>
      <c r="AE857" s="60">
        <v>6134</v>
      </c>
      <c r="AF857" s="61">
        <v>48141</v>
      </c>
      <c r="AG857" s="61">
        <v>66979</v>
      </c>
      <c r="AH857" s="61">
        <v>63862</v>
      </c>
      <c r="AI857" s="61">
        <v>72690</v>
      </c>
      <c r="AJ857" s="61">
        <v>38286</v>
      </c>
      <c r="AK857" s="61">
        <v>28976</v>
      </c>
      <c r="AL857" s="61">
        <v>25264</v>
      </c>
      <c r="AM857" s="61">
        <v>15615</v>
      </c>
      <c r="AN857" s="61">
        <v>13154</v>
      </c>
      <c r="AO857" s="61">
        <v>15122</v>
      </c>
      <c r="AP857" s="61">
        <v>16180</v>
      </c>
      <c r="AQ857" s="61">
        <v>11082</v>
      </c>
      <c r="AR857" s="61">
        <v>12359</v>
      </c>
      <c r="AS857" s="60">
        <v>8576</v>
      </c>
      <c r="AT857" s="60">
        <v>7410</v>
      </c>
      <c r="AU857" s="61">
        <v>10975</v>
      </c>
      <c r="AV857" s="60">
        <v>7202</v>
      </c>
      <c r="AW857" s="60">
        <v>4161</v>
      </c>
      <c r="AX857" s="60">
        <v>9660</v>
      </c>
      <c r="AY857" s="61">
        <v>10260</v>
      </c>
      <c r="AZ857" s="60">
        <v>7965</v>
      </c>
      <c r="BA857" s="60">
        <v>6848</v>
      </c>
      <c r="BB857" s="60">
        <v>6750</v>
      </c>
      <c r="BC857" s="60">
        <v>3705</v>
      </c>
      <c r="BD857" s="60">
        <v>8159</v>
      </c>
      <c r="BE857" s="60">
        <v>5639</v>
      </c>
      <c r="BF857" s="60">
        <v>6681</v>
      </c>
      <c r="BG857" s="60">
        <v>4977</v>
      </c>
      <c r="BH857" s="60">
        <v>2509</v>
      </c>
      <c r="BI857" s="59">
        <v>713</v>
      </c>
      <c r="BJ857" s="59">
        <v>576</v>
      </c>
      <c r="BK857" s="63">
        <v>81</v>
      </c>
      <c r="BL857" s="59">
        <v>188</v>
      </c>
      <c r="BM857" s="59">
        <v>393</v>
      </c>
      <c r="BN857" s="58"/>
      <c r="BO857" s="58"/>
      <c r="BP857" s="58"/>
      <c r="BQ857" s="58"/>
      <c r="BR857" s="58"/>
      <c r="BS857" s="58"/>
      <c r="BT857" s="58"/>
      <c r="BU857" s="58"/>
      <c r="BV857" s="59">
        <v>112</v>
      </c>
      <c r="BW857" s="59"/>
      <c r="BX857" s="59"/>
      <c r="BY857" s="59"/>
      <c r="BZ857" s="59"/>
      <c r="CA857" s="59"/>
      <c r="CB857" s="59"/>
      <c r="CC857" s="58"/>
      <c r="CD857" s="58"/>
      <c r="CE857" s="58"/>
      <c r="CF857" s="58"/>
    </row>
    <row r="858" spans="2:84" x14ac:dyDescent="0.2">
      <c r="B858" s="62" t="s">
        <v>451</v>
      </c>
      <c r="G858" s="58"/>
      <c r="H858" s="58"/>
      <c r="I858" s="58"/>
      <c r="J858" s="58"/>
      <c r="K858" s="58"/>
      <c r="L858" s="58"/>
      <c r="M858" s="58"/>
      <c r="N858" s="58"/>
      <c r="O858" s="58"/>
      <c r="P858" s="63">
        <v>12</v>
      </c>
      <c r="Q858" s="58"/>
      <c r="R858" s="58"/>
      <c r="S858" s="63">
        <v>12</v>
      </c>
      <c r="T858" s="58"/>
      <c r="U858" s="58"/>
      <c r="V858" s="58"/>
      <c r="W858" s="58"/>
      <c r="X858" s="58"/>
      <c r="Y858" s="58"/>
      <c r="Z858" s="58"/>
      <c r="AA858" s="58"/>
      <c r="AB858" s="58"/>
      <c r="AC858" s="58"/>
      <c r="AD858" s="58"/>
      <c r="AE858" s="58"/>
      <c r="AF858" s="58"/>
      <c r="AG858" s="58"/>
      <c r="AH858" s="58"/>
      <c r="AI858" s="58"/>
      <c r="AJ858" s="58"/>
      <c r="AK858" s="58"/>
      <c r="AL858" s="58"/>
      <c r="AM858" s="58"/>
      <c r="AN858" s="58"/>
      <c r="AO858" s="58"/>
      <c r="AP858" s="58"/>
      <c r="AQ858" s="58"/>
      <c r="AR858" s="58"/>
      <c r="AS858" s="58"/>
      <c r="AT858" s="58"/>
      <c r="AU858" s="58"/>
      <c r="AV858" s="58"/>
      <c r="AW858" s="58"/>
      <c r="AX858" s="58"/>
      <c r="AY858" s="58"/>
      <c r="AZ858" s="58"/>
      <c r="BA858" s="58"/>
      <c r="BB858" s="58"/>
      <c r="BC858" s="58"/>
      <c r="BD858" s="58"/>
      <c r="BE858" s="58"/>
      <c r="BF858" s="58"/>
      <c r="BG858" s="58"/>
      <c r="BH858" s="58"/>
      <c r="BI858" s="58"/>
      <c r="BJ858" s="58"/>
      <c r="BK858" s="58"/>
      <c r="BL858" s="58"/>
      <c r="BM858" s="58"/>
      <c r="BN858" s="58"/>
      <c r="BO858" s="58"/>
      <c r="BP858" s="58"/>
      <c r="BQ858" s="58"/>
      <c r="BR858" s="58"/>
      <c r="BS858" s="58"/>
      <c r="BT858" s="58"/>
      <c r="BU858" s="58"/>
      <c r="BV858" s="58"/>
      <c r="BW858" s="58"/>
      <c r="BX858" s="58"/>
      <c r="BY858" s="58"/>
      <c r="BZ858" s="58"/>
      <c r="CA858" s="58"/>
      <c r="CB858" s="58"/>
      <c r="CC858" s="58"/>
      <c r="CD858" s="58"/>
      <c r="CE858" s="58"/>
      <c r="CF858" s="58"/>
    </row>
    <row r="859" spans="2:84" x14ac:dyDescent="0.2">
      <c r="B859" s="62" t="s">
        <v>452</v>
      </c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  <c r="AC859" s="58"/>
      <c r="AD859" s="58"/>
      <c r="AE859" s="58"/>
      <c r="AF859" s="58"/>
      <c r="AG859" s="58"/>
      <c r="AH859" s="58"/>
      <c r="AI859" s="58"/>
      <c r="AJ859" s="58"/>
      <c r="AK859" s="58"/>
      <c r="AL859" s="58"/>
      <c r="AM859" s="58"/>
      <c r="AN859" s="58"/>
      <c r="AO859" s="58"/>
      <c r="AP859" s="58"/>
      <c r="AQ859" s="58"/>
      <c r="AR859" s="58"/>
      <c r="AS859" s="58"/>
      <c r="AT859" s="58"/>
      <c r="AU859" s="58"/>
      <c r="AV859" s="58"/>
      <c r="AW859" s="58"/>
      <c r="AX859" s="58"/>
      <c r="AY859" s="58"/>
      <c r="AZ859" s="58"/>
      <c r="BA859" s="58"/>
      <c r="BB859" s="58"/>
      <c r="BC859" s="58"/>
      <c r="BD859" s="58"/>
      <c r="BE859" s="58"/>
      <c r="BF859" s="58"/>
      <c r="BG859" s="58"/>
      <c r="BH859" s="58"/>
      <c r="BI859" s="58"/>
      <c r="BJ859" s="58"/>
      <c r="BK859" s="58"/>
      <c r="BL859" s="58"/>
      <c r="BM859" s="58"/>
      <c r="BN859" s="58"/>
      <c r="BO859" s="58"/>
      <c r="BP859" s="58"/>
      <c r="BQ859" s="58"/>
      <c r="BR859" s="58"/>
      <c r="BS859" s="58"/>
      <c r="BT859" s="58"/>
      <c r="BU859" s="58"/>
      <c r="BV859" s="58"/>
      <c r="BW859" s="58"/>
      <c r="BX859" s="58"/>
      <c r="BY859" s="58"/>
      <c r="BZ859" s="58"/>
      <c r="CA859" s="58"/>
      <c r="CB859" s="58"/>
      <c r="CC859" s="58"/>
      <c r="CD859" s="58"/>
      <c r="CE859" s="58"/>
      <c r="CF859" s="58"/>
    </row>
    <row r="860" spans="2:84" x14ac:dyDescent="0.2">
      <c r="B860" s="62" t="s">
        <v>455</v>
      </c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  <c r="AC860" s="58"/>
      <c r="AD860" s="58"/>
      <c r="AE860" s="58"/>
      <c r="AF860" s="58"/>
      <c r="AG860" s="58"/>
      <c r="AH860" s="58"/>
      <c r="AI860" s="58"/>
      <c r="AJ860" s="58"/>
      <c r="AK860" s="58"/>
      <c r="AL860" s="58"/>
      <c r="AM860" s="58"/>
      <c r="AN860" s="58"/>
      <c r="AO860" s="58"/>
      <c r="AP860" s="58"/>
      <c r="AQ860" s="58"/>
      <c r="AR860" s="58"/>
      <c r="AS860" s="58"/>
      <c r="AT860" s="58"/>
      <c r="AU860" s="58"/>
      <c r="AV860" s="58"/>
      <c r="AW860" s="58"/>
      <c r="AX860" s="58"/>
      <c r="AY860" s="58"/>
      <c r="AZ860" s="58"/>
      <c r="BA860" s="58"/>
      <c r="BB860" s="58"/>
      <c r="BC860" s="58"/>
      <c r="BD860" s="58"/>
      <c r="BE860" s="58"/>
      <c r="BF860" s="58"/>
      <c r="BG860" s="58"/>
      <c r="BH860" s="58"/>
      <c r="BI860" s="58"/>
      <c r="BJ860" s="58"/>
      <c r="BK860" s="58"/>
      <c r="BL860" s="58"/>
      <c r="BM860" s="58"/>
      <c r="BN860" s="58"/>
      <c r="BO860" s="58"/>
      <c r="BP860" s="58"/>
      <c r="BQ860" s="58"/>
      <c r="BR860" s="58"/>
      <c r="BS860" s="58"/>
      <c r="BT860" s="58"/>
      <c r="BU860" s="58"/>
      <c r="BV860" s="58"/>
      <c r="BW860" s="58"/>
      <c r="BX860" s="58"/>
      <c r="BY860" s="58"/>
      <c r="BZ860" s="58"/>
      <c r="CA860" s="58"/>
      <c r="CB860" s="58"/>
      <c r="CC860" s="58"/>
      <c r="CD860" s="58"/>
      <c r="CE860" s="58"/>
      <c r="CF860" s="58"/>
    </row>
    <row r="861" spans="2:84" x14ac:dyDescent="0.2">
      <c r="B861" s="62" t="s">
        <v>456</v>
      </c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  <c r="AF861" s="58"/>
      <c r="AG861" s="58"/>
      <c r="AH861" s="58"/>
      <c r="AI861" s="58"/>
      <c r="AJ861" s="58"/>
      <c r="AK861" s="58"/>
      <c r="AL861" s="58"/>
      <c r="AM861" s="58"/>
      <c r="AN861" s="58"/>
      <c r="AO861" s="58"/>
      <c r="AP861" s="58"/>
      <c r="AQ861" s="58"/>
      <c r="AR861" s="58"/>
      <c r="AS861" s="58"/>
      <c r="AT861" s="58"/>
      <c r="AU861" s="58"/>
      <c r="AV861" s="58"/>
      <c r="AW861" s="58"/>
      <c r="AX861" s="58"/>
      <c r="AY861" s="58"/>
      <c r="AZ861" s="58"/>
      <c r="BA861" s="58"/>
      <c r="BB861" s="58"/>
      <c r="BC861" s="58"/>
      <c r="BD861" s="58"/>
      <c r="BE861" s="58"/>
      <c r="BF861" s="58"/>
      <c r="BG861" s="58"/>
      <c r="BH861" s="58"/>
      <c r="BI861" s="58"/>
      <c r="BJ861" s="58"/>
      <c r="BK861" s="58"/>
      <c r="BL861" s="58"/>
      <c r="BM861" s="58"/>
      <c r="BN861" s="58"/>
      <c r="BO861" s="58"/>
      <c r="BP861" s="58"/>
      <c r="BQ861" s="58"/>
      <c r="BR861" s="58"/>
      <c r="BS861" s="58"/>
      <c r="BT861" s="58"/>
      <c r="BU861" s="58"/>
      <c r="BV861" s="58"/>
      <c r="BW861" s="58"/>
      <c r="BX861" s="58"/>
      <c r="BY861" s="58"/>
      <c r="BZ861" s="58"/>
      <c r="CA861" s="58"/>
      <c r="CB861" s="58"/>
      <c r="CC861" s="58"/>
      <c r="CD861" s="58"/>
      <c r="CE861" s="58"/>
      <c r="CF861" s="58"/>
    </row>
    <row r="862" spans="2:84" x14ac:dyDescent="0.2">
      <c r="B862" s="62" t="s">
        <v>457</v>
      </c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  <c r="AF862" s="58"/>
      <c r="AG862" s="58"/>
      <c r="AH862" s="58"/>
      <c r="AI862" s="58"/>
      <c r="AJ862" s="58"/>
      <c r="AK862" s="58"/>
      <c r="AL862" s="58"/>
      <c r="AM862" s="58"/>
      <c r="AN862" s="58"/>
      <c r="AO862" s="58"/>
      <c r="AP862" s="58"/>
      <c r="AQ862" s="58"/>
      <c r="AR862" s="58"/>
      <c r="AS862" s="58"/>
      <c r="AT862" s="58"/>
      <c r="AU862" s="58"/>
      <c r="AV862" s="58"/>
      <c r="AW862" s="58"/>
      <c r="AX862" s="58"/>
      <c r="AY862" s="58"/>
      <c r="AZ862" s="58"/>
      <c r="BA862" s="58"/>
      <c r="BB862" s="58"/>
      <c r="BC862" s="58"/>
      <c r="BD862" s="58"/>
      <c r="BE862" s="58"/>
      <c r="BF862" s="58"/>
      <c r="BG862" s="58"/>
      <c r="BH862" s="58"/>
      <c r="BI862" s="58"/>
      <c r="BJ862" s="58"/>
      <c r="BK862" s="58"/>
      <c r="BL862" s="58"/>
      <c r="BM862" s="58"/>
      <c r="BN862" s="58"/>
      <c r="BO862" s="58"/>
      <c r="BP862" s="58"/>
      <c r="BQ862" s="58"/>
      <c r="BR862" s="58"/>
      <c r="BS862" s="58"/>
      <c r="BT862" s="58"/>
      <c r="BU862" s="58"/>
      <c r="BV862" s="58"/>
      <c r="BW862" s="58"/>
      <c r="BX862" s="58"/>
      <c r="BY862" s="58"/>
      <c r="BZ862" s="58"/>
      <c r="CA862" s="58"/>
      <c r="CB862" s="58"/>
      <c r="CC862" s="58"/>
      <c r="CD862" s="58"/>
      <c r="CE862" s="58"/>
      <c r="CF862" s="58"/>
    </row>
    <row r="863" spans="2:84" x14ac:dyDescent="0.2">
      <c r="B863" s="62" t="s">
        <v>458</v>
      </c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  <c r="AC863" s="58"/>
      <c r="AD863" s="58"/>
      <c r="AE863" s="58"/>
      <c r="AF863" s="58"/>
      <c r="AG863" s="58"/>
      <c r="AH863" s="58"/>
      <c r="AI863" s="58"/>
      <c r="AJ863" s="58"/>
      <c r="AK863" s="58"/>
      <c r="AL863" s="58"/>
      <c r="AM863" s="58"/>
      <c r="AN863" s="58"/>
      <c r="AO863" s="58"/>
      <c r="AP863" s="58"/>
      <c r="AQ863" s="58"/>
      <c r="AR863" s="58"/>
      <c r="AS863" s="58"/>
      <c r="AT863" s="58"/>
      <c r="AU863" s="58"/>
      <c r="AV863" s="58"/>
      <c r="AW863" s="58"/>
      <c r="AX863" s="58"/>
      <c r="AY863" s="58"/>
      <c r="AZ863" s="58"/>
      <c r="BA863" s="58"/>
      <c r="BB863" s="58"/>
      <c r="BC863" s="58"/>
      <c r="BD863" s="58"/>
      <c r="BE863" s="58"/>
      <c r="BF863" s="58"/>
      <c r="BG863" s="58"/>
      <c r="BH863" s="58"/>
      <c r="BI863" s="58"/>
      <c r="BJ863" s="58"/>
      <c r="BK863" s="58"/>
      <c r="BL863" s="58"/>
      <c r="BM863" s="58"/>
      <c r="BN863" s="58"/>
      <c r="BO863" s="58"/>
      <c r="BP863" s="58"/>
      <c r="BQ863" s="58"/>
      <c r="BR863" s="58"/>
      <c r="BS863" s="58"/>
      <c r="BT863" s="58"/>
      <c r="BU863" s="58"/>
      <c r="BV863" s="58"/>
      <c r="BW863" s="58"/>
      <c r="BX863" s="58"/>
      <c r="BY863" s="58"/>
      <c r="BZ863" s="58"/>
      <c r="CA863" s="58"/>
      <c r="CB863" s="58"/>
      <c r="CC863" s="58"/>
      <c r="CD863" s="58"/>
      <c r="CE863" s="58"/>
      <c r="CF863" s="58"/>
    </row>
    <row r="864" spans="2:84" x14ac:dyDescent="0.2">
      <c r="B864" s="62" t="s">
        <v>461</v>
      </c>
      <c r="G864" s="61">
        <v>28995</v>
      </c>
      <c r="H864" s="61">
        <v>38190</v>
      </c>
      <c r="I864" s="61">
        <v>30739</v>
      </c>
      <c r="J864" s="61">
        <v>23378</v>
      </c>
      <c r="K864" s="60">
        <v>9216</v>
      </c>
      <c r="L864" s="60">
        <v>6206</v>
      </c>
      <c r="M864" s="60">
        <v>3986</v>
      </c>
      <c r="N864" s="60">
        <v>3092</v>
      </c>
      <c r="O864" s="60">
        <v>1675</v>
      </c>
      <c r="P864" s="60">
        <v>1427</v>
      </c>
      <c r="Q864" s="59">
        <v>847</v>
      </c>
      <c r="R864" s="59">
        <v>562</v>
      </c>
      <c r="S864" s="59">
        <v>114</v>
      </c>
      <c r="T864" s="59">
        <v>455</v>
      </c>
      <c r="U864" s="59">
        <v>447</v>
      </c>
      <c r="V864" s="59">
        <v>114</v>
      </c>
      <c r="W864" s="59">
        <v>112</v>
      </c>
      <c r="X864" s="58"/>
      <c r="Y864" s="59">
        <v>112</v>
      </c>
      <c r="Z864" s="58"/>
      <c r="AA864" s="58"/>
      <c r="AB864" s="58"/>
      <c r="AC864" s="58"/>
      <c r="AD864" s="58"/>
      <c r="AE864" s="58"/>
      <c r="AF864" s="58"/>
      <c r="AG864" s="58"/>
      <c r="AH864" s="58"/>
      <c r="AI864" s="58"/>
      <c r="AJ864" s="58"/>
      <c r="AK864" s="58"/>
      <c r="AL864" s="58"/>
      <c r="AM864" s="58"/>
      <c r="AN864" s="58"/>
      <c r="AO864" s="58"/>
      <c r="AP864" s="58"/>
      <c r="AQ864" s="58"/>
      <c r="AR864" s="58"/>
      <c r="AS864" s="59">
        <v>146</v>
      </c>
      <c r="AT864" s="58"/>
      <c r="AU864" s="58"/>
      <c r="AV864" s="58"/>
      <c r="AW864" s="58"/>
      <c r="AX864" s="58"/>
      <c r="AY864" s="58"/>
      <c r="AZ864" s="58"/>
      <c r="BA864" s="58"/>
      <c r="BB864" s="58"/>
      <c r="BC864" s="58"/>
      <c r="BD864" s="58"/>
      <c r="BE864" s="58"/>
      <c r="BF864" s="58"/>
      <c r="BG864" s="58"/>
      <c r="BH864" s="58"/>
      <c r="BI864" s="58"/>
      <c r="BJ864" s="58"/>
      <c r="BK864" s="58"/>
      <c r="BL864" s="58"/>
      <c r="BM864" s="58"/>
      <c r="BN864" s="58"/>
      <c r="BO864" s="58"/>
      <c r="BP864" s="58"/>
      <c r="BQ864" s="58"/>
      <c r="BR864" s="58"/>
      <c r="BS864" s="58"/>
      <c r="BT864" s="58"/>
      <c r="BU864" s="58"/>
      <c r="BV864" s="58"/>
      <c r="BW864" s="58"/>
      <c r="BX864" s="58"/>
      <c r="BY864" s="58"/>
      <c r="BZ864" s="58"/>
      <c r="CA864" s="58"/>
      <c r="CB864" s="58"/>
      <c r="CC864" s="58"/>
      <c r="CD864" s="58"/>
      <c r="CE864" s="58"/>
      <c r="CF864" s="58"/>
    </row>
    <row r="865" spans="2:84" x14ac:dyDescent="0.2">
      <c r="B865" s="62" t="s">
        <v>462</v>
      </c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  <c r="AC865" s="58"/>
      <c r="AD865" s="58"/>
      <c r="AE865" s="58"/>
      <c r="AF865" s="58"/>
      <c r="AG865" s="58"/>
      <c r="AH865" s="58"/>
      <c r="AI865" s="58"/>
      <c r="AJ865" s="58"/>
      <c r="AK865" s="58"/>
      <c r="AL865" s="58"/>
      <c r="AM865" s="58"/>
      <c r="AN865" s="58"/>
      <c r="AO865" s="58"/>
      <c r="AP865" s="58"/>
      <c r="AQ865" s="58"/>
      <c r="AR865" s="58"/>
      <c r="AS865" s="58"/>
      <c r="AT865" s="58"/>
      <c r="AU865" s="58"/>
      <c r="AV865" s="58"/>
      <c r="AW865" s="58"/>
      <c r="AX865" s="58"/>
      <c r="AY865" s="58"/>
      <c r="AZ865" s="58"/>
      <c r="BA865" s="58"/>
      <c r="BB865" s="58"/>
      <c r="BC865" s="58"/>
      <c r="BD865" s="58"/>
      <c r="BE865" s="58"/>
      <c r="BF865" s="58"/>
      <c r="BG865" s="58"/>
      <c r="BH865" s="58"/>
      <c r="BI865" s="58"/>
      <c r="BJ865" s="58"/>
      <c r="BK865" s="58"/>
      <c r="BL865" s="58"/>
      <c r="BM865" s="58"/>
      <c r="BN865" s="58"/>
      <c r="BO865" s="58"/>
      <c r="BP865" s="58"/>
      <c r="BQ865" s="58"/>
      <c r="BR865" s="58"/>
      <c r="BS865" s="58"/>
      <c r="BT865" s="58"/>
      <c r="BU865" s="58"/>
      <c r="BV865" s="58"/>
      <c r="BW865" s="58"/>
      <c r="BX865" s="58"/>
      <c r="BY865" s="58"/>
      <c r="BZ865" s="58"/>
      <c r="CA865" s="58"/>
      <c r="CB865" s="58"/>
      <c r="CC865" s="58"/>
      <c r="CD865" s="58"/>
      <c r="CE865" s="58"/>
      <c r="CF865" s="58"/>
    </row>
    <row r="866" spans="2:84" x14ac:dyDescent="0.2">
      <c r="B866" s="62" t="s">
        <v>463</v>
      </c>
      <c r="G866" s="64">
        <v>326716</v>
      </c>
      <c r="H866" s="64">
        <v>388018</v>
      </c>
      <c r="I866" s="64">
        <v>303751</v>
      </c>
      <c r="J866" s="64">
        <v>326551</v>
      </c>
      <c r="K866" s="64">
        <v>371773</v>
      </c>
      <c r="L866" s="64">
        <v>295469</v>
      </c>
      <c r="M866" s="64">
        <v>309164</v>
      </c>
      <c r="N866" s="64">
        <v>375789</v>
      </c>
      <c r="O866" s="64">
        <v>328798</v>
      </c>
      <c r="P866" s="64">
        <v>281707</v>
      </c>
      <c r="Q866" s="64">
        <v>438431</v>
      </c>
      <c r="R866" s="64">
        <v>320866</v>
      </c>
      <c r="S866" s="64">
        <v>290212</v>
      </c>
      <c r="T866" s="64">
        <v>395292</v>
      </c>
      <c r="U866" s="64">
        <v>325287</v>
      </c>
      <c r="V866" s="64">
        <v>305771</v>
      </c>
      <c r="W866" s="64">
        <v>394412</v>
      </c>
      <c r="X866" s="64">
        <v>280934</v>
      </c>
      <c r="Y866" s="64">
        <v>296039</v>
      </c>
      <c r="Z866" s="64">
        <v>403131</v>
      </c>
      <c r="AA866" s="64">
        <v>263444</v>
      </c>
      <c r="AB866" s="64">
        <v>315389</v>
      </c>
      <c r="AC866" s="64">
        <v>412081</v>
      </c>
      <c r="AD866" s="64">
        <v>309992</v>
      </c>
      <c r="AE866" s="64">
        <v>311516</v>
      </c>
      <c r="AF866" s="64">
        <v>226711</v>
      </c>
      <c r="AG866" s="64">
        <v>359426</v>
      </c>
      <c r="AH866" s="64">
        <v>355758</v>
      </c>
      <c r="AI866" s="64">
        <v>408556</v>
      </c>
      <c r="AJ866" s="64">
        <v>310306</v>
      </c>
      <c r="AK866" s="64">
        <v>283414</v>
      </c>
      <c r="AL866" s="64">
        <v>252423</v>
      </c>
      <c r="AM866" s="64">
        <v>425820</v>
      </c>
      <c r="AN866" s="64">
        <v>360883</v>
      </c>
      <c r="AO866" s="64">
        <v>449218</v>
      </c>
      <c r="AP866" s="64">
        <v>371590</v>
      </c>
      <c r="AQ866" s="64">
        <v>387265</v>
      </c>
      <c r="AR866" s="64">
        <v>515768</v>
      </c>
      <c r="AS866" s="64">
        <v>507710</v>
      </c>
      <c r="AT866" s="64">
        <v>450056</v>
      </c>
      <c r="AU866" s="64">
        <v>576698</v>
      </c>
      <c r="AV866" s="64">
        <v>561358</v>
      </c>
      <c r="AW866" s="64">
        <v>621002</v>
      </c>
      <c r="AX866" s="65">
        <v>1049143</v>
      </c>
      <c r="AY866" s="64">
        <v>771816</v>
      </c>
      <c r="AZ866" s="64">
        <v>756840</v>
      </c>
      <c r="BA866" s="64">
        <v>974763</v>
      </c>
      <c r="BB866" s="64">
        <v>480497</v>
      </c>
      <c r="BC866" s="64">
        <v>249609</v>
      </c>
      <c r="BD866" s="64">
        <v>121805</v>
      </c>
      <c r="BE866" s="61">
        <v>13651</v>
      </c>
      <c r="BF866" s="61">
        <v>16874</v>
      </c>
      <c r="BG866" s="61">
        <v>21018</v>
      </c>
      <c r="BH866" s="61">
        <v>12258</v>
      </c>
      <c r="BI866" s="61">
        <v>19804</v>
      </c>
      <c r="BJ866" s="60">
        <v>4669</v>
      </c>
      <c r="BK866" s="61">
        <v>10434</v>
      </c>
      <c r="BL866" s="60">
        <v>6109</v>
      </c>
      <c r="BM866" s="60">
        <v>7380</v>
      </c>
      <c r="BN866" s="58"/>
      <c r="BO866" s="58"/>
      <c r="BP866" s="58"/>
      <c r="BQ866" s="58"/>
      <c r="BR866" s="58"/>
      <c r="BS866" s="58"/>
      <c r="BT866" s="58"/>
      <c r="BU866" s="58"/>
      <c r="BV866" s="58"/>
      <c r="BW866" s="58"/>
      <c r="BX866" s="58"/>
      <c r="BY866" s="58"/>
      <c r="BZ866" s="58"/>
      <c r="CA866" s="58"/>
      <c r="CB866" s="58"/>
      <c r="CC866" s="58"/>
      <c r="CD866" s="58"/>
      <c r="CE866" s="60">
        <v>1544</v>
      </c>
      <c r="CF866" s="58"/>
    </row>
    <row r="867" spans="2:84" x14ac:dyDescent="0.2">
      <c r="B867" s="62" t="s">
        <v>465</v>
      </c>
      <c r="G867" s="64">
        <v>180416</v>
      </c>
      <c r="H867" s="64">
        <v>238442</v>
      </c>
      <c r="I867" s="64">
        <v>193204</v>
      </c>
      <c r="J867" s="64">
        <v>195792</v>
      </c>
      <c r="K867" s="64">
        <v>197816</v>
      </c>
      <c r="L867" s="64">
        <v>141589</v>
      </c>
      <c r="M867" s="64">
        <v>152720</v>
      </c>
      <c r="N867" s="64">
        <v>148866</v>
      </c>
      <c r="O867" s="64">
        <v>124723</v>
      </c>
      <c r="P867" s="64">
        <v>109607</v>
      </c>
      <c r="Q867" s="64">
        <v>139139</v>
      </c>
      <c r="R867" s="64">
        <v>117533</v>
      </c>
      <c r="S867" s="64">
        <v>112912</v>
      </c>
      <c r="T867" s="64">
        <v>139376</v>
      </c>
      <c r="U867" s="64">
        <v>115924</v>
      </c>
      <c r="V867" s="64">
        <v>127127</v>
      </c>
      <c r="W867" s="64">
        <v>135718</v>
      </c>
      <c r="X867" s="61">
        <v>79147</v>
      </c>
      <c r="Y867" s="61">
        <v>51549</v>
      </c>
      <c r="Z867" s="61">
        <v>15452</v>
      </c>
      <c r="AA867" s="60">
        <v>6038</v>
      </c>
      <c r="AB867" s="60">
        <v>2603</v>
      </c>
      <c r="AC867" s="60">
        <v>1976</v>
      </c>
      <c r="AD867" s="60">
        <v>1502</v>
      </c>
      <c r="AE867" s="60">
        <v>1010</v>
      </c>
      <c r="AF867" s="59">
        <v>378</v>
      </c>
      <c r="AG867" s="58"/>
      <c r="AH867" s="59">
        <v>140</v>
      </c>
      <c r="AI867" s="63">
        <v>65</v>
      </c>
      <c r="AJ867" s="58"/>
      <c r="AK867" s="58"/>
      <c r="AL867" s="63">
        <v>65</v>
      </c>
      <c r="AM867" s="58"/>
      <c r="AN867" s="58"/>
      <c r="AO867" s="58"/>
      <c r="AP867" s="58"/>
      <c r="AQ867" s="58"/>
      <c r="AR867" s="58"/>
      <c r="AS867" s="58"/>
      <c r="AT867" s="58"/>
      <c r="AU867" s="58"/>
      <c r="AV867" s="58"/>
      <c r="AW867" s="58"/>
      <c r="AX867" s="58"/>
      <c r="AY867" s="58"/>
      <c r="AZ867" s="58"/>
      <c r="BA867" s="58"/>
      <c r="BB867" s="58"/>
      <c r="BC867" s="58"/>
      <c r="BD867" s="58"/>
      <c r="BE867" s="58"/>
      <c r="BF867" s="58"/>
      <c r="BG867" s="58"/>
      <c r="BH867" s="58"/>
      <c r="BI867" s="58"/>
      <c r="BJ867" s="58"/>
      <c r="BK867" s="58"/>
      <c r="BL867" s="58"/>
      <c r="BM867" s="58"/>
      <c r="BN867" s="58"/>
      <c r="BO867" s="58"/>
      <c r="BP867" s="58"/>
      <c r="BQ867" s="58"/>
      <c r="BR867" s="58"/>
      <c r="BS867" s="58"/>
      <c r="BT867" s="58"/>
      <c r="BU867" s="58"/>
      <c r="BV867" s="58"/>
      <c r="BW867" s="58"/>
      <c r="BX867" s="58"/>
      <c r="BY867" s="58"/>
      <c r="BZ867" s="58"/>
      <c r="CA867" s="58"/>
      <c r="CB867" s="58"/>
      <c r="CC867" s="58"/>
      <c r="CD867" s="58"/>
      <c r="CE867" s="58"/>
      <c r="CF867" s="58"/>
    </row>
    <row r="868" spans="2:84" x14ac:dyDescent="0.2">
      <c r="B868" s="62" t="s">
        <v>466</v>
      </c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  <c r="AC868" s="58"/>
      <c r="AD868" s="58"/>
      <c r="AE868" s="58"/>
      <c r="AF868" s="58"/>
      <c r="AG868" s="58"/>
      <c r="AH868" s="58"/>
      <c r="AI868" s="58"/>
      <c r="AJ868" s="58"/>
      <c r="AK868" s="58"/>
      <c r="AL868" s="58"/>
      <c r="AM868" s="58"/>
      <c r="AN868" s="58"/>
      <c r="AO868" s="58"/>
      <c r="AP868" s="58"/>
      <c r="AQ868" s="58"/>
      <c r="AR868" s="58"/>
      <c r="AS868" s="58"/>
      <c r="AT868" s="58"/>
      <c r="AU868" s="58"/>
      <c r="AV868" s="58"/>
      <c r="AW868" s="58"/>
      <c r="AX868" s="58"/>
      <c r="AY868" s="58"/>
      <c r="AZ868" s="58"/>
      <c r="BA868" s="58"/>
      <c r="BB868" s="58"/>
      <c r="BC868" s="58"/>
      <c r="BD868" s="58"/>
      <c r="BE868" s="58"/>
      <c r="BF868" s="58"/>
      <c r="BG868" s="58"/>
      <c r="BH868" s="58"/>
      <c r="BI868" s="58"/>
      <c r="BJ868" s="58"/>
      <c r="BK868" s="58"/>
      <c r="BL868" s="58"/>
      <c r="BM868" s="58"/>
      <c r="BN868" s="58"/>
      <c r="BO868" s="58"/>
      <c r="BP868" s="58"/>
      <c r="BQ868" s="58"/>
      <c r="BR868" s="58"/>
      <c r="BS868" s="58"/>
      <c r="BT868" s="58"/>
      <c r="BU868" s="58"/>
      <c r="BV868" s="58"/>
      <c r="BW868" s="58"/>
      <c r="BX868" s="58"/>
      <c r="BY868" s="58"/>
      <c r="BZ868" s="58"/>
      <c r="CA868" s="58"/>
      <c r="CB868" s="58"/>
      <c r="CC868" s="58"/>
      <c r="CD868" s="58"/>
      <c r="CE868" s="58"/>
      <c r="CF868" s="58"/>
    </row>
    <row r="869" spans="2:84" x14ac:dyDescent="0.2">
      <c r="B869" s="62" t="s">
        <v>467</v>
      </c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  <c r="AC869" s="58"/>
      <c r="AD869" s="58"/>
      <c r="AE869" s="58"/>
      <c r="AF869" s="58"/>
      <c r="AG869" s="58"/>
      <c r="AH869" s="58"/>
      <c r="AI869" s="58"/>
      <c r="AJ869" s="58"/>
      <c r="AK869" s="58"/>
      <c r="AL869" s="58"/>
      <c r="AM869" s="58"/>
      <c r="AN869" s="58"/>
      <c r="AO869" s="58"/>
      <c r="AP869" s="58"/>
      <c r="AQ869" s="58"/>
      <c r="AR869" s="58"/>
      <c r="AS869" s="58"/>
      <c r="AT869" s="58"/>
      <c r="AU869" s="58"/>
      <c r="AV869" s="58"/>
      <c r="AW869" s="58"/>
      <c r="AX869" s="58"/>
      <c r="AY869" s="58"/>
      <c r="AZ869" s="58"/>
      <c r="BA869" s="58"/>
      <c r="BB869" s="58"/>
      <c r="BC869" s="58"/>
      <c r="BD869" s="58"/>
      <c r="BE869" s="58"/>
      <c r="BF869" s="58"/>
      <c r="BG869" s="58"/>
      <c r="BH869" s="58"/>
      <c r="BI869" s="58"/>
      <c r="BJ869" s="58"/>
      <c r="BK869" s="58"/>
      <c r="BL869" s="58"/>
      <c r="BM869" s="58"/>
      <c r="BN869" s="58"/>
      <c r="BO869" s="58"/>
      <c r="BP869" s="58"/>
      <c r="BQ869" s="58"/>
      <c r="BR869" s="58"/>
      <c r="BS869" s="58"/>
      <c r="BT869" s="58"/>
      <c r="BU869" s="58"/>
      <c r="BV869" s="58"/>
      <c r="BW869" s="58"/>
      <c r="BX869" s="58"/>
      <c r="BY869" s="58"/>
      <c r="BZ869" s="58"/>
      <c r="CA869" s="58"/>
      <c r="CB869" s="58"/>
      <c r="CC869" s="58"/>
      <c r="CD869" s="58"/>
      <c r="CE869" s="58"/>
      <c r="CF869" s="58"/>
    </row>
    <row r="870" spans="2:84" x14ac:dyDescent="0.2">
      <c r="B870" s="62" t="s">
        <v>471</v>
      </c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  <c r="AC870" s="58"/>
      <c r="AD870" s="58"/>
      <c r="AE870" s="58"/>
      <c r="AF870" s="58"/>
      <c r="AG870" s="58"/>
      <c r="AH870" s="58"/>
      <c r="AI870" s="58"/>
      <c r="AJ870" s="58"/>
      <c r="AK870" s="58"/>
      <c r="AL870" s="58"/>
      <c r="AM870" s="58"/>
      <c r="AN870" s="58"/>
      <c r="AO870" s="58"/>
      <c r="AP870" s="58"/>
      <c r="AQ870" s="58"/>
      <c r="AR870" s="58"/>
      <c r="AS870" s="58"/>
      <c r="AT870" s="58"/>
      <c r="AU870" s="58"/>
      <c r="AV870" s="58"/>
      <c r="AW870" s="58"/>
      <c r="AX870" s="58"/>
      <c r="AY870" s="58"/>
      <c r="AZ870" s="58"/>
      <c r="BA870" s="58"/>
      <c r="BB870" s="58"/>
      <c r="BC870" s="58"/>
      <c r="BD870" s="58"/>
      <c r="BE870" s="58"/>
      <c r="BF870" s="58"/>
      <c r="BG870" s="58"/>
      <c r="BH870" s="58"/>
      <c r="BI870" s="58"/>
      <c r="BJ870" s="58"/>
      <c r="BK870" s="58"/>
      <c r="BL870" s="58"/>
      <c r="BM870" s="58"/>
      <c r="BN870" s="58"/>
      <c r="BO870" s="58"/>
      <c r="BP870" s="58"/>
      <c r="BQ870" s="58"/>
      <c r="BR870" s="58"/>
      <c r="BS870" s="58"/>
      <c r="BT870" s="58"/>
      <c r="BU870" s="58"/>
      <c r="BV870" s="58"/>
      <c r="BW870" s="58"/>
      <c r="BX870" s="58"/>
      <c r="BY870" s="58"/>
      <c r="BZ870" s="58"/>
      <c r="CA870" s="58"/>
      <c r="CB870" s="58"/>
      <c r="CC870" s="58"/>
      <c r="CD870" s="58"/>
      <c r="CE870" s="58"/>
      <c r="CF870" s="58"/>
    </row>
    <row r="871" spans="2:84" x14ac:dyDescent="0.2">
      <c r="B871" s="62" t="s">
        <v>474</v>
      </c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  <c r="AC871" s="58"/>
      <c r="AD871" s="58"/>
      <c r="AE871" s="58"/>
      <c r="AF871" s="58"/>
      <c r="AG871" s="58"/>
      <c r="AH871" s="58"/>
      <c r="AI871" s="58"/>
      <c r="AJ871" s="58"/>
      <c r="AK871" s="58"/>
      <c r="AL871" s="58"/>
      <c r="AM871" s="58"/>
      <c r="AN871" s="58"/>
      <c r="AO871" s="58"/>
      <c r="AP871" s="58"/>
      <c r="AQ871" s="58"/>
      <c r="AR871" s="58"/>
      <c r="AS871" s="58"/>
      <c r="AT871" s="58"/>
      <c r="AU871" s="58"/>
      <c r="AV871" s="58"/>
      <c r="AW871" s="58"/>
      <c r="AX871" s="58"/>
      <c r="AY871" s="58"/>
      <c r="AZ871" s="58"/>
      <c r="BA871" s="58"/>
      <c r="BB871" s="58"/>
      <c r="BC871" s="58"/>
      <c r="BD871" s="58"/>
      <c r="BE871" s="58"/>
      <c r="BF871" s="58"/>
      <c r="BG871" s="58"/>
      <c r="BH871" s="58"/>
      <c r="BI871" s="58"/>
      <c r="BJ871" s="58"/>
      <c r="BK871" s="58"/>
      <c r="BL871" s="58"/>
      <c r="BM871" s="58"/>
      <c r="BN871" s="58"/>
      <c r="BO871" s="58"/>
      <c r="BP871" s="58"/>
      <c r="BQ871" s="58"/>
      <c r="BR871" s="58"/>
      <c r="BS871" s="58"/>
      <c r="BT871" s="58"/>
      <c r="BU871" s="58"/>
      <c r="BV871" s="58"/>
      <c r="BW871" s="58"/>
      <c r="BX871" s="58"/>
      <c r="BY871" s="58"/>
      <c r="BZ871" s="58"/>
      <c r="CA871" s="58"/>
      <c r="CB871" s="58"/>
      <c r="CC871" s="58"/>
      <c r="CD871" s="58"/>
      <c r="CE871" s="58"/>
      <c r="CF871" s="58"/>
    </row>
    <row r="872" spans="2:84" x14ac:dyDescent="0.2">
      <c r="B872" s="62" t="s">
        <v>478</v>
      </c>
      <c r="G872" s="61">
        <v>34067</v>
      </c>
      <c r="H872" s="61">
        <v>44612</v>
      </c>
      <c r="I872" s="61">
        <v>37032</v>
      </c>
      <c r="J872" s="61">
        <v>31230</v>
      </c>
      <c r="K872" s="61">
        <v>50095</v>
      </c>
      <c r="L872" s="61">
        <v>37640</v>
      </c>
      <c r="M872" s="61">
        <v>39257</v>
      </c>
      <c r="N872" s="61">
        <v>49412</v>
      </c>
      <c r="O872" s="61">
        <v>32617</v>
      </c>
      <c r="P872" s="61">
        <v>31096</v>
      </c>
      <c r="Q872" s="61">
        <v>48093</v>
      </c>
      <c r="R872" s="61">
        <v>33175</v>
      </c>
      <c r="S872" s="61">
        <v>35301</v>
      </c>
      <c r="T872" s="61">
        <v>53699</v>
      </c>
      <c r="U872" s="61">
        <v>35834</v>
      </c>
      <c r="V872" s="61">
        <v>30140</v>
      </c>
      <c r="W872" s="61">
        <v>42639</v>
      </c>
      <c r="X872" s="61">
        <v>45222</v>
      </c>
      <c r="Y872" s="61">
        <v>38384</v>
      </c>
      <c r="Z872" s="61">
        <v>51423</v>
      </c>
      <c r="AA872" s="61">
        <v>31992</v>
      </c>
      <c r="AB872" s="61">
        <v>29769</v>
      </c>
      <c r="AC872" s="61">
        <v>48214</v>
      </c>
      <c r="AD872" s="61">
        <v>32800</v>
      </c>
      <c r="AE872" s="61">
        <v>40233</v>
      </c>
      <c r="AF872" s="61">
        <v>40659</v>
      </c>
      <c r="AG872" s="61">
        <v>41719</v>
      </c>
      <c r="AH872" s="61">
        <v>43788</v>
      </c>
      <c r="AI872" s="61">
        <v>49523</v>
      </c>
      <c r="AJ872" s="61">
        <v>44527</v>
      </c>
      <c r="AK872" s="61">
        <v>33680</v>
      </c>
      <c r="AL872" s="61">
        <v>41691</v>
      </c>
      <c r="AM872" s="61">
        <v>41742</v>
      </c>
      <c r="AN872" s="61">
        <v>37243</v>
      </c>
      <c r="AO872" s="61">
        <v>39451</v>
      </c>
      <c r="AP872" s="61">
        <v>44658</v>
      </c>
      <c r="AQ872" s="61">
        <v>29216</v>
      </c>
      <c r="AR872" s="61">
        <v>56220</v>
      </c>
      <c r="AS872" s="61">
        <v>44648</v>
      </c>
      <c r="AT872" s="61">
        <v>27673</v>
      </c>
      <c r="AU872" s="61">
        <v>20070</v>
      </c>
      <c r="AV872" s="60">
        <v>8494</v>
      </c>
      <c r="AW872" s="61">
        <v>10390</v>
      </c>
      <c r="AX872" s="60">
        <v>1268</v>
      </c>
      <c r="AY872" s="60">
        <v>3218</v>
      </c>
      <c r="AZ872" s="59">
        <v>333</v>
      </c>
      <c r="BA872" s="59">
        <v>697</v>
      </c>
      <c r="BB872" s="59">
        <v>986</v>
      </c>
      <c r="BC872" s="58"/>
      <c r="BD872" s="59">
        <v>291</v>
      </c>
      <c r="BE872" s="58"/>
      <c r="BF872" s="58"/>
      <c r="BG872" s="58"/>
      <c r="BH872" s="58"/>
      <c r="BI872" s="58"/>
      <c r="BJ872" s="58"/>
      <c r="BK872" s="58"/>
      <c r="BL872" s="59">
        <v>210</v>
      </c>
      <c r="BM872" s="58"/>
      <c r="BN872" s="58"/>
      <c r="BO872" s="58"/>
      <c r="BP872" s="58"/>
      <c r="BQ872" s="58"/>
      <c r="BR872" s="58"/>
      <c r="BS872" s="58"/>
      <c r="BT872" s="58"/>
      <c r="BU872" s="58"/>
      <c r="BV872" s="58"/>
      <c r="BW872" s="58"/>
      <c r="BX872" s="58"/>
      <c r="BY872" s="58"/>
      <c r="BZ872" s="58"/>
      <c r="CA872" s="58"/>
      <c r="CB872" s="58"/>
      <c r="CC872" s="58"/>
      <c r="CD872" s="58"/>
      <c r="CE872" s="58"/>
      <c r="CF872" s="58"/>
    </row>
    <row r="873" spans="2:84" x14ac:dyDescent="0.2">
      <c r="B873" s="62" t="s">
        <v>479</v>
      </c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63">
        <v>59</v>
      </c>
      <c r="S873" s="63">
        <v>59</v>
      </c>
      <c r="T873" s="58"/>
      <c r="U873" s="58"/>
      <c r="V873" s="58"/>
      <c r="W873" s="58"/>
      <c r="X873" s="58"/>
      <c r="Y873" s="58"/>
      <c r="Z873" s="58"/>
      <c r="AA873" s="58"/>
      <c r="AB873" s="59">
        <v>118</v>
      </c>
      <c r="AC873" s="58"/>
      <c r="AD873" s="58"/>
      <c r="AE873" s="58"/>
      <c r="AF873" s="63">
        <v>60</v>
      </c>
      <c r="AG873" s="58"/>
      <c r="AH873" s="58"/>
      <c r="AI873" s="58"/>
      <c r="AJ873" s="58"/>
      <c r="AK873" s="58"/>
      <c r="AL873" s="58"/>
      <c r="AM873" s="63">
        <v>59</v>
      </c>
      <c r="AN873" s="58"/>
      <c r="AO873" s="59">
        <v>237</v>
      </c>
      <c r="AP873" s="58"/>
      <c r="AQ873" s="63">
        <v>59</v>
      </c>
      <c r="AR873" s="59">
        <v>237</v>
      </c>
      <c r="AS873" s="59">
        <v>118</v>
      </c>
      <c r="AT873" s="58"/>
      <c r="AU873" s="58"/>
      <c r="AV873" s="63">
        <v>59</v>
      </c>
      <c r="AW873" s="59">
        <v>119</v>
      </c>
      <c r="AX873" s="58"/>
      <c r="AY873" s="59">
        <v>238</v>
      </c>
      <c r="AZ873" s="58"/>
      <c r="BA873" s="59">
        <v>178</v>
      </c>
      <c r="BB873" s="58"/>
      <c r="BC873" s="59">
        <v>237</v>
      </c>
      <c r="BD873" s="59">
        <v>178</v>
      </c>
      <c r="BE873" s="59">
        <v>118</v>
      </c>
      <c r="BF873" s="63">
        <v>59</v>
      </c>
      <c r="BG873" s="58"/>
      <c r="BH873" s="58"/>
      <c r="BI873" s="59">
        <v>483</v>
      </c>
      <c r="BJ873" s="63">
        <v>62</v>
      </c>
      <c r="BK873" s="59">
        <v>417</v>
      </c>
      <c r="BL873" s="59">
        <v>187</v>
      </c>
      <c r="BM873" s="59">
        <v>808</v>
      </c>
      <c r="BN873" s="59">
        <v>619</v>
      </c>
      <c r="BO873" s="59">
        <v>187</v>
      </c>
      <c r="BP873" s="59">
        <v>983</v>
      </c>
      <c r="BQ873" s="59">
        <v>135</v>
      </c>
      <c r="BR873" s="59">
        <v>269</v>
      </c>
      <c r="BS873" s="59">
        <v>211</v>
      </c>
      <c r="BT873" s="63">
        <v>71</v>
      </c>
      <c r="BU873" s="59">
        <v>424</v>
      </c>
      <c r="BV873" s="58"/>
      <c r="BW873" s="58"/>
      <c r="BX873" s="58"/>
      <c r="BY873" s="58"/>
      <c r="BZ873" s="58"/>
      <c r="CA873" s="58"/>
      <c r="CB873" s="58"/>
      <c r="CC873" s="58"/>
      <c r="CD873" s="58"/>
      <c r="CE873" s="58"/>
      <c r="CF873" s="58"/>
    </row>
    <row r="874" spans="2:84" x14ac:dyDescent="0.2">
      <c r="B874" s="62" t="s">
        <v>480</v>
      </c>
      <c r="G874" s="58"/>
      <c r="H874" s="59">
        <v>263</v>
      </c>
      <c r="I874" s="58"/>
      <c r="J874" s="63">
        <v>88</v>
      </c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  <c r="AC874" s="58"/>
      <c r="AD874" s="58"/>
      <c r="AE874" s="58"/>
      <c r="AF874" s="58"/>
      <c r="AG874" s="58"/>
      <c r="AH874" s="58"/>
      <c r="AI874" s="58"/>
      <c r="AJ874" s="58"/>
      <c r="AK874" s="58"/>
      <c r="AL874" s="58"/>
      <c r="AM874" s="58"/>
      <c r="AN874" s="58"/>
      <c r="AO874" s="58"/>
      <c r="AP874" s="58"/>
      <c r="AQ874" s="58"/>
      <c r="AR874" s="58"/>
      <c r="AS874" s="58"/>
      <c r="AT874" s="58"/>
      <c r="AU874" s="58"/>
      <c r="AV874" s="58"/>
      <c r="AW874" s="58"/>
      <c r="AX874" s="58"/>
      <c r="AY874" s="58"/>
      <c r="AZ874" s="58"/>
      <c r="BA874" s="58"/>
      <c r="BB874" s="58"/>
      <c r="BC874" s="58"/>
      <c r="BD874" s="58"/>
      <c r="BE874" s="58"/>
      <c r="BF874" s="58"/>
      <c r="BG874" s="58"/>
      <c r="BH874" s="58"/>
      <c r="BI874" s="58"/>
      <c r="BJ874" s="58"/>
      <c r="BK874" s="58"/>
      <c r="BL874" s="58"/>
      <c r="BM874" s="58"/>
      <c r="BN874" s="58"/>
      <c r="BO874" s="58"/>
      <c r="BP874" s="58"/>
      <c r="BQ874" s="58"/>
      <c r="BR874" s="58"/>
      <c r="BS874" s="58"/>
      <c r="BT874" s="58"/>
      <c r="BU874" s="58"/>
      <c r="BV874" s="58"/>
      <c r="BW874" s="58"/>
      <c r="BX874" s="58"/>
      <c r="BY874" s="58"/>
      <c r="BZ874" s="58"/>
      <c r="CA874" s="58"/>
      <c r="CB874" s="58"/>
      <c r="CC874" s="58"/>
      <c r="CD874" s="58"/>
      <c r="CE874" s="58"/>
      <c r="CF874" s="58"/>
    </row>
    <row r="875" spans="2:84" x14ac:dyDescent="0.2">
      <c r="B875" s="62" t="s">
        <v>481</v>
      </c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  <c r="AC875" s="58"/>
      <c r="AD875" s="58"/>
      <c r="AE875" s="58"/>
      <c r="AF875" s="58"/>
      <c r="AG875" s="58"/>
      <c r="AH875" s="58"/>
      <c r="AI875" s="58"/>
      <c r="AJ875" s="58"/>
      <c r="AK875" s="58"/>
      <c r="AL875" s="58"/>
      <c r="AM875" s="58"/>
      <c r="AN875" s="58"/>
      <c r="AO875" s="58"/>
      <c r="AP875" s="58"/>
      <c r="AQ875" s="58"/>
      <c r="AR875" s="58"/>
      <c r="AS875" s="58"/>
      <c r="AT875" s="58"/>
      <c r="AU875" s="58"/>
      <c r="AV875" s="58"/>
      <c r="AW875" s="58"/>
      <c r="AX875" s="58"/>
      <c r="AY875" s="58"/>
      <c r="AZ875" s="58"/>
      <c r="BA875" s="58"/>
      <c r="BB875" s="58"/>
      <c r="BC875" s="58"/>
      <c r="BD875" s="58"/>
      <c r="BE875" s="58"/>
      <c r="BF875" s="58"/>
      <c r="BG875" s="58"/>
      <c r="BH875" s="58"/>
      <c r="BI875" s="58"/>
      <c r="BJ875" s="58"/>
      <c r="BK875" s="58"/>
      <c r="BL875" s="58"/>
      <c r="BM875" s="58"/>
      <c r="BN875" s="58"/>
      <c r="BO875" s="58"/>
      <c r="BP875" s="58"/>
      <c r="BQ875" s="58"/>
      <c r="BR875" s="58"/>
      <c r="BS875" s="58"/>
      <c r="BT875" s="58"/>
      <c r="BU875" s="58"/>
      <c r="BV875" s="58"/>
      <c r="BW875" s="58"/>
      <c r="BX875" s="58"/>
      <c r="BY875" s="58"/>
      <c r="BZ875" s="58"/>
      <c r="CA875" s="58"/>
      <c r="CB875" s="58"/>
      <c r="CC875" s="58"/>
      <c r="CD875" s="58"/>
      <c r="CE875" s="58"/>
      <c r="CF875" s="58"/>
    </row>
    <row r="876" spans="2:84" x14ac:dyDescent="0.2">
      <c r="B876" s="62" t="s">
        <v>485</v>
      </c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  <c r="AC876" s="58"/>
      <c r="AD876" s="58"/>
      <c r="AE876" s="58"/>
      <c r="AF876" s="58"/>
      <c r="AG876" s="58"/>
      <c r="AH876" s="58"/>
      <c r="AI876" s="58"/>
      <c r="AJ876" s="58"/>
      <c r="AK876" s="58"/>
      <c r="AL876" s="58"/>
      <c r="AM876" s="58"/>
      <c r="AN876" s="58"/>
      <c r="AO876" s="58"/>
      <c r="AP876" s="58"/>
      <c r="AQ876" s="58"/>
      <c r="AR876" s="58"/>
      <c r="AS876" s="58"/>
      <c r="AT876" s="58"/>
      <c r="AU876" s="58"/>
      <c r="AV876" s="58"/>
      <c r="AW876" s="58"/>
      <c r="AX876" s="58"/>
      <c r="AY876" s="58"/>
      <c r="AZ876" s="58"/>
      <c r="BA876" s="58"/>
      <c r="BB876" s="58"/>
      <c r="BC876" s="58"/>
      <c r="BD876" s="58"/>
      <c r="BE876" s="58"/>
      <c r="BF876" s="58"/>
      <c r="BG876" s="58"/>
      <c r="BH876" s="58"/>
      <c r="BI876" s="58"/>
      <c r="BJ876" s="58"/>
      <c r="BK876" s="58"/>
      <c r="BL876" s="58"/>
      <c r="BM876" s="58"/>
      <c r="BN876" s="58"/>
      <c r="BO876" s="58"/>
      <c r="BP876" s="58"/>
      <c r="BQ876" s="58"/>
      <c r="BR876" s="58"/>
      <c r="BS876" s="58"/>
      <c r="BT876" s="58"/>
      <c r="BU876" s="58"/>
      <c r="BV876" s="58"/>
      <c r="BW876" s="58"/>
      <c r="BX876" s="58"/>
      <c r="BY876" s="58"/>
      <c r="BZ876" s="58"/>
      <c r="CA876" s="58"/>
      <c r="CB876" s="58"/>
      <c r="CC876" s="58"/>
      <c r="CD876" s="58"/>
      <c r="CE876" s="58"/>
      <c r="CF876" s="58"/>
    </row>
    <row r="877" spans="2:84" x14ac:dyDescent="0.2">
      <c r="B877" s="62" t="s">
        <v>489</v>
      </c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  <c r="AD877" s="58"/>
      <c r="AE877" s="58"/>
      <c r="AF877" s="58"/>
      <c r="AG877" s="58"/>
      <c r="AH877" s="58"/>
      <c r="AI877" s="58"/>
      <c r="AJ877" s="58"/>
      <c r="AK877" s="58"/>
      <c r="AL877" s="58"/>
      <c r="AM877" s="58"/>
      <c r="AN877" s="58"/>
      <c r="AO877" s="58"/>
      <c r="AP877" s="58"/>
      <c r="AQ877" s="58"/>
      <c r="AR877" s="58"/>
      <c r="AS877" s="58"/>
      <c r="AT877" s="58"/>
      <c r="AU877" s="58"/>
      <c r="AV877" s="58"/>
      <c r="AW877" s="58"/>
      <c r="AX877" s="58"/>
      <c r="AY877" s="58"/>
      <c r="AZ877" s="58"/>
      <c r="BA877" s="58"/>
      <c r="BB877" s="58"/>
      <c r="BC877" s="58"/>
      <c r="BD877" s="58"/>
      <c r="BE877" s="58"/>
      <c r="BF877" s="58"/>
      <c r="BG877" s="58"/>
      <c r="BH877" s="58"/>
      <c r="BI877" s="58"/>
      <c r="BJ877" s="58"/>
      <c r="BK877" s="58"/>
      <c r="BL877" s="58"/>
      <c r="BM877" s="58"/>
      <c r="BN877" s="58"/>
      <c r="BO877" s="58"/>
      <c r="BP877" s="58"/>
      <c r="BQ877" s="58"/>
      <c r="BR877" s="58"/>
      <c r="BS877" s="58"/>
      <c r="BT877" s="58"/>
      <c r="BU877" s="58"/>
      <c r="BV877" s="58"/>
      <c r="BW877" s="58"/>
      <c r="BX877" s="58"/>
      <c r="BY877" s="58"/>
      <c r="BZ877" s="58"/>
      <c r="CA877" s="58"/>
      <c r="CB877" s="58"/>
      <c r="CC877" s="58"/>
      <c r="CD877" s="58"/>
      <c r="CE877" s="58"/>
      <c r="CF877" s="58"/>
    </row>
    <row r="878" spans="2:84" x14ac:dyDescent="0.2">
      <c r="B878" s="62" t="s">
        <v>493</v>
      </c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  <c r="AC878" s="58"/>
      <c r="AD878" s="58"/>
      <c r="AE878" s="58"/>
      <c r="AF878" s="58"/>
      <c r="AG878" s="58"/>
      <c r="AH878" s="58"/>
      <c r="AI878" s="58"/>
      <c r="AJ878" s="58"/>
      <c r="AK878" s="58"/>
      <c r="AL878" s="58"/>
      <c r="AM878" s="58"/>
      <c r="AN878" s="58"/>
      <c r="AO878" s="58"/>
      <c r="AP878" s="58"/>
      <c r="AQ878" s="58"/>
      <c r="AR878" s="58"/>
      <c r="AS878" s="58"/>
      <c r="AT878" s="58"/>
      <c r="AU878" s="58"/>
      <c r="AV878" s="58"/>
      <c r="AW878" s="58"/>
      <c r="AX878" s="58"/>
      <c r="AY878" s="58"/>
      <c r="AZ878" s="58"/>
      <c r="BA878" s="58"/>
      <c r="BB878" s="58"/>
      <c r="BC878" s="58"/>
      <c r="BD878" s="58"/>
      <c r="BE878" s="58"/>
      <c r="BF878" s="58"/>
      <c r="BG878" s="58"/>
      <c r="BH878" s="58"/>
      <c r="BI878" s="58"/>
      <c r="BJ878" s="58"/>
      <c r="BK878" s="58"/>
      <c r="BL878" s="58"/>
      <c r="BM878" s="58"/>
      <c r="BN878" s="58"/>
      <c r="BO878" s="58"/>
      <c r="BP878" s="58"/>
      <c r="BQ878" s="58"/>
      <c r="BR878" s="58"/>
      <c r="BS878" s="58"/>
      <c r="BT878" s="58"/>
      <c r="BU878" s="58"/>
      <c r="BV878" s="58"/>
      <c r="BW878" s="58"/>
      <c r="BX878" s="58"/>
      <c r="BY878" s="58"/>
      <c r="BZ878" s="58"/>
      <c r="CA878" s="58"/>
      <c r="CB878" s="58"/>
      <c r="CC878" s="58"/>
      <c r="CD878" s="58"/>
      <c r="CE878" s="58"/>
      <c r="CF878" s="58"/>
    </row>
    <row r="879" spans="2:84" x14ac:dyDescent="0.2">
      <c r="B879" s="62" t="s">
        <v>494</v>
      </c>
      <c r="G879" s="65">
        <v>1568791</v>
      </c>
      <c r="H879" s="64">
        <v>391399</v>
      </c>
      <c r="I879" s="64">
        <v>175942</v>
      </c>
      <c r="J879" s="64">
        <v>113205</v>
      </c>
      <c r="K879" s="64">
        <v>138538</v>
      </c>
      <c r="L879" s="64">
        <v>352158</v>
      </c>
      <c r="M879" s="64">
        <v>316590</v>
      </c>
      <c r="N879" s="64">
        <v>717341</v>
      </c>
      <c r="O879" s="65">
        <v>1197847</v>
      </c>
      <c r="P879" s="64">
        <v>197132</v>
      </c>
      <c r="Q879" s="64">
        <v>146998</v>
      </c>
      <c r="R879" s="64">
        <v>244137</v>
      </c>
      <c r="S879" s="61">
        <v>13874</v>
      </c>
      <c r="T879" s="64">
        <v>106547</v>
      </c>
      <c r="U879" s="64">
        <v>292249</v>
      </c>
      <c r="V879" s="64">
        <v>290130</v>
      </c>
      <c r="W879" s="64">
        <v>549775</v>
      </c>
      <c r="X879" s="61">
        <v>74879</v>
      </c>
      <c r="Y879" s="64">
        <v>221759</v>
      </c>
      <c r="Z879" s="58"/>
      <c r="AA879" s="61">
        <v>56106</v>
      </c>
      <c r="AB879" s="64">
        <v>237130</v>
      </c>
      <c r="AC879" s="64">
        <v>135055</v>
      </c>
      <c r="AD879" s="64">
        <v>154910</v>
      </c>
      <c r="AE879" s="64">
        <v>143724</v>
      </c>
      <c r="AF879" s="64">
        <v>544859</v>
      </c>
      <c r="AG879" s="64">
        <v>348344</v>
      </c>
      <c r="AH879" s="64">
        <v>609221</v>
      </c>
      <c r="AI879" s="64">
        <v>579594</v>
      </c>
      <c r="AJ879" s="64">
        <v>183353</v>
      </c>
      <c r="AK879" s="64">
        <v>531550</v>
      </c>
      <c r="AL879" s="64">
        <v>694705</v>
      </c>
      <c r="AM879" s="64">
        <v>441030</v>
      </c>
      <c r="AN879" s="64">
        <v>411179</v>
      </c>
      <c r="AO879" s="64">
        <v>202791</v>
      </c>
      <c r="AP879" s="64">
        <v>250906</v>
      </c>
      <c r="AQ879" s="64">
        <v>363945</v>
      </c>
      <c r="AR879" s="64">
        <v>398170</v>
      </c>
      <c r="AS879" s="64">
        <v>397627</v>
      </c>
      <c r="AT879" s="64">
        <v>285233</v>
      </c>
      <c r="AU879" s="64">
        <v>400474</v>
      </c>
      <c r="AV879" s="64">
        <v>219773</v>
      </c>
      <c r="AW879" s="61">
        <v>83491</v>
      </c>
      <c r="AX879" s="64">
        <v>331822</v>
      </c>
      <c r="AY879" s="61">
        <v>33253</v>
      </c>
      <c r="AZ879" s="64">
        <v>303386</v>
      </c>
      <c r="BA879" s="64">
        <v>120970</v>
      </c>
      <c r="BB879" s="61">
        <v>51862</v>
      </c>
      <c r="BC879" s="64">
        <v>105928</v>
      </c>
      <c r="BD879" s="64">
        <v>340365</v>
      </c>
      <c r="BE879" s="61">
        <v>86706</v>
      </c>
      <c r="BF879" s="64">
        <v>405519</v>
      </c>
      <c r="BG879" s="64">
        <v>374269</v>
      </c>
      <c r="BH879" s="64">
        <v>279459</v>
      </c>
      <c r="BI879" s="61">
        <v>82298</v>
      </c>
      <c r="BJ879" s="64">
        <v>268802</v>
      </c>
      <c r="BK879" s="64">
        <v>133328</v>
      </c>
      <c r="BL879" s="61">
        <v>69857</v>
      </c>
      <c r="BM879" s="61">
        <v>57233</v>
      </c>
      <c r="BN879" s="64">
        <v>189021</v>
      </c>
      <c r="BO879" s="64">
        <v>187830</v>
      </c>
      <c r="BP879" s="61">
        <v>58611</v>
      </c>
      <c r="BQ879" s="58"/>
      <c r="BR879" s="64">
        <v>127468</v>
      </c>
      <c r="BS879" s="64">
        <v>631728</v>
      </c>
      <c r="BT879" s="65">
        <v>1109025</v>
      </c>
      <c r="BU879" s="61">
        <v>58984</v>
      </c>
      <c r="BV879" s="64">
        <v>126838</v>
      </c>
      <c r="BW879" s="64"/>
      <c r="BX879" s="64"/>
      <c r="BY879" s="64"/>
      <c r="BZ879" s="64"/>
      <c r="CA879" s="64"/>
      <c r="CB879" s="64"/>
      <c r="CC879" s="61">
        <v>68400</v>
      </c>
      <c r="CD879" s="61">
        <v>78187</v>
      </c>
      <c r="CE879" s="64">
        <v>153905</v>
      </c>
      <c r="CF879" s="58"/>
    </row>
    <row r="880" spans="2:84" x14ac:dyDescent="0.2">
      <c r="B880" s="62" t="s">
        <v>495</v>
      </c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  <c r="AC880" s="58"/>
      <c r="AD880" s="58"/>
      <c r="AE880" s="58"/>
      <c r="AF880" s="58"/>
      <c r="AG880" s="58"/>
      <c r="AH880" s="58"/>
      <c r="AI880" s="58"/>
      <c r="AJ880" s="58"/>
      <c r="AK880" s="58"/>
      <c r="AL880" s="58"/>
      <c r="AM880" s="58"/>
      <c r="AN880" s="58"/>
      <c r="AO880" s="58"/>
      <c r="AP880" s="58"/>
      <c r="AQ880" s="58"/>
      <c r="AR880" s="58"/>
      <c r="AS880" s="58"/>
      <c r="AT880" s="58"/>
      <c r="AU880" s="58"/>
      <c r="AV880" s="58"/>
      <c r="AW880" s="58"/>
      <c r="AX880" s="58"/>
      <c r="AY880" s="58"/>
      <c r="AZ880" s="58"/>
      <c r="BA880" s="58"/>
      <c r="BB880" s="58"/>
      <c r="BC880" s="58"/>
      <c r="BD880" s="58"/>
      <c r="BE880" s="58"/>
      <c r="BF880" s="58"/>
      <c r="BG880" s="58"/>
      <c r="BH880" s="58"/>
      <c r="BI880" s="58"/>
      <c r="BJ880" s="58"/>
      <c r="BK880" s="58"/>
      <c r="BL880" s="58"/>
      <c r="BM880" s="58"/>
      <c r="BN880" s="58"/>
      <c r="BO880" s="58"/>
      <c r="BP880" s="58"/>
      <c r="BQ880" s="58"/>
      <c r="BR880" s="58"/>
      <c r="BS880" s="58"/>
      <c r="BT880" s="58"/>
      <c r="BU880" s="58"/>
      <c r="BV880" s="58"/>
      <c r="BW880" s="58"/>
      <c r="BX880" s="58"/>
      <c r="BY880" s="58"/>
      <c r="BZ880" s="58"/>
      <c r="CA880" s="58"/>
      <c r="CB880" s="58"/>
      <c r="CC880" s="58"/>
      <c r="CD880" s="58"/>
      <c r="CE880" s="58"/>
      <c r="CF880" s="58"/>
    </row>
    <row r="881" spans="2:84" x14ac:dyDescent="0.2">
      <c r="B881" s="62" t="s">
        <v>497</v>
      </c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  <c r="AC881" s="58"/>
      <c r="AD881" s="58"/>
      <c r="AE881" s="58"/>
      <c r="AF881" s="58"/>
      <c r="AG881" s="58"/>
      <c r="AH881" s="58"/>
      <c r="AI881" s="58"/>
      <c r="AJ881" s="58"/>
      <c r="AK881" s="58"/>
      <c r="AL881" s="58"/>
      <c r="AM881" s="58"/>
      <c r="AN881" s="58"/>
      <c r="AO881" s="58"/>
      <c r="AP881" s="58"/>
      <c r="AQ881" s="58"/>
      <c r="AR881" s="58"/>
      <c r="AS881" s="58"/>
      <c r="AT881" s="58"/>
      <c r="AU881" s="58"/>
      <c r="AV881" s="58"/>
      <c r="AW881" s="58"/>
      <c r="AX881" s="58"/>
      <c r="AY881" s="58"/>
      <c r="AZ881" s="58"/>
      <c r="BA881" s="58"/>
      <c r="BB881" s="58"/>
      <c r="BC881" s="58"/>
      <c r="BD881" s="58"/>
      <c r="BE881" s="58"/>
      <c r="BF881" s="58"/>
      <c r="BG881" s="58"/>
      <c r="BH881" s="58"/>
      <c r="BI881" s="58"/>
      <c r="BJ881" s="58"/>
      <c r="BK881" s="58"/>
      <c r="BL881" s="58"/>
      <c r="BM881" s="58"/>
      <c r="BN881" s="58"/>
      <c r="BO881" s="58"/>
      <c r="BP881" s="58"/>
      <c r="BQ881" s="58"/>
      <c r="BR881" s="58"/>
      <c r="BS881" s="58"/>
      <c r="BT881" s="58"/>
      <c r="BU881" s="58"/>
      <c r="BV881" s="58"/>
      <c r="BW881" s="58"/>
      <c r="BX881" s="58"/>
      <c r="BY881" s="58"/>
      <c r="BZ881" s="58"/>
      <c r="CA881" s="58"/>
      <c r="CB881" s="58"/>
      <c r="CC881" s="58"/>
      <c r="CD881" s="58"/>
      <c r="CE881" s="58"/>
      <c r="CF881" s="58"/>
    </row>
    <row r="882" spans="2:84" x14ac:dyDescent="0.2">
      <c r="B882" s="62" t="s">
        <v>498</v>
      </c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  <c r="AC882" s="58"/>
      <c r="AD882" s="58"/>
      <c r="AE882" s="58"/>
      <c r="AF882" s="58"/>
      <c r="AG882" s="58"/>
      <c r="AH882" s="58"/>
      <c r="AI882" s="58"/>
      <c r="AJ882" s="58"/>
      <c r="AK882" s="58"/>
      <c r="AL882" s="58"/>
      <c r="AM882" s="58"/>
      <c r="AN882" s="58"/>
      <c r="AO882" s="58"/>
      <c r="AP882" s="58"/>
      <c r="AQ882" s="58"/>
      <c r="AR882" s="58"/>
      <c r="AS882" s="58"/>
      <c r="AT882" s="58"/>
      <c r="AU882" s="58"/>
      <c r="AV882" s="58"/>
      <c r="AW882" s="58"/>
      <c r="AX882" s="58"/>
      <c r="AY882" s="58"/>
      <c r="AZ882" s="58"/>
      <c r="BA882" s="58"/>
      <c r="BB882" s="58"/>
      <c r="BC882" s="58"/>
      <c r="BD882" s="58"/>
      <c r="BE882" s="58"/>
      <c r="BF882" s="58"/>
      <c r="BG882" s="58"/>
      <c r="BH882" s="58"/>
      <c r="BI882" s="58"/>
      <c r="BJ882" s="58"/>
      <c r="BK882" s="58"/>
      <c r="BL882" s="58"/>
      <c r="BM882" s="58"/>
      <c r="BN882" s="58"/>
      <c r="BO882" s="58"/>
      <c r="BP882" s="58"/>
      <c r="BQ882" s="58"/>
      <c r="BR882" s="58"/>
      <c r="BS882" s="58"/>
      <c r="BT882" s="58"/>
      <c r="BU882" s="58"/>
      <c r="BV882" s="58"/>
      <c r="BW882" s="58"/>
      <c r="BX882" s="58"/>
      <c r="BY882" s="58"/>
      <c r="BZ882" s="58"/>
      <c r="CA882" s="58"/>
      <c r="CB882" s="58"/>
      <c r="CC882" s="58"/>
      <c r="CD882" s="58"/>
      <c r="CE882" s="58"/>
      <c r="CF882" s="58"/>
    </row>
    <row r="883" spans="2:84" x14ac:dyDescent="0.2">
      <c r="B883" s="62" t="s">
        <v>499</v>
      </c>
      <c r="G883" s="60">
        <v>1965</v>
      </c>
      <c r="H883" s="60">
        <v>3069</v>
      </c>
      <c r="I883" s="60">
        <v>3329</v>
      </c>
      <c r="J883" s="60">
        <v>3065</v>
      </c>
      <c r="K883" s="60">
        <v>4708</v>
      </c>
      <c r="L883" s="60">
        <v>3998</v>
      </c>
      <c r="M883" s="60">
        <v>4458</v>
      </c>
      <c r="N883" s="60">
        <v>6002</v>
      </c>
      <c r="O883" s="60">
        <v>3281</v>
      </c>
      <c r="P883" s="60">
        <v>3388</v>
      </c>
      <c r="Q883" s="60">
        <v>3617</v>
      </c>
      <c r="R883" s="60">
        <v>2893</v>
      </c>
      <c r="S883" s="60">
        <v>2736</v>
      </c>
      <c r="T883" s="60">
        <v>3411</v>
      </c>
      <c r="U883" s="60">
        <v>2811</v>
      </c>
      <c r="V883" s="60">
        <v>2398</v>
      </c>
      <c r="W883" s="60">
        <v>2881</v>
      </c>
      <c r="X883" s="60">
        <v>2362</v>
      </c>
      <c r="Y883" s="60">
        <v>2898</v>
      </c>
      <c r="Z883" s="60">
        <v>2523</v>
      </c>
      <c r="AA883" s="60">
        <v>2331</v>
      </c>
      <c r="AB883" s="60">
        <v>2430</v>
      </c>
      <c r="AC883" s="60">
        <v>2621</v>
      </c>
      <c r="AD883" s="60">
        <v>1976</v>
      </c>
      <c r="AE883" s="60">
        <v>2316</v>
      </c>
      <c r="AF883" s="60">
        <v>2145</v>
      </c>
      <c r="AG883" s="60">
        <v>1616</v>
      </c>
      <c r="AH883" s="60">
        <v>2239</v>
      </c>
      <c r="AI883" s="60">
        <v>2418</v>
      </c>
      <c r="AJ883" s="60">
        <v>1685</v>
      </c>
      <c r="AK883" s="60">
        <v>2716</v>
      </c>
      <c r="AL883" s="60">
        <v>2106</v>
      </c>
      <c r="AM883" s="60">
        <v>1794</v>
      </c>
      <c r="AN883" s="60">
        <v>1111</v>
      </c>
      <c r="AO883" s="60">
        <v>3023</v>
      </c>
      <c r="AP883" s="60">
        <v>1355</v>
      </c>
      <c r="AQ883" s="60">
        <v>1271</v>
      </c>
      <c r="AR883" s="60">
        <v>1400</v>
      </c>
      <c r="AS883" s="60">
        <v>1518</v>
      </c>
      <c r="AT883" s="60">
        <v>1690</v>
      </c>
      <c r="AU883" s="60">
        <v>1207</v>
      </c>
      <c r="AV883" s="60">
        <v>1053</v>
      </c>
      <c r="AW883" s="60">
        <v>1102</v>
      </c>
      <c r="AX883" s="60">
        <v>1901</v>
      </c>
      <c r="AY883" s="59">
        <v>851</v>
      </c>
      <c r="AZ883" s="59">
        <v>598</v>
      </c>
      <c r="BA883" s="60">
        <v>1276</v>
      </c>
      <c r="BB883" s="59">
        <v>541</v>
      </c>
      <c r="BC883" s="59">
        <v>678</v>
      </c>
      <c r="BD883" s="60">
        <v>1148</v>
      </c>
      <c r="BE883" s="59">
        <v>721</v>
      </c>
      <c r="BF883" s="59">
        <v>572</v>
      </c>
      <c r="BG883" s="59">
        <v>805</v>
      </c>
      <c r="BH883" s="60">
        <v>1239</v>
      </c>
      <c r="BI883" s="59">
        <v>591</v>
      </c>
      <c r="BJ883" s="60">
        <v>1042</v>
      </c>
      <c r="BK883" s="59">
        <v>503</v>
      </c>
      <c r="BL883" s="59">
        <v>768</v>
      </c>
      <c r="BM883" s="59">
        <v>524</v>
      </c>
      <c r="BN883" s="59">
        <v>540</v>
      </c>
      <c r="BO883" s="59">
        <v>250</v>
      </c>
      <c r="BP883" s="59">
        <v>913</v>
      </c>
      <c r="BQ883" s="59">
        <v>162</v>
      </c>
      <c r="BR883" s="63">
        <v>42</v>
      </c>
      <c r="BS883" s="59">
        <v>225</v>
      </c>
      <c r="BT883" s="58"/>
      <c r="BU883" s="58"/>
      <c r="BV883" s="58"/>
      <c r="BW883" s="58"/>
      <c r="BX883" s="58"/>
      <c r="BY883" s="58"/>
      <c r="BZ883" s="58"/>
      <c r="CA883" s="58"/>
      <c r="CB883" s="58"/>
      <c r="CC883" s="58"/>
      <c r="CD883" s="58"/>
      <c r="CE883" s="58"/>
      <c r="CF883" s="58"/>
    </row>
    <row r="884" spans="2:84" x14ac:dyDescent="0.2">
      <c r="B884" s="62" t="s">
        <v>501</v>
      </c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  <c r="AC884" s="58"/>
      <c r="AD884" s="58"/>
      <c r="AE884" s="58"/>
      <c r="AF884" s="58"/>
      <c r="AG884" s="58"/>
      <c r="AH884" s="58"/>
      <c r="AI884" s="58"/>
      <c r="AJ884" s="58"/>
      <c r="AK884" s="58"/>
      <c r="AL884" s="58"/>
      <c r="AM884" s="58"/>
      <c r="AN884" s="58"/>
      <c r="AO884" s="58"/>
      <c r="AP884" s="58"/>
      <c r="AQ884" s="58"/>
      <c r="AR884" s="58"/>
      <c r="AS884" s="58"/>
      <c r="AT884" s="58"/>
      <c r="AU884" s="58"/>
      <c r="AV884" s="58"/>
      <c r="AW884" s="58"/>
      <c r="AX884" s="58"/>
      <c r="AY884" s="58"/>
      <c r="AZ884" s="58"/>
      <c r="BA884" s="58"/>
      <c r="BB884" s="58"/>
      <c r="BC884" s="58"/>
      <c r="BD884" s="58"/>
      <c r="BE884" s="58"/>
      <c r="BF884" s="58"/>
      <c r="BG884" s="58"/>
      <c r="BH884" s="58"/>
      <c r="BI884" s="58"/>
      <c r="BJ884" s="58"/>
      <c r="BK884" s="58"/>
      <c r="BL884" s="58"/>
      <c r="BM884" s="58"/>
      <c r="BN884" s="58"/>
      <c r="BO884" s="58"/>
      <c r="BP884" s="58"/>
      <c r="BQ884" s="58"/>
      <c r="BR884" s="58"/>
      <c r="BS884" s="58"/>
      <c r="BT884" s="58"/>
      <c r="BU884" s="58"/>
      <c r="BV884" s="58"/>
      <c r="BW884" s="58"/>
      <c r="BX884" s="58"/>
      <c r="BY884" s="58"/>
      <c r="BZ884" s="58"/>
      <c r="CA884" s="58"/>
      <c r="CB884" s="58"/>
      <c r="CC884" s="58"/>
      <c r="CD884" s="58"/>
      <c r="CE884" s="58"/>
      <c r="CF884" s="58"/>
    </row>
    <row r="885" spans="2:84" x14ac:dyDescent="0.2">
      <c r="B885" s="62" t="s">
        <v>502</v>
      </c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  <c r="AC885" s="58"/>
      <c r="AD885" s="58"/>
      <c r="AE885" s="58"/>
      <c r="AF885" s="58"/>
      <c r="AG885" s="58"/>
      <c r="AH885" s="58"/>
      <c r="AI885" s="58"/>
      <c r="AJ885" s="58"/>
      <c r="AK885" s="58"/>
      <c r="AL885" s="58"/>
      <c r="AM885" s="58"/>
      <c r="AN885" s="58"/>
      <c r="AO885" s="58"/>
      <c r="AP885" s="58"/>
      <c r="AQ885" s="58"/>
      <c r="AR885" s="58"/>
      <c r="AS885" s="58"/>
      <c r="AT885" s="58"/>
      <c r="AU885" s="58"/>
      <c r="AV885" s="58"/>
      <c r="AW885" s="58"/>
      <c r="AX885" s="58"/>
      <c r="AY885" s="58"/>
      <c r="AZ885" s="58"/>
      <c r="BA885" s="58"/>
      <c r="BB885" s="58"/>
      <c r="BC885" s="58"/>
      <c r="BD885" s="58"/>
      <c r="BE885" s="58"/>
      <c r="BF885" s="58"/>
      <c r="BG885" s="58"/>
      <c r="BH885" s="58"/>
      <c r="BI885" s="58"/>
      <c r="BJ885" s="58"/>
      <c r="BK885" s="58"/>
      <c r="BL885" s="58"/>
      <c r="BM885" s="58"/>
      <c r="BN885" s="58"/>
      <c r="BO885" s="58"/>
      <c r="BP885" s="58"/>
      <c r="BQ885" s="58"/>
      <c r="BR885" s="58"/>
      <c r="BS885" s="58"/>
      <c r="BT885" s="58"/>
      <c r="BU885" s="58"/>
      <c r="BV885" s="58"/>
      <c r="BW885" s="58"/>
      <c r="BX885" s="58"/>
      <c r="BY885" s="58"/>
      <c r="BZ885" s="58"/>
      <c r="CA885" s="58"/>
      <c r="CB885" s="58"/>
      <c r="CC885" s="58"/>
      <c r="CD885" s="58"/>
      <c r="CE885" s="58"/>
      <c r="CF885" s="58"/>
    </row>
    <row r="886" spans="2:84" x14ac:dyDescent="0.2">
      <c r="B886" s="62" t="s">
        <v>774</v>
      </c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  <c r="AD886" s="58"/>
      <c r="AE886" s="58"/>
      <c r="AF886" s="58"/>
      <c r="AG886" s="58"/>
      <c r="AH886" s="58"/>
      <c r="AI886" s="58"/>
      <c r="AJ886" s="58"/>
      <c r="AK886" s="58"/>
      <c r="AL886" s="58"/>
      <c r="AM886" s="58"/>
      <c r="AN886" s="58"/>
      <c r="AO886" s="58"/>
      <c r="AP886" s="58"/>
      <c r="AQ886" s="58"/>
      <c r="AR886" s="58"/>
      <c r="AS886" s="58"/>
      <c r="AT886" s="58"/>
      <c r="AU886" s="58"/>
      <c r="AV886" s="58"/>
      <c r="AW886" s="58"/>
      <c r="AX886" s="58"/>
      <c r="AY886" s="58"/>
      <c r="AZ886" s="58"/>
      <c r="BA886" s="58"/>
      <c r="BB886" s="58"/>
      <c r="BC886" s="58"/>
      <c r="BD886" s="58"/>
      <c r="BE886" s="58"/>
      <c r="BF886" s="58"/>
      <c r="BG886" s="58"/>
      <c r="BH886" s="58"/>
      <c r="BI886" s="58"/>
      <c r="BJ886" s="58"/>
      <c r="BK886" s="58"/>
      <c r="BL886" s="58"/>
      <c r="BM886" s="58"/>
      <c r="BN886" s="58"/>
      <c r="BO886" s="58"/>
      <c r="BP886" s="58"/>
      <c r="BQ886" s="58"/>
      <c r="BR886" s="58"/>
      <c r="BS886" s="58"/>
      <c r="BT886" s="58"/>
      <c r="BU886" s="58"/>
      <c r="BV886" s="58"/>
      <c r="BW886" s="58"/>
      <c r="BX886" s="58"/>
      <c r="BY886" s="58"/>
      <c r="BZ886" s="58"/>
      <c r="CA886" s="58"/>
      <c r="CB886" s="58"/>
      <c r="CC886" s="58"/>
      <c r="CD886" s="58"/>
      <c r="CE886" s="58"/>
      <c r="CF886" s="58"/>
    </row>
    <row r="887" spans="2:84" x14ac:dyDescent="0.2">
      <c r="B887" s="62" t="s">
        <v>773</v>
      </c>
      <c r="G887" s="61">
        <v>96546</v>
      </c>
      <c r="H887" s="64">
        <v>139300</v>
      </c>
      <c r="I887" s="64">
        <v>129725</v>
      </c>
      <c r="J887" s="64">
        <v>139779</v>
      </c>
      <c r="K887" s="64">
        <v>182294</v>
      </c>
      <c r="L887" s="64">
        <v>156487</v>
      </c>
      <c r="M887" s="64">
        <v>153507</v>
      </c>
      <c r="N887" s="64">
        <v>157702</v>
      </c>
      <c r="O887" s="64">
        <v>115530</v>
      </c>
      <c r="P887" s="64">
        <v>118816</v>
      </c>
      <c r="Q887" s="64">
        <v>128424</v>
      </c>
      <c r="R887" s="61">
        <v>98402</v>
      </c>
      <c r="S887" s="64">
        <v>101091</v>
      </c>
      <c r="T887" s="64">
        <v>111700</v>
      </c>
      <c r="U887" s="64">
        <v>118327</v>
      </c>
      <c r="V887" s="64">
        <v>115306</v>
      </c>
      <c r="W887" s="64">
        <v>116954</v>
      </c>
      <c r="X887" s="61">
        <v>93014</v>
      </c>
      <c r="Y887" s="64">
        <v>104283</v>
      </c>
      <c r="Z887" s="61">
        <v>93010</v>
      </c>
      <c r="AA887" s="61">
        <v>76884</v>
      </c>
      <c r="AB887" s="61">
        <v>58074</v>
      </c>
      <c r="AC887" s="61">
        <v>85022</v>
      </c>
      <c r="AD887" s="61">
        <v>49308</v>
      </c>
      <c r="AE887" s="61">
        <v>44634</v>
      </c>
      <c r="AF887" s="61">
        <v>50908</v>
      </c>
      <c r="AG887" s="61">
        <v>30940</v>
      </c>
      <c r="AH887" s="61">
        <v>41481</v>
      </c>
      <c r="AI887" s="61">
        <v>37876</v>
      </c>
      <c r="AJ887" s="61">
        <v>33950</v>
      </c>
      <c r="AK887" s="61">
        <v>31243</v>
      </c>
      <c r="AL887" s="61">
        <v>26692</v>
      </c>
      <c r="AM887" s="61">
        <v>14758</v>
      </c>
      <c r="AN887" s="61">
        <v>18397</v>
      </c>
      <c r="AO887" s="61">
        <v>21282</v>
      </c>
      <c r="AP887" s="61">
        <v>13273</v>
      </c>
      <c r="AQ887" s="60">
        <v>7730</v>
      </c>
      <c r="AR887" s="61">
        <v>20768</v>
      </c>
      <c r="AS887" s="61">
        <v>11848</v>
      </c>
      <c r="AT887" s="60">
        <v>6660</v>
      </c>
      <c r="AU887" s="61">
        <v>14606</v>
      </c>
      <c r="AV887" s="60">
        <v>4968</v>
      </c>
      <c r="AW887" s="60">
        <v>8700</v>
      </c>
      <c r="AX887" s="60">
        <v>8218</v>
      </c>
      <c r="AY887" s="60">
        <v>2853</v>
      </c>
      <c r="AZ887" s="60">
        <v>5012</v>
      </c>
      <c r="BA887" s="60">
        <v>3465</v>
      </c>
      <c r="BB887" s="60">
        <v>3291</v>
      </c>
      <c r="BC887" s="60">
        <v>2137</v>
      </c>
      <c r="BD887" s="60">
        <v>3841</v>
      </c>
      <c r="BE887" s="59">
        <v>698</v>
      </c>
      <c r="BF887" s="59">
        <v>553</v>
      </c>
      <c r="BG887" s="58"/>
      <c r="BH887" s="58"/>
      <c r="BI887" s="58"/>
      <c r="BJ887" s="58"/>
      <c r="BK887" s="58"/>
      <c r="BL887" s="58"/>
      <c r="BM887" s="58"/>
      <c r="BN887" s="58"/>
      <c r="BO887" s="59">
        <v>161</v>
      </c>
      <c r="BP887" s="58"/>
      <c r="BQ887" s="58"/>
      <c r="BR887" s="58"/>
      <c r="BS887" s="58"/>
      <c r="BT887" s="58"/>
      <c r="BU887" s="58"/>
      <c r="BV887" s="58"/>
      <c r="BW887" s="58"/>
      <c r="BX887" s="58"/>
      <c r="BY887" s="58"/>
      <c r="BZ887" s="58"/>
      <c r="CA887" s="58"/>
      <c r="CB887" s="58"/>
      <c r="CC887" s="58"/>
      <c r="CD887" s="58"/>
      <c r="CE887" s="58"/>
      <c r="CF887" s="58"/>
    </row>
    <row r="888" spans="2:84" x14ac:dyDescent="0.2">
      <c r="B888" s="62" t="s">
        <v>504</v>
      </c>
      <c r="G888" s="59">
        <v>204</v>
      </c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63">
        <v>72</v>
      </c>
      <c r="S888" s="59">
        <v>439</v>
      </c>
      <c r="T888" s="59">
        <v>307</v>
      </c>
      <c r="U888" s="59">
        <v>302</v>
      </c>
      <c r="V888" s="59">
        <v>370</v>
      </c>
      <c r="W888" s="59">
        <v>541</v>
      </c>
      <c r="X888" s="59">
        <v>547</v>
      </c>
      <c r="Y888" s="59">
        <v>341</v>
      </c>
      <c r="Z888" s="59">
        <v>210</v>
      </c>
      <c r="AA888" s="58"/>
      <c r="AB888" s="59">
        <v>249</v>
      </c>
      <c r="AC888" s="63">
        <v>58</v>
      </c>
      <c r="AD888" s="63">
        <v>66</v>
      </c>
      <c r="AE888" s="63">
        <v>22</v>
      </c>
      <c r="AF888" s="63">
        <v>67</v>
      </c>
      <c r="AG888" s="63">
        <v>22</v>
      </c>
      <c r="AH888" s="63">
        <v>45</v>
      </c>
      <c r="AI888" s="58"/>
      <c r="AJ888" s="58"/>
      <c r="AK888" s="58"/>
      <c r="AL888" s="58"/>
      <c r="AM888" s="58"/>
      <c r="AN888" s="58"/>
      <c r="AO888" s="63">
        <v>23</v>
      </c>
      <c r="AP888" s="58"/>
      <c r="AQ888" s="58"/>
      <c r="AR888" s="63">
        <v>29</v>
      </c>
      <c r="AS888" s="63">
        <v>70</v>
      </c>
      <c r="AT888" s="63">
        <v>51</v>
      </c>
      <c r="AU888" s="63">
        <v>49</v>
      </c>
      <c r="AV888" s="59">
        <v>360</v>
      </c>
      <c r="AW888" s="59">
        <v>480</v>
      </c>
      <c r="AX888" s="59">
        <v>437</v>
      </c>
      <c r="AY888" s="59">
        <v>393</v>
      </c>
      <c r="AZ888" s="59">
        <v>505</v>
      </c>
      <c r="BA888" s="59">
        <v>322</v>
      </c>
      <c r="BB888" s="59">
        <v>225</v>
      </c>
      <c r="BC888" s="59">
        <v>699</v>
      </c>
      <c r="BD888" s="59">
        <v>188</v>
      </c>
      <c r="BE888" s="58"/>
      <c r="BF888" s="58"/>
      <c r="BG888" s="58"/>
      <c r="BH888" s="58"/>
      <c r="BI888" s="58"/>
      <c r="BJ888" s="58"/>
      <c r="BK888" s="58"/>
      <c r="BL888" s="58"/>
      <c r="BM888" s="58"/>
      <c r="BN888" s="58"/>
      <c r="BO888" s="58"/>
      <c r="BP888" s="58"/>
      <c r="BQ888" s="58"/>
      <c r="BR888" s="58"/>
      <c r="BS888" s="58"/>
      <c r="BT888" s="58"/>
      <c r="BU888" s="58"/>
      <c r="BV888" s="58"/>
      <c r="BW888" s="58"/>
      <c r="BX888" s="58"/>
      <c r="BY888" s="58"/>
      <c r="BZ888" s="58"/>
      <c r="CA888" s="58"/>
      <c r="CB888" s="58"/>
      <c r="CC888" s="58"/>
      <c r="CD888" s="58"/>
      <c r="CE888" s="58"/>
      <c r="CF888" s="58"/>
    </row>
    <row r="889" spans="2:84" x14ac:dyDescent="0.2">
      <c r="B889" s="62" t="s">
        <v>772</v>
      </c>
      <c r="G889" s="65">
        <v>2368876</v>
      </c>
      <c r="H889" s="65">
        <v>3567210</v>
      </c>
      <c r="I889" s="65">
        <v>1674759</v>
      </c>
      <c r="J889" s="65">
        <v>2991825</v>
      </c>
      <c r="K889" s="65">
        <v>3869976</v>
      </c>
      <c r="L889" s="65">
        <v>2114857</v>
      </c>
      <c r="M889" s="65">
        <v>1852226</v>
      </c>
      <c r="N889" s="65">
        <v>3602244</v>
      </c>
      <c r="O889" s="65">
        <v>2197418</v>
      </c>
      <c r="P889" s="65">
        <v>2623012</v>
      </c>
      <c r="Q889" s="65">
        <v>4095892</v>
      </c>
      <c r="R889" s="65">
        <v>2275686</v>
      </c>
      <c r="S889" s="65">
        <v>2821666</v>
      </c>
      <c r="T889" s="65">
        <v>4666043</v>
      </c>
      <c r="U889" s="65">
        <v>2619770</v>
      </c>
      <c r="V889" s="65">
        <v>3148089</v>
      </c>
      <c r="W889" s="65">
        <v>4867196</v>
      </c>
      <c r="X889" s="65">
        <v>2150754</v>
      </c>
      <c r="Y889" s="65">
        <v>2475859</v>
      </c>
      <c r="Z889" s="65">
        <v>4139712</v>
      </c>
      <c r="AA889" s="65">
        <v>2710828</v>
      </c>
      <c r="AB889" s="65">
        <v>3112335</v>
      </c>
      <c r="AC889" s="65">
        <v>4863228</v>
      </c>
      <c r="AD889" s="65">
        <v>1883832</v>
      </c>
      <c r="AE889" s="65">
        <v>3071050</v>
      </c>
      <c r="AF889" s="65">
        <v>4440502</v>
      </c>
      <c r="AG889" s="65">
        <v>3171512</v>
      </c>
      <c r="AH889" s="65">
        <v>3148125</v>
      </c>
      <c r="AI889" s="65">
        <v>3551755</v>
      </c>
      <c r="AJ889" s="65">
        <v>2165324</v>
      </c>
      <c r="AK889" s="65">
        <v>1995019</v>
      </c>
      <c r="AL889" s="65">
        <v>4815623</v>
      </c>
      <c r="AM889" s="65">
        <v>2675756</v>
      </c>
      <c r="AN889" s="65">
        <v>2142120</v>
      </c>
      <c r="AO889" s="65">
        <v>5859198</v>
      </c>
      <c r="AP889" s="65">
        <v>2245422</v>
      </c>
      <c r="AQ889" s="65">
        <v>2010249</v>
      </c>
      <c r="AR889" s="65">
        <v>4180692</v>
      </c>
      <c r="AS889" s="64">
        <v>218161</v>
      </c>
      <c r="AT889" s="58"/>
      <c r="AU889" s="58"/>
      <c r="AV889" s="58"/>
      <c r="AW889" s="58"/>
      <c r="AX889" s="58"/>
      <c r="AY889" s="61">
        <v>22677</v>
      </c>
      <c r="AZ889" s="58"/>
      <c r="BA889" s="61">
        <v>25966</v>
      </c>
      <c r="BB889" s="58"/>
      <c r="BC889" s="58"/>
      <c r="BD889" s="58"/>
      <c r="BE889" s="58"/>
      <c r="BF889" s="58"/>
      <c r="BG889" s="58"/>
      <c r="BH889" s="58"/>
      <c r="BI889" s="58"/>
      <c r="BJ889" s="58"/>
      <c r="BK889" s="58"/>
      <c r="BL889" s="58"/>
      <c r="BM889" s="58"/>
      <c r="BN889" s="58"/>
      <c r="BO889" s="58"/>
      <c r="BP889" s="58"/>
      <c r="BQ889" s="58"/>
      <c r="BR889" s="58"/>
      <c r="BS889" s="58"/>
      <c r="BT889" s="58"/>
      <c r="BU889" s="58"/>
      <c r="BV889" s="58"/>
      <c r="BW889" s="58"/>
      <c r="BX889" s="58"/>
      <c r="BY889" s="58"/>
      <c r="BZ889" s="58"/>
      <c r="CA889" s="58"/>
      <c r="CB889" s="58"/>
      <c r="CC889" s="58"/>
      <c r="CD889" s="58"/>
      <c r="CE889" s="58"/>
      <c r="CF889" s="58"/>
    </row>
    <row r="890" spans="2:84" x14ac:dyDescent="0.2">
      <c r="B890" s="62" t="s">
        <v>506</v>
      </c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  <c r="AC890" s="58"/>
      <c r="AD890" s="58"/>
      <c r="AE890" s="58"/>
      <c r="AF890" s="58"/>
      <c r="AG890" s="58"/>
      <c r="AH890" s="58"/>
      <c r="AI890" s="58"/>
      <c r="AJ890" s="58"/>
      <c r="AK890" s="58"/>
      <c r="AL890" s="58"/>
      <c r="AM890" s="58"/>
      <c r="AN890" s="58"/>
      <c r="AO890" s="58"/>
      <c r="AP890" s="58"/>
      <c r="AQ890" s="58"/>
      <c r="AR890" s="58"/>
      <c r="AS890" s="58"/>
      <c r="AT890" s="58"/>
      <c r="AU890" s="58"/>
      <c r="AV890" s="58"/>
      <c r="AW890" s="58"/>
      <c r="AX890" s="58"/>
      <c r="AY890" s="58"/>
      <c r="AZ890" s="58"/>
      <c r="BA890" s="58"/>
      <c r="BB890" s="58"/>
      <c r="BC890" s="58"/>
      <c r="BD890" s="58"/>
      <c r="BE890" s="58"/>
      <c r="BF890" s="58"/>
      <c r="BG890" s="58"/>
      <c r="BH890" s="58"/>
      <c r="BI890" s="58"/>
      <c r="BJ890" s="58"/>
      <c r="BK890" s="58"/>
      <c r="BL890" s="58"/>
      <c r="BM890" s="58"/>
      <c r="BN890" s="58"/>
      <c r="BO890" s="58"/>
      <c r="BP890" s="58"/>
      <c r="BQ890" s="58"/>
      <c r="BR890" s="58"/>
      <c r="BS890" s="58"/>
      <c r="BT890" s="58"/>
      <c r="BU890" s="58"/>
      <c r="BV890" s="58"/>
      <c r="BW890" s="58"/>
      <c r="BX890" s="58"/>
      <c r="BY890" s="58"/>
      <c r="BZ890" s="58"/>
      <c r="CA890" s="58"/>
      <c r="CB890" s="58"/>
      <c r="CC890" s="58"/>
      <c r="CD890" s="58"/>
      <c r="CE890" s="58"/>
      <c r="CF890" s="58"/>
    </row>
    <row r="891" spans="2:84" x14ac:dyDescent="0.2">
      <c r="B891" s="62" t="s">
        <v>509</v>
      </c>
      <c r="G891" s="58"/>
      <c r="H891" s="58"/>
      <c r="I891" s="63">
        <v>19</v>
      </c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  <c r="AC891" s="58"/>
      <c r="AD891" s="58"/>
      <c r="AE891" s="58"/>
      <c r="AF891" s="58"/>
      <c r="AG891" s="58"/>
      <c r="AH891" s="58"/>
      <c r="AI891" s="58"/>
      <c r="AJ891" s="58"/>
      <c r="AK891" s="58"/>
      <c r="AL891" s="58"/>
      <c r="AM891" s="58"/>
      <c r="AN891" s="58"/>
      <c r="AO891" s="58"/>
      <c r="AP891" s="58"/>
      <c r="AQ891" s="58"/>
      <c r="AR891" s="58"/>
      <c r="AS891" s="58"/>
      <c r="AT891" s="58"/>
      <c r="AU891" s="58"/>
      <c r="AV891" s="58"/>
      <c r="AW891" s="58"/>
      <c r="AX891" s="58"/>
      <c r="AY891" s="58"/>
      <c r="AZ891" s="58"/>
      <c r="BA891" s="58"/>
      <c r="BB891" s="58"/>
      <c r="BC891" s="58"/>
      <c r="BD891" s="58"/>
      <c r="BE891" s="58"/>
      <c r="BF891" s="58"/>
      <c r="BG891" s="58"/>
      <c r="BH891" s="58"/>
      <c r="BI891" s="58"/>
      <c r="BJ891" s="58"/>
      <c r="BK891" s="58"/>
      <c r="BL891" s="58"/>
      <c r="BM891" s="58"/>
      <c r="BN891" s="58"/>
      <c r="BO891" s="58"/>
      <c r="BP891" s="58"/>
      <c r="BQ891" s="58"/>
      <c r="BR891" s="58"/>
      <c r="BS891" s="58"/>
      <c r="BT891" s="58"/>
      <c r="BU891" s="58"/>
      <c r="BV891" s="58"/>
      <c r="BW891" s="58"/>
      <c r="BX891" s="58"/>
      <c r="BY891" s="58"/>
      <c r="BZ891" s="58"/>
      <c r="CA891" s="58"/>
      <c r="CB891" s="58"/>
      <c r="CC891" s="58"/>
      <c r="CD891" s="58"/>
      <c r="CE891" s="58"/>
      <c r="CF891" s="58"/>
    </row>
    <row r="892" spans="2:84" x14ac:dyDescent="0.2">
      <c r="B892" s="62" t="s">
        <v>511</v>
      </c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  <c r="AC892" s="58"/>
      <c r="AD892" s="58"/>
      <c r="AE892" s="58"/>
      <c r="AF892" s="58"/>
      <c r="AG892" s="58"/>
      <c r="AH892" s="58"/>
      <c r="AI892" s="58"/>
      <c r="AJ892" s="58"/>
      <c r="AK892" s="58"/>
      <c r="AL892" s="58"/>
      <c r="AM892" s="58"/>
      <c r="AN892" s="58"/>
      <c r="AO892" s="58"/>
      <c r="AP892" s="58"/>
      <c r="AQ892" s="58"/>
      <c r="AR892" s="58"/>
      <c r="AS892" s="58"/>
      <c r="AT892" s="58"/>
      <c r="AU892" s="58"/>
      <c r="AV892" s="58"/>
      <c r="AW892" s="58"/>
      <c r="AX892" s="58"/>
      <c r="AY892" s="58"/>
      <c r="AZ892" s="58"/>
      <c r="BA892" s="58"/>
      <c r="BB892" s="58"/>
      <c r="BC892" s="58"/>
      <c r="BD892" s="58"/>
      <c r="BE892" s="58"/>
      <c r="BF892" s="58"/>
      <c r="BG892" s="58"/>
      <c r="BH892" s="58"/>
      <c r="BI892" s="58"/>
      <c r="BJ892" s="58"/>
      <c r="BK892" s="58"/>
      <c r="BL892" s="58"/>
      <c r="BM892" s="58"/>
      <c r="BN892" s="58"/>
      <c r="BO892" s="58"/>
      <c r="BP892" s="58"/>
      <c r="BQ892" s="58"/>
      <c r="BR892" s="58"/>
      <c r="BS892" s="58"/>
      <c r="BT892" s="58"/>
      <c r="BU892" s="58"/>
      <c r="BV892" s="58"/>
      <c r="BW892" s="58"/>
      <c r="BX892" s="58"/>
      <c r="BY892" s="58"/>
      <c r="BZ892" s="58"/>
      <c r="CA892" s="58"/>
      <c r="CB892" s="58"/>
      <c r="CC892" s="58"/>
      <c r="CD892" s="58"/>
      <c r="CE892" s="58"/>
      <c r="CF892" s="58"/>
    </row>
    <row r="893" spans="2:84" x14ac:dyDescent="0.2">
      <c r="B893" s="62" t="s">
        <v>512</v>
      </c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  <c r="AC893" s="58"/>
      <c r="AD893" s="58"/>
      <c r="AE893" s="58"/>
      <c r="AF893" s="58"/>
      <c r="AG893" s="58"/>
      <c r="AH893" s="58"/>
      <c r="AI893" s="58"/>
      <c r="AJ893" s="58"/>
      <c r="AK893" s="58"/>
      <c r="AL893" s="58"/>
      <c r="AM893" s="58"/>
      <c r="AN893" s="58"/>
      <c r="AO893" s="58"/>
      <c r="AP893" s="58"/>
      <c r="AQ893" s="58"/>
      <c r="AR893" s="58"/>
      <c r="AS893" s="58"/>
      <c r="AT893" s="58"/>
      <c r="AU893" s="58"/>
      <c r="AV893" s="58"/>
      <c r="AW893" s="58"/>
      <c r="AX893" s="58"/>
      <c r="AY893" s="58"/>
      <c r="AZ893" s="58"/>
      <c r="BA893" s="58"/>
      <c r="BB893" s="58"/>
      <c r="BC893" s="58"/>
      <c r="BD893" s="58"/>
      <c r="BE893" s="58"/>
      <c r="BF893" s="58"/>
      <c r="BG893" s="58"/>
      <c r="BH893" s="58"/>
      <c r="BI893" s="58"/>
      <c r="BJ893" s="58"/>
      <c r="BK893" s="58"/>
      <c r="BL893" s="58"/>
      <c r="BM893" s="58"/>
      <c r="BN893" s="58"/>
      <c r="BO893" s="58"/>
      <c r="BP893" s="58"/>
      <c r="BQ893" s="58"/>
      <c r="BR893" s="58"/>
      <c r="BS893" s="58"/>
      <c r="BT893" s="58"/>
      <c r="BU893" s="58"/>
      <c r="BV893" s="58"/>
      <c r="BW893" s="58"/>
      <c r="BX893" s="58"/>
      <c r="BY893" s="58"/>
      <c r="BZ893" s="58"/>
      <c r="CA893" s="58"/>
      <c r="CB893" s="58"/>
      <c r="CC893" s="58"/>
      <c r="CD893" s="58"/>
      <c r="CE893" s="58"/>
      <c r="CF893" s="58"/>
    </row>
    <row r="894" spans="2:84" x14ac:dyDescent="0.2">
      <c r="B894" s="62" t="s">
        <v>514</v>
      </c>
      <c r="G894" s="58"/>
      <c r="H894" s="61">
        <v>11003</v>
      </c>
      <c r="I894" s="61">
        <v>13490</v>
      </c>
      <c r="J894" s="58"/>
      <c r="K894" s="61">
        <v>12500</v>
      </c>
      <c r="L894" s="61">
        <v>15071</v>
      </c>
      <c r="M894" s="60">
        <v>6559</v>
      </c>
      <c r="N894" s="61">
        <v>30823</v>
      </c>
      <c r="O894" s="61">
        <v>11515</v>
      </c>
      <c r="P894" s="61">
        <v>10651</v>
      </c>
      <c r="Q894" s="60">
        <v>3550</v>
      </c>
      <c r="R894" s="61">
        <v>26532</v>
      </c>
      <c r="S894" s="61">
        <v>39165</v>
      </c>
      <c r="T894" s="58"/>
      <c r="U894" s="58"/>
      <c r="V894" s="58"/>
      <c r="W894" s="58"/>
      <c r="X894" s="58"/>
      <c r="Y894" s="58"/>
      <c r="Z894" s="58"/>
      <c r="AA894" s="58"/>
      <c r="AB894" s="58"/>
      <c r="AC894" s="58"/>
      <c r="AD894" s="58"/>
      <c r="AE894" s="58"/>
      <c r="AF894" s="58"/>
      <c r="AG894" s="58"/>
      <c r="AH894" s="58"/>
      <c r="AI894" s="58"/>
      <c r="AJ894" s="58"/>
      <c r="AK894" s="58"/>
      <c r="AL894" s="58"/>
      <c r="AM894" s="58"/>
      <c r="AN894" s="58"/>
      <c r="AO894" s="58"/>
      <c r="AP894" s="58"/>
      <c r="AQ894" s="58"/>
      <c r="AR894" s="58"/>
      <c r="AS894" s="58"/>
      <c r="AT894" s="58"/>
      <c r="AU894" s="58"/>
      <c r="AV894" s="58"/>
      <c r="AW894" s="58"/>
      <c r="AX894" s="58"/>
      <c r="AY894" s="58"/>
      <c r="AZ894" s="58"/>
      <c r="BA894" s="58"/>
      <c r="BB894" s="58"/>
      <c r="BC894" s="58"/>
      <c r="BD894" s="58"/>
      <c r="BE894" s="58"/>
      <c r="BF894" s="58"/>
      <c r="BG894" s="58"/>
      <c r="BH894" s="58"/>
      <c r="BI894" s="58"/>
      <c r="BJ894" s="58"/>
      <c r="BK894" s="58"/>
      <c r="BL894" s="58"/>
      <c r="BM894" s="58"/>
      <c r="BN894" s="58"/>
      <c r="BO894" s="58"/>
      <c r="BP894" s="58"/>
      <c r="BQ894" s="58"/>
      <c r="BR894" s="58"/>
      <c r="BS894" s="58"/>
      <c r="BT894" s="58"/>
      <c r="BU894" s="58"/>
      <c r="BV894" s="58"/>
      <c r="BW894" s="58"/>
      <c r="BX894" s="58"/>
      <c r="BY894" s="58"/>
      <c r="BZ894" s="58"/>
      <c r="CA894" s="58"/>
      <c r="CB894" s="58"/>
      <c r="CC894" s="58"/>
      <c r="CD894" s="58"/>
      <c r="CE894" s="58"/>
      <c r="CF894" s="58"/>
    </row>
    <row r="895" spans="2:84" x14ac:dyDescent="0.2">
      <c r="B895" s="62" t="s">
        <v>518</v>
      </c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  <c r="AC895" s="58"/>
      <c r="AD895" s="58"/>
      <c r="AE895" s="58"/>
      <c r="AF895" s="58"/>
      <c r="AG895" s="58"/>
      <c r="AH895" s="58"/>
      <c r="AI895" s="58"/>
      <c r="AJ895" s="58"/>
      <c r="AK895" s="58"/>
      <c r="AL895" s="58"/>
      <c r="AM895" s="58"/>
      <c r="AN895" s="58"/>
      <c r="AO895" s="58"/>
      <c r="AP895" s="58"/>
      <c r="AQ895" s="58"/>
      <c r="AR895" s="58"/>
      <c r="AS895" s="58"/>
      <c r="AT895" s="58"/>
      <c r="AU895" s="58"/>
      <c r="AV895" s="58"/>
      <c r="AW895" s="58"/>
      <c r="AX895" s="58"/>
      <c r="AY895" s="58"/>
      <c r="AZ895" s="58"/>
      <c r="BA895" s="58"/>
      <c r="BB895" s="58"/>
      <c r="BC895" s="58"/>
      <c r="BD895" s="58"/>
      <c r="BE895" s="58"/>
      <c r="BF895" s="58"/>
      <c r="BG895" s="58"/>
      <c r="BH895" s="58"/>
      <c r="BI895" s="58"/>
      <c r="BJ895" s="58"/>
      <c r="BK895" s="58"/>
      <c r="BL895" s="58"/>
      <c r="BM895" s="58"/>
      <c r="BN895" s="58"/>
      <c r="BO895" s="58"/>
      <c r="BP895" s="58"/>
      <c r="BQ895" s="58"/>
      <c r="BR895" s="58"/>
      <c r="BS895" s="58"/>
      <c r="BT895" s="58"/>
      <c r="BU895" s="58"/>
      <c r="BV895" s="58"/>
      <c r="BW895" s="58"/>
      <c r="BX895" s="58"/>
      <c r="BY895" s="58"/>
      <c r="BZ895" s="58"/>
      <c r="CA895" s="58"/>
      <c r="CB895" s="58"/>
      <c r="CC895" s="58"/>
      <c r="CD895" s="58"/>
      <c r="CE895" s="58"/>
      <c r="CF895" s="58"/>
    </row>
    <row r="896" spans="2:84" x14ac:dyDescent="0.2">
      <c r="B896" s="62" t="s">
        <v>519</v>
      </c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  <c r="AC896" s="58"/>
      <c r="AD896" s="58"/>
      <c r="AE896" s="58"/>
      <c r="AF896" s="58"/>
      <c r="AG896" s="58"/>
      <c r="AH896" s="58"/>
      <c r="AI896" s="58"/>
      <c r="AJ896" s="58"/>
      <c r="AK896" s="59">
        <v>290</v>
      </c>
      <c r="AL896" s="63">
        <v>22</v>
      </c>
      <c r="AM896" s="63">
        <v>33</v>
      </c>
      <c r="AN896" s="63">
        <v>11</v>
      </c>
      <c r="AO896" s="63">
        <v>43</v>
      </c>
      <c r="AP896" s="59">
        <v>119</v>
      </c>
      <c r="AQ896" s="63">
        <v>22</v>
      </c>
      <c r="AR896" s="58"/>
      <c r="AS896" s="58"/>
      <c r="AT896" s="63">
        <v>11</v>
      </c>
      <c r="AU896" s="58"/>
      <c r="AV896" s="58"/>
      <c r="AW896" s="58"/>
      <c r="AX896" s="58"/>
      <c r="AY896" s="58"/>
      <c r="AZ896" s="58"/>
      <c r="BA896" s="58"/>
      <c r="BB896" s="58"/>
      <c r="BC896" s="58"/>
      <c r="BD896" s="58"/>
      <c r="BE896" s="58"/>
      <c r="BF896" s="58"/>
      <c r="BG896" s="58"/>
      <c r="BH896" s="58"/>
      <c r="BI896" s="58"/>
      <c r="BJ896" s="58"/>
      <c r="BK896" s="58"/>
      <c r="BL896" s="58"/>
      <c r="BM896" s="58"/>
      <c r="BN896" s="58"/>
      <c r="BO896" s="58"/>
      <c r="BP896" s="58"/>
      <c r="BQ896" s="58"/>
      <c r="BR896" s="58"/>
      <c r="BS896" s="58"/>
      <c r="BT896" s="58"/>
      <c r="BU896" s="58"/>
      <c r="BV896" s="58"/>
      <c r="BW896" s="58"/>
      <c r="BX896" s="58"/>
      <c r="BY896" s="58"/>
      <c r="BZ896" s="58"/>
      <c r="CA896" s="58"/>
      <c r="CB896" s="58"/>
      <c r="CC896" s="58"/>
      <c r="CD896" s="58"/>
      <c r="CE896" s="58"/>
      <c r="CF896" s="58"/>
    </row>
    <row r="897" spans="2:84" x14ac:dyDescent="0.2">
      <c r="B897" s="62" t="s">
        <v>522</v>
      </c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  <c r="AC897" s="58"/>
      <c r="AD897" s="58"/>
      <c r="AE897" s="58"/>
      <c r="AF897" s="58"/>
      <c r="AG897" s="58"/>
      <c r="AH897" s="58"/>
      <c r="AI897" s="58"/>
      <c r="AJ897" s="58"/>
      <c r="AK897" s="58"/>
      <c r="AL897" s="58"/>
      <c r="AM897" s="58"/>
      <c r="AN897" s="58"/>
      <c r="AO897" s="58"/>
      <c r="AP897" s="58"/>
      <c r="AQ897" s="58"/>
      <c r="AR897" s="58"/>
      <c r="AS897" s="58"/>
      <c r="AT897" s="58"/>
      <c r="AU897" s="58"/>
      <c r="AV897" s="58"/>
      <c r="AW897" s="58"/>
      <c r="AX897" s="58"/>
      <c r="AY897" s="58"/>
      <c r="AZ897" s="58"/>
      <c r="BA897" s="58"/>
      <c r="BB897" s="58"/>
      <c r="BC897" s="58"/>
      <c r="BD897" s="58"/>
      <c r="BE897" s="58"/>
      <c r="BF897" s="58"/>
      <c r="BG897" s="58"/>
      <c r="BH897" s="58"/>
      <c r="BI897" s="58"/>
      <c r="BJ897" s="58"/>
      <c r="BK897" s="58"/>
      <c r="BL897" s="58"/>
      <c r="BM897" s="58"/>
      <c r="BN897" s="58"/>
      <c r="BO897" s="58"/>
      <c r="BP897" s="58"/>
      <c r="BQ897" s="58"/>
      <c r="BR897" s="58"/>
      <c r="BS897" s="58"/>
      <c r="BT897" s="58"/>
      <c r="BU897" s="58"/>
      <c r="BV897" s="58"/>
      <c r="BW897" s="58"/>
      <c r="BX897" s="58"/>
      <c r="BY897" s="58"/>
      <c r="BZ897" s="58"/>
      <c r="CA897" s="58"/>
      <c r="CB897" s="58"/>
      <c r="CC897" s="58"/>
      <c r="CD897" s="58"/>
      <c r="CE897" s="58"/>
      <c r="CF897" s="58"/>
    </row>
    <row r="898" spans="2:84" x14ac:dyDescent="0.2">
      <c r="B898" s="62" t="s">
        <v>523</v>
      </c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  <c r="AC898" s="58"/>
      <c r="AD898" s="58"/>
      <c r="AE898" s="58"/>
      <c r="AF898" s="58"/>
      <c r="AG898" s="58"/>
      <c r="AH898" s="58"/>
      <c r="AI898" s="58"/>
      <c r="AJ898" s="58"/>
      <c r="AK898" s="58"/>
      <c r="AL898" s="58"/>
      <c r="AM898" s="58"/>
      <c r="AN898" s="58"/>
      <c r="AO898" s="58"/>
      <c r="AP898" s="58"/>
      <c r="AQ898" s="58"/>
      <c r="AR898" s="58"/>
      <c r="AS898" s="58"/>
      <c r="AT898" s="58"/>
      <c r="AU898" s="58"/>
      <c r="AV898" s="58"/>
      <c r="AW898" s="58"/>
      <c r="AX898" s="58"/>
      <c r="AY898" s="58"/>
      <c r="AZ898" s="58"/>
      <c r="BA898" s="58"/>
      <c r="BB898" s="58"/>
      <c r="BC898" s="58"/>
      <c r="BD898" s="58"/>
      <c r="BE898" s="58"/>
      <c r="BF898" s="58"/>
      <c r="BG898" s="58"/>
      <c r="BH898" s="58"/>
      <c r="BI898" s="58"/>
      <c r="BJ898" s="58"/>
      <c r="BK898" s="58"/>
      <c r="BL898" s="58"/>
      <c r="BM898" s="58"/>
      <c r="BN898" s="58"/>
      <c r="BO898" s="58"/>
      <c r="BP898" s="58"/>
      <c r="BQ898" s="58"/>
      <c r="BR898" s="58"/>
      <c r="BS898" s="58"/>
      <c r="BT898" s="58"/>
      <c r="BU898" s="58"/>
      <c r="BV898" s="58"/>
      <c r="BW898" s="58"/>
      <c r="BX898" s="58"/>
      <c r="BY898" s="58"/>
      <c r="BZ898" s="58"/>
      <c r="CA898" s="58"/>
      <c r="CB898" s="58"/>
      <c r="CC898" s="58"/>
      <c r="CD898" s="58"/>
      <c r="CE898" s="58"/>
      <c r="CF898" s="58"/>
    </row>
    <row r="899" spans="2:84" x14ac:dyDescent="0.2">
      <c r="B899" s="62" t="s">
        <v>524</v>
      </c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  <c r="AC899" s="58"/>
      <c r="AD899" s="58"/>
      <c r="AE899" s="58"/>
      <c r="AF899" s="58"/>
      <c r="AG899" s="58"/>
      <c r="AH899" s="58"/>
      <c r="AI899" s="58"/>
      <c r="AJ899" s="58"/>
      <c r="AK899" s="58"/>
      <c r="AL899" s="58"/>
      <c r="AM899" s="58"/>
      <c r="AN899" s="58"/>
      <c r="AO899" s="58"/>
      <c r="AP899" s="58"/>
      <c r="AQ899" s="58"/>
      <c r="AR899" s="58"/>
      <c r="AS899" s="58"/>
      <c r="AT899" s="58"/>
      <c r="AU899" s="58"/>
      <c r="AV899" s="58"/>
      <c r="AW899" s="58"/>
      <c r="AX899" s="58"/>
      <c r="AY899" s="58"/>
      <c r="AZ899" s="58"/>
      <c r="BA899" s="58"/>
      <c r="BB899" s="58"/>
      <c r="BC899" s="58"/>
      <c r="BD899" s="58"/>
      <c r="BE899" s="58"/>
      <c r="BF899" s="58"/>
      <c r="BG899" s="58"/>
      <c r="BH899" s="58"/>
      <c r="BI899" s="58"/>
      <c r="BJ899" s="58"/>
      <c r="BK899" s="58"/>
      <c r="BL899" s="58"/>
      <c r="BM899" s="58"/>
      <c r="BN899" s="58"/>
      <c r="BO899" s="58"/>
      <c r="BP899" s="58"/>
      <c r="BQ899" s="58"/>
      <c r="BR899" s="58"/>
      <c r="BS899" s="58"/>
      <c r="BT899" s="58"/>
      <c r="BU899" s="58"/>
      <c r="BV899" s="58"/>
      <c r="BW899" s="58"/>
      <c r="BX899" s="58"/>
      <c r="BY899" s="58"/>
      <c r="BZ899" s="58"/>
      <c r="CA899" s="58"/>
      <c r="CB899" s="58"/>
      <c r="CC899" s="58"/>
      <c r="CD899" s="58"/>
      <c r="CE899" s="58"/>
      <c r="CF899" s="58"/>
    </row>
    <row r="900" spans="2:84" x14ac:dyDescent="0.2">
      <c r="B900" s="62" t="s">
        <v>526</v>
      </c>
      <c r="G900" s="64">
        <v>286818</v>
      </c>
      <c r="H900" s="64">
        <v>342918</v>
      </c>
      <c r="I900" s="64">
        <v>274197</v>
      </c>
      <c r="J900" s="64">
        <v>288893</v>
      </c>
      <c r="K900" s="64">
        <v>354633</v>
      </c>
      <c r="L900" s="64">
        <v>252659</v>
      </c>
      <c r="M900" s="64">
        <v>284646</v>
      </c>
      <c r="N900" s="64">
        <v>348396</v>
      </c>
      <c r="O900" s="64">
        <v>248099</v>
      </c>
      <c r="P900" s="64">
        <v>251592</v>
      </c>
      <c r="Q900" s="64">
        <v>296264</v>
      </c>
      <c r="R900" s="64">
        <v>253434</v>
      </c>
      <c r="S900" s="64">
        <v>232944</v>
      </c>
      <c r="T900" s="64">
        <v>300059</v>
      </c>
      <c r="U900" s="64">
        <v>233888</v>
      </c>
      <c r="V900" s="64">
        <v>213924</v>
      </c>
      <c r="W900" s="64">
        <v>284666</v>
      </c>
      <c r="X900" s="64">
        <v>225045</v>
      </c>
      <c r="Y900" s="64">
        <v>248602</v>
      </c>
      <c r="Z900" s="64">
        <v>269700</v>
      </c>
      <c r="AA900" s="64">
        <v>195841</v>
      </c>
      <c r="AB900" s="64">
        <v>215534</v>
      </c>
      <c r="AC900" s="64">
        <v>251378</v>
      </c>
      <c r="AD900" s="61">
        <v>54542</v>
      </c>
      <c r="AE900" s="61">
        <v>30875</v>
      </c>
      <c r="AF900" s="61">
        <v>12901</v>
      </c>
      <c r="AG900" s="61">
        <v>89433</v>
      </c>
      <c r="AH900" s="61">
        <v>95175</v>
      </c>
      <c r="AI900" s="61">
        <v>89488</v>
      </c>
      <c r="AJ900" s="61">
        <v>60043</v>
      </c>
      <c r="AK900" s="61">
        <v>73263</v>
      </c>
      <c r="AL900" s="61">
        <v>67446</v>
      </c>
      <c r="AM900" s="61">
        <v>37280</v>
      </c>
      <c r="AN900" s="61">
        <v>26455</v>
      </c>
      <c r="AO900" s="61">
        <v>22094</v>
      </c>
      <c r="AP900" s="61">
        <v>10107</v>
      </c>
      <c r="AQ900" s="61">
        <v>11801</v>
      </c>
      <c r="AR900" s="60">
        <v>5113</v>
      </c>
      <c r="AS900" s="59">
        <v>865</v>
      </c>
      <c r="AT900" s="60">
        <v>1830</v>
      </c>
      <c r="AU900" s="60">
        <v>5294</v>
      </c>
      <c r="AV900" s="58"/>
      <c r="AW900" s="60">
        <v>3177</v>
      </c>
      <c r="AX900" s="59">
        <v>876</v>
      </c>
      <c r="AY900" s="58"/>
      <c r="AZ900" s="58"/>
      <c r="BA900" s="59">
        <v>634</v>
      </c>
      <c r="BB900" s="60">
        <v>1467</v>
      </c>
      <c r="BC900" s="60">
        <v>5235</v>
      </c>
      <c r="BD900" s="58"/>
      <c r="BE900" s="60">
        <v>2270</v>
      </c>
      <c r="BF900" s="58"/>
      <c r="BG900" s="59">
        <v>638</v>
      </c>
      <c r="BH900" s="60">
        <v>1274</v>
      </c>
      <c r="BI900" s="58"/>
      <c r="BJ900" s="60">
        <v>1252</v>
      </c>
      <c r="BK900" s="59">
        <v>635</v>
      </c>
      <c r="BL900" s="59">
        <v>423</v>
      </c>
      <c r="BM900" s="60">
        <v>1907</v>
      </c>
      <c r="BN900" s="59">
        <v>436</v>
      </c>
      <c r="BO900" s="58"/>
      <c r="BP900" s="58"/>
      <c r="BQ900" s="59">
        <v>571</v>
      </c>
      <c r="BR900" s="58"/>
      <c r="BS900" s="60">
        <v>1587</v>
      </c>
      <c r="BT900" s="59">
        <v>606</v>
      </c>
      <c r="BU900" s="58"/>
      <c r="BV900" s="59">
        <v>809</v>
      </c>
      <c r="BW900" s="59"/>
      <c r="BX900" s="59"/>
      <c r="BY900" s="59"/>
      <c r="BZ900" s="59"/>
      <c r="CA900" s="59"/>
      <c r="CB900" s="59"/>
      <c r="CC900" s="58"/>
      <c r="CD900" s="58"/>
      <c r="CE900" s="58"/>
      <c r="CF900" s="58"/>
    </row>
    <row r="901" spans="2:84" x14ac:dyDescent="0.2">
      <c r="B901" s="62" t="s">
        <v>529</v>
      </c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  <c r="AC901" s="58"/>
      <c r="AD901" s="58"/>
      <c r="AE901" s="58"/>
      <c r="AF901" s="58"/>
      <c r="AG901" s="58"/>
      <c r="AH901" s="58"/>
      <c r="AI901" s="58"/>
      <c r="AJ901" s="58"/>
      <c r="AK901" s="58"/>
      <c r="AL901" s="58"/>
      <c r="AM901" s="58"/>
      <c r="AN901" s="58"/>
      <c r="AO901" s="58"/>
      <c r="AP901" s="58"/>
      <c r="AQ901" s="58"/>
      <c r="AR901" s="58"/>
      <c r="AS901" s="58"/>
      <c r="AT901" s="58"/>
      <c r="AU901" s="58"/>
      <c r="AV901" s="58"/>
      <c r="AW901" s="58"/>
      <c r="AX901" s="58"/>
      <c r="AY901" s="58"/>
      <c r="AZ901" s="58"/>
      <c r="BA901" s="58"/>
      <c r="BB901" s="58"/>
      <c r="BC901" s="58"/>
      <c r="BD901" s="58"/>
      <c r="BE901" s="58"/>
      <c r="BF901" s="58"/>
      <c r="BG901" s="58"/>
      <c r="BH901" s="58"/>
      <c r="BI901" s="58"/>
      <c r="BJ901" s="58"/>
      <c r="BK901" s="58"/>
      <c r="BL901" s="58"/>
      <c r="BM901" s="58"/>
      <c r="BN901" s="58"/>
      <c r="BO901" s="58"/>
      <c r="BP901" s="58"/>
      <c r="BQ901" s="58"/>
      <c r="BR901" s="58"/>
      <c r="BS901" s="58"/>
      <c r="BT901" s="58"/>
      <c r="BU901" s="58"/>
      <c r="BV901" s="58"/>
      <c r="BW901" s="58"/>
      <c r="BX901" s="58"/>
      <c r="BY901" s="58"/>
      <c r="BZ901" s="58"/>
      <c r="CA901" s="58"/>
      <c r="CB901" s="58"/>
      <c r="CC901" s="58"/>
      <c r="CD901" s="58"/>
      <c r="CE901" s="58"/>
      <c r="CF901" s="58"/>
    </row>
    <row r="902" spans="2:84" x14ac:dyDescent="0.2">
      <c r="B902" s="62" t="s">
        <v>536</v>
      </c>
      <c r="G902" s="60">
        <v>6319</v>
      </c>
      <c r="H902" s="60">
        <v>6918</v>
      </c>
      <c r="I902" s="60">
        <v>5472</v>
      </c>
      <c r="J902" s="60">
        <v>2076</v>
      </c>
      <c r="K902" s="60">
        <v>2259</v>
      </c>
      <c r="L902" s="60">
        <v>1631</v>
      </c>
      <c r="M902" s="59">
        <v>929</v>
      </c>
      <c r="N902" s="60">
        <v>2011</v>
      </c>
      <c r="O902" s="59">
        <v>418</v>
      </c>
      <c r="P902" s="59">
        <v>500</v>
      </c>
      <c r="Q902" s="60">
        <v>1435</v>
      </c>
      <c r="R902" s="59">
        <v>567</v>
      </c>
      <c r="S902" s="59">
        <v>523</v>
      </c>
      <c r="T902" s="61">
        <v>17560</v>
      </c>
      <c r="U902" s="59">
        <v>301</v>
      </c>
      <c r="V902" s="59">
        <v>541</v>
      </c>
      <c r="W902" s="59">
        <v>556</v>
      </c>
      <c r="X902" s="60">
        <v>4999</v>
      </c>
      <c r="Y902" s="59">
        <v>457</v>
      </c>
      <c r="Z902" s="59">
        <v>975</v>
      </c>
      <c r="AA902" s="59">
        <v>459</v>
      </c>
      <c r="AB902" s="59">
        <v>570</v>
      </c>
      <c r="AC902" s="59">
        <v>638</v>
      </c>
      <c r="AD902" s="59">
        <v>281</v>
      </c>
      <c r="AE902" s="59">
        <v>321</v>
      </c>
      <c r="AF902" s="59">
        <v>409</v>
      </c>
      <c r="AG902" s="59">
        <v>287</v>
      </c>
      <c r="AH902" s="63">
        <v>19</v>
      </c>
      <c r="AI902" s="58"/>
      <c r="AJ902" s="58"/>
      <c r="AK902" s="58"/>
      <c r="AL902" s="58"/>
      <c r="AM902" s="58"/>
      <c r="AN902" s="58"/>
      <c r="AO902" s="58"/>
      <c r="AP902" s="58"/>
      <c r="AQ902" s="58"/>
      <c r="AR902" s="58"/>
      <c r="AS902" s="58"/>
      <c r="AT902" s="58"/>
      <c r="AU902" s="58"/>
      <c r="AV902" s="58"/>
      <c r="AW902" s="58"/>
      <c r="AX902" s="58"/>
      <c r="AY902" s="58"/>
      <c r="AZ902" s="58"/>
      <c r="BA902" s="58"/>
      <c r="BB902" s="58"/>
      <c r="BC902" s="58"/>
      <c r="BD902" s="58"/>
      <c r="BE902" s="58"/>
      <c r="BF902" s="58"/>
      <c r="BG902" s="58"/>
      <c r="BH902" s="58"/>
      <c r="BI902" s="58"/>
      <c r="BJ902" s="58"/>
      <c r="BK902" s="58"/>
      <c r="BL902" s="58"/>
      <c r="BM902" s="58"/>
      <c r="BN902" s="58"/>
      <c r="BO902" s="58"/>
      <c r="BP902" s="58"/>
      <c r="BQ902" s="58"/>
      <c r="BR902" s="58"/>
      <c r="BS902" s="58"/>
      <c r="BT902" s="58"/>
      <c r="BU902" s="58"/>
      <c r="BV902" s="58"/>
      <c r="BW902" s="58"/>
      <c r="BX902" s="58"/>
      <c r="BY902" s="58"/>
      <c r="BZ902" s="58"/>
      <c r="CA902" s="58"/>
      <c r="CB902" s="58"/>
      <c r="CC902" s="58"/>
      <c r="CD902" s="58"/>
      <c r="CE902" s="58"/>
      <c r="CF902" s="58"/>
    </row>
    <row r="903" spans="2:84" x14ac:dyDescent="0.2">
      <c r="B903" s="62" t="s">
        <v>541</v>
      </c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  <c r="AC903" s="58"/>
      <c r="AD903" s="58"/>
      <c r="AE903" s="58"/>
      <c r="AF903" s="58"/>
      <c r="AG903" s="58"/>
      <c r="AH903" s="58"/>
      <c r="AI903" s="58"/>
      <c r="AJ903" s="58"/>
      <c r="AK903" s="58"/>
      <c r="AL903" s="58"/>
      <c r="AM903" s="58"/>
      <c r="AN903" s="58"/>
      <c r="AO903" s="58"/>
      <c r="AP903" s="58"/>
      <c r="AQ903" s="58"/>
      <c r="AR903" s="58"/>
      <c r="AS903" s="58"/>
      <c r="AT903" s="58"/>
      <c r="AU903" s="58"/>
      <c r="AV903" s="58"/>
      <c r="AW903" s="58"/>
      <c r="AX903" s="58"/>
      <c r="AY903" s="58"/>
      <c r="AZ903" s="58"/>
      <c r="BA903" s="58"/>
      <c r="BB903" s="58"/>
      <c r="BC903" s="58"/>
      <c r="BD903" s="58"/>
      <c r="BE903" s="58"/>
      <c r="BF903" s="58"/>
      <c r="BG903" s="58"/>
      <c r="BH903" s="58"/>
      <c r="BI903" s="58"/>
      <c r="BJ903" s="58"/>
      <c r="BK903" s="58"/>
      <c r="BL903" s="58"/>
      <c r="BM903" s="58"/>
      <c r="BN903" s="58"/>
      <c r="BO903" s="58"/>
      <c r="BP903" s="58"/>
      <c r="BQ903" s="58"/>
      <c r="BR903" s="58"/>
      <c r="BS903" s="58"/>
      <c r="BT903" s="58"/>
      <c r="BU903" s="58"/>
      <c r="BV903" s="58"/>
      <c r="BW903" s="58"/>
      <c r="BX903" s="58"/>
      <c r="BY903" s="58"/>
      <c r="BZ903" s="58"/>
      <c r="CA903" s="58"/>
      <c r="CB903" s="58"/>
      <c r="CC903" s="58"/>
      <c r="CD903" s="58"/>
      <c r="CE903" s="58"/>
      <c r="CF903" s="58"/>
    </row>
    <row r="904" spans="2:84" x14ac:dyDescent="0.2">
      <c r="B904" s="62" t="s">
        <v>771</v>
      </c>
      <c r="G904" s="64">
        <v>258949</v>
      </c>
      <c r="H904" s="64">
        <v>320822</v>
      </c>
      <c r="I904" s="64">
        <v>241863</v>
      </c>
      <c r="J904" s="64">
        <v>230326</v>
      </c>
      <c r="K904" s="64">
        <v>273243</v>
      </c>
      <c r="L904" s="64">
        <v>199604</v>
      </c>
      <c r="M904" s="64">
        <v>252552</v>
      </c>
      <c r="N904" s="64">
        <v>294230</v>
      </c>
      <c r="O904" s="64">
        <v>270899</v>
      </c>
      <c r="P904" s="64">
        <v>339677</v>
      </c>
      <c r="Q904" s="64">
        <v>433683</v>
      </c>
      <c r="R904" s="64">
        <v>318907</v>
      </c>
      <c r="S904" s="64">
        <v>349619</v>
      </c>
      <c r="T904" s="64">
        <v>478017</v>
      </c>
      <c r="U904" s="64">
        <v>283699</v>
      </c>
      <c r="V904" s="64">
        <v>361537</v>
      </c>
      <c r="W904" s="64">
        <v>369102</v>
      </c>
      <c r="X904" s="64">
        <v>221920</v>
      </c>
      <c r="Y904" s="64">
        <v>284586</v>
      </c>
      <c r="Z904" s="64">
        <v>325141</v>
      </c>
      <c r="AA904" s="64">
        <v>283730</v>
      </c>
      <c r="AB904" s="64">
        <v>180075</v>
      </c>
      <c r="AC904" s="64">
        <v>421802</v>
      </c>
      <c r="AD904" s="64">
        <v>344515</v>
      </c>
      <c r="AE904" s="64">
        <v>360705</v>
      </c>
      <c r="AF904" s="64">
        <v>472469</v>
      </c>
      <c r="AG904" s="64">
        <v>351759</v>
      </c>
      <c r="AH904" s="64">
        <v>279156</v>
      </c>
      <c r="AI904" s="64">
        <v>320082</v>
      </c>
      <c r="AJ904" s="64">
        <v>213113</v>
      </c>
      <c r="AK904" s="64">
        <v>257082</v>
      </c>
      <c r="AL904" s="64">
        <v>335993</v>
      </c>
      <c r="AM904" s="64">
        <v>270580</v>
      </c>
      <c r="AN904" s="64">
        <v>301008</v>
      </c>
      <c r="AO904" s="64">
        <v>524204</v>
      </c>
      <c r="AP904" s="64">
        <v>531968</v>
      </c>
      <c r="AQ904" s="64">
        <v>573591</v>
      </c>
      <c r="AR904" s="64">
        <v>712210</v>
      </c>
      <c r="AS904" s="64">
        <v>644454</v>
      </c>
      <c r="AT904" s="64">
        <v>600340</v>
      </c>
      <c r="AU904" s="64">
        <v>729625</v>
      </c>
      <c r="AV904" s="64">
        <v>615269</v>
      </c>
      <c r="AW904" s="64">
        <v>802738</v>
      </c>
      <c r="AX904" s="65">
        <v>1179431</v>
      </c>
      <c r="AY904" s="64">
        <v>948614</v>
      </c>
      <c r="AZ904" s="65">
        <v>1035028</v>
      </c>
      <c r="BA904" s="65">
        <v>1447405</v>
      </c>
      <c r="BB904" s="65">
        <v>1245954</v>
      </c>
      <c r="BC904" s="65">
        <v>1184176</v>
      </c>
      <c r="BD904" s="65">
        <v>1534792</v>
      </c>
      <c r="BE904" s="65">
        <v>1262893</v>
      </c>
      <c r="BF904" s="65">
        <v>1210999</v>
      </c>
      <c r="BG904" s="65">
        <v>1661139</v>
      </c>
      <c r="BH904" s="64">
        <v>986862</v>
      </c>
      <c r="BI904" s="64">
        <v>326925</v>
      </c>
      <c r="BJ904" s="61">
        <v>66881</v>
      </c>
      <c r="BK904" s="61">
        <v>44622</v>
      </c>
      <c r="BL904" s="61">
        <v>20633</v>
      </c>
      <c r="BM904" s="61">
        <v>24434</v>
      </c>
      <c r="BN904" s="61">
        <v>20139</v>
      </c>
      <c r="BO904" s="61">
        <v>10801</v>
      </c>
      <c r="BP904" s="60">
        <v>9683</v>
      </c>
      <c r="BQ904" s="60">
        <v>1309</v>
      </c>
      <c r="BR904" s="60">
        <v>2794</v>
      </c>
      <c r="BS904" s="60">
        <v>1113</v>
      </c>
      <c r="BT904" s="59">
        <v>901</v>
      </c>
      <c r="BU904" s="59">
        <v>265</v>
      </c>
      <c r="BV904" s="59">
        <v>620</v>
      </c>
      <c r="BW904" s="59"/>
      <c r="BX904" s="59"/>
      <c r="BY904" s="59"/>
      <c r="BZ904" s="59"/>
      <c r="CA904" s="59"/>
      <c r="CB904" s="59"/>
      <c r="CC904" s="59">
        <v>289</v>
      </c>
      <c r="CD904" s="60">
        <v>1312</v>
      </c>
      <c r="CE904" s="59">
        <v>235</v>
      </c>
      <c r="CF904" s="58"/>
    </row>
    <row r="905" spans="2:84" x14ac:dyDescent="0.2">
      <c r="B905" s="62" t="s">
        <v>546</v>
      </c>
      <c r="G905" s="65">
        <v>2207698</v>
      </c>
      <c r="H905" s="65">
        <v>3047172</v>
      </c>
      <c r="I905" s="65">
        <v>2553411</v>
      </c>
      <c r="J905" s="65">
        <v>2994870</v>
      </c>
      <c r="K905" s="65">
        <v>3927858</v>
      </c>
      <c r="L905" s="65">
        <v>3127072</v>
      </c>
      <c r="M905" s="65">
        <v>3738934</v>
      </c>
      <c r="N905" s="65">
        <v>3743297</v>
      </c>
      <c r="O905" s="65">
        <v>2671017</v>
      </c>
      <c r="P905" s="65">
        <v>2400116</v>
      </c>
      <c r="Q905" s="65">
        <v>3086403</v>
      </c>
      <c r="R905" s="65">
        <v>2181504</v>
      </c>
      <c r="S905" s="65">
        <v>1675217</v>
      </c>
      <c r="T905" s="65">
        <v>2426929</v>
      </c>
      <c r="U905" s="65">
        <v>1526100</v>
      </c>
      <c r="V905" s="65">
        <v>1336663</v>
      </c>
      <c r="W905" s="65">
        <v>1162584</v>
      </c>
      <c r="X905" s="61">
        <v>99266</v>
      </c>
      <c r="Y905" s="61">
        <v>39927</v>
      </c>
      <c r="Z905" s="61">
        <v>19118</v>
      </c>
      <c r="AA905" s="60">
        <v>2202</v>
      </c>
      <c r="AB905" s="60">
        <v>2715</v>
      </c>
      <c r="AC905" s="60">
        <v>3433</v>
      </c>
      <c r="AD905" s="59">
        <v>704</v>
      </c>
      <c r="AE905" s="59">
        <v>809</v>
      </c>
      <c r="AF905" s="59">
        <v>329</v>
      </c>
      <c r="AG905" s="60">
        <v>1277</v>
      </c>
      <c r="AH905" s="60">
        <v>2553</v>
      </c>
      <c r="AI905" s="60">
        <v>3192</v>
      </c>
      <c r="AJ905" s="60">
        <v>2553</v>
      </c>
      <c r="AK905" s="60">
        <v>2553</v>
      </c>
      <c r="AL905" s="60">
        <v>3473</v>
      </c>
      <c r="AM905" s="60">
        <v>3396</v>
      </c>
      <c r="AN905" s="60">
        <v>2553</v>
      </c>
      <c r="AO905" s="60">
        <v>3192</v>
      </c>
      <c r="AP905" s="58"/>
      <c r="AQ905" s="58"/>
      <c r="AR905" s="58"/>
      <c r="AS905" s="58"/>
      <c r="AT905" s="58"/>
      <c r="AU905" s="58"/>
      <c r="AV905" s="58"/>
      <c r="AW905" s="58"/>
      <c r="AX905" s="58"/>
      <c r="AY905" s="58"/>
      <c r="AZ905" s="58"/>
      <c r="BA905" s="58"/>
      <c r="BB905" s="58"/>
      <c r="BC905" s="58"/>
      <c r="BD905" s="58"/>
      <c r="BE905" s="58"/>
      <c r="BF905" s="58"/>
      <c r="BG905" s="58"/>
      <c r="BH905" s="58"/>
      <c r="BI905" s="58"/>
      <c r="BJ905" s="58"/>
      <c r="BK905" s="58"/>
      <c r="BL905" s="58"/>
      <c r="BM905" s="58"/>
      <c r="BN905" s="58"/>
      <c r="BO905" s="58"/>
      <c r="BP905" s="58"/>
      <c r="BQ905" s="58"/>
      <c r="BR905" s="58"/>
      <c r="BS905" s="58"/>
      <c r="BT905" s="58"/>
      <c r="BU905" s="58"/>
      <c r="BV905" s="58"/>
      <c r="BW905" s="58"/>
      <c r="BX905" s="58"/>
      <c r="BY905" s="58"/>
      <c r="BZ905" s="58"/>
      <c r="CA905" s="58"/>
      <c r="CB905" s="58"/>
      <c r="CC905" s="58"/>
      <c r="CD905" s="58"/>
      <c r="CE905" s="58"/>
      <c r="CF905" s="58"/>
    </row>
    <row r="906" spans="2:84" x14ac:dyDescent="0.2">
      <c r="B906" s="62" t="s">
        <v>547</v>
      </c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  <c r="AC906" s="58"/>
      <c r="AD906" s="58"/>
      <c r="AE906" s="58"/>
      <c r="AF906" s="58"/>
      <c r="AG906" s="58"/>
      <c r="AH906" s="58"/>
      <c r="AI906" s="58"/>
      <c r="AJ906" s="58"/>
      <c r="AK906" s="58"/>
      <c r="AL906" s="58"/>
      <c r="AM906" s="58"/>
      <c r="AN906" s="58"/>
      <c r="AO906" s="58"/>
      <c r="AP906" s="58"/>
      <c r="AQ906" s="58"/>
      <c r="AR906" s="58"/>
      <c r="AS906" s="58"/>
      <c r="AT906" s="58"/>
      <c r="AU906" s="58"/>
      <c r="AV906" s="58"/>
      <c r="AW906" s="58"/>
      <c r="AX906" s="58"/>
      <c r="AY906" s="58"/>
      <c r="AZ906" s="58"/>
      <c r="BA906" s="58"/>
      <c r="BB906" s="58"/>
      <c r="BC906" s="58"/>
      <c r="BD906" s="58"/>
      <c r="BE906" s="58"/>
      <c r="BF906" s="58"/>
      <c r="BG906" s="58"/>
      <c r="BH906" s="58"/>
      <c r="BI906" s="58"/>
      <c r="BJ906" s="58"/>
      <c r="BK906" s="58"/>
      <c r="BL906" s="58"/>
      <c r="BM906" s="58"/>
      <c r="BN906" s="58"/>
      <c r="BO906" s="58"/>
      <c r="BP906" s="58"/>
      <c r="BQ906" s="58"/>
      <c r="BR906" s="58"/>
      <c r="BS906" s="58"/>
      <c r="BT906" s="58"/>
      <c r="BU906" s="58"/>
      <c r="BV906" s="58"/>
      <c r="BW906" s="58"/>
      <c r="BX906" s="58"/>
      <c r="BY906" s="58"/>
      <c r="BZ906" s="58"/>
      <c r="CA906" s="58"/>
      <c r="CB906" s="58"/>
      <c r="CC906" s="58"/>
      <c r="CD906" s="58"/>
      <c r="CE906" s="58"/>
      <c r="CF906" s="58"/>
    </row>
    <row r="907" spans="2:84" x14ac:dyDescent="0.2">
      <c r="B907" s="62" t="s">
        <v>553</v>
      </c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  <c r="AC907" s="58"/>
      <c r="AD907" s="58"/>
      <c r="AE907" s="58"/>
      <c r="AF907" s="58"/>
      <c r="AG907" s="58"/>
      <c r="AH907" s="58"/>
      <c r="AI907" s="58"/>
      <c r="AJ907" s="58"/>
      <c r="AK907" s="58"/>
      <c r="AL907" s="58"/>
      <c r="AM907" s="58"/>
      <c r="AN907" s="58"/>
      <c r="AO907" s="58"/>
      <c r="AP907" s="58"/>
      <c r="AQ907" s="58"/>
      <c r="AR907" s="58"/>
      <c r="AS907" s="58"/>
      <c r="AT907" s="58"/>
      <c r="AU907" s="58"/>
      <c r="AV907" s="58"/>
      <c r="AW907" s="58"/>
      <c r="AX907" s="58"/>
      <c r="AY907" s="58"/>
      <c r="AZ907" s="58"/>
      <c r="BA907" s="58"/>
      <c r="BB907" s="58"/>
      <c r="BC907" s="58"/>
      <c r="BD907" s="58"/>
      <c r="BE907" s="58"/>
      <c r="BF907" s="58"/>
      <c r="BG907" s="58"/>
      <c r="BH907" s="58"/>
      <c r="BI907" s="58"/>
      <c r="BJ907" s="58"/>
      <c r="BK907" s="58"/>
      <c r="BL907" s="58"/>
      <c r="BM907" s="58"/>
      <c r="BN907" s="58"/>
      <c r="BO907" s="58"/>
      <c r="BP907" s="58"/>
      <c r="BQ907" s="58"/>
      <c r="BR907" s="58"/>
      <c r="BS907" s="58"/>
      <c r="BT907" s="58"/>
      <c r="BU907" s="58"/>
      <c r="BV907" s="58"/>
      <c r="BW907" s="58"/>
      <c r="BX907" s="58"/>
      <c r="BY907" s="58"/>
      <c r="BZ907" s="58"/>
      <c r="CA907" s="58"/>
      <c r="CB907" s="58"/>
      <c r="CC907" s="58"/>
      <c r="CD907" s="58"/>
      <c r="CE907" s="58"/>
      <c r="CF907" s="58"/>
    </row>
    <row r="908" spans="2:84" x14ac:dyDescent="0.2">
      <c r="B908" s="62" t="s">
        <v>559</v>
      </c>
      <c r="G908" s="61">
        <v>93778</v>
      </c>
      <c r="H908" s="64">
        <v>113940</v>
      </c>
      <c r="I908" s="61">
        <v>86009</v>
      </c>
      <c r="J908" s="61">
        <v>75788</v>
      </c>
      <c r="K908" s="64">
        <v>100414</v>
      </c>
      <c r="L908" s="61">
        <v>84489</v>
      </c>
      <c r="M908" s="61">
        <v>83410</v>
      </c>
      <c r="N908" s="64">
        <v>105475</v>
      </c>
      <c r="O908" s="61">
        <v>83992</v>
      </c>
      <c r="P908" s="61">
        <v>64787</v>
      </c>
      <c r="Q908" s="61">
        <v>65880</v>
      </c>
      <c r="R908" s="61">
        <v>55077</v>
      </c>
      <c r="S908" s="61">
        <v>55159</v>
      </c>
      <c r="T908" s="61">
        <v>66630</v>
      </c>
      <c r="U908" s="61">
        <v>48001</v>
      </c>
      <c r="V908" s="61">
        <v>39572</v>
      </c>
      <c r="W908" s="61">
        <v>35653</v>
      </c>
      <c r="X908" s="60">
        <v>7690</v>
      </c>
      <c r="Y908" s="60">
        <v>4037</v>
      </c>
      <c r="Z908" s="59">
        <v>839</v>
      </c>
      <c r="AA908" s="59">
        <v>538</v>
      </c>
      <c r="AB908" s="59">
        <v>538</v>
      </c>
      <c r="AC908" s="58"/>
      <c r="AD908" s="58"/>
      <c r="AE908" s="58"/>
      <c r="AF908" s="58"/>
      <c r="AG908" s="58"/>
      <c r="AH908" s="58"/>
      <c r="AI908" s="58"/>
      <c r="AJ908" s="58"/>
      <c r="AK908" s="58"/>
      <c r="AL908" s="58"/>
      <c r="AM908" s="58"/>
      <c r="AN908" s="58"/>
      <c r="AO908" s="58"/>
      <c r="AP908" s="58"/>
      <c r="AQ908" s="58"/>
      <c r="AR908" s="58"/>
      <c r="AS908" s="58"/>
      <c r="AT908" s="58"/>
      <c r="AU908" s="58"/>
      <c r="AV908" s="58"/>
      <c r="AW908" s="58"/>
      <c r="AX908" s="58"/>
      <c r="AY908" s="58"/>
      <c r="AZ908" s="58"/>
      <c r="BA908" s="58"/>
      <c r="BB908" s="58"/>
      <c r="BC908" s="58"/>
      <c r="BD908" s="58"/>
      <c r="BE908" s="58"/>
      <c r="BF908" s="58"/>
      <c r="BG908" s="58"/>
      <c r="BH908" s="58"/>
      <c r="BI908" s="58"/>
      <c r="BJ908" s="58"/>
      <c r="BK908" s="58"/>
      <c r="BL908" s="58"/>
      <c r="BM908" s="58"/>
      <c r="BN908" s="58"/>
      <c r="BO908" s="58"/>
      <c r="BP908" s="58"/>
      <c r="BQ908" s="58"/>
      <c r="BR908" s="58"/>
      <c r="BS908" s="58"/>
      <c r="BT908" s="58"/>
      <c r="BU908" s="58"/>
      <c r="BV908" s="58"/>
      <c r="BW908" s="58"/>
      <c r="BX908" s="58"/>
      <c r="BY908" s="58"/>
      <c r="BZ908" s="58"/>
      <c r="CA908" s="58"/>
      <c r="CB908" s="58"/>
      <c r="CC908" s="58"/>
      <c r="CD908" s="58"/>
      <c r="CE908" s="58"/>
      <c r="CF908" s="58"/>
    </row>
    <row r="909" spans="2:84" x14ac:dyDescent="0.2">
      <c r="B909" s="62" t="s">
        <v>562</v>
      </c>
      <c r="G909" s="61">
        <v>39113</v>
      </c>
      <c r="H909" s="61">
        <v>98880</v>
      </c>
      <c r="I909" s="61">
        <v>88895</v>
      </c>
      <c r="J909" s="64">
        <v>102308</v>
      </c>
      <c r="K909" s="64">
        <v>232243</v>
      </c>
      <c r="L909" s="61">
        <v>16480</v>
      </c>
      <c r="M909" s="64">
        <v>147040</v>
      </c>
      <c r="N909" s="58"/>
      <c r="O909" s="61">
        <v>64480</v>
      </c>
      <c r="P909" s="58"/>
      <c r="Q909" s="58"/>
      <c r="R909" s="60">
        <v>9485</v>
      </c>
      <c r="S909" s="64">
        <v>110240</v>
      </c>
      <c r="T909" s="64">
        <v>163422</v>
      </c>
      <c r="U909" s="61">
        <v>18388</v>
      </c>
      <c r="V909" s="60">
        <v>3803</v>
      </c>
      <c r="W909" s="65">
        <v>1026868</v>
      </c>
      <c r="X909" s="64">
        <v>971776</v>
      </c>
      <c r="Y909" s="61">
        <v>49440</v>
      </c>
      <c r="Z909" s="61">
        <v>51054</v>
      </c>
      <c r="AA909" s="64">
        <v>169359</v>
      </c>
      <c r="AB909" s="61">
        <v>55558</v>
      </c>
      <c r="AC909" s="61">
        <v>60160</v>
      </c>
      <c r="AD909" s="58"/>
      <c r="AE909" s="61">
        <v>16480</v>
      </c>
      <c r="AF909" s="60">
        <v>2098</v>
      </c>
      <c r="AG909" s="64">
        <v>130720</v>
      </c>
      <c r="AH909" s="61">
        <v>16480</v>
      </c>
      <c r="AI909" s="61">
        <v>65426</v>
      </c>
      <c r="AJ909" s="61">
        <v>32466</v>
      </c>
      <c r="AK909" s="61">
        <v>36660</v>
      </c>
      <c r="AL909" s="58"/>
      <c r="AM909" s="58"/>
      <c r="AN909" s="58"/>
      <c r="AO909" s="58"/>
      <c r="AP909" s="58"/>
      <c r="AQ909" s="58"/>
      <c r="AR909" s="58"/>
      <c r="AS909" s="58"/>
      <c r="AT909" s="58"/>
      <c r="AU909" s="58"/>
      <c r="AV909" s="58"/>
      <c r="AW909" s="58"/>
      <c r="AX909" s="58"/>
      <c r="AY909" s="58"/>
      <c r="AZ909" s="58"/>
      <c r="BA909" s="58"/>
      <c r="BB909" s="58"/>
      <c r="BC909" s="58"/>
      <c r="BD909" s="58"/>
      <c r="BE909" s="58"/>
      <c r="BF909" s="58"/>
      <c r="BG909" s="58"/>
      <c r="BH909" s="58"/>
      <c r="BI909" s="58"/>
      <c r="BJ909" s="58"/>
      <c r="BK909" s="58"/>
      <c r="BL909" s="58"/>
      <c r="BM909" s="58"/>
      <c r="BN909" s="58"/>
      <c r="BO909" s="58"/>
      <c r="BP909" s="58"/>
      <c r="BQ909" s="58"/>
      <c r="BR909" s="58"/>
      <c r="BS909" s="58"/>
      <c r="BT909" s="58"/>
      <c r="BU909" s="58"/>
      <c r="BV909" s="58"/>
      <c r="BW909" s="58"/>
      <c r="BX909" s="58"/>
      <c r="BY909" s="58"/>
      <c r="BZ909" s="58"/>
      <c r="CA909" s="58"/>
      <c r="CB909" s="58"/>
      <c r="CC909" s="58"/>
      <c r="CD909" s="58"/>
      <c r="CE909" s="58"/>
      <c r="CF909" s="58"/>
    </row>
    <row r="910" spans="2:84" x14ac:dyDescent="0.2">
      <c r="B910" s="62" t="s">
        <v>563</v>
      </c>
      <c r="G910" s="58"/>
      <c r="H910" s="59">
        <v>272</v>
      </c>
      <c r="I910" s="59">
        <v>695</v>
      </c>
      <c r="J910" s="59">
        <v>725</v>
      </c>
      <c r="K910" s="60">
        <v>1868</v>
      </c>
      <c r="L910" s="60">
        <v>1034</v>
      </c>
      <c r="M910" s="60">
        <v>1212</v>
      </c>
      <c r="N910" s="59">
        <v>516</v>
      </c>
      <c r="O910" s="59">
        <v>875</v>
      </c>
      <c r="P910" s="60">
        <v>1066</v>
      </c>
      <c r="Q910" s="59">
        <v>606</v>
      </c>
      <c r="R910" s="59">
        <v>514</v>
      </c>
      <c r="S910" s="60">
        <v>1277</v>
      </c>
      <c r="T910" s="59">
        <v>606</v>
      </c>
      <c r="U910" s="59">
        <v>422</v>
      </c>
      <c r="V910" s="59">
        <v>392</v>
      </c>
      <c r="W910" s="59">
        <v>121</v>
      </c>
      <c r="X910" s="63">
        <v>61</v>
      </c>
      <c r="Y910" s="58"/>
      <c r="Z910" s="58"/>
      <c r="AA910" s="58"/>
      <c r="AB910" s="58"/>
      <c r="AC910" s="63">
        <v>30</v>
      </c>
      <c r="AD910" s="63">
        <v>60</v>
      </c>
      <c r="AE910" s="58"/>
      <c r="AF910" s="58"/>
      <c r="AG910" s="58"/>
      <c r="AH910" s="58"/>
      <c r="AI910" s="63">
        <v>30</v>
      </c>
      <c r="AJ910" s="58"/>
      <c r="AK910" s="58"/>
      <c r="AL910" s="58"/>
      <c r="AM910" s="58"/>
      <c r="AN910" s="58"/>
      <c r="AO910" s="58"/>
      <c r="AP910" s="58"/>
      <c r="AQ910" s="58"/>
      <c r="AR910" s="58"/>
      <c r="AS910" s="58"/>
      <c r="AT910" s="58"/>
      <c r="AU910" s="58"/>
      <c r="AV910" s="58"/>
      <c r="AW910" s="58"/>
      <c r="AX910" s="58"/>
      <c r="AY910" s="58"/>
      <c r="AZ910" s="58"/>
      <c r="BA910" s="58"/>
      <c r="BB910" s="58"/>
      <c r="BC910" s="58"/>
      <c r="BD910" s="58"/>
      <c r="BE910" s="58"/>
      <c r="BF910" s="58"/>
      <c r="BG910" s="58"/>
      <c r="BH910" s="58"/>
      <c r="BI910" s="58"/>
      <c r="BJ910" s="58"/>
      <c r="BK910" s="58"/>
      <c r="BL910" s="58"/>
      <c r="BM910" s="58"/>
      <c r="BN910" s="58"/>
      <c r="BO910" s="58"/>
      <c r="BP910" s="58"/>
      <c r="BQ910" s="58"/>
      <c r="BR910" s="58"/>
      <c r="BS910" s="58"/>
      <c r="BT910" s="58"/>
      <c r="BU910" s="58"/>
      <c r="BV910" s="58"/>
      <c r="BW910" s="58"/>
      <c r="BX910" s="58"/>
      <c r="BY910" s="58"/>
      <c r="BZ910" s="58"/>
      <c r="CA910" s="58"/>
      <c r="CB910" s="58"/>
      <c r="CC910" s="58"/>
      <c r="CD910" s="58"/>
      <c r="CE910" s="58"/>
      <c r="CF910" s="58"/>
    </row>
    <row r="911" spans="2:84" x14ac:dyDescent="0.2">
      <c r="B911" s="62" t="s">
        <v>564</v>
      </c>
      <c r="G911" s="61">
        <v>18731</v>
      </c>
      <c r="H911" s="61">
        <v>83948</v>
      </c>
      <c r="I911" s="61">
        <v>88573</v>
      </c>
      <c r="J911" s="61">
        <v>18075</v>
      </c>
      <c r="K911" s="61">
        <v>18400</v>
      </c>
      <c r="L911" s="61">
        <v>12654</v>
      </c>
      <c r="M911" s="61">
        <v>18190</v>
      </c>
      <c r="N911" s="61">
        <v>20821</v>
      </c>
      <c r="O911" s="61">
        <v>12321</v>
      </c>
      <c r="P911" s="61">
        <v>11229</v>
      </c>
      <c r="Q911" s="61">
        <v>15800</v>
      </c>
      <c r="R911" s="60">
        <v>7708</v>
      </c>
      <c r="S911" s="61">
        <v>10504</v>
      </c>
      <c r="T911" s="61">
        <v>22169</v>
      </c>
      <c r="U911" s="61">
        <v>19495</v>
      </c>
      <c r="V911" s="61">
        <v>10543</v>
      </c>
      <c r="W911" s="61">
        <v>16870</v>
      </c>
      <c r="X911" s="60">
        <v>6172</v>
      </c>
      <c r="Y911" s="60">
        <v>3899</v>
      </c>
      <c r="Z911" s="60">
        <v>7540</v>
      </c>
      <c r="AA911" s="61">
        <v>11185</v>
      </c>
      <c r="AB911" s="60">
        <v>8676</v>
      </c>
      <c r="AC911" s="61">
        <v>18911</v>
      </c>
      <c r="AD911" s="60">
        <v>4690</v>
      </c>
      <c r="AE911" s="60">
        <v>6919</v>
      </c>
      <c r="AF911" s="61">
        <v>12151</v>
      </c>
      <c r="AG911" s="61">
        <v>10177</v>
      </c>
      <c r="AH911" s="61">
        <v>10834</v>
      </c>
      <c r="AI911" s="61">
        <v>14720</v>
      </c>
      <c r="AJ911" s="61">
        <v>11730</v>
      </c>
      <c r="AK911" s="60">
        <v>8935</v>
      </c>
      <c r="AL911" s="60">
        <v>7856</v>
      </c>
      <c r="AM911" s="60">
        <v>8122</v>
      </c>
      <c r="AN911" s="61">
        <v>12231</v>
      </c>
      <c r="AO911" s="60">
        <v>9878</v>
      </c>
      <c r="AP911" s="60">
        <v>8337</v>
      </c>
      <c r="AQ911" s="60">
        <v>8709</v>
      </c>
      <c r="AR911" s="60">
        <v>8887</v>
      </c>
      <c r="AS911" s="60">
        <v>8623</v>
      </c>
      <c r="AT911" s="61">
        <v>11012</v>
      </c>
      <c r="AU911" s="61">
        <v>11892</v>
      </c>
      <c r="AV911" s="61">
        <v>10731</v>
      </c>
      <c r="AW911" s="60">
        <v>7459</v>
      </c>
      <c r="AX911" s="60">
        <v>9667</v>
      </c>
      <c r="AY911" s="60">
        <v>2113</v>
      </c>
      <c r="AZ911" s="60">
        <v>5669</v>
      </c>
      <c r="BA911" s="60">
        <v>6320</v>
      </c>
      <c r="BB911" s="60">
        <v>6549</v>
      </c>
      <c r="BC911" s="60">
        <v>7552</v>
      </c>
      <c r="BD911" s="60">
        <v>7690</v>
      </c>
      <c r="BE911" s="61">
        <v>10249</v>
      </c>
      <c r="BF911" s="60">
        <v>6714</v>
      </c>
      <c r="BG911" s="60">
        <v>7927</v>
      </c>
      <c r="BH911" s="60">
        <v>4875</v>
      </c>
      <c r="BI911" s="60">
        <v>1932</v>
      </c>
      <c r="BJ911" s="60">
        <v>2253</v>
      </c>
      <c r="BK911" s="58"/>
      <c r="BL911" s="58"/>
      <c r="BM911" s="59">
        <v>165</v>
      </c>
      <c r="BN911" s="58"/>
      <c r="BO911" s="58"/>
      <c r="BP911" s="58"/>
      <c r="BQ911" s="58"/>
      <c r="BR911" s="58"/>
      <c r="BS911" s="58"/>
      <c r="BT911" s="58"/>
      <c r="BU911" s="58"/>
      <c r="BV911" s="58"/>
      <c r="BW911" s="58"/>
      <c r="BX911" s="58"/>
      <c r="BY911" s="58"/>
      <c r="BZ911" s="58"/>
      <c r="CA911" s="58"/>
      <c r="CB911" s="58"/>
      <c r="CC911" s="58"/>
      <c r="CD911" s="58"/>
      <c r="CE911" s="58"/>
      <c r="CF911" s="58"/>
    </row>
    <row r="912" spans="2:84" x14ac:dyDescent="0.2">
      <c r="B912" s="62" t="s">
        <v>571</v>
      </c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  <c r="AC912" s="58"/>
      <c r="AD912" s="58"/>
      <c r="AE912" s="58"/>
      <c r="AF912" s="58"/>
      <c r="AG912" s="58"/>
      <c r="AH912" s="58"/>
      <c r="AI912" s="58"/>
      <c r="AJ912" s="58"/>
      <c r="AK912" s="58"/>
      <c r="AL912" s="58"/>
      <c r="AM912" s="58"/>
      <c r="AN912" s="58"/>
      <c r="AO912" s="58"/>
      <c r="AP912" s="58"/>
      <c r="AQ912" s="58"/>
      <c r="AR912" s="58"/>
      <c r="AS912" s="58"/>
      <c r="AT912" s="58"/>
      <c r="AU912" s="58"/>
      <c r="AV912" s="58"/>
      <c r="AW912" s="58"/>
      <c r="AX912" s="58"/>
      <c r="AY912" s="58"/>
      <c r="AZ912" s="58"/>
      <c r="BA912" s="58"/>
      <c r="BB912" s="58"/>
      <c r="BC912" s="58"/>
      <c r="BD912" s="58"/>
      <c r="BE912" s="58"/>
      <c r="BF912" s="58"/>
      <c r="BG912" s="58"/>
      <c r="BH912" s="58"/>
      <c r="BI912" s="58"/>
      <c r="BJ912" s="58"/>
      <c r="BK912" s="58"/>
      <c r="BL912" s="58"/>
      <c r="BM912" s="58"/>
      <c r="BN912" s="58"/>
      <c r="BO912" s="58"/>
      <c r="BP912" s="58"/>
      <c r="BQ912" s="58"/>
      <c r="BR912" s="58"/>
      <c r="BS912" s="58"/>
      <c r="BT912" s="58"/>
      <c r="BU912" s="58"/>
      <c r="BV912" s="58"/>
      <c r="BW912" s="58"/>
      <c r="BX912" s="58"/>
      <c r="BY912" s="58"/>
      <c r="BZ912" s="58"/>
      <c r="CA912" s="58"/>
      <c r="CB912" s="58"/>
      <c r="CC912" s="58"/>
      <c r="CD912" s="58"/>
      <c r="CE912" s="58"/>
      <c r="CF912" s="58"/>
    </row>
    <row r="913" spans="2:84" x14ac:dyDescent="0.2">
      <c r="B913" s="62" t="s">
        <v>574</v>
      </c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61">
        <v>31988</v>
      </c>
      <c r="T913" s="61">
        <v>21155</v>
      </c>
      <c r="U913" s="60">
        <v>6919</v>
      </c>
      <c r="V913" s="61">
        <v>12465</v>
      </c>
      <c r="W913" s="61">
        <v>23697</v>
      </c>
      <c r="X913" s="61">
        <v>28038</v>
      </c>
      <c r="Y913" s="61">
        <v>37723</v>
      </c>
      <c r="Z913" s="61">
        <v>46953</v>
      </c>
      <c r="AA913" s="61">
        <v>20507</v>
      </c>
      <c r="AB913" s="61">
        <v>43042</v>
      </c>
      <c r="AC913" s="61">
        <v>43740</v>
      </c>
      <c r="AD913" s="61">
        <v>37824</v>
      </c>
      <c r="AE913" s="61">
        <v>43218</v>
      </c>
      <c r="AF913" s="61">
        <v>51309</v>
      </c>
      <c r="AG913" s="61">
        <v>45413</v>
      </c>
      <c r="AH913" s="61">
        <v>37881</v>
      </c>
      <c r="AI913" s="61">
        <v>41192</v>
      </c>
      <c r="AJ913" s="61">
        <v>35064</v>
      </c>
      <c r="AK913" s="61">
        <v>31284</v>
      </c>
      <c r="AL913" s="61">
        <v>39895</v>
      </c>
      <c r="AM913" s="61">
        <v>33816</v>
      </c>
      <c r="AN913" s="61">
        <v>32321</v>
      </c>
      <c r="AO913" s="61">
        <v>40683</v>
      </c>
      <c r="AP913" s="61">
        <v>33536</v>
      </c>
      <c r="AQ913" s="61">
        <v>35020</v>
      </c>
      <c r="AR913" s="61">
        <v>36655</v>
      </c>
      <c r="AS913" s="61">
        <v>26750</v>
      </c>
      <c r="AT913" s="61">
        <v>30915</v>
      </c>
      <c r="AU913" s="61">
        <v>37802</v>
      </c>
      <c r="AV913" s="61">
        <v>30414</v>
      </c>
      <c r="AW913" s="61">
        <v>27246</v>
      </c>
      <c r="AX913" s="61">
        <v>46531</v>
      </c>
      <c r="AY913" s="61">
        <v>35184</v>
      </c>
      <c r="AZ913" s="61">
        <v>31544</v>
      </c>
      <c r="BA913" s="61">
        <v>38606</v>
      </c>
      <c r="BB913" s="61">
        <v>29288</v>
      </c>
      <c r="BC913" s="61">
        <v>27391</v>
      </c>
      <c r="BD913" s="61">
        <v>36354</v>
      </c>
      <c r="BE913" s="61">
        <v>27031</v>
      </c>
      <c r="BF913" s="61">
        <v>30174</v>
      </c>
      <c r="BG913" s="61">
        <v>32519</v>
      </c>
      <c r="BH913" s="61">
        <v>43846</v>
      </c>
      <c r="BI913" s="61">
        <v>59109</v>
      </c>
      <c r="BJ913" s="61">
        <v>43368</v>
      </c>
      <c r="BK913" s="60">
        <v>8219</v>
      </c>
      <c r="BL913" s="60">
        <v>3724</v>
      </c>
      <c r="BM913" s="59">
        <v>846</v>
      </c>
      <c r="BN913" s="60">
        <v>1075</v>
      </c>
      <c r="BO913" s="59">
        <v>557</v>
      </c>
      <c r="BP913" s="58"/>
      <c r="BQ913" s="58"/>
      <c r="BR913" s="58"/>
      <c r="BS913" s="59">
        <v>174</v>
      </c>
      <c r="BT913" s="58"/>
      <c r="BU913" s="58"/>
      <c r="BV913" s="58"/>
      <c r="BW913" s="58"/>
      <c r="BX913" s="58"/>
      <c r="BY913" s="58"/>
      <c r="BZ913" s="58"/>
      <c r="CA913" s="58"/>
      <c r="CB913" s="58"/>
      <c r="CC913" s="58"/>
      <c r="CD913" s="58"/>
      <c r="CE913" s="58"/>
      <c r="CF913" s="58"/>
    </row>
  </sheetData>
  <sortState ref="B3:BV446">
    <sortCondition descending="1" ref="BV3:BV44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C453"/>
  <sheetViews>
    <sheetView workbookViewId="0">
      <pane xSplit="1" ySplit="5" topLeftCell="DT6" activePane="bottomRight" state="frozen"/>
      <selection pane="topRight" activeCell="B1" sqref="B1"/>
      <selection pane="bottomLeft" activeCell="A3" sqref="A3"/>
      <selection pane="bottomRight" activeCell="DX9" sqref="DX9"/>
    </sheetView>
  </sheetViews>
  <sheetFormatPr defaultRowHeight="12.75" x14ac:dyDescent="0.2"/>
  <cols>
    <col min="1" max="1" width="40.140625" style="101" bestFit="1" customWidth="1"/>
    <col min="2" max="2" width="14.42578125" style="101" bestFit="1" customWidth="1"/>
    <col min="3" max="3" width="12.5703125" style="101" bestFit="1" customWidth="1"/>
    <col min="4" max="4" width="14.42578125" style="101" bestFit="1" customWidth="1"/>
    <col min="5" max="5" width="12.5703125" style="101" bestFit="1" customWidth="1"/>
    <col min="6" max="6" width="14.42578125" style="101" bestFit="1" customWidth="1"/>
    <col min="7" max="7" width="12.5703125" style="101" bestFit="1" customWidth="1"/>
    <col min="8" max="8" width="14.42578125" style="101" bestFit="1" customWidth="1"/>
    <col min="9" max="9" width="12.5703125" style="101" bestFit="1" customWidth="1"/>
    <col min="10" max="10" width="14.42578125" style="101" bestFit="1" customWidth="1"/>
    <col min="11" max="11" width="12.5703125" style="101" bestFit="1" customWidth="1"/>
    <col min="12" max="12" width="14.42578125" style="101" bestFit="1" customWidth="1"/>
    <col min="13" max="13" width="12.5703125" style="101" bestFit="1" customWidth="1"/>
    <col min="14" max="14" width="14.42578125" style="101" bestFit="1" customWidth="1"/>
    <col min="15" max="15" width="12.5703125" style="101" bestFit="1" customWidth="1"/>
    <col min="16" max="16" width="14.42578125" style="101" bestFit="1" customWidth="1"/>
    <col min="17" max="17" width="12.5703125" style="101" bestFit="1" customWidth="1"/>
    <col min="18" max="18" width="14.42578125" style="101" bestFit="1" customWidth="1"/>
    <col min="19" max="19" width="12.5703125" style="101" bestFit="1" customWidth="1"/>
    <col min="20" max="20" width="14.42578125" style="101" bestFit="1" customWidth="1"/>
    <col min="21" max="21" width="12.5703125" style="101" bestFit="1" customWidth="1"/>
    <col min="22" max="22" width="14.42578125" style="101" bestFit="1" customWidth="1"/>
    <col min="23" max="23" width="12.5703125" style="101" bestFit="1" customWidth="1"/>
    <col min="24" max="24" width="14.42578125" style="101" bestFit="1" customWidth="1"/>
    <col min="25" max="25" width="12.5703125" style="101" bestFit="1" customWidth="1"/>
    <col min="26" max="26" width="14.42578125" style="101" bestFit="1" customWidth="1"/>
    <col min="27" max="27" width="12.5703125" style="101" bestFit="1" customWidth="1"/>
    <col min="28" max="28" width="14.42578125" style="101" bestFit="1" customWidth="1"/>
    <col min="29" max="29" width="12.5703125" style="101" bestFit="1" customWidth="1"/>
    <col min="30" max="30" width="14.42578125" style="101" bestFit="1" customWidth="1"/>
    <col min="31" max="31" width="12.5703125" style="101" bestFit="1" customWidth="1"/>
    <col min="32" max="32" width="14.42578125" style="101" bestFit="1" customWidth="1"/>
    <col min="33" max="33" width="12.5703125" style="101" bestFit="1" customWidth="1"/>
    <col min="34" max="34" width="14.42578125" style="101" bestFit="1" customWidth="1"/>
    <col min="35" max="35" width="12.5703125" style="101" bestFit="1" customWidth="1"/>
    <col min="36" max="36" width="14.42578125" style="101" bestFit="1" customWidth="1"/>
    <col min="37" max="37" width="12.5703125" style="101" bestFit="1" customWidth="1"/>
    <col min="38" max="38" width="14.42578125" style="101" bestFit="1" customWidth="1"/>
    <col min="39" max="39" width="12.5703125" style="101" bestFit="1" customWidth="1"/>
    <col min="40" max="40" width="14.42578125" style="101" bestFit="1" customWidth="1"/>
    <col min="41" max="41" width="12.5703125" style="101" bestFit="1" customWidth="1"/>
    <col min="42" max="42" width="14.42578125" style="101" bestFit="1" customWidth="1"/>
    <col min="43" max="43" width="12.5703125" style="101" bestFit="1" customWidth="1"/>
    <col min="44" max="44" width="14.42578125" style="101" bestFit="1" customWidth="1"/>
    <col min="45" max="45" width="12.5703125" style="101" bestFit="1" customWidth="1"/>
    <col min="46" max="46" width="14.42578125" style="101" bestFit="1" customWidth="1"/>
    <col min="47" max="47" width="12.5703125" style="101" bestFit="1" customWidth="1"/>
    <col min="48" max="48" width="14.42578125" style="101" bestFit="1" customWidth="1"/>
    <col min="49" max="49" width="12.5703125" style="101" bestFit="1" customWidth="1"/>
    <col min="50" max="50" width="14.42578125" style="101" bestFit="1" customWidth="1"/>
    <col min="51" max="51" width="12.5703125" style="101" bestFit="1" customWidth="1"/>
    <col min="52" max="52" width="14.42578125" style="101" bestFit="1" customWidth="1"/>
    <col min="53" max="53" width="12.5703125" style="101" bestFit="1" customWidth="1"/>
    <col min="54" max="54" width="14.42578125" style="101" bestFit="1" customWidth="1"/>
    <col min="55" max="55" width="12.5703125" style="101" bestFit="1" customWidth="1"/>
    <col min="56" max="56" width="14.42578125" style="101" bestFit="1" customWidth="1"/>
    <col min="57" max="57" width="12.5703125" style="101" bestFit="1" customWidth="1"/>
    <col min="58" max="58" width="14.42578125" style="101" bestFit="1" customWidth="1"/>
    <col min="59" max="59" width="12.5703125" style="101" bestFit="1" customWidth="1"/>
    <col min="60" max="60" width="14.42578125" style="101" bestFit="1" customWidth="1"/>
    <col min="61" max="61" width="12.5703125" style="101" bestFit="1" customWidth="1"/>
    <col min="62" max="62" width="14.42578125" style="101" bestFit="1" customWidth="1"/>
    <col min="63" max="63" width="12.5703125" style="101" bestFit="1" customWidth="1"/>
    <col min="64" max="64" width="14.42578125" style="101" bestFit="1" customWidth="1"/>
    <col min="65" max="65" width="12.5703125" style="101" bestFit="1" customWidth="1"/>
    <col min="66" max="66" width="14.42578125" style="101" bestFit="1" customWidth="1"/>
    <col min="67" max="67" width="12.5703125" style="101" bestFit="1" customWidth="1"/>
    <col min="68" max="68" width="14.42578125" style="101" bestFit="1" customWidth="1"/>
    <col min="69" max="69" width="12.5703125" style="101" bestFit="1" customWidth="1"/>
    <col min="70" max="70" width="14.42578125" style="101" bestFit="1" customWidth="1"/>
    <col min="71" max="71" width="12.5703125" style="101" bestFit="1" customWidth="1"/>
    <col min="72" max="72" width="14.42578125" style="101" bestFit="1" customWidth="1"/>
    <col min="73" max="73" width="12.5703125" style="101" bestFit="1" customWidth="1"/>
    <col min="74" max="74" width="14.42578125" style="101" bestFit="1" customWidth="1"/>
    <col min="75" max="75" width="12.5703125" style="101" bestFit="1" customWidth="1"/>
    <col min="76" max="76" width="14.42578125" style="101" bestFit="1" customWidth="1"/>
    <col min="77" max="77" width="12.5703125" style="101" bestFit="1" customWidth="1"/>
    <col min="78" max="78" width="14.42578125" style="101" bestFit="1" customWidth="1"/>
    <col min="79" max="79" width="12.5703125" style="101" bestFit="1" customWidth="1"/>
    <col min="80" max="80" width="14.42578125" style="101" bestFit="1" customWidth="1"/>
    <col min="81" max="81" width="12.5703125" style="101" bestFit="1" customWidth="1"/>
    <col min="82" max="82" width="14.42578125" style="101" bestFit="1" customWidth="1"/>
    <col min="83" max="83" width="12.5703125" style="101" bestFit="1" customWidth="1"/>
    <col min="84" max="84" width="14.42578125" style="101" bestFit="1" customWidth="1"/>
    <col min="85" max="85" width="12.5703125" style="101" bestFit="1" customWidth="1"/>
    <col min="86" max="86" width="14.42578125" style="101" bestFit="1" customWidth="1"/>
    <col min="87" max="87" width="12.5703125" style="101" bestFit="1" customWidth="1"/>
    <col min="88" max="88" width="14.42578125" style="101" bestFit="1" customWidth="1"/>
    <col min="89" max="89" width="12.5703125" style="101" bestFit="1" customWidth="1"/>
    <col min="90" max="90" width="14.42578125" style="101" bestFit="1" customWidth="1"/>
    <col min="91" max="91" width="12.5703125" style="101" bestFit="1" customWidth="1"/>
    <col min="92" max="92" width="14.42578125" style="101" bestFit="1" customWidth="1"/>
    <col min="93" max="93" width="12.5703125" style="101" bestFit="1" customWidth="1"/>
    <col min="94" max="94" width="14.42578125" style="101" bestFit="1" customWidth="1"/>
    <col min="95" max="95" width="12.5703125" style="101" bestFit="1" customWidth="1"/>
    <col min="96" max="96" width="14.42578125" style="101" bestFit="1" customWidth="1"/>
    <col min="97" max="97" width="12.5703125" style="101" bestFit="1" customWidth="1"/>
    <col min="98" max="98" width="14.42578125" style="101" bestFit="1" customWidth="1"/>
    <col min="99" max="99" width="12.5703125" style="101" bestFit="1" customWidth="1"/>
    <col min="100" max="100" width="14.42578125" style="101" bestFit="1" customWidth="1"/>
    <col min="101" max="101" width="12.5703125" style="101" bestFit="1" customWidth="1"/>
    <col min="102" max="102" width="14.42578125" style="101" bestFit="1" customWidth="1"/>
    <col min="103" max="103" width="12.5703125" style="101" bestFit="1" customWidth="1"/>
    <col min="104" max="104" width="14.42578125" style="101" bestFit="1" customWidth="1"/>
    <col min="105" max="105" width="12.5703125" style="101" bestFit="1" customWidth="1"/>
    <col min="106" max="106" width="14.42578125" style="101" bestFit="1" customWidth="1"/>
    <col min="107" max="107" width="12.5703125" style="101" bestFit="1" customWidth="1"/>
    <col min="108" max="108" width="14.42578125" style="101" bestFit="1" customWidth="1"/>
    <col min="109" max="109" width="12.5703125" style="101" bestFit="1" customWidth="1"/>
    <col min="110" max="110" width="14.42578125" style="101" bestFit="1" customWidth="1"/>
    <col min="111" max="111" width="12.5703125" style="101" bestFit="1" customWidth="1"/>
    <col min="112" max="128" width="14.42578125" style="101" bestFit="1" customWidth="1"/>
    <col min="129" max="129" width="9.140625" style="101"/>
    <col min="130" max="132" width="12.140625" style="101" bestFit="1" customWidth="1"/>
    <col min="133" max="16384" width="9.140625" style="101"/>
  </cols>
  <sheetData>
    <row r="1" spans="1:133" ht="25.5" x14ac:dyDescent="0.2">
      <c r="A1" s="125" t="s">
        <v>62</v>
      </c>
      <c r="B1" s="125" t="s">
        <v>70</v>
      </c>
      <c r="C1" s="125" t="s">
        <v>895</v>
      </c>
      <c r="D1" s="125" t="s">
        <v>71</v>
      </c>
      <c r="E1" s="125" t="s">
        <v>894</v>
      </c>
      <c r="F1" s="125" t="s">
        <v>72</v>
      </c>
      <c r="G1" s="125" t="s">
        <v>893</v>
      </c>
      <c r="H1" s="125" t="s">
        <v>73</v>
      </c>
      <c r="I1" s="125" t="s">
        <v>892</v>
      </c>
      <c r="J1" s="125" t="s">
        <v>74</v>
      </c>
      <c r="K1" s="125" t="s">
        <v>891</v>
      </c>
      <c r="L1" s="125" t="s">
        <v>75</v>
      </c>
      <c r="M1" s="125" t="s">
        <v>890</v>
      </c>
      <c r="N1" s="125" t="s">
        <v>76</v>
      </c>
      <c r="O1" s="125" t="s">
        <v>889</v>
      </c>
      <c r="P1" s="125" t="s">
        <v>77</v>
      </c>
      <c r="Q1" s="125" t="s">
        <v>888</v>
      </c>
      <c r="R1" s="125" t="s">
        <v>78</v>
      </c>
      <c r="S1" s="125" t="s">
        <v>887</v>
      </c>
      <c r="T1" s="125" t="s">
        <v>79</v>
      </c>
      <c r="U1" s="125" t="s">
        <v>886</v>
      </c>
      <c r="V1" s="125" t="s">
        <v>80</v>
      </c>
      <c r="W1" s="125" t="s">
        <v>885</v>
      </c>
      <c r="X1" s="125" t="s">
        <v>81</v>
      </c>
      <c r="Y1" s="125" t="s">
        <v>884</v>
      </c>
      <c r="Z1" s="125" t="s">
        <v>82</v>
      </c>
      <c r="AA1" s="125" t="s">
        <v>883</v>
      </c>
      <c r="AB1" s="125" t="s">
        <v>83</v>
      </c>
      <c r="AC1" s="125" t="s">
        <v>882</v>
      </c>
      <c r="AD1" s="125" t="s">
        <v>84</v>
      </c>
      <c r="AE1" s="125" t="s">
        <v>881</v>
      </c>
      <c r="AF1" s="125" t="s">
        <v>85</v>
      </c>
      <c r="AG1" s="125" t="s">
        <v>880</v>
      </c>
      <c r="AH1" s="125" t="s">
        <v>86</v>
      </c>
      <c r="AI1" s="125" t="s">
        <v>879</v>
      </c>
      <c r="AJ1" s="125" t="s">
        <v>87</v>
      </c>
      <c r="AK1" s="125" t="s">
        <v>878</v>
      </c>
      <c r="AL1" s="125" t="s">
        <v>88</v>
      </c>
      <c r="AM1" s="125" t="s">
        <v>877</v>
      </c>
      <c r="AN1" s="125" t="s">
        <v>89</v>
      </c>
      <c r="AO1" s="125" t="s">
        <v>876</v>
      </c>
      <c r="AP1" s="125" t="s">
        <v>90</v>
      </c>
      <c r="AQ1" s="125" t="s">
        <v>875</v>
      </c>
      <c r="AR1" s="125" t="s">
        <v>91</v>
      </c>
      <c r="AS1" s="125" t="s">
        <v>874</v>
      </c>
      <c r="AT1" s="125" t="s">
        <v>92</v>
      </c>
      <c r="AU1" s="125" t="s">
        <v>873</v>
      </c>
      <c r="AV1" s="125" t="s">
        <v>93</v>
      </c>
      <c r="AW1" s="125" t="s">
        <v>872</v>
      </c>
      <c r="AX1" s="125" t="s">
        <v>94</v>
      </c>
      <c r="AY1" s="125" t="s">
        <v>871</v>
      </c>
      <c r="AZ1" s="125" t="s">
        <v>95</v>
      </c>
      <c r="BA1" s="125" t="s">
        <v>870</v>
      </c>
      <c r="BB1" s="125" t="s">
        <v>96</v>
      </c>
      <c r="BC1" s="125" t="s">
        <v>869</v>
      </c>
      <c r="BD1" s="125" t="s">
        <v>97</v>
      </c>
      <c r="BE1" s="125" t="s">
        <v>868</v>
      </c>
      <c r="BF1" s="125" t="s">
        <v>98</v>
      </c>
      <c r="BG1" s="125" t="s">
        <v>867</v>
      </c>
      <c r="BH1" s="125" t="s">
        <v>99</v>
      </c>
      <c r="BI1" s="125" t="s">
        <v>866</v>
      </c>
      <c r="BJ1" s="125" t="s">
        <v>100</v>
      </c>
      <c r="BK1" s="125" t="s">
        <v>865</v>
      </c>
      <c r="BL1" s="125" t="s">
        <v>101</v>
      </c>
      <c r="BM1" s="125" t="s">
        <v>864</v>
      </c>
      <c r="BN1" s="125" t="s">
        <v>102</v>
      </c>
      <c r="BO1" s="125" t="s">
        <v>863</v>
      </c>
      <c r="BP1" s="125" t="s">
        <v>103</v>
      </c>
      <c r="BQ1" s="125" t="s">
        <v>862</v>
      </c>
      <c r="BR1" s="125" t="s">
        <v>104</v>
      </c>
      <c r="BS1" s="125" t="s">
        <v>861</v>
      </c>
      <c r="BT1" s="125" t="s">
        <v>105</v>
      </c>
      <c r="BU1" s="125" t="s">
        <v>860</v>
      </c>
      <c r="BV1" s="125" t="s">
        <v>106</v>
      </c>
      <c r="BW1" s="125" t="s">
        <v>859</v>
      </c>
      <c r="BX1" s="125" t="s">
        <v>107</v>
      </c>
      <c r="BY1" s="125" t="s">
        <v>858</v>
      </c>
      <c r="BZ1" s="125" t="s">
        <v>108</v>
      </c>
      <c r="CA1" s="125" t="s">
        <v>857</v>
      </c>
      <c r="CB1" s="125" t="s">
        <v>109</v>
      </c>
      <c r="CC1" s="125" t="s">
        <v>856</v>
      </c>
      <c r="CD1" s="125" t="s">
        <v>110</v>
      </c>
      <c r="CE1" s="125" t="s">
        <v>855</v>
      </c>
      <c r="CF1" s="125" t="s">
        <v>111</v>
      </c>
      <c r="CG1" s="125" t="s">
        <v>854</v>
      </c>
      <c r="CH1" s="125" t="s">
        <v>112</v>
      </c>
      <c r="CI1" s="125" t="s">
        <v>853</v>
      </c>
      <c r="CJ1" s="125" t="s">
        <v>113</v>
      </c>
      <c r="CK1" s="125" t="s">
        <v>852</v>
      </c>
      <c r="CL1" s="125" t="s">
        <v>114</v>
      </c>
      <c r="CM1" s="125" t="s">
        <v>851</v>
      </c>
      <c r="CN1" s="125" t="s">
        <v>115</v>
      </c>
      <c r="CO1" s="125" t="s">
        <v>850</v>
      </c>
      <c r="CP1" s="125" t="s">
        <v>116</v>
      </c>
      <c r="CQ1" s="125" t="s">
        <v>849</v>
      </c>
      <c r="CR1" s="125" t="s">
        <v>117</v>
      </c>
      <c r="CS1" s="125" t="s">
        <v>848</v>
      </c>
      <c r="CT1" s="125" t="s">
        <v>118</v>
      </c>
      <c r="CU1" s="125" t="s">
        <v>847</v>
      </c>
      <c r="CV1" s="125" t="s">
        <v>119</v>
      </c>
      <c r="CW1" s="125" t="s">
        <v>846</v>
      </c>
      <c r="CX1" s="125" t="s">
        <v>120</v>
      </c>
      <c r="CY1" s="125" t="s">
        <v>845</v>
      </c>
      <c r="CZ1" s="125" t="s">
        <v>121</v>
      </c>
      <c r="DA1" s="125" t="s">
        <v>844</v>
      </c>
      <c r="DB1" s="125" t="s">
        <v>122</v>
      </c>
      <c r="DC1" s="125" t="s">
        <v>843</v>
      </c>
      <c r="DD1" s="125" t="s">
        <v>123</v>
      </c>
      <c r="DE1" s="125" t="s">
        <v>842</v>
      </c>
      <c r="DF1" s="125" t="s">
        <v>124</v>
      </c>
      <c r="DG1" s="125" t="s">
        <v>841</v>
      </c>
      <c r="DH1" s="125" t="s">
        <v>125</v>
      </c>
      <c r="DI1" s="125" t="s">
        <v>126</v>
      </c>
      <c r="DJ1" s="125" t="s">
        <v>127</v>
      </c>
      <c r="DK1" s="125" t="s">
        <v>128</v>
      </c>
      <c r="DL1" s="125" t="s">
        <v>129</v>
      </c>
      <c r="DM1" s="125" t="s">
        <v>130</v>
      </c>
      <c r="DN1" s="125" t="s">
        <v>131</v>
      </c>
      <c r="DO1" s="125" t="s">
        <v>132</v>
      </c>
      <c r="DP1" s="125" t="s">
        <v>133</v>
      </c>
      <c r="DQ1" s="125" t="s">
        <v>134</v>
      </c>
      <c r="DR1" s="125" t="s">
        <v>813</v>
      </c>
      <c r="DS1" s="125" t="s">
        <v>812</v>
      </c>
      <c r="DT1" s="125" t="s">
        <v>811</v>
      </c>
      <c r="DU1" s="125" t="s">
        <v>810</v>
      </c>
      <c r="DV1" s="125" t="s">
        <v>840</v>
      </c>
      <c r="DW1" s="125" t="s">
        <v>839</v>
      </c>
      <c r="DX1" s="125" t="s">
        <v>838</v>
      </c>
    </row>
    <row r="2" spans="1:133" x14ac:dyDescent="0.2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4"/>
      <c r="AR2" s="124"/>
      <c r="AS2" s="124"/>
      <c r="AT2" s="124"/>
      <c r="AU2" s="124"/>
      <c r="AV2" s="124"/>
      <c r="AW2" s="124"/>
      <c r="AX2" s="124"/>
      <c r="AY2" s="124"/>
      <c r="AZ2" s="124"/>
      <c r="BA2" s="124"/>
      <c r="BB2" s="124"/>
      <c r="BC2" s="124"/>
      <c r="BD2" s="124"/>
      <c r="BE2" s="124"/>
      <c r="BF2" s="124"/>
      <c r="BG2" s="124"/>
      <c r="BH2" s="124"/>
      <c r="BI2" s="124"/>
      <c r="BJ2" s="124"/>
      <c r="BK2" s="124"/>
      <c r="BL2" s="124"/>
      <c r="BM2" s="124"/>
      <c r="BN2" s="124"/>
      <c r="BO2" s="124"/>
      <c r="BP2" s="124"/>
      <c r="BQ2" s="124"/>
      <c r="BR2" s="124"/>
      <c r="BS2" s="124"/>
      <c r="BT2" s="124"/>
      <c r="BU2" s="124"/>
      <c r="BV2" s="124"/>
      <c r="BW2" s="124"/>
      <c r="BX2" s="124"/>
      <c r="BY2" s="124"/>
      <c r="BZ2" s="124"/>
      <c r="CA2" s="124"/>
      <c r="CB2" s="124"/>
      <c r="CC2" s="124"/>
      <c r="CD2" s="124"/>
      <c r="CE2" s="124"/>
      <c r="CF2" s="124"/>
      <c r="CG2" s="124"/>
      <c r="CH2" s="124"/>
      <c r="CI2" s="124"/>
      <c r="CJ2" s="124"/>
      <c r="CK2" s="124"/>
      <c r="CL2" s="124"/>
      <c r="CM2" s="124"/>
      <c r="CN2" s="124"/>
      <c r="CO2" s="124"/>
      <c r="CP2" s="124"/>
      <c r="CQ2" s="124"/>
      <c r="CR2" s="124"/>
      <c r="CS2" s="124"/>
      <c r="CT2" s="124"/>
      <c r="CU2" s="124"/>
      <c r="CV2" s="124"/>
      <c r="CW2" s="124"/>
      <c r="CX2" s="124"/>
      <c r="CY2" s="124"/>
      <c r="CZ2" s="124"/>
      <c r="DA2" s="124"/>
      <c r="DB2" s="124"/>
      <c r="DC2" s="124"/>
      <c r="DD2" s="124"/>
      <c r="DE2" s="124"/>
      <c r="DF2" s="124"/>
      <c r="DG2" s="124"/>
      <c r="DH2" s="124"/>
      <c r="DI2" s="124"/>
      <c r="DJ2" s="124"/>
      <c r="DK2" s="124"/>
      <c r="DL2" s="124"/>
      <c r="DM2" s="124"/>
      <c r="DN2" s="124"/>
      <c r="DO2" s="124"/>
      <c r="DP2" s="124"/>
      <c r="DQ2" s="124"/>
      <c r="DR2" s="124"/>
      <c r="DS2" s="124"/>
      <c r="DT2" s="124"/>
      <c r="DU2" s="124"/>
      <c r="DV2" s="124"/>
      <c r="DW2" s="124"/>
      <c r="DX2" s="124"/>
    </row>
    <row r="3" spans="1:133" x14ac:dyDescent="0.2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  <c r="BY3" s="124"/>
      <c r="BZ3" s="124"/>
      <c r="CA3" s="124"/>
      <c r="CB3" s="124"/>
      <c r="CC3" s="124"/>
      <c r="CD3" s="124"/>
      <c r="CE3" s="124"/>
      <c r="CF3" s="124"/>
      <c r="CG3" s="124"/>
      <c r="CH3" s="124"/>
      <c r="CI3" s="124"/>
      <c r="CJ3" s="124"/>
      <c r="CK3" s="124"/>
      <c r="CL3" s="124"/>
      <c r="CM3" s="124"/>
      <c r="CN3" s="124"/>
      <c r="CO3" s="124"/>
      <c r="CP3" s="124"/>
      <c r="CQ3" s="124"/>
      <c r="CR3" s="124"/>
      <c r="CS3" s="124"/>
      <c r="CT3" s="124"/>
      <c r="CU3" s="124"/>
      <c r="CV3" s="124"/>
      <c r="CW3" s="124"/>
      <c r="CX3" s="124"/>
      <c r="CY3" s="124"/>
      <c r="CZ3" s="124"/>
      <c r="DA3" s="124"/>
      <c r="DB3" s="124"/>
      <c r="DC3" s="124"/>
      <c r="DD3" s="124"/>
      <c r="DE3" s="124"/>
      <c r="DF3" s="124"/>
      <c r="DG3" s="124"/>
      <c r="DH3" s="124"/>
      <c r="DI3" s="124"/>
      <c r="DJ3" s="124"/>
      <c r="DK3" s="124"/>
      <c r="DL3" s="124"/>
      <c r="DM3" s="124"/>
      <c r="DN3" s="124"/>
      <c r="DO3" s="124"/>
      <c r="DP3" s="124"/>
      <c r="DQ3" s="124"/>
      <c r="DR3" s="124"/>
      <c r="DS3" s="124"/>
      <c r="DT3" s="123">
        <f>DT6/DH6-1</f>
        <v>0.41848031013469988</v>
      </c>
      <c r="DU3" s="123">
        <f>DU6/DI6-1</f>
        <v>0.45043437044470891</v>
      </c>
      <c r="DV3" s="123">
        <f>DV6/DJ6-1</f>
        <v>0.46152028488726793</v>
      </c>
      <c r="DW3" s="123">
        <f>DW6/DK6-1</f>
        <v>0.48012769889679352</v>
      </c>
      <c r="DX3" s="123">
        <f>DX6/DL6-1</f>
        <v>0.38531074669638588</v>
      </c>
    </row>
    <row r="4" spans="1:133" x14ac:dyDescent="0.2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4"/>
      <c r="DA4" s="124"/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4"/>
      <c r="DO4" s="124"/>
      <c r="DP4" s="124"/>
      <c r="DQ4" s="124"/>
      <c r="DR4" s="124"/>
      <c r="DS4" s="123"/>
      <c r="DT4" s="123">
        <f>DT5/DH5-1</f>
        <v>0.47273497785214635</v>
      </c>
      <c r="DU4" s="123">
        <f>DU5/DI5-1</f>
        <v>0.67392607839356167</v>
      </c>
      <c r="DV4" s="123">
        <f>DV5/DJ5-1</f>
        <v>0.45056251866389996</v>
      </c>
      <c r="DW4" s="123">
        <f>DW5/DK5-1</f>
        <v>0.49769372581927995</v>
      </c>
      <c r="DX4" s="123">
        <f>DX5/DL5-1</f>
        <v>0.40665045925724752</v>
      </c>
    </row>
    <row r="5" spans="1:133" x14ac:dyDescent="0.2">
      <c r="A5" s="122" t="s">
        <v>579</v>
      </c>
      <c r="B5" s="120">
        <v>325039857</v>
      </c>
      <c r="C5" s="121">
        <v>69105954</v>
      </c>
      <c r="D5" s="120">
        <v>404025550</v>
      </c>
      <c r="E5" s="121">
        <v>72877964</v>
      </c>
      <c r="F5" s="120">
        <v>308706586</v>
      </c>
      <c r="G5" s="121">
        <v>67107065</v>
      </c>
      <c r="H5" s="120">
        <v>319628353</v>
      </c>
      <c r="I5" s="121">
        <v>68112635</v>
      </c>
      <c r="J5" s="120">
        <v>381908607</v>
      </c>
      <c r="K5" s="121">
        <v>64006197</v>
      </c>
      <c r="L5" s="120">
        <v>309687486</v>
      </c>
      <c r="M5" s="121">
        <v>64502253</v>
      </c>
      <c r="N5" s="120">
        <v>303955009</v>
      </c>
      <c r="O5" s="121">
        <v>66219598</v>
      </c>
      <c r="P5" s="120">
        <v>393672544</v>
      </c>
      <c r="Q5" s="121">
        <v>70646079</v>
      </c>
      <c r="R5" s="120">
        <v>324030168</v>
      </c>
      <c r="S5" s="121">
        <v>66738742</v>
      </c>
      <c r="T5" s="120">
        <v>322176267</v>
      </c>
      <c r="U5" s="121">
        <v>61994631</v>
      </c>
      <c r="V5" s="120">
        <v>431017886</v>
      </c>
      <c r="W5" s="121">
        <v>71864634</v>
      </c>
      <c r="X5" s="120">
        <v>332223362</v>
      </c>
      <c r="Y5" s="121">
        <v>65366838</v>
      </c>
      <c r="Z5" s="120">
        <v>342240087</v>
      </c>
      <c r="AA5" s="121">
        <v>67276922</v>
      </c>
      <c r="AB5" s="120">
        <v>421091475</v>
      </c>
      <c r="AC5" s="121">
        <v>68804941</v>
      </c>
      <c r="AD5" s="120">
        <v>349802433</v>
      </c>
      <c r="AE5" s="121">
        <v>64207581</v>
      </c>
      <c r="AF5" s="120">
        <v>363195602</v>
      </c>
      <c r="AG5" s="121">
        <v>70276678</v>
      </c>
      <c r="AH5" s="120">
        <v>439522642</v>
      </c>
      <c r="AI5" s="121">
        <v>64065252</v>
      </c>
      <c r="AJ5" s="120">
        <v>358596288</v>
      </c>
      <c r="AK5" s="121">
        <v>64286838</v>
      </c>
      <c r="AL5" s="120">
        <v>355572399</v>
      </c>
      <c r="AM5" s="121">
        <v>65813662</v>
      </c>
      <c r="AN5" s="120">
        <v>463492669</v>
      </c>
      <c r="AO5" s="121">
        <v>70119299</v>
      </c>
      <c r="AP5" s="120">
        <v>362168744</v>
      </c>
      <c r="AQ5" s="121">
        <v>65965775</v>
      </c>
      <c r="AR5" s="120">
        <v>369851338</v>
      </c>
      <c r="AS5" s="121">
        <v>63895381</v>
      </c>
      <c r="AT5" s="120">
        <v>463681261</v>
      </c>
      <c r="AU5" s="121">
        <v>66439623</v>
      </c>
      <c r="AV5" s="120">
        <v>354342675</v>
      </c>
      <c r="AW5" s="121">
        <v>61339332</v>
      </c>
      <c r="AX5" s="120">
        <v>347134475</v>
      </c>
      <c r="AY5" s="121">
        <v>63743873</v>
      </c>
      <c r="AZ5" s="120">
        <v>423453398</v>
      </c>
      <c r="BA5" s="121">
        <v>61527339</v>
      </c>
      <c r="BB5" s="120">
        <v>333364607</v>
      </c>
      <c r="BC5" s="121">
        <v>61348630</v>
      </c>
      <c r="BD5" s="120">
        <v>341870623</v>
      </c>
      <c r="BE5" s="121">
        <v>64262329</v>
      </c>
      <c r="BF5" s="120">
        <v>433888840</v>
      </c>
      <c r="BG5" s="121">
        <v>56170760</v>
      </c>
      <c r="BH5" s="120">
        <v>367451764</v>
      </c>
      <c r="BI5" s="121">
        <v>62600320</v>
      </c>
      <c r="BJ5" s="120">
        <v>356759524</v>
      </c>
      <c r="BK5" s="121">
        <v>60520485</v>
      </c>
      <c r="BL5" s="120">
        <v>460533480</v>
      </c>
      <c r="BM5" s="121">
        <v>61783765</v>
      </c>
      <c r="BN5" s="120">
        <v>382980888</v>
      </c>
      <c r="BO5" s="121">
        <v>63802338</v>
      </c>
      <c r="BP5" s="120">
        <v>376363817</v>
      </c>
      <c r="BQ5" s="121">
        <v>56822518</v>
      </c>
      <c r="BR5" s="120">
        <v>492262430</v>
      </c>
      <c r="BS5" s="121">
        <v>61154974</v>
      </c>
      <c r="BT5" s="120">
        <v>394217448</v>
      </c>
      <c r="BU5" s="121">
        <v>60502211</v>
      </c>
      <c r="BV5" s="120">
        <v>389678385</v>
      </c>
      <c r="BW5" s="121">
        <v>61424044</v>
      </c>
      <c r="BX5" s="120">
        <v>470014622</v>
      </c>
      <c r="BY5" s="121">
        <v>58115723</v>
      </c>
      <c r="BZ5" s="120">
        <v>375223146</v>
      </c>
      <c r="CA5" s="121">
        <v>61933330</v>
      </c>
      <c r="CB5" s="120">
        <v>400328276</v>
      </c>
      <c r="CC5" s="121">
        <v>61193605</v>
      </c>
      <c r="CD5" s="120">
        <v>513031705</v>
      </c>
      <c r="CE5" s="121">
        <v>56616066</v>
      </c>
      <c r="CF5" s="120">
        <v>412744785</v>
      </c>
      <c r="CG5" s="121">
        <v>61413646</v>
      </c>
      <c r="CH5" s="120">
        <v>410090853</v>
      </c>
      <c r="CI5" s="121">
        <v>57501897</v>
      </c>
      <c r="CJ5" s="120">
        <v>514400572</v>
      </c>
      <c r="CK5" s="121">
        <v>60705304</v>
      </c>
      <c r="CL5" s="120">
        <v>411182166</v>
      </c>
      <c r="CM5" s="121">
        <v>57892118</v>
      </c>
      <c r="CN5" s="120">
        <v>388010592</v>
      </c>
      <c r="CO5" s="121">
        <v>52060980</v>
      </c>
      <c r="CP5" s="120">
        <v>511707606</v>
      </c>
      <c r="CQ5" s="121">
        <v>56775533</v>
      </c>
      <c r="CR5" s="120">
        <v>396549814</v>
      </c>
      <c r="CS5" s="121">
        <v>56036659</v>
      </c>
      <c r="CT5" s="120">
        <v>399767944</v>
      </c>
      <c r="CU5" s="121">
        <v>56359643</v>
      </c>
      <c r="CV5" s="120">
        <v>514084293</v>
      </c>
      <c r="CW5" s="121">
        <v>55672770</v>
      </c>
      <c r="CX5" s="120">
        <v>432880549</v>
      </c>
      <c r="CY5" s="121">
        <v>58073227</v>
      </c>
      <c r="CZ5" s="120">
        <v>445506280</v>
      </c>
      <c r="DA5" s="121">
        <v>55554722</v>
      </c>
      <c r="DB5" s="120">
        <v>560111893</v>
      </c>
      <c r="DC5" s="121">
        <v>54641965</v>
      </c>
      <c r="DD5" s="120">
        <v>470600617</v>
      </c>
      <c r="DE5" s="121">
        <v>56895815</v>
      </c>
      <c r="DF5" s="120">
        <v>458891478</v>
      </c>
      <c r="DG5" s="121">
        <v>53026191</v>
      </c>
      <c r="DH5" s="120">
        <v>592635077</v>
      </c>
      <c r="DI5" s="120">
        <v>486140815</v>
      </c>
      <c r="DJ5" s="120">
        <v>500833160</v>
      </c>
      <c r="DK5" s="120">
        <v>658469844</v>
      </c>
      <c r="DL5" s="120">
        <v>525448975</v>
      </c>
      <c r="DM5" s="120">
        <v>529457065</v>
      </c>
      <c r="DN5" s="120">
        <v>711771097</v>
      </c>
      <c r="DO5" s="120">
        <v>611769435</v>
      </c>
      <c r="DP5" s="120">
        <v>676355093</v>
      </c>
      <c r="DQ5" s="120">
        <v>859036635</v>
      </c>
      <c r="DR5" s="120">
        <v>694379111</v>
      </c>
      <c r="DS5" s="120">
        <v>686821082</v>
      </c>
      <c r="DT5" s="120">
        <v>872794407</v>
      </c>
      <c r="DU5" s="120">
        <v>813763788</v>
      </c>
      <c r="DV5" s="120">
        <v>726489810</v>
      </c>
      <c r="DW5" s="120">
        <v>986186154</v>
      </c>
      <c r="DX5" s="120">
        <v>739123042</v>
      </c>
      <c r="DZ5" s="127" t="s">
        <v>6</v>
      </c>
      <c r="EA5" s="127" t="s">
        <v>15</v>
      </c>
      <c r="EB5" s="127" t="s">
        <v>641</v>
      </c>
    </row>
    <row r="6" spans="1:133" x14ac:dyDescent="0.2">
      <c r="A6" s="105" t="s">
        <v>568</v>
      </c>
      <c r="B6" s="118">
        <v>19157605</v>
      </c>
      <c r="C6" s="116">
        <v>2021530</v>
      </c>
      <c r="D6" s="118">
        <v>30671426</v>
      </c>
      <c r="E6" s="116">
        <v>2117389</v>
      </c>
      <c r="F6" s="118">
        <v>22419141</v>
      </c>
      <c r="G6" s="116">
        <v>2045822</v>
      </c>
      <c r="H6" s="118">
        <v>23622093</v>
      </c>
      <c r="I6" s="116">
        <v>1985829</v>
      </c>
      <c r="J6" s="118">
        <v>29555948</v>
      </c>
      <c r="K6" s="116">
        <v>1887237</v>
      </c>
      <c r="L6" s="118">
        <v>24548304</v>
      </c>
      <c r="M6" s="116">
        <v>1852344</v>
      </c>
      <c r="N6" s="118">
        <v>24542370</v>
      </c>
      <c r="O6" s="116">
        <v>1876321</v>
      </c>
      <c r="P6" s="118">
        <v>30965074</v>
      </c>
      <c r="Q6" s="116">
        <v>1925137</v>
      </c>
      <c r="R6" s="118">
        <v>26933759</v>
      </c>
      <c r="S6" s="116">
        <v>1914209</v>
      </c>
      <c r="T6" s="118">
        <v>27715476</v>
      </c>
      <c r="U6" s="116">
        <v>1834942</v>
      </c>
      <c r="V6" s="118">
        <v>36539703</v>
      </c>
      <c r="W6" s="116">
        <v>2015352</v>
      </c>
      <c r="X6" s="118">
        <v>29935237</v>
      </c>
      <c r="Y6" s="116">
        <v>1839630</v>
      </c>
      <c r="Z6" s="118">
        <v>30229987</v>
      </c>
      <c r="AA6" s="116">
        <v>1922603</v>
      </c>
      <c r="AB6" s="118">
        <v>38027290</v>
      </c>
      <c r="AC6" s="116">
        <v>1925801</v>
      </c>
      <c r="AD6" s="118">
        <v>31028495</v>
      </c>
      <c r="AE6" s="116">
        <v>1852818</v>
      </c>
      <c r="AF6" s="118">
        <v>31079476</v>
      </c>
      <c r="AG6" s="116">
        <v>1989782</v>
      </c>
      <c r="AH6" s="118">
        <v>39241545</v>
      </c>
      <c r="AI6" s="116">
        <v>1898894</v>
      </c>
      <c r="AJ6" s="118">
        <v>32560931</v>
      </c>
      <c r="AK6" s="116">
        <v>1965948</v>
      </c>
      <c r="AL6" s="118">
        <v>31407140</v>
      </c>
      <c r="AM6" s="116">
        <v>1940192</v>
      </c>
      <c r="AN6" s="118">
        <v>42055084</v>
      </c>
      <c r="AO6" s="116">
        <v>2073635</v>
      </c>
      <c r="AP6" s="118">
        <v>31902790</v>
      </c>
      <c r="AQ6" s="116">
        <v>1944647</v>
      </c>
      <c r="AR6" s="118">
        <v>34467642</v>
      </c>
      <c r="AS6" s="116">
        <v>1897109</v>
      </c>
      <c r="AT6" s="118">
        <v>42966150</v>
      </c>
      <c r="AU6" s="116">
        <v>2076951</v>
      </c>
      <c r="AV6" s="118">
        <v>33623330</v>
      </c>
      <c r="AW6" s="116">
        <v>2009974</v>
      </c>
      <c r="AX6" s="118">
        <v>34661758</v>
      </c>
      <c r="AY6" s="116">
        <v>2139690</v>
      </c>
      <c r="AZ6" s="118">
        <v>45079299</v>
      </c>
      <c r="BA6" s="116">
        <v>2069648</v>
      </c>
      <c r="BB6" s="118">
        <v>36761492</v>
      </c>
      <c r="BC6" s="116">
        <v>2108619</v>
      </c>
      <c r="BD6" s="118">
        <v>36941985</v>
      </c>
      <c r="BE6" s="116">
        <v>2219605</v>
      </c>
      <c r="BF6" s="118">
        <v>48493007</v>
      </c>
      <c r="BG6" s="116">
        <v>2062192</v>
      </c>
      <c r="BH6" s="118">
        <v>41200203</v>
      </c>
      <c r="BI6" s="116">
        <v>2300961</v>
      </c>
      <c r="BJ6" s="118">
        <v>40026603</v>
      </c>
      <c r="BK6" s="116">
        <v>2206078</v>
      </c>
      <c r="BL6" s="118">
        <v>50698018</v>
      </c>
      <c r="BM6" s="116">
        <v>2274169</v>
      </c>
      <c r="BN6" s="118">
        <v>42276340</v>
      </c>
      <c r="BO6" s="116">
        <v>2251875</v>
      </c>
      <c r="BP6" s="118">
        <v>40194057</v>
      </c>
      <c r="BQ6" s="116">
        <v>2072042</v>
      </c>
      <c r="BR6" s="118">
        <v>51431362</v>
      </c>
      <c r="BS6" s="116">
        <v>2257004</v>
      </c>
      <c r="BT6" s="118">
        <v>41350218</v>
      </c>
      <c r="BU6" s="116">
        <v>2302929</v>
      </c>
      <c r="BV6" s="118">
        <v>43413979</v>
      </c>
      <c r="BW6" s="116">
        <v>2364452</v>
      </c>
      <c r="BX6" s="118">
        <v>54394408</v>
      </c>
      <c r="BY6" s="116">
        <v>2228148</v>
      </c>
      <c r="BZ6" s="118">
        <v>43375296</v>
      </c>
      <c r="CA6" s="116">
        <v>2391324</v>
      </c>
      <c r="CB6" s="118">
        <v>45187871</v>
      </c>
      <c r="CC6" s="116">
        <v>2361836</v>
      </c>
      <c r="CD6" s="118">
        <v>59703123</v>
      </c>
      <c r="CE6" s="116">
        <v>2319187</v>
      </c>
      <c r="CF6" s="118">
        <v>49540364</v>
      </c>
      <c r="CG6" s="116">
        <v>2494736</v>
      </c>
      <c r="CH6" s="118">
        <v>49821814</v>
      </c>
      <c r="CI6" s="116">
        <v>2371385</v>
      </c>
      <c r="CJ6" s="118">
        <v>63342480</v>
      </c>
      <c r="CK6" s="116">
        <v>2605786</v>
      </c>
      <c r="CL6" s="118">
        <v>48964451</v>
      </c>
      <c r="CM6" s="116">
        <v>2395229</v>
      </c>
      <c r="CN6" s="118">
        <v>48768129</v>
      </c>
      <c r="CO6" s="116">
        <v>2228066</v>
      </c>
      <c r="CP6" s="118">
        <v>63815958</v>
      </c>
      <c r="CQ6" s="116">
        <v>2509432</v>
      </c>
      <c r="CR6" s="118">
        <v>49334959</v>
      </c>
      <c r="CS6" s="116">
        <v>2554480</v>
      </c>
      <c r="CT6" s="118">
        <v>51495371</v>
      </c>
      <c r="CU6" s="116">
        <v>2643193</v>
      </c>
      <c r="CV6" s="118">
        <v>68597780</v>
      </c>
      <c r="CW6" s="116">
        <v>2583120</v>
      </c>
      <c r="CX6" s="118">
        <v>58869488</v>
      </c>
      <c r="CY6" s="116">
        <v>2744529</v>
      </c>
      <c r="CZ6" s="118">
        <v>57883675</v>
      </c>
      <c r="DA6" s="116">
        <v>2722093</v>
      </c>
      <c r="DB6" s="118">
        <v>76494947</v>
      </c>
      <c r="DC6" s="116">
        <v>2808407</v>
      </c>
      <c r="DD6" s="118">
        <v>58966499</v>
      </c>
      <c r="DE6" s="116">
        <v>2937280</v>
      </c>
      <c r="DF6" s="118">
        <v>61121022</v>
      </c>
      <c r="DG6" s="116">
        <v>2747094</v>
      </c>
      <c r="DH6" s="118">
        <v>78294238</v>
      </c>
      <c r="DI6" s="118">
        <v>61157591</v>
      </c>
      <c r="DJ6" s="118">
        <v>64588355</v>
      </c>
      <c r="DK6" s="118">
        <v>83897984</v>
      </c>
      <c r="DL6" s="118">
        <v>70661250</v>
      </c>
      <c r="DM6" s="118">
        <v>72909937</v>
      </c>
      <c r="DN6" s="118">
        <v>96095703</v>
      </c>
      <c r="DO6" s="118">
        <v>81129774</v>
      </c>
      <c r="DP6" s="118">
        <v>83956933</v>
      </c>
      <c r="DQ6" s="119">
        <v>104875904</v>
      </c>
      <c r="DR6" s="118">
        <v>89531428</v>
      </c>
      <c r="DS6" s="118">
        <v>90411601</v>
      </c>
      <c r="DT6" s="119">
        <v>111058835</v>
      </c>
      <c r="DU6" s="118">
        <v>88705072</v>
      </c>
      <c r="DV6" s="118">
        <v>94397191</v>
      </c>
      <c r="DW6" s="119">
        <v>124179730</v>
      </c>
      <c r="DX6" s="118">
        <v>97887789</v>
      </c>
      <c r="DZ6" s="126">
        <f>SUM(DO6:DQ6)</f>
        <v>269962611</v>
      </c>
      <c r="EA6" s="126">
        <f>SUM(DR6:DT6)</f>
        <v>291001864</v>
      </c>
      <c r="EB6" s="126">
        <f>SUM(DU6:DW6)</f>
        <v>307281993</v>
      </c>
      <c r="EC6" s="128"/>
    </row>
    <row r="7" spans="1:133" x14ac:dyDescent="0.2">
      <c r="A7" s="105" t="s">
        <v>513</v>
      </c>
      <c r="B7" s="118">
        <v>54133191</v>
      </c>
      <c r="C7" s="116">
        <v>3346879</v>
      </c>
      <c r="D7" s="118">
        <v>66900754</v>
      </c>
      <c r="E7" s="116">
        <v>3546058</v>
      </c>
      <c r="F7" s="118">
        <v>53580516</v>
      </c>
      <c r="G7" s="116">
        <v>3317414</v>
      </c>
      <c r="H7" s="118">
        <v>53100241</v>
      </c>
      <c r="I7" s="116">
        <v>3312814</v>
      </c>
      <c r="J7" s="118">
        <v>64118132</v>
      </c>
      <c r="K7" s="116">
        <v>3054247</v>
      </c>
      <c r="L7" s="118">
        <v>51920788</v>
      </c>
      <c r="M7" s="116">
        <v>3036021</v>
      </c>
      <c r="N7" s="118">
        <v>50790386</v>
      </c>
      <c r="O7" s="116">
        <v>3125646</v>
      </c>
      <c r="P7" s="118">
        <v>67405849</v>
      </c>
      <c r="Q7" s="116">
        <v>3256726</v>
      </c>
      <c r="R7" s="118">
        <v>54892881</v>
      </c>
      <c r="S7" s="116">
        <v>3232708</v>
      </c>
      <c r="T7" s="118">
        <v>53494651</v>
      </c>
      <c r="U7" s="116">
        <v>2984424</v>
      </c>
      <c r="V7" s="118">
        <v>75718910</v>
      </c>
      <c r="W7" s="116">
        <v>3477982</v>
      </c>
      <c r="X7" s="118">
        <v>56423623</v>
      </c>
      <c r="Y7" s="116">
        <v>3168778</v>
      </c>
      <c r="Z7" s="118">
        <v>59087345</v>
      </c>
      <c r="AA7" s="116">
        <v>3324298</v>
      </c>
      <c r="AB7" s="118">
        <v>72086047</v>
      </c>
      <c r="AC7" s="116">
        <v>3332812</v>
      </c>
      <c r="AD7" s="118">
        <v>71131249</v>
      </c>
      <c r="AE7" s="116">
        <v>3164938</v>
      </c>
      <c r="AF7" s="118">
        <v>70084459</v>
      </c>
      <c r="AG7" s="116">
        <v>3625102</v>
      </c>
      <c r="AH7" s="118">
        <v>80163157</v>
      </c>
      <c r="AI7" s="116">
        <v>3253958</v>
      </c>
      <c r="AJ7" s="118">
        <v>63260524</v>
      </c>
      <c r="AK7" s="116">
        <v>3250428</v>
      </c>
      <c r="AL7" s="118">
        <v>59843290</v>
      </c>
      <c r="AM7" s="116">
        <v>3331932</v>
      </c>
      <c r="AN7" s="118">
        <v>81817546</v>
      </c>
      <c r="AO7" s="116">
        <v>3393399</v>
      </c>
      <c r="AP7" s="118">
        <v>64838452</v>
      </c>
      <c r="AQ7" s="116">
        <v>3170226</v>
      </c>
      <c r="AR7" s="118">
        <v>65098706</v>
      </c>
      <c r="AS7" s="116">
        <v>2984829</v>
      </c>
      <c r="AT7" s="118">
        <v>80458296</v>
      </c>
      <c r="AU7" s="116">
        <v>3003234</v>
      </c>
      <c r="AV7" s="118">
        <v>55155453</v>
      </c>
      <c r="AW7" s="116">
        <v>2485031</v>
      </c>
      <c r="AX7" s="118">
        <v>47407187</v>
      </c>
      <c r="AY7" s="116">
        <v>2296547</v>
      </c>
      <c r="AZ7" s="118">
        <v>52423445</v>
      </c>
      <c r="BA7" s="116">
        <v>1934535</v>
      </c>
      <c r="BB7" s="118">
        <v>37709226</v>
      </c>
      <c r="BC7" s="116">
        <v>1823264</v>
      </c>
      <c r="BD7" s="118">
        <v>39610840</v>
      </c>
      <c r="BE7" s="116">
        <v>1925166</v>
      </c>
      <c r="BF7" s="118">
        <v>47103337</v>
      </c>
      <c r="BG7" s="116">
        <v>1624138</v>
      </c>
      <c r="BH7" s="118">
        <v>38103679</v>
      </c>
      <c r="BI7" s="116">
        <v>1726045</v>
      </c>
      <c r="BJ7" s="118">
        <v>35741850</v>
      </c>
      <c r="BK7" s="116">
        <v>1660545</v>
      </c>
      <c r="BL7" s="118">
        <v>45330582</v>
      </c>
      <c r="BM7" s="116">
        <v>1639665</v>
      </c>
      <c r="BN7" s="118">
        <v>37290365</v>
      </c>
      <c r="BO7" s="116">
        <v>1690949</v>
      </c>
      <c r="BP7" s="118">
        <v>33884941</v>
      </c>
      <c r="BQ7" s="116">
        <v>1442318</v>
      </c>
      <c r="BR7" s="118">
        <v>46435258</v>
      </c>
      <c r="BS7" s="116">
        <v>1532418</v>
      </c>
      <c r="BT7" s="118">
        <v>34244032</v>
      </c>
      <c r="BU7" s="116">
        <v>1502683</v>
      </c>
      <c r="BV7" s="118">
        <v>35136987</v>
      </c>
      <c r="BW7" s="116">
        <v>1504973</v>
      </c>
      <c r="BX7" s="118">
        <v>43752726</v>
      </c>
      <c r="BY7" s="116">
        <v>1416790</v>
      </c>
      <c r="BZ7" s="118">
        <v>32731623</v>
      </c>
      <c r="CA7" s="116">
        <v>1475784</v>
      </c>
      <c r="CB7" s="118">
        <v>35799749</v>
      </c>
      <c r="CC7" s="116">
        <v>1510233</v>
      </c>
      <c r="CD7" s="118">
        <v>42351480</v>
      </c>
      <c r="CE7" s="116">
        <v>1318730</v>
      </c>
      <c r="CF7" s="118">
        <v>34332295</v>
      </c>
      <c r="CG7" s="116">
        <v>1427068</v>
      </c>
      <c r="CH7" s="118">
        <v>31817782</v>
      </c>
      <c r="CI7" s="116">
        <v>1252982</v>
      </c>
      <c r="CJ7" s="118">
        <v>38251112</v>
      </c>
      <c r="CK7" s="116">
        <v>1290247</v>
      </c>
      <c r="CL7" s="118">
        <v>30364004</v>
      </c>
      <c r="CM7" s="116">
        <v>1240496</v>
      </c>
      <c r="CN7" s="118">
        <v>25746956</v>
      </c>
      <c r="CO7" s="116">
        <v>1060849</v>
      </c>
      <c r="CP7" s="118">
        <v>31895976</v>
      </c>
      <c r="CQ7" s="116">
        <v>1076715</v>
      </c>
      <c r="CR7" s="118">
        <v>26259715</v>
      </c>
      <c r="CS7" s="116">
        <v>1043445</v>
      </c>
      <c r="CT7" s="118">
        <v>25959322</v>
      </c>
      <c r="CU7" s="116">
        <v>1054449</v>
      </c>
      <c r="CV7" s="118">
        <v>29927630</v>
      </c>
      <c r="CW7" s="116">
        <v>1000996</v>
      </c>
      <c r="CX7" s="118">
        <v>24700343</v>
      </c>
      <c r="CY7" s="116">
        <v>1017666</v>
      </c>
      <c r="CZ7" s="118">
        <v>22769647</v>
      </c>
      <c r="DA7" s="116">
        <v>1011359</v>
      </c>
      <c r="DB7" s="118">
        <v>27534994</v>
      </c>
      <c r="DC7" s="115">
        <v>905469</v>
      </c>
      <c r="DD7" s="118">
        <v>20762908</v>
      </c>
      <c r="DE7" s="115">
        <v>901715</v>
      </c>
      <c r="DF7" s="118">
        <v>19416042</v>
      </c>
      <c r="DG7" s="115">
        <v>781444</v>
      </c>
      <c r="DH7" s="118">
        <v>24475321</v>
      </c>
      <c r="DI7" s="118">
        <v>20187202</v>
      </c>
      <c r="DJ7" s="118">
        <v>17192046</v>
      </c>
      <c r="DK7" s="118">
        <v>22119025</v>
      </c>
      <c r="DL7" s="118">
        <v>15608763</v>
      </c>
      <c r="DM7" s="118">
        <v>16547221</v>
      </c>
      <c r="DN7" s="118">
        <v>20017894</v>
      </c>
      <c r="DO7" s="118">
        <v>13252650</v>
      </c>
      <c r="DP7" s="118">
        <v>15733050</v>
      </c>
      <c r="DQ7" s="118">
        <v>18411825</v>
      </c>
      <c r="DR7" s="118">
        <v>13481105</v>
      </c>
      <c r="DS7" s="118">
        <v>17604347</v>
      </c>
      <c r="DT7" s="118">
        <v>23260623</v>
      </c>
      <c r="DU7" s="118">
        <v>46738528</v>
      </c>
      <c r="DV7" s="118">
        <v>37804774</v>
      </c>
      <c r="DW7" s="118">
        <v>76884762</v>
      </c>
      <c r="DX7" s="118">
        <v>50164273</v>
      </c>
      <c r="EA7" s="128"/>
      <c r="EB7" s="128"/>
    </row>
    <row r="8" spans="1:133" x14ac:dyDescent="0.2">
      <c r="A8" s="105" t="s">
        <v>333</v>
      </c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  <c r="BW8" s="102"/>
      <c r="BX8" s="102"/>
      <c r="BY8" s="102"/>
      <c r="BZ8" s="102"/>
      <c r="CA8" s="102"/>
      <c r="CB8" s="102"/>
      <c r="CC8" s="102"/>
      <c r="CD8" s="102"/>
      <c r="CE8" s="102"/>
      <c r="CF8" s="102"/>
      <c r="CG8" s="102"/>
      <c r="CH8" s="102"/>
      <c r="CI8" s="102"/>
      <c r="CJ8" s="102"/>
      <c r="CK8" s="102"/>
      <c r="CL8" s="102"/>
      <c r="CM8" s="102"/>
      <c r="CN8" s="102"/>
      <c r="CO8" s="102"/>
      <c r="CP8" s="102"/>
      <c r="CQ8" s="102"/>
      <c r="CR8" s="102"/>
      <c r="CS8" s="102"/>
      <c r="CT8" s="102"/>
      <c r="CU8" s="102"/>
      <c r="CV8" s="112">
        <v>935017</v>
      </c>
      <c r="CW8" s="103">
        <v>166</v>
      </c>
      <c r="CX8" s="113">
        <v>1781392</v>
      </c>
      <c r="CY8" s="114">
        <v>14475</v>
      </c>
      <c r="CZ8" s="113">
        <v>3673876</v>
      </c>
      <c r="DA8" s="114">
        <v>33912</v>
      </c>
      <c r="DB8" s="113">
        <v>6110993</v>
      </c>
      <c r="DC8" s="114">
        <v>49324</v>
      </c>
      <c r="DD8" s="113">
        <v>6697340</v>
      </c>
      <c r="DE8" s="114">
        <v>75327</v>
      </c>
      <c r="DF8" s="113">
        <v>9936673</v>
      </c>
      <c r="DG8" s="115">
        <v>106541</v>
      </c>
      <c r="DH8" s="118">
        <v>17704414</v>
      </c>
      <c r="DI8" s="118">
        <v>15674568</v>
      </c>
      <c r="DJ8" s="118">
        <v>19729527</v>
      </c>
      <c r="DK8" s="118">
        <v>27455759</v>
      </c>
      <c r="DL8" s="118">
        <v>25310584</v>
      </c>
      <c r="DM8" s="118">
        <v>26960508</v>
      </c>
      <c r="DN8" s="118">
        <v>34966104</v>
      </c>
      <c r="DO8" s="118">
        <v>27791102</v>
      </c>
      <c r="DP8" s="118">
        <v>27780998</v>
      </c>
      <c r="DQ8" s="118">
        <v>35737630</v>
      </c>
      <c r="DR8" s="118">
        <v>30914950</v>
      </c>
      <c r="DS8" s="118">
        <v>32950369</v>
      </c>
      <c r="DT8" s="118">
        <v>41764662</v>
      </c>
      <c r="DU8" s="118">
        <v>45242841</v>
      </c>
      <c r="DV8" s="118">
        <v>45188319</v>
      </c>
      <c r="DW8" s="118">
        <v>60494335</v>
      </c>
      <c r="DX8" s="118">
        <v>44028334</v>
      </c>
      <c r="DZ8" s="126">
        <f>SUM(DO8:DQ8)</f>
        <v>91309730</v>
      </c>
      <c r="EA8" s="126">
        <f>SUM(DR8:DT8)</f>
        <v>105629981</v>
      </c>
      <c r="EB8" s="126">
        <f>SUM(DU8:DW8)</f>
        <v>150925495</v>
      </c>
    </row>
    <row r="9" spans="1:133" x14ac:dyDescent="0.2">
      <c r="A9" s="105" t="s">
        <v>565</v>
      </c>
      <c r="B9" s="118">
        <v>17324137</v>
      </c>
      <c r="C9" s="116">
        <v>3041926</v>
      </c>
      <c r="D9" s="118">
        <v>24993384</v>
      </c>
      <c r="E9" s="116">
        <v>3179163</v>
      </c>
      <c r="F9" s="118">
        <v>19038211</v>
      </c>
      <c r="G9" s="116">
        <v>3070231</v>
      </c>
      <c r="H9" s="118">
        <v>17099849</v>
      </c>
      <c r="I9" s="116">
        <v>3036233</v>
      </c>
      <c r="J9" s="118">
        <v>19004174</v>
      </c>
      <c r="K9" s="116">
        <v>2931216</v>
      </c>
      <c r="L9" s="118">
        <v>16814050</v>
      </c>
      <c r="M9" s="116">
        <v>3029095</v>
      </c>
      <c r="N9" s="118">
        <v>17832784</v>
      </c>
      <c r="O9" s="116">
        <v>3010516</v>
      </c>
      <c r="P9" s="118">
        <v>21895715</v>
      </c>
      <c r="Q9" s="116">
        <v>3121682</v>
      </c>
      <c r="R9" s="118">
        <v>19507626</v>
      </c>
      <c r="S9" s="116">
        <v>3034977</v>
      </c>
      <c r="T9" s="118">
        <v>18304268</v>
      </c>
      <c r="U9" s="116">
        <v>2676413</v>
      </c>
      <c r="V9" s="118">
        <v>22167850</v>
      </c>
      <c r="W9" s="116">
        <v>2873947</v>
      </c>
      <c r="X9" s="118">
        <v>17267067</v>
      </c>
      <c r="Y9" s="116">
        <v>2593097</v>
      </c>
      <c r="Z9" s="118">
        <v>17342531</v>
      </c>
      <c r="AA9" s="116">
        <v>2575878</v>
      </c>
      <c r="AB9" s="118">
        <v>21174921</v>
      </c>
      <c r="AC9" s="116">
        <v>2507516</v>
      </c>
      <c r="AD9" s="118">
        <v>15617221</v>
      </c>
      <c r="AE9" s="116">
        <v>2270763</v>
      </c>
      <c r="AF9" s="118">
        <v>15147392</v>
      </c>
      <c r="AG9" s="116">
        <v>2443113</v>
      </c>
      <c r="AH9" s="118">
        <v>18701090</v>
      </c>
      <c r="AI9" s="116">
        <v>2287058</v>
      </c>
      <c r="AJ9" s="118">
        <v>14762908</v>
      </c>
      <c r="AK9" s="116">
        <v>2224168</v>
      </c>
      <c r="AL9" s="118">
        <v>14314556</v>
      </c>
      <c r="AM9" s="116">
        <v>2244466</v>
      </c>
      <c r="AN9" s="118">
        <v>18145574</v>
      </c>
      <c r="AO9" s="116">
        <v>2246002</v>
      </c>
      <c r="AP9" s="118">
        <v>13743311</v>
      </c>
      <c r="AQ9" s="116">
        <v>1911239</v>
      </c>
      <c r="AR9" s="118">
        <v>14072873</v>
      </c>
      <c r="AS9" s="116">
        <v>1901860</v>
      </c>
      <c r="AT9" s="118">
        <v>17969264</v>
      </c>
      <c r="AU9" s="116">
        <v>2000138</v>
      </c>
      <c r="AV9" s="118">
        <v>13377594</v>
      </c>
      <c r="AW9" s="116">
        <v>1888781</v>
      </c>
      <c r="AX9" s="118">
        <v>13324934</v>
      </c>
      <c r="AY9" s="116">
        <v>2000551</v>
      </c>
      <c r="AZ9" s="118">
        <v>16639951</v>
      </c>
      <c r="BA9" s="116">
        <v>1902214</v>
      </c>
      <c r="BB9" s="118">
        <v>12889198</v>
      </c>
      <c r="BC9" s="116">
        <v>1860318</v>
      </c>
      <c r="BD9" s="118">
        <v>12321343</v>
      </c>
      <c r="BE9" s="116">
        <v>1899350</v>
      </c>
      <c r="BF9" s="118">
        <v>16143134</v>
      </c>
      <c r="BG9" s="116">
        <v>1652619</v>
      </c>
      <c r="BH9" s="118">
        <v>14265818</v>
      </c>
      <c r="BI9" s="116">
        <v>1924829</v>
      </c>
      <c r="BJ9" s="118">
        <v>13870105</v>
      </c>
      <c r="BK9" s="116">
        <v>1870522</v>
      </c>
      <c r="BL9" s="118">
        <v>18158723</v>
      </c>
      <c r="BM9" s="116">
        <v>1916960</v>
      </c>
      <c r="BN9" s="118">
        <v>13931882</v>
      </c>
      <c r="BO9" s="116">
        <v>1855441</v>
      </c>
      <c r="BP9" s="118">
        <v>14405650</v>
      </c>
      <c r="BQ9" s="116">
        <v>1625187</v>
      </c>
      <c r="BR9" s="118">
        <v>18481174</v>
      </c>
      <c r="BS9" s="116">
        <v>1724245</v>
      </c>
      <c r="BT9" s="118">
        <v>14596131</v>
      </c>
      <c r="BU9" s="116">
        <v>1706342</v>
      </c>
      <c r="BV9" s="118">
        <v>14714494</v>
      </c>
      <c r="BW9" s="116">
        <v>1757618</v>
      </c>
      <c r="BX9" s="118">
        <v>17504619</v>
      </c>
      <c r="BY9" s="116">
        <v>1614499</v>
      </c>
      <c r="BZ9" s="118">
        <v>14156632</v>
      </c>
      <c r="CA9" s="116">
        <v>1652290</v>
      </c>
      <c r="CB9" s="118">
        <v>13872287</v>
      </c>
      <c r="CC9" s="116">
        <v>1592276</v>
      </c>
      <c r="CD9" s="118">
        <v>19399783</v>
      </c>
      <c r="CE9" s="116">
        <v>1497239</v>
      </c>
      <c r="CF9" s="118">
        <v>16893813</v>
      </c>
      <c r="CG9" s="116">
        <v>1587909</v>
      </c>
      <c r="CH9" s="118">
        <v>16325431</v>
      </c>
      <c r="CI9" s="116">
        <v>1442137</v>
      </c>
      <c r="CJ9" s="118">
        <v>20090215</v>
      </c>
      <c r="CK9" s="116">
        <v>1533329</v>
      </c>
      <c r="CL9" s="118">
        <v>16381659</v>
      </c>
      <c r="CM9" s="116">
        <v>1391859</v>
      </c>
      <c r="CN9" s="118">
        <v>15758568</v>
      </c>
      <c r="CO9" s="116">
        <v>1274640</v>
      </c>
      <c r="CP9" s="118">
        <v>21423253</v>
      </c>
      <c r="CQ9" s="116">
        <v>1391320</v>
      </c>
      <c r="CR9" s="118">
        <v>17720914</v>
      </c>
      <c r="CS9" s="116">
        <v>1389003</v>
      </c>
      <c r="CT9" s="118">
        <v>18399233</v>
      </c>
      <c r="CU9" s="116">
        <v>1379024</v>
      </c>
      <c r="CV9" s="118">
        <v>24541863</v>
      </c>
      <c r="CW9" s="116">
        <v>1404410</v>
      </c>
      <c r="CX9" s="118">
        <v>20735671</v>
      </c>
      <c r="CY9" s="116">
        <v>1487543</v>
      </c>
      <c r="CZ9" s="118">
        <v>21993328</v>
      </c>
      <c r="DA9" s="116">
        <v>1390937</v>
      </c>
      <c r="DB9" s="118">
        <v>32455314</v>
      </c>
      <c r="DC9" s="116">
        <v>1377143</v>
      </c>
      <c r="DD9" s="118">
        <v>27365709</v>
      </c>
      <c r="DE9" s="116">
        <v>1426420</v>
      </c>
      <c r="DF9" s="118">
        <v>25364809</v>
      </c>
      <c r="DG9" s="116">
        <v>1237588</v>
      </c>
      <c r="DH9" s="118">
        <v>35313412</v>
      </c>
      <c r="DI9" s="118">
        <v>26940353</v>
      </c>
      <c r="DJ9" s="118">
        <v>27464499</v>
      </c>
      <c r="DK9" s="118">
        <v>36189773</v>
      </c>
      <c r="DL9" s="118">
        <v>29420233</v>
      </c>
      <c r="DM9" s="118">
        <v>29731347</v>
      </c>
      <c r="DN9" s="118">
        <v>44343312</v>
      </c>
      <c r="DO9" s="118">
        <v>34036911</v>
      </c>
      <c r="DP9" s="118">
        <v>37439574</v>
      </c>
      <c r="DQ9" s="118">
        <v>47939747</v>
      </c>
      <c r="DR9" s="118">
        <v>36655718</v>
      </c>
      <c r="DS9" s="118">
        <v>36212409</v>
      </c>
      <c r="DT9" s="118">
        <v>46168310</v>
      </c>
      <c r="DU9" s="118">
        <v>33765842</v>
      </c>
      <c r="DV9" s="118">
        <v>32098943</v>
      </c>
      <c r="DW9" s="118">
        <v>39873578</v>
      </c>
      <c r="DX9" s="118">
        <v>30084297</v>
      </c>
      <c r="DZ9" s="126">
        <f>SUM(DO9:DQ9)</f>
        <v>119416232</v>
      </c>
      <c r="EA9" s="126">
        <f>SUM(DR9:DT9)</f>
        <v>119036437</v>
      </c>
      <c r="EB9" s="126">
        <f>SUM(DU9:DW9)</f>
        <v>105738363</v>
      </c>
    </row>
    <row r="10" spans="1:133" x14ac:dyDescent="0.2">
      <c r="A10" s="105" t="s">
        <v>304</v>
      </c>
      <c r="B10" s="113">
        <v>4530611</v>
      </c>
      <c r="C10" s="116">
        <v>2551039</v>
      </c>
      <c r="D10" s="113">
        <v>4859094</v>
      </c>
      <c r="E10" s="116">
        <v>2614105</v>
      </c>
      <c r="F10" s="113">
        <v>2831813</v>
      </c>
      <c r="G10" s="116">
        <v>1826188</v>
      </c>
      <c r="H10" s="113">
        <v>3295379</v>
      </c>
      <c r="I10" s="116">
        <v>1512969</v>
      </c>
      <c r="J10" s="113">
        <v>4601989</v>
      </c>
      <c r="K10" s="116">
        <v>1433328</v>
      </c>
      <c r="L10" s="113">
        <v>4107708</v>
      </c>
      <c r="M10" s="116">
        <v>1327125</v>
      </c>
      <c r="N10" s="113">
        <v>4151578</v>
      </c>
      <c r="O10" s="116">
        <v>1282988</v>
      </c>
      <c r="P10" s="113">
        <v>5271507</v>
      </c>
      <c r="Q10" s="116">
        <v>1311932</v>
      </c>
      <c r="R10" s="113">
        <v>5001662</v>
      </c>
      <c r="S10" s="116">
        <v>1435768</v>
      </c>
      <c r="T10" s="113">
        <v>4558805</v>
      </c>
      <c r="U10" s="116">
        <v>1338690</v>
      </c>
      <c r="V10" s="113">
        <v>6588224</v>
      </c>
      <c r="W10" s="116">
        <v>1597348</v>
      </c>
      <c r="X10" s="113">
        <v>5162567</v>
      </c>
      <c r="Y10" s="116">
        <v>1527456</v>
      </c>
      <c r="Z10" s="113">
        <v>5127024</v>
      </c>
      <c r="AA10" s="116">
        <v>1633649</v>
      </c>
      <c r="AB10" s="113">
        <v>6466140</v>
      </c>
      <c r="AC10" s="116">
        <v>1779668</v>
      </c>
      <c r="AD10" s="113">
        <v>5334861</v>
      </c>
      <c r="AE10" s="116">
        <v>1701264</v>
      </c>
      <c r="AF10" s="113">
        <v>5612505</v>
      </c>
      <c r="AG10" s="116">
        <v>1896876</v>
      </c>
      <c r="AH10" s="113">
        <v>9857051</v>
      </c>
      <c r="AI10" s="116">
        <v>1906924</v>
      </c>
      <c r="AJ10" s="113">
        <v>8449128</v>
      </c>
      <c r="AK10" s="116">
        <v>1973151</v>
      </c>
      <c r="AL10" s="113">
        <v>8966794</v>
      </c>
      <c r="AM10" s="116">
        <v>2094621</v>
      </c>
      <c r="AN10" s="118">
        <v>11818504</v>
      </c>
      <c r="AO10" s="116">
        <v>2235778</v>
      </c>
      <c r="AP10" s="113">
        <v>9758042</v>
      </c>
      <c r="AQ10" s="116">
        <v>2086672</v>
      </c>
      <c r="AR10" s="118">
        <v>10117299</v>
      </c>
      <c r="AS10" s="116">
        <v>2099282</v>
      </c>
      <c r="AT10" s="118">
        <v>12734876</v>
      </c>
      <c r="AU10" s="116">
        <v>2274585</v>
      </c>
      <c r="AV10" s="113">
        <v>9963173</v>
      </c>
      <c r="AW10" s="116">
        <v>2141856</v>
      </c>
      <c r="AX10" s="118">
        <v>10140344</v>
      </c>
      <c r="AY10" s="116">
        <v>2285927</v>
      </c>
      <c r="AZ10" s="118">
        <v>13611728</v>
      </c>
      <c r="BA10" s="116">
        <v>2249974</v>
      </c>
      <c r="BB10" s="118">
        <v>11283252</v>
      </c>
      <c r="BC10" s="116">
        <v>2286481</v>
      </c>
      <c r="BD10" s="118">
        <v>11772375</v>
      </c>
      <c r="BE10" s="116">
        <v>2460071</v>
      </c>
      <c r="BF10" s="118">
        <v>16141936</v>
      </c>
      <c r="BG10" s="116">
        <v>2288368</v>
      </c>
      <c r="BH10" s="118">
        <v>12850307</v>
      </c>
      <c r="BI10" s="116">
        <v>2541906</v>
      </c>
      <c r="BJ10" s="118">
        <v>12021352</v>
      </c>
      <c r="BK10" s="116">
        <v>2381953</v>
      </c>
      <c r="BL10" s="118">
        <v>15922046</v>
      </c>
      <c r="BM10" s="116">
        <v>2593541</v>
      </c>
      <c r="BN10" s="118">
        <v>13073563</v>
      </c>
      <c r="BO10" s="116">
        <v>2530477</v>
      </c>
      <c r="BP10" s="118">
        <v>13855216</v>
      </c>
      <c r="BQ10" s="116">
        <v>2265901</v>
      </c>
      <c r="BR10" s="118">
        <v>17293746</v>
      </c>
      <c r="BS10" s="116">
        <v>2499748</v>
      </c>
      <c r="BT10" s="118">
        <v>13044105</v>
      </c>
      <c r="BU10" s="116">
        <v>2419186</v>
      </c>
      <c r="BV10" s="118">
        <v>13408552</v>
      </c>
      <c r="BW10" s="116">
        <v>2545474</v>
      </c>
      <c r="BX10" s="118">
        <v>17792305</v>
      </c>
      <c r="BY10" s="116">
        <v>2494430</v>
      </c>
      <c r="BZ10" s="118">
        <v>14520380</v>
      </c>
      <c r="CA10" s="116">
        <v>2525314</v>
      </c>
      <c r="CB10" s="118">
        <v>15196911</v>
      </c>
      <c r="CC10" s="116">
        <v>2506741</v>
      </c>
      <c r="CD10" s="118">
        <v>21158535</v>
      </c>
      <c r="CE10" s="116">
        <v>2422173</v>
      </c>
      <c r="CF10" s="118">
        <v>15691948</v>
      </c>
      <c r="CG10" s="116">
        <v>2615267</v>
      </c>
      <c r="CH10" s="118">
        <v>16443842</v>
      </c>
      <c r="CI10" s="116">
        <v>2443858</v>
      </c>
      <c r="CJ10" s="118">
        <v>20699676</v>
      </c>
      <c r="CK10" s="116">
        <v>2650050</v>
      </c>
      <c r="CL10" s="118">
        <v>15303184</v>
      </c>
      <c r="CM10" s="116">
        <v>2459241</v>
      </c>
      <c r="CN10" s="118">
        <v>14598838</v>
      </c>
      <c r="CO10" s="116">
        <v>2259236</v>
      </c>
      <c r="CP10" s="118">
        <v>19602096</v>
      </c>
      <c r="CQ10" s="116">
        <v>2473497</v>
      </c>
      <c r="CR10" s="118">
        <v>15944812</v>
      </c>
      <c r="CS10" s="116">
        <v>2465634</v>
      </c>
      <c r="CT10" s="118">
        <v>15523108</v>
      </c>
      <c r="CU10" s="116">
        <v>2506826</v>
      </c>
      <c r="CV10" s="118">
        <v>22410266</v>
      </c>
      <c r="CW10" s="116">
        <v>2531770</v>
      </c>
      <c r="CX10" s="118">
        <v>18972931</v>
      </c>
      <c r="CY10" s="116">
        <v>2616358</v>
      </c>
      <c r="CZ10" s="118">
        <v>18564232</v>
      </c>
      <c r="DA10" s="116">
        <v>2537853</v>
      </c>
      <c r="DB10" s="118">
        <v>23588712</v>
      </c>
      <c r="DC10" s="116">
        <v>2553000</v>
      </c>
      <c r="DD10" s="118">
        <v>18435172</v>
      </c>
      <c r="DE10" s="116">
        <v>2612396</v>
      </c>
      <c r="DF10" s="118">
        <v>18200862</v>
      </c>
      <c r="DG10" s="116">
        <v>2420762</v>
      </c>
      <c r="DH10" s="118">
        <v>23516535</v>
      </c>
      <c r="DI10" s="118">
        <v>17545995</v>
      </c>
      <c r="DJ10" s="118">
        <v>16729683</v>
      </c>
      <c r="DK10" s="118">
        <v>20622827</v>
      </c>
      <c r="DL10" s="118">
        <v>16329809</v>
      </c>
      <c r="DM10" s="118">
        <v>16897683</v>
      </c>
      <c r="DN10" s="118">
        <v>50453264</v>
      </c>
      <c r="DO10" s="118">
        <v>71613037</v>
      </c>
      <c r="DP10" s="118">
        <v>99645014</v>
      </c>
      <c r="DQ10" s="119">
        <v>137715074</v>
      </c>
      <c r="DR10" s="119">
        <v>114199751</v>
      </c>
      <c r="DS10" s="118">
        <v>92699464</v>
      </c>
      <c r="DT10" s="119">
        <v>108758324</v>
      </c>
      <c r="DU10" s="118">
        <v>74847192</v>
      </c>
      <c r="DV10" s="118">
        <v>44224898</v>
      </c>
      <c r="DW10" s="118">
        <v>39147309</v>
      </c>
      <c r="DX10" s="118">
        <v>29151542</v>
      </c>
    </row>
    <row r="11" spans="1:133" x14ac:dyDescent="0.2">
      <c r="A11" s="105" t="s">
        <v>809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  <c r="BV11" s="102"/>
      <c r="BW11" s="102"/>
      <c r="BX11" s="102"/>
      <c r="BY11" s="102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J11" s="102"/>
      <c r="CK11" s="102"/>
      <c r="CL11" s="102"/>
      <c r="CM11" s="102"/>
      <c r="CN11" s="102"/>
      <c r="CO11" s="102"/>
      <c r="CP11" s="102"/>
      <c r="CQ11" s="102"/>
      <c r="CR11" s="102"/>
      <c r="CS11" s="102"/>
      <c r="CT11" s="102"/>
      <c r="CU11" s="102"/>
      <c r="CV11" s="102"/>
      <c r="CW11" s="102"/>
      <c r="CX11" s="102"/>
      <c r="CY11" s="102"/>
      <c r="CZ11" s="102"/>
      <c r="DA11" s="102"/>
      <c r="DB11" s="102"/>
      <c r="DC11" s="102"/>
      <c r="DD11" s="102"/>
      <c r="DE11" s="102"/>
      <c r="DF11" s="102"/>
      <c r="DG11" s="102"/>
      <c r="DH11" s="102"/>
      <c r="DI11" s="102"/>
      <c r="DJ11" s="102"/>
      <c r="DK11" s="102"/>
      <c r="DL11" s="102"/>
      <c r="DM11" s="102"/>
      <c r="DN11" s="102"/>
      <c r="DO11" s="102"/>
      <c r="DP11" s="102"/>
      <c r="DQ11" s="102"/>
      <c r="DR11" s="113">
        <v>2498891</v>
      </c>
      <c r="DS11" s="118">
        <v>18125490</v>
      </c>
      <c r="DT11" s="118">
        <v>27401768</v>
      </c>
      <c r="DU11" s="118">
        <v>23100519</v>
      </c>
      <c r="DV11" s="118">
        <v>30332339</v>
      </c>
      <c r="DW11" s="118">
        <v>40616463</v>
      </c>
      <c r="DX11" s="118">
        <v>27905978</v>
      </c>
    </row>
    <row r="12" spans="1:133" x14ac:dyDescent="0.2">
      <c r="A12" s="105" t="s">
        <v>404</v>
      </c>
      <c r="B12" s="112">
        <v>635131</v>
      </c>
      <c r="C12" s="109">
        <v>38</v>
      </c>
      <c r="D12" s="112">
        <v>743290</v>
      </c>
      <c r="E12" s="109">
        <v>10</v>
      </c>
      <c r="F12" s="112">
        <v>611786</v>
      </c>
      <c r="G12" s="102"/>
      <c r="H12" s="112">
        <v>636994</v>
      </c>
      <c r="I12" s="111">
        <v>6</v>
      </c>
      <c r="J12" s="112">
        <v>898722</v>
      </c>
      <c r="K12" s="109">
        <v>17</v>
      </c>
      <c r="L12" s="112">
        <v>881052</v>
      </c>
      <c r="M12" s="109">
        <v>71</v>
      </c>
      <c r="N12" s="112">
        <v>798662</v>
      </c>
      <c r="O12" s="109">
        <v>46</v>
      </c>
      <c r="P12" s="112">
        <v>893469</v>
      </c>
      <c r="Q12" s="111">
        <v>4</v>
      </c>
      <c r="R12" s="112">
        <v>787503</v>
      </c>
      <c r="S12" s="109">
        <v>28</v>
      </c>
      <c r="T12" s="112">
        <v>808513</v>
      </c>
      <c r="U12" s="109">
        <v>47</v>
      </c>
      <c r="V12" s="112">
        <v>949691</v>
      </c>
      <c r="W12" s="109">
        <v>29</v>
      </c>
      <c r="X12" s="112">
        <v>745192</v>
      </c>
      <c r="Y12" s="109">
        <v>33</v>
      </c>
      <c r="Z12" s="112">
        <v>755036</v>
      </c>
      <c r="AA12" s="109">
        <v>15</v>
      </c>
      <c r="AB12" s="113">
        <v>1000734</v>
      </c>
      <c r="AC12" s="109">
        <v>29</v>
      </c>
      <c r="AD12" s="112">
        <v>765215</v>
      </c>
      <c r="AE12" s="109">
        <v>16</v>
      </c>
      <c r="AF12" s="112">
        <v>716044</v>
      </c>
      <c r="AG12" s="111">
        <v>4</v>
      </c>
      <c r="AH12" s="113">
        <v>1268221</v>
      </c>
      <c r="AI12" s="109">
        <v>13</v>
      </c>
      <c r="AJ12" s="112">
        <v>772695</v>
      </c>
      <c r="AK12" s="111">
        <v>8</v>
      </c>
      <c r="AL12" s="112">
        <v>638757</v>
      </c>
      <c r="AM12" s="102"/>
      <c r="AN12" s="112">
        <v>913789</v>
      </c>
      <c r="AO12" s="109">
        <v>11</v>
      </c>
      <c r="AP12" s="112">
        <v>769553</v>
      </c>
      <c r="AQ12" s="109">
        <v>38</v>
      </c>
      <c r="AR12" s="112">
        <v>758124</v>
      </c>
      <c r="AS12" s="102"/>
      <c r="AT12" s="113">
        <v>1224129</v>
      </c>
      <c r="AU12" s="109">
        <v>30</v>
      </c>
      <c r="AV12" s="112">
        <v>955249</v>
      </c>
      <c r="AW12" s="109">
        <v>10</v>
      </c>
      <c r="AX12" s="112">
        <v>851838</v>
      </c>
      <c r="AY12" s="111">
        <v>5</v>
      </c>
      <c r="AZ12" s="113">
        <v>1106135</v>
      </c>
      <c r="BA12" s="102"/>
      <c r="BB12" s="113">
        <v>1518605</v>
      </c>
      <c r="BC12" s="111">
        <v>2</v>
      </c>
      <c r="BD12" s="113">
        <v>1675082</v>
      </c>
      <c r="BE12" s="111">
        <v>3</v>
      </c>
      <c r="BF12" s="113">
        <v>1919066</v>
      </c>
      <c r="BG12" s="111">
        <v>4</v>
      </c>
      <c r="BH12" s="113">
        <v>2046339</v>
      </c>
      <c r="BI12" s="109">
        <v>18</v>
      </c>
      <c r="BJ12" s="113">
        <v>2317854</v>
      </c>
      <c r="BK12" s="111">
        <v>7</v>
      </c>
      <c r="BL12" s="113">
        <v>2083881</v>
      </c>
      <c r="BM12" s="111">
        <v>3</v>
      </c>
      <c r="BN12" s="113">
        <v>1814076</v>
      </c>
      <c r="BO12" s="111">
        <v>2</v>
      </c>
      <c r="BP12" s="113">
        <v>1940187</v>
      </c>
      <c r="BQ12" s="111">
        <v>2</v>
      </c>
      <c r="BR12" s="113">
        <v>2470114</v>
      </c>
      <c r="BS12" s="111">
        <v>6</v>
      </c>
      <c r="BT12" s="113">
        <v>2390247</v>
      </c>
      <c r="BU12" s="109">
        <v>11</v>
      </c>
      <c r="BV12" s="113">
        <v>2671741</v>
      </c>
      <c r="BW12" s="111">
        <v>2</v>
      </c>
      <c r="BX12" s="113">
        <v>2405036</v>
      </c>
      <c r="BY12" s="111">
        <v>2</v>
      </c>
      <c r="BZ12" s="113">
        <v>1951975</v>
      </c>
      <c r="CA12" s="102"/>
      <c r="CB12" s="113">
        <v>1991694</v>
      </c>
      <c r="CC12" s="102"/>
      <c r="CD12" s="113">
        <v>3041515</v>
      </c>
      <c r="CE12" s="102"/>
      <c r="CF12" s="113">
        <v>2650825</v>
      </c>
      <c r="CG12" s="102"/>
      <c r="CH12" s="113">
        <v>2294731</v>
      </c>
      <c r="CI12" s="111">
        <v>3</v>
      </c>
      <c r="CJ12" s="113">
        <v>5642023</v>
      </c>
      <c r="CK12" s="102"/>
      <c r="CL12" s="113">
        <v>8779210</v>
      </c>
      <c r="CM12" s="109">
        <v>16</v>
      </c>
      <c r="CN12" s="113">
        <v>8424594</v>
      </c>
      <c r="CO12" s="109">
        <v>43</v>
      </c>
      <c r="CP12" s="113">
        <v>9685289</v>
      </c>
      <c r="CQ12" s="111">
        <v>4</v>
      </c>
      <c r="CR12" s="113">
        <v>8297203</v>
      </c>
      <c r="CS12" s="109">
        <v>27</v>
      </c>
      <c r="CT12" s="113">
        <v>8423362</v>
      </c>
      <c r="CU12" s="109">
        <v>11</v>
      </c>
      <c r="CV12" s="118">
        <v>12100305</v>
      </c>
      <c r="CW12" s="109">
        <v>15</v>
      </c>
      <c r="CX12" s="113">
        <v>7782027</v>
      </c>
      <c r="CY12" s="111">
        <v>8</v>
      </c>
      <c r="CZ12" s="113">
        <v>7427771</v>
      </c>
      <c r="DA12" s="111">
        <v>5</v>
      </c>
      <c r="DB12" s="113">
        <v>9170560</v>
      </c>
      <c r="DC12" s="111">
        <v>2</v>
      </c>
      <c r="DD12" s="113">
        <v>7417540</v>
      </c>
      <c r="DE12" s="102"/>
      <c r="DF12" s="113">
        <v>7441595</v>
      </c>
      <c r="DG12" s="111">
        <v>4</v>
      </c>
      <c r="DH12" s="113">
        <v>8091436</v>
      </c>
      <c r="DI12" s="113">
        <v>6522581</v>
      </c>
      <c r="DJ12" s="118">
        <v>14278766</v>
      </c>
      <c r="DK12" s="118">
        <v>35114631</v>
      </c>
      <c r="DL12" s="118">
        <v>20215030</v>
      </c>
      <c r="DM12" s="118">
        <v>15601743</v>
      </c>
      <c r="DN12" s="118">
        <v>18787405</v>
      </c>
      <c r="DO12" s="118">
        <v>18207000</v>
      </c>
      <c r="DP12" s="118">
        <v>20075084</v>
      </c>
      <c r="DQ12" s="118">
        <v>21184444</v>
      </c>
      <c r="DR12" s="118">
        <v>15272237</v>
      </c>
      <c r="DS12" s="118">
        <v>15556825</v>
      </c>
      <c r="DT12" s="118">
        <v>17268130</v>
      </c>
      <c r="DU12" s="118">
        <v>14714185</v>
      </c>
      <c r="DV12" s="118">
        <v>17295350</v>
      </c>
      <c r="DW12" s="118">
        <v>27654615</v>
      </c>
      <c r="DX12" s="118">
        <v>20011470</v>
      </c>
    </row>
    <row r="13" spans="1:133" x14ac:dyDescent="0.2">
      <c r="A13" s="105" t="s">
        <v>332</v>
      </c>
      <c r="B13" s="112">
        <v>222490</v>
      </c>
      <c r="C13" s="111">
        <v>6</v>
      </c>
      <c r="D13" s="112">
        <v>304429</v>
      </c>
      <c r="E13" s="103">
        <v>147</v>
      </c>
      <c r="F13" s="112">
        <v>304676</v>
      </c>
      <c r="G13" s="109">
        <v>18</v>
      </c>
      <c r="H13" s="112">
        <v>353430</v>
      </c>
      <c r="I13" s="103">
        <v>229</v>
      </c>
      <c r="J13" s="112">
        <v>345667</v>
      </c>
      <c r="K13" s="109">
        <v>93</v>
      </c>
      <c r="L13" s="112">
        <v>357751</v>
      </c>
      <c r="M13" s="103">
        <v>139</v>
      </c>
      <c r="N13" s="112">
        <v>355047</v>
      </c>
      <c r="O13" s="109">
        <v>73</v>
      </c>
      <c r="P13" s="112">
        <v>487839</v>
      </c>
      <c r="Q13" s="103">
        <v>119</v>
      </c>
      <c r="R13" s="112">
        <v>470363</v>
      </c>
      <c r="S13" s="109">
        <v>79</v>
      </c>
      <c r="T13" s="112">
        <v>503452</v>
      </c>
      <c r="U13" s="109">
        <v>39</v>
      </c>
      <c r="V13" s="112">
        <v>455794</v>
      </c>
      <c r="W13" s="103">
        <v>254</v>
      </c>
      <c r="X13" s="112">
        <v>399917</v>
      </c>
      <c r="Y13" s="109">
        <v>51</v>
      </c>
      <c r="Z13" s="112">
        <v>389142</v>
      </c>
      <c r="AA13" s="103">
        <v>151</v>
      </c>
      <c r="AB13" s="112">
        <v>513721</v>
      </c>
      <c r="AC13" s="103">
        <v>164</v>
      </c>
      <c r="AD13" s="112">
        <v>425822</v>
      </c>
      <c r="AE13" s="103">
        <v>236</v>
      </c>
      <c r="AF13" s="112">
        <v>445532</v>
      </c>
      <c r="AG13" s="103">
        <v>121</v>
      </c>
      <c r="AH13" s="112">
        <v>522733</v>
      </c>
      <c r="AI13" s="109">
        <v>17</v>
      </c>
      <c r="AJ13" s="112">
        <v>489202</v>
      </c>
      <c r="AK13" s="109">
        <v>88</v>
      </c>
      <c r="AL13" s="112">
        <v>475941</v>
      </c>
      <c r="AM13" s="109">
        <v>18</v>
      </c>
      <c r="AN13" s="112">
        <v>535692</v>
      </c>
      <c r="AO13" s="109">
        <v>57</v>
      </c>
      <c r="AP13" s="112">
        <v>390350</v>
      </c>
      <c r="AQ13" s="109">
        <v>16</v>
      </c>
      <c r="AR13" s="112">
        <v>402136</v>
      </c>
      <c r="AS13" s="109">
        <v>27</v>
      </c>
      <c r="AT13" s="112">
        <v>519660</v>
      </c>
      <c r="AU13" s="109">
        <v>16</v>
      </c>
      <c r="AV13" s="112">
        <v>382207</v>
      </c>
      <c r="AW13" s="109">
        <v>11</v>
      </c>
      <c r="AX13" s="112">
        <v>373112</v>
      </c>
      <c r="AY13" s="111">
        <v>5</v>
      </c>
      <c r="AZ13" s="112">
        <v>558891</v>
      </c>
      <c r="BA13" s="102"/>
      <c r="BB13" s="112">
        <v>839800</v>
      </c>
      <c r="BC13" s="103">
        <v>111</v>
      </c>
      <c r="BD13" s="113">
        <v>1019814</v>
      </c>
      <c r="BE13" s="109">
        <v>74</v>
      </c>
      <c r="BF13" s="113">
        <v>1199450</v>
      </c>
      <c r="BG13" s="103">
        <v>116</v>
      </c>
      <c r="BH13" s="112">
        <v>928492</v>
      </c>
      <c r="BI13" s="109">
        <v>49</v>
      </c>
      <c r="BJ13" s="112">
        <v>949714</v>
      </c>
      <c r="BK13" s="109">
        <v>11</v>
      </c>
      <c r="BL13" s="113">
        <v>1263558</v>
      </c>
      <c r="BM13" s="102"/>
      <c r="BN13" s="112">
        <v>923016</v>
      </c>
      <c r="BO13" s="111">
        <v>6</v>
      </c>
      <c r="BP13" s="113">
        <v>1049996</v>
      </c>
      <c r="BQ13" s="109">
        <v>17</v>
      </c>
      <c r="BR13" s="113">
        <v>1474853</v>
      </c>
      <c r="BS13" s="109">
        <v>34</v>
      </c>
      <c r="BT13" s="113">
        <v>1126241</v>
      </c>
      <c r="BU13" s="109">
        <v>12</v>
      </c>
      <c r="BV13" s="113">
        <v>1068508</v>
      </c>
      <c r="BW13" s="109">
        <v>12</v>
      </c>
      <c r="BX13" s="113">
        <v>1406902</v>
      </c>
      <c r="BY13" s="109">
        <v>23</v>
      </c>
      <c r="BZ13" s="113">
        <v>1074835</v>
      </c>
      <c r="CA13" s="109">
        <v>18</v>
      </c>
      <c r="CB13" s="113">
        <v>1037031</v>
      </c>
      <c r="CC13" s="109">
        <v>16</v>
      </c>
      <c r="CD13" s="113">
        <v>1396990</v>
      </c>
      <c r="CE13" s="109">
        <v>22</v>
      </c>
      <c r="CF13" s="113">
        <v>1306879</v>
      </c>
      <c r="CG13" s="109">
        <v>18</v>
      </c>
      <c r="CH13" s="113">
        <v>1503165</v>
      </c>
      <c r="CI13" s="109">
        <v>28</v>
      </c>
      <c r="CJ13" s="113">
        <v>4999806</v>
      </c>
      <c r="CK13" s="109">
        <v>10</v>
      </c>
      <c r="CL13" s="113">
        <v>5095870</v>
      </c>
      <c r="CM13" s="111">
        <v>5</v>
      </c>
      <c r="CN13" s="113">
        <v>5029901</v>
      </c>
      <c r="CO13" s="103">
        <v>566</v>
      </c>
      <c r="CP13" s="113">
        <v>6104017</v>
      </c>
      <c r="CQ13" s="109">
        <v>63</v>
      </c>
      <c r="CR13" s="113">
        <v>4880745</v>
      </c>
      <c r="CS13" s="102"/>
      <c r="CT13" s="113">
        <v>4766761</v>
      </c>
      <c r="CU13" s="102"/>
      <c r="CV13" s="113">
        <v>6752130</v>
      </c>
      <c r="CW13" s="109">
        <v>53</v>
      </c>
      <c r="CX13" s="113">
        <v>4974477</v>
      </c>
      <c r="CY13" s="109">
        <v>44</v>
      </c>
      <c r="CZ13" s="113">
        <v>4279902</v>
      </c>
      <c r="DA13" s="102"/>
      <c r="DB13" s="113">
        <v>5068148</v>
      </c>
      <c r="DC13" s="102"/>
      <c r="DD13" s="113">
        <v>3574601</v>
      </c>
      <c r="DE13" s="109">
        <v>32</v>
      </c>
      <c r="DF13" s="113">
        <v>3180899</v>
      </c>
      <c r="DG13" s="102"/>
      <c r="DH13" s="113">
        <v>4819787</v>
      </c>
      <c r="DI13" s="113">
        <v>4827733</v>
      </c>
      <c r="DJ13" s="118">
        <v>16452652</v>
      </c>
      <c r="DK13" s="118">
        <v>22684900</v>
      </c>
      <c r="DL13" s="118">
        <v>15844956</v>
      </c>
      <c r="DM13" s="118">
        <v>17465567</v>
      </c>
      <c r="DN13" s="118">
        <v>21271057</v>
      </c>
      <c r="DO13" s="118">
        <v>17904467</v>
      </c>
      <c r="DP13" s="118">
        <v>20457898</v>
      </c>
      <c r="DQ13" s="118">
        <v>23258197</v>
      </c>
      <c r="DR13" s="118">
        <v>19675799</v>
      </c>
      <c r="DS13" s="118">
        <v>18035181</v>
      </c>
      <c r="DT13" s="118">
        <v>22005035</v>
      </c>
      <c r="DU13" s="118">
        <v>18472354</v>
      </c>
      <c r="DV13" s="118">
        <v>20290258</v>
      </c>
      <c r="DW13" s="118">
        <v>25295262</v>
      </c>
      <c r="DX13" s="118">
        <v>19914188</v>
      </c>
    </row>
    <row r="14" spans="1:133" x14ac:dyDescent="0.2">
      <c r="A14" s="105" t="s">
        <v>367</v>
      </c>
      <c r="B14" s="113">
        <v>5757999</v>
      </c>
      <c r="C14" s="115">
        <v>586623</v>
      </c>
      <c r="D14" s="113">
        <v>6964473</v>
      </c>
      <c r="E14" s="115">
        <v>625641</v>
      </c>
      <c r="F14" s="113">
        <v>5977809</v>
      </c>
      <c r="G14" s="115">
        <v>611131</v>
      </c>
      <c r="H14" s="113">
        <v>6592727</v>
      </c>
      <c r="I14" s="115">
        <v>620790</v>
      </c>
      <c r="J14" s="113">
        <v>7629794</v>
      </c>
      <c r="K14" s="115">
        <v>596126</v>
      </c>
      <c r="L14" s="113">
        <v>6204031</v>
      </c>
      <c r="M14" s="115">
        <v>586594</v>
      </c>
      <c r="N14" s="113">
        <v>6278913</v>
      </c>
      <c r="O14" s="115">
        <v>575077</v>
      </c>
      <c r="P14" s="113">
        <v>7613923</v>
      </c>
      <c r="Q14" s="115">
        <v>581459</v>
      </c>
      <c r="R14" s="113">
        <v>5980560</v>
      </c>
      <c r="S14" s="115">
        <v>563205</v>
      </c>
      <c r="T14" s="113">
        <v>7558446</v>
      </c>
      <c r="U14" s="115">
        <v>534834</v>
      </c>
      <c r="V14" s="118">
        <v>10355035</v>
      </c>
      <c r="W14" s="115">
        <v>640177</v>
      </c>
      <c r="X14" s="113">
        <v>8441543</v>
      </c>
      <c r="Y14" s="115">
        <v>593434</v>
      </c>
      <c r="Z14" s="113">
        <v>8631903</v>
      </c>
      <c r="AA14" s="115">
        <v>613336</v>
      </c>
      <c r="AB14" s="118">
        <v>10217821</v>
      </c>
      <c r="AC14" s="115">
        <v>619924</v>
      </c>
      <c r="AD14" s="113">
        <v>8974324</v>
      </c>
      <c r="AE14" s="115">
        <v>579125</v>
      </c>
      <c r="AF14" s="113">
        <v>9992563</v>
      </c>
      <c r="AG14" s="115">
        <v>620043</v>
      </c>
      <c r="AH14" s="118">
        <v>12596044</v>
      </c>
      <c r="AI14" s="115">
        <v>589041</v>
      </c>
      <c r="AJ14" s="118">
        <v>10218573</v>
      </c>
      <c r="AK14" s="115">
        <v>594621</v>
      </c>
      <c r="AL14" s="118">
        <v>10091442</v>
      </c>
      <c r="AM14" s="115">
        <v>600655</v>
      </c>
      <c r="AN14" s="118">
        <v>12418470</v>
      </c>
      <c r="AO14" s="115">
        <v>612858</v>
      </c>
      <c r="AP14" s="118">
        <v>10083989</v>
      </c>
      <c r="AQ14" s="115">
        <v>589237</v>
      </c>
      <c r="AR14" s="118">
        <v>11184545</v>
      </c>
      <c r="AS14" s="115">
        <v>588728</v>
      </c>
      <c r="AT14" s="118">
        <v>14188385</v>
      </c>
      <c r="AU14" s="115">
        <v>635069</v>
      </c>
      <c r="AV14" s="118">
        <v>11313822</v>
      </c>
      <c r="AW14" s="115">
        <v>604977</v>
      </c>
      <c r="AX14" s="118">
        <v>11381131</v>
      </c>
      <c r="AY14" s="115">
        <v>630728</v>
      </c>
      <c r="AZ14" s="118">
        <v>13741921</v>
      </c>
      <c r="BA14" s="115">
        <v>615241</v>
      </c>
      <c r="BB14" s="118">
        <v>10944053</v>
      </c>
      <c r="BC14" s="115">
        <v>605847</v>
      </c>
      <c r="BD14" s="118">
        <v>12076812</v>
      </c>
      <c r="BE14" s="115">
        <v>625222</v>
      </c>
      <c r="BF14" s="118">
        <v>14765143</v>
      </c>
      <c r="BG14" s="115">
        <v>542602</v>
      </c>
      <c r="BH14" s="118">
        <v>11926267</v>
      </c>
      <c r="BI14" s="115">
        <v>603900</v>
      </c>
      <c r="BJ14" s="118">
        <v>11343451</v>
      </c>
      <c r="BK14" s="115">
        <v>560179</v>
      </c>
      <c r="BL14" s="118">
        <v>15164464</v>
      </c>
      <c r="BM14" s="115">
        <v>546121</v>
      </c>
      <c r="BN14" s="118">
        <v>12831000</v>
      </c>
      <c r="BO14" s="115">
        <v>570330</v>
      </c>
      <c r="BP14" s="118">
        <v>12484772</v>
      </c>
      <c r="BQ14" s="115">
        <v>532727</v>
      </c>
      <c r="BR14" s="118">
        <v>16327648</v>
      </c>
      <c r="BS14" s="115">
        <v>592674</v>
      </c>
      <c r="BT14" s="118">
        <v>13231401</v>
      </c>
      <c r="BU14" s="115">
        <v>606475</v>
      </c>
      <c r="BV14" s="118">
        <v>14025410</v>
      </c>
      <c r="BW14" s="115">
        <v>646309</v>
      </c>
      <c r="BX14" s="118">
        <v>17245144</v>
      </c>
      <c r="BY14" s="115">
        <v>593557</v>
      </c>
      <c r="BZ14" s="118">
        <v>13602828</v>
      </c>
      <c r="CA14" s="115">
        <v>614746</v>
      </c>
      <c r="CB14" s="118">
        <v>13555737</v>
      </c>
      <c r="CC14" s="115">
        <v>606157</v>
      </c>
      <c r="CD14" s="118">
        <v>17805432</v>
      </c>
      <c r="CE14" s="115">
        <v>571032</v>
      </c>
      <c r="CF14" s="118">
        <v>14468094</v>
      </c>
      <c r="CG14" s="115">
        <v>639955</v>
      </c>
      <c r="CH14" s="118">
        <v>14942131</v>
      </c>
      <c r="CI14" s="115">
        <v>592685</v>
      </c>
      <c r="CJ14" s="118">
        <v>18254201</v>
      </c>
      <c r="CK14" s="115">
        <v>605996</v>
      </c>
      <c r="CL14" s="118">
        <v>15039232</v>
      </c>
      <c r="CM14" s="115">
        <v>609243</v>
      </c>
      <c r="CN14" s="118">
        <v>14276780</v>
      </c>
      <c r="CO14" s="115">
        <v>562084</v>
      </c>
      <c r="CP14" s="118">
        <v>13841206</v>
      </c>
      <c r="CQ14" s="115">
        <v>599966</v>
      </c>
      <c r="CR14" s="118">
        <v>13140920</v>
      </c>
      <c r="CS14" s="115">
        <v>590256</v>
      </c>
      <c r="CT14" s="118">
        <v>16197906</v>
      </c>
      <c r="CU14" s="115">
        <v>612088</v>
      </c>
      <c r="CV14" s="118">
        <v>21450535</v>
      </c>
      <c r="CW14" s="115">
        <v>587377</v>
      </c>
      <c r="CX14" s="118">
        <v>16289905</v>
      </c>
      <c r="CY14" s="115">
        <v>598863</v>
      </c>
      <c r="CZ14" s="118">
        <v>15875806</v>
      </c>
      <c r="DA14" s="115">
        <v>575862</v>
      </c>
      <c r="DB14" s="118">
        <v>19640684</v>
      </c>
      <c r="DC14" s="115">
        <v>573012</v>
      </c>
      <c r="DD14" s="118">
        <v>16050255</v>
      </c>
      <c r="DE14" s="115">
        <v>613438</v>
      </c>
      <c r="DF14" s="118">
        <v>16180478</v>
      </c>
      <c r="DG14" s="115">
        <v>548799</v>
      </c>
      <c r="DH14" s="118">
        <v>18442704</v>
      </c>
      <c r="DI14" s="118">
        <v>16532869</v>
      </c>
      <c r="DJ14" s="118">
        <v>16155601</v>
      </c>
      <c r="DK14" s="118">
        <v>20580216</v>
      </c>
      <c r="DL14" s="118">
        <v>16669484</v>
      </c>
      <c r="DM14" s="118">
        <v>17086308</v>
      </c>
      <c r="DN14" s="118">
        <v>21559850</v>
      </c>
      <c r="DO14" s="118">
        <v>17318192</v>
      </c>
      <c r="DP14" s="118">
        <v>17192803</v>
      </c>
      <c r="DQ14" s="118">
        <v>21352451</v>
      </c>
      <c r="DR14" s="118">
        <v>17156740</v>
      </c>
      <c r="DS14" s="118">
        <v>17254522</v>
      </c>
      <c r="DT14" s="118">
        <v>20283530</v>
      </c>
      <c r="DU14" s="118">
        <v>16174567</v>
      </c>
      <c r="DV14" s="118">
        <v>18915309</v>
      </c>
      <c r="DW14" s="118">
        <v>23197266</v>
      </c>
      <c r="DX14" s="118">
        <v>18809169</v>
      </c>
    </row>
    <row r="15" spans="1:133" x14ac:dyDescent="0.2">
      <c r="A15" s="105" t="s">
        <v>166</v>
      </c>
      <c r="B15" s="113">
        <v>3223086</v>
      </c>
      <c r="C15" s="116">
        <v>1589402</v>
      </c>
      <c r="D15" s="113">
        <v>4091623</v>
      </c>
      <c r="E15" s="116">
        <v>1773682</v>
      </c>
      <c r="F15" s="113">
        <v>3266904</v>
      </c>
      <c r="G15" s="116">
        <v>1796449</v>
      </c>
      <c r="H15" s="113">
        <v>3420283</v>
      </c>
      <c r="I15" s="116">
        <v>1943320</v>
      </c>
      <c r="J15" s="113">
        <v>4254026</v>
      </c>
      <c r="K15" s="116">
        <v>1934181</v>
      </c>
      <c r="L15" s="113">
        <v>3726405</v>
      </c>
      <c r="M15" s="116">
        <v>2031382</v>
      </c>
      <c r="N15" s="113">
        <v>3715144</v>
      </c>
      <c r="O15" s="116">
        <v>2130093</v>
      </c>
      <c r="P15" s="113">
        <v>4686458</v>
      </c>
      <c r="Q15" s="116">
        <v>2303812</v>
      </c>
      <c r="R15" s="113">
        <v>4131937</v>
      </c>
      <c r="S15" s="116">
        <v>2205859</v>
      </c>
      <c r="T15" s="113">
        <v>4226846</v>
      </c>
      <c r="U15" s="116">
        <v>2138480</v>
      </c>
      <c r="V15" s="113">
        <v>5327533</v>
      </c>
      <c r="W15" s="116">
        <v>2485278</v>
      </c>
      <c r="X15" s="113">
        <v>4365154</v>
      </c>
      <c r="Y15" s="116">
        <v>2381081</v>
      </c>
      <c r="Z15" s="113">
        <v>4534348</v>
      </c>
      <c r="AA15" s="116">
        <v>2505374</v>
      </c>
      <c r="AB15" s="113">
        <v>5803447</v>
      </c>
      <c r="AC15" s="116">
        <v>2557470</v>
      </c>
      <c r="AD15" s="113">
        <v>4577339</v>
      </c>
      <c r="AE15" s="116">
        <v>2446290</v>
      </c>
      <c r="AF15" s="113">
        <v>4637416</v>
      </c>
      <c r="AG15" s="116">
        <v>2700999</v>
      </c>
      <c r="AH15" s="113">
        <v>6465077</v>
      </c>
      <c r="AI15" s="116">
        <v>2580237</v>
      </c>
      <c r="AJ15" s="113">
        <v>5164528</v>
      </c>
      <c r="AK15" s="116">
        <v>2588201</v>
      </c>
      <c r="AL15" s="113">
        <v>5583139</v>
      </c>
      <c r="AM15" s="116">
        <v>2653990</v>
      </c>
      <c r="AN15" s="113">
        <v>7045526</v>
      </c>
      <c r="AO15" s="116">
        <v>2715625</v>
      </c>
      <c r="AP15" s="113">
        <v>5590847</v>
      </c>
      <c r="AQ15" s="116">
        <v>2737552</v>
      </c>
      <c r="AR15" s="113">
        <v>5679347</v>
      </c>
      <c r="AS15" s="116">
        <v>2697734</v>
      </c>
      <c r="AT15" s="113">
        <v>6789177</v>
      </c>
      <c r="AU15" s="116">
        <v>2859492</v>
      </c>
      <c r="AV15" s="113">
        <v>5195481</v>
      </c>
      <c r="AW15" s="116">
        <v>2827530</v>
      </c>
      <c r="AX15" s="113">
        <v>5253819</v>
      </c>
      <c r="AY15" s="116">
        <v>3169522</v>
      </c>
      <c r="AZ15" s="113">
        <v>6362237</v>
      </c>
      <c r="BA15" s="116">
        <v>3040764</v>
      </c>
      <c r="BB15" s="113">
        <v>5484925</v>
      </c>
      <c r="BC15" s="116">
        <v>3237681</v>
      </c>
      <c r="BD15" s="113">
        <v>5054002</v>
      </c>
      <c r="BE15" s="116">
        <v>3351411</v>
      </c>
      <c r="BF15" s="113">
        <v>7322473</v>
      </c>
      <c r="BG15" s="116">
        <v>2961781</v>
      </c>
      <c r="BH15" s="113">
        <v>6185938</v>
      </c>
      <c r="BI15" s="116">
        <v>3373915</v>
      </c>
      <c r="BJ15" s="113">
        <v>6378422</v>
      </c>
      <c r="BK15" s="116">
        <v>3313823</v>
      </c>
      <c r="BL15" s="113">
        <v>8016296</v>
      </c>
      <c r="BM15" s="116">
        <v>3320966</v>
      </c>
      <c r="BN15" s="113">
        <v>6997253</v>
      </c>
      <c r="BO15" s="116">
        <v>3539548</v>
      </c>
      <c r="BP15" s="113">
        <v>6525677</v>
      </c>
      <c r="BQ15" s="116">
        <v>3237767</v>
      </c>
      <c r="BR15" s="113">
        <v>8990158</v>
      </c>
      <c r="BS15" s="116">
        <v>3525108</v>
      </c>
      <c r="BT15" s="113">
        <v>8040229</v>
      </c>
      <c r="BU15" s="116">
        <v>3989166</v>
      </c>
      <c r="BV15" s="113">
        <v>9624194</v>
      </c>
      <c r="BW15" s="116">
        <v>4602924</v>
      </c>
      <c r="BX15" s="118">
        <v>12604759</v>
      </c>
      <c r="BY15" s="116">
        <v>4477614</v>
      </c>
      <c r="BZ15" s="118">
        <v>10463784</v>
      </c>
      <c r="CA15" s="116">
        <v>4781216</v>
      </c>
      <c r="CB15" s="118">
        <v>10625310</v>
      </c>
      <c r="CC15" s="116">
        <v>4711290</v>
      </c>
      <c r="CD15" s="118">
        <v>13790684</v>
      </c>
      <c r="CE15" s="116">
        <v>4587860</v>
      </c>
      <c r="CF15" s="118">
        <v>11505293</v>
      </c>
      <c r="CG15" s="116">
        <v>4877254</v>
      </c>
      <c r="CH15" s="118">
        <v>11460377</v>
      </c>
      <c r="CI15" s="116">
        <v>4680257</v>
      </c>
      <c r="CJ15" s="118">
        <v>14558688</v>
      </c>
      <c r="CK15" s="116">
        <v>5054286</v>
      </c>
      <c r="CL15" s="118">
        <v>11770734</v>
      </c>
      <c r="CM15" s="116">
        <v>5139966</v>
      </c>
      <c r="CN15" s="118">
        <v>11510009</v>
      </c>
      <c r="CO15" s="116">
        <v>4647114</v>
      </c>
      <c r="CP15" s="118">
        <v>15045415</v>
      </c>
      <c r="CQ15" s="116">
        <v>5189494</v>
      </c>
      <c r="CR15" s="118">
        <v>11634312</v>
      </c>
      <c r="CS15" s="116">
        <v>5292423</v>
      </c>
      <c r="CT15" s="118">
        <v>11998945</v>
      </c>
      <c r="CU15" s="116">
        <v>5392035</v>
      </c>
      <c r="CV15" s="118">
        <v>16631081</v>
      </c>
      <c r="CW15" s="116">
        <v>5442475</v>
      </c>
      <c r="CX15" s="118">
        <v>14445283</v>
      </c>
      <c r="CY15" s="116">
        <v>5644284</v>
      </c>
      <c r="CZ15" s="118">
        <v>13831917</v>
      </c>
      <c r="DA15" s="116">
        <v>5533402</v>
      </c>
      <c r="DB15" s="118">
        <v>16742926</v>
      </c>
      <c r="DC15" s="116">
        <v>5603381</v>
      </c>
      <c r="DD15" s="118">
        <v>13550371</v>
      </c>
      <c r="DE15" s="116">
        <v>5806178</v>
      </c>
      <c r="DF15" s="118">
        <v>13490469</v>
      </c>
      <c r="DG15" s="116">
        <v>5363705</v>
      </c>
      <c r="DH15" s="118">
        <v>17422591</v>
      </c>
      <c r="DI15" s="118">
        <v>14017822</v>
      </c>
      <c r="DJ15" s="118">
        <v>13462752</v>
      </c>
      <c r="DK15" s="118">
        <v>18382358</v>
      </c>
      <c r="DL15" s="118">
        <v>20450217</v>
      </c>
      <c r="DM15" s="118">
        <v>19499144</v>
      </c>
      <c r="DN15" s="118">
        <v>25463864</v>
      </c>
      <c r="DO15" s="118">
        <v>16091764</v>
      </c>
      <c r="DP15" s="118">
        <v>15570506</v>
      </c>
      <c r="DQ15" s="118">
        <v>20031580</v>
      </c>
      <c r="DR15" s="118">
        <v>15254904</v>
      </c>
      <c r="DS15" s="118">
        <v>15248841</v>
      </c>
      <c r="DT15" s="118">
        <v>19086692</v>
      </c>
      <c r="DU15" s="118">
        <v>15862639</v>
      </c>
      <c r="DV15" s="118">
        <v>16862766</v>
      </c>
      <c r="DW15" s="118">
        <v>22796144</v>
      </c>
      <c r="DX15" s="118">
        <v>18012286</v>
      </c>
    </row>
    <row r="16" spans="1:133" x14ac:dyDescent="0.2">
      <c r="A16" s="105" t="s">
        <v>266</v>
      </c>
      <c r="B16" s="113">
        <v>6469613</v>
      </c>
      <c r="C16" s="116">
        <v>2571920</v>
      </c>
      <c r="D16" s="113">
        <v>7738043</v>
      </c>
      <c r="E16" s="116">
        <v>2708642</v>
      </c>
      <c r="F16" s="113">
        <v>5942197</v>
      </c>
      <c r="G16" s="116">
        <v>2537677</v>
      </c>
      <c r="H16" s="113">
        <v>5994517</v>
      </c>
      <c r="I16" s="116">
        <v>2578926</v>
      </c>
      <c r="J16" s="113">
        <v>7202511</v>
      </c>
      <c r="K16" s="116">
        <v>2423272</v>
      </c>
      <c r="L16" s="113">
        <v>5899828</v>
      </c>
      <c r="M16" s="116">
        <v>2408490</v>
      </c>
      <c r="N16" s="113">
        <v>5768537</v>
      </c>
      <c r="O16" s="116">
        <v>2488088</v>
      </c>
      <c r="P16" s="113">
        <v>7471642</v>
      </c>
      <c r="Q16" s="116">
        <v>2652482</v>
      </c>
      <c r="R16" s="113">
        <v>6319986</v>
      </c>
      <c r="S16" s="116">
        <v>2415296</v>
      </c>
      <c r="T16" s="113">
        <v>5939955</v>
      </c>
      <c r="U16" s="116">
        <v>2157065</v>
      </c>
      <c r="V16" s="113">
        <v>8002962</v>
      </c>
      <c r="W16" s="116">
        <v>2487131</v>
      </c>
      <c r="X16" s="113">
        <v>6003466</v>
      </c>
      <c r="Y16" s="116">
        <v>2204612</v>
      </c>
      <c r="Z16" s="113">
        <v>6835215</v>
      </c>
      <c r="AA16" s="116">
        <v>2180641</v>
      </c>
      <c r="AB16" s="113">
        <v>8545758</v>
      </c>
      <c r="AC16" s="116">
        <v>2177948</v>
      </c>
      <c r="AD16" s="113">
        <v>8429835</v>
      </c>
      <c r="AE16" s="116">
        <v>1984624</v>
      </c>
      <c r="AF16" s="113">
        <v>7448942</v>
      </c>
      <c r="AG16" s="116">
        <v>2128020</v>
      </c>
      <c r="AH16" s="113">
        <v>8601614</v>
      </c>
      <c r="AI16" s="116">
        <v>1924586</v>
      </c>
      <c r="AJ16" s="113">
        <v>6918109</v>
      </c>
      <c r="AK16" s="116">
        <v>1991842</v>
      </c>
      <c r="AL16" s="113">
        <v>5101114</v>
      </c>
      <c r="AM16" s="116">
        <v>2023000</v>
      </c>
      <c r="AN16" s="113">
        <v>9804830</v>
      </c>
      <c r="AO16" s="116">
        <v>2333452</v>
      </c>
      <c r="AP16" s="113">
        <v>8068797</v>
      </c>
      <c r="AQ16" s="116">
        <v>2131299</v>
      </c>
      <c r="AR16" s="113">
        <v>7874578</v>
      </c>
      <c r="AS16" s="116">
        <v>2012858</v>
      </c>
      <c r="AT16" s="118">
        <v>10137667</v>
      </c>
      <c r="AU16" s="116">
        <v>2208101</v>
      </c>
      <c r="AV16" s="113">
        <v>8175153</v>
      </c>
      <c r="AW16" s="116">
        <v>2094111</v>
      </c>
      <c r="AX16" s="113">
        <v>8129810</v>
      </c>
      <c r="AY16" s="116">
        <v>2176444</v>
      </c>
      <c r="AZ16" s="118">
        <v>10846198</v>
      </c>
      <c r="BA16" s="116">
        <v>2192264</v>
      </c>
      <c r="BB16" s="113">
        <v>8723537</v>
      </c>
      <c r="BC16" s="116">
        <v>2112422</v>
      </c>
      <c r="BD16" s="113">
        <v>9067352</v>
      </c>
      <c r="BE16" s="116">
        <v>2349689</v>
      </c>
      <c r="BF16" s="118">
        <v>10887408</v>
      </c>
      <c r="BG16" s="116">
        <v>1976347</v>
      </c>
      <c r="BH16" s="113">
        <v>9690924</v>
      </c>
      <c r="BI16" s="116">
        <v>2209088</v>
      </c>
      <c r="BJ16" s="113">
        <v>8968099</v>
      </c>
      <c r="BK16" s="116">
        <v>2155670</v>
      </c>
      <c r="BL16" s="118">
        <v>11648517</v>
      </c>
      <c r="BM16" s="116">
        <v>2173561</v>
      </c>
      <c r="BN16" s="113">
        <v>9604930</v>
      </c>
      <c r="BO16" s="116">
        <v>2177300</v>
      </c>
      <c r="BP16" s="113">
        <v>9286476</v>
      </c>
      <c r="BQ16" s="116">
        <v>1969643</v>
      </c>
      <c r="BR16" s="118">
        <v>12664417</v>
      </c>
      <c r="BS16" s="116">
        <v>2143188</v>
      </c>
      <c r="BT16" s="113">
        <v>9555846</v>
      </c>
      <c r="BU16" s="116">
        <v>2178936</v>
      </c>
      <c r="BV16" s="113">
        <v>9891197</v>
      </c>
      <c r="BW16" s="116">
        <v>2200129</v>
      </c>
      <c r="BX16" s="118">
        <v>11998498</v>
      </c>
      <c r="BY16" s="116">
        <v>2079285</v>
      </c>
      <c r="BZ16" s="113">
        <v>9217742</v>
      </c>
      <c r="CA16" s="116">
        <v>2145516</v>
      </c>
      <c r="CB16" s="113">
        <v>9947901</v>
      </c>
      <c r="CC16" s="116">
        <v>2221727</v>
      </c>
      <c r="CD16" s="118">
        <v>12800463</v>
      </c>
      <c r="CE16" s="116">
        <v>2029298</v>
      </c>
      <c r="CF16" s="118">
        <v>10215301</v>
      </c>
      <c r="CG16" s="116">
        <v>2204112</v>
      </c>
      <c r="CH16" s="118">
        <v>11179594</v>
      </c>
      <c r="CI16" s="116">
        <v>2088798</v>
      </c>
      <c r="CJ16" s="118">
        <v>12755745</v>
      </c>
      <c r="CK16" s="116">
        <v>2162028</v>
      </c>
      <c r="CL16" s="113">
        <v>9915990</v>
      </c>
      <c r="CM16" s="116">
        <v>2073669</v>
      </c>
      <c r="CN16" s="113">
        <v>9364020</v>
      </c>
      <c r="CO16" s="116">
        <v>1879912</v>
      </c>
      <c r="CP16" s="118">
        <v>12900267</v>
      </c>
      <c r="CQ16" s="116">
        <v>2048072</v>
      </c>
      <c r="CR16" s="118">
        <v>10330974</v>
      </c>
      <c r="CS16" s="116">
        <v>2058161</v>
      </c>
      <c r="CT16" s="118">
        <v>10360403</v>
      </c>
      <c r="CU16" s="116">
        <v>2088340</v>
      </c>
      <c r="CV16" s="118">
        <v>13001838</v>
      </c>
      <c r="CW16" s="116">
        <v>2076508</v>
      </c>
      <c r="CX16" s="118">
        <v>10194231</v>
      </c>
      <c r="CY16" s="116">
        <v>2117255</v>
      </c>
      <c r="CZ16" s="118">
        <v>11461038</v>
      </c>
      <c r="DA16" s="116">
        <v>2070233</v>
      </c>
      <c r="DB16" s="118">
        <v>12991211</v>
      </c>
      <c r="DC16" s="116">
        <v>2031968</v>
      </c>
      <c r="DD16" s="118">
        <v>12251599</v>
      </c>
      <c r="DE16" s="116">
        <v>2251362</v>
      </c>
      <c r="DF16" s="118">
        <v>12566435</v>
      </c>
      <c r="DG16" s="116">
        <v>2049265</v>
      </c>
      <c r="DH16" s="118">
        <v>14926506</v>
      </c>
      <c r="DI16" s="118">
        <v>12311362</v>
      </c>
      <c r="DJ16" s="118">
        <v>11733929</v>
      </c>
      <c r="DK16" s="118">
        <v>15038015</v>
      </c>
      <c r="DL16" s="118">
        <v>12148746</v>
      </c>
      <c r="DM16" s="118">
        <v>11696245</v>
      </c>
      <c r="DN16" s="118">
        <v>15081647</v>
      </c>
      <c r="DO16" s="118">
        <v>12164527</v>
      </c>
      <c r="DP16" s="118">
        <v>12353601</v>
      </c>
      <c r="DQ16" s="118">
        <v>14915057</v>
      </c>
      <c r="DR16" s="118">
        <v>12585794</v>
      </c>
      <c r="DS16" s="118">
        <v>12343283</v>
      </c>
      <c r="DT16" s="118">
        <v>15783351</v>
      </c>
      <c r="DU16" s="118">
        <v>24205071</v>
      </c>
      <c r="DV16" s="118">
        <v>15355130</v>
      </c>
      <c r="DW16" s="118">
        <v>22063322</v>
      </c>
      <c r="DX16" s="118">
        <v>16459477</v>
      </c>
    </row>
    <row r="17" spans="1:128" x14ac:dyDescent="0.2">
      <c r="A17" s="105" t="s">
        <v>551</v>
      </c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2"/>
      <c r="BP17" s="112">
        <v>599798</v>
      </c>
      <c r="BQ17" s="104">
        <v>9363</v>
      </c>
      <c r="BR17" s="113">
        <v>4083580</v>
      </c>
      <c r="BS17" s="114">
        <v>59415</v>
      </c>
      <c r="BT17" s="113">
        <v>4566494</v>
      </c>
      <c r="BU17" s="114">
        <v>95891</v>
      </c>
      <c r="BV17" s="113">
        <v>5515005</v>
      </c>
      <c r="BW17" s="115">
        <v>127608</v>
      </c>
      <c r="BX17" s="113">
        <v>7382290</v>
      </c>
      <c r="BY17" s="115">
        <v>137078</v>
      </c>
      <c r="BZ17" s="113">
        <v>6151049</v>
      </c>
      <c r="CA17" s="115">
        <v>154863</v>
      </c>
      <c r="CB17" s="113">
        <v>6509583</v>
      </c>
      <c r="CC17" s="115">
        <v>168060</v>
      </c>
      <c r="CD17" s="113">
        <v>9895220</v>
      </c>
      <c r="CE17" s="115">
        <v>171126</v>
      </c>
      <c r="CF17" s="113">
        <v>7899078</v>
      </c>
      <c r="CG17" s="115">
        <v>198401</v>
      </c>
      <c r="CH17" s="113">
        <v>8000889</v>
      </c>
      <c r="CI17" s="115">
        <v>200584</v>
      </c>
      <c r="CJ17" s="118">
        <v>10329788</v>
      </c>
      <c r="CK17" s="115">
        <v>223301</v>
      </c>
      <c r="CL17" s="113">
        <v>8029597</v>
      </c>
      <c r="CM17" s="115">
        <v>212035</v>
      </c>
      <c r="CN17" s="113">
        <v>7656747</v>
      </c>
      <c r="CO17" s="115">
        <v>196620</v>
      </c>
      <c r="CP17" s="118">
        <v>11068033</v>
      </c>
      <c r="CQ17" s="115">
        <v>222435</v>
      </c>
      <c r="CR17" s="113">
        <v>9824434</v>
      </c>
      <c r="CS17" s="115">
        <v>242580</v>
      </c>
      <c r="CT17" s="118">
        <v>10102819</v>
      </c>
      <c r="CU17" s="115">
        <v>255712</v>
      </c>
      <c r="CV17" s="118">
        <v>12726127</v>
      </c>
      <c r="CW17" s="115">
        <v>259981</v>
      </c>
      <c r="CX17" s="118">
        <v>11258343</v>
      </c>
      <c r="CY17" s="115">
        <v>285085</v>
      </c>
      <c r="CZ17" s="118">
        <v>10933989</v>
      </c>
      <c r="DA17" s="115">
        <v>282547</v>
      </c>
      <c r="DB17" s="118">
        <v>14814541</v>
      </c>
      <c r="DC17" s="115">
        <v>294800</v>
      </c>
      <c r="DD17" s="118">
        <v>11860442</v>
      </c>
      <c r="DE17" s="115">
        <v>314134</v>
      </c>
      <c r="DF17" s="118">
        <v>11867298</v>
      </c>
      <c r="DG17" s="115">
        <v>288902</v>
      </c>
      <c r="DH17" s="118">
        <v>15053080</v>
      </c>
      <c r="DI17" s="118">
        <v>12160499</v>
      </c>
      <c r="DJ17" s="118">
        <v>11622651</v>
      </c>
      <c r="DK17" s="118">
        <v>16254474</v>
      </c>
      <c r="DL17" s="118">
        <v>13291346</v>
      </c>
      <c r="DM17" s="118">
        <v>13983101</v>
      </c>
      <c r="DN17" s="118">
        <v>17863346</v>
      </c>
      <c r="DO17" s="118">
        <v>14451238</v>
      </c>
      <c r="DP17" s="118">
        <v>14140988</v>
      </c>
      <c r="DQ17" s="118">
        <v>19163955</v>
      </c>
      <c r="DR17" s="118">
        <v>15364581</v>
      </c>
      <c r="DS17" s="118">
        <v>15173816</v>
      </c>
      <c r="DT17" s="118">
        <v>18646248</v>
      </c>
      <c r="DU17" s="118">
        <v>15172679</v>
      </c>
      <c r="DV17" s="118">
        <v>14530627</v>
      </c>
      <c r="DW17" s="118">
        <v>19171335</v>
      </c>
      <c r="DX17" s="118">
        <v>15376247</v>
      </c>
    </row>
    <row r="18" spans="1:128" x14ac:dyDescent="0.2">
      <c r="A18" s="105" t="s">
        <v>228</v>
      </c>
      <c r="B18" s="112">
        <v>527159</v>
      </c>
      <c r="C18" s="115">
        <v>114006</v>
      </c>
      <c r="D18" s="112">
        <v>707891</v>
      </c>
      <c r="E18" s="115">
        <v>118774</v>
      </c>
      <c r="F18" s="112">
        <v>564330</v>
      </c>
      <c r="G18" s="115">
        <v>109028</v>
      </c>
      <c r="H18" s="112">
        <v>627873</v>
      </c>
      <c r="I18" s="115">
        <v>112444</v>
      </c>
      <c r="J18" s="112">
        <v>727751</v>
      </c>
      <c r="K18" s="115">
        <v>113537</v>
      </c>
      <c r="L18" s="112">
        <v>652395</v>
      </c>
      <c r="M18" s="115">
        <v>117814</v>
      </c>
      <c r="N18" s="112">
        <v>258552</v>
      </c>
      <c r="O18" s="114">
        <v>84441</v>
      </c>
      <c r="P18" s="112">
        <v>844940</v>
      </c>
      <c r="Q18" s="115">
        <v>114858</v>
      </c>
      <c r="R18" s="112">
        <v>557838</v>
      </c>
      <c r="S18" s="115">
        <v>104559</v>
      </c>
      <c r="T18" s="112">
        <v>562313</v>
      </c>
      <c r="U18" s="114">
        <v>88237</v>
      </c>
      <c r="V18" s="112">
        <v>754220</v>
      </c>
      <c r="W18" s="115">
        <v>101593</v>
      </c>
      <c r="X18" s="112">
        <v>636132</v>
      </c>
      <c r="Y18" s="115">
        <v>101924</v>
      </c>
      <c r="Z18" s="112">
        <v>497277</v>
      </c>
      <c r="AA18" s="114">
        <v>95711</v>
      </c>
      <c r="AB18" s="112">
        <v>828444</v>
      </c>
      <c r="AC18" s="114">
        <v>98305</v>
      </c>
      <c r="AD18" s="112">
        <v>579421</v>
      </c>
      <c r="AE18" s="114">
        <v>90206</v>
      </c>
      <c r="AF18" s="112">
        <v>611130</v>
      </c>
      <c r="AG18" s="114">
        <v>97251</v>
      </c>
      <c r="AH18" s="112">
        <v>685080</v>
      </c>
      <c r="AI18" s="114">
        <v>95869</v>
      </c>
      <c r="AJ18" s="112">
        <v>580716</v>
      </c>
      <c r="AK18" s="114">
        <v>94147</v>
      </c>
      <c r="AL18" s="112">
        <v>616092</v>
      </c>
      <c r="AM18" s="114">
        <v>98252</v>
      </c>
      <c r="AN18" s="112">
        <v>797956</v>
      </c>
      <c r="AO18" s="115">
        <v>109048</v>
      </c>
      <c r="AP18" s="112">
        <v>571750</v>
      </c>
      <c r="AQ18" s="114">
        <v>92868</v>
      </c>
      <c r="AR18" s="112">
        <v>610568</v>
      </c>
      <c r="AS18" s="115">
        <v>100752</v>
      </c>
      <c r="AT18" s="112">
        <v>739359</v>
      </c>
      <c r="AU18" s="114">
        <v>90173</v>
      </c>
      <c r="AV18" s="112">
        <v>606561</v>
      </c>
      <c r="AW18" s="114">
        <v>95134</v>
      </c>
      <c r="AX18" s="112">
        <v>613674</v>
      </c>
      <c r="AY18" s="115">
        <v>102348</v>
      </c>
      <c r="AZ18" s="112">
        <v>737551</v>
      </c>
      <c r="BA18" s="114">
        <v>92063</v>
      </c>
      <c r="BB18" s="112">
        <v>565079</v>
      </c>
      <c r="BC18" s="114">
        <v>86610</v>
      </c>
      <c r="BD18" s="112">
        <v>625010</v>
      </c>
      <c r="BE18" s="115">
        <v>116553</v>
      </c>
      <c r="BF18" s="112">
        <v>763745</v>
      </c>
      <c r="BG18" s="114">
        <v>92333</v>
      </c>
      <c r="BH18" s="112">
        <v>572760</v>
      </c>
      <c r="BI18" s="114">
        <v>94869</v>
      </c>
      <c r="BJ18" s="112">
        <v>658748</v>
      </c>
      <c r="BK18" s="115">
        <v>104710</v>
      </c>
      <c r="BL18" s="112">
        <v>752177</v>
      </c>
      <c r="BM18" s="114">
        <v>95449</v>
      </c>
      <c r="BN18" s="112">
        <v>741479</v>
      </c>
      <c r="BO18" s="115">
        <v>109409</v>
      </c>
      <c r="BP18" s="113">
        <v>1040053</v>
      </c>
      <c r="BQ18" s="114">
        <v>84590</v>
      </c>
      <c r="BR18" s="113">
        <v>1102457</v>
      </c>
      <c r="BS18" s="114">
        <v>90084</v>
      </c>
      <c r="BT18" s="112">
        <v>925628</v>
      </c>
      <c r="BU18" s="114">
        <v>86102</v>
      </c>
      <c r="BV18" s="113">
        <v>1223967</v>
      </c>
      <c r="BW18" s="114">
        <v>96100</v>
      </c>
      <c r="BX18" s="113">
        <v>1233034</v>
      </c>
      <c r="BY18" s="114">
        <v>81578</v>
      </c>
      <c r="BZ18" s="112">
        <v>996113</v>
      </c>
      <c r="CA18" s="114">
        <v>80619</v>
      </c>
      <c r="CB18" s="113">
        <v>1518049</v>
      </c>
      <c r="CC18" s="114">
        <v>72599</v>
      </c>
      <c r="CD18" s="113">
        <v>2403728</v>
      </c>
      <c r="CE18" s="114">
        <v>96807</v>
      </c>
      <c r="CF18" s="113">
        <v>1714867</v>
      </c>
      <c r="CG18" s="114">
        <v>85626</v>
      </c>
      <c r="CH18" s="113">
        <v>2062346</v>
      </c>
      <c r="CI18" s="114">
        <v>94779</v>
      </c>
      <c r="CJ18" s="113">
        <v>2518328</v>
      </c>
      <c r="CK18" s="114">
        <v>84403</v>
      </c>
      <c r="CL18" s="113">
        <v>1901373</v>
      </c>
      <c r="CM18" s="114">
        <v>74207</v>
      </c>
      <c r="CN18" s="113">
        <v>1954794</v>
      </c>
      <c r="CO18" s="114">
        <v>79326</v>
      </c>
      <c r="CP18" s="113">
        <v>3062501</v>
      </c>
      <c r="CQ18" s="114">
        <v>77395</v>
      </c>
      <c r="CR18" s="113">
        <v>2374875</v>
      </c>
      <c r="CS18" s="114">
        <v>92541</v>
      </c>
      <c r="CT18" s="113">
        <v>2484427</v>
      </c>
      <c r="CU18" s="114">
        <v>92058</v>
      </c>
      <c r="CV18" s="113">
        <v>3583816</v>
      </c>
      <c r="CW18" s="114">
        <v>85939</v>
      </c>
      <c r="CX18" s="113">
        <v>3680098</v>
      </c>
      <c r="CY18" s="114">
        <v>76870</v>
      </c>
      <c r="CZ18" s="113">
        <v>4061937</v>
      </c>
      <c r="DA18" s="114">
        <v>81099</v>
      </c>
      <c r="DB18" s="113">
        <v>5760601</v>
      </c>
      <c r="DC18" s="114">
        <v>85970</v>
      </c>
      <c r="DD18" s="113">
        <v>4467849</v>
      </c>
      <c r="DE18" s="114">
        <v>92878</v>
      </c>
      <c r="DF18" s="113">
        <v>4038248</v>
      </c>
      <c r="DG18" s="114">
        <v>72028</v>
      </c>
      <c r="DH18" s="113">
        <v>5873826</v>
      </c>
      <c r="DI18" s="113">
        <v>3799102</v>
      </c>
      <c r="DJ18" s="113">
        <v>4059121</v>
      </c>
      <c r="DK18" s="113">
        <v>5519549</v>
      </c>
      <c r="DL18" s="113">
        <v>3905135</v>
      </c>
      <c r="DM18" s="113">
        <v>3820440</v>
      </c>
      <c r="DN18" s="113">
        <v>5238976</v>
      </c>
      <c r="DO18" s="113">
        <v>4708053</v>
      </c>
      <c r="DP18" s="118">
        <v>13022655</v>
      </c>
      <c r="DQ18" s="118">
        <v>19148584</v>
      </c>
      <c r="DR18" s="118">
        <v>14384136</v>
      </c>
      <c r="DS18" s="118">
        <v>14592660</v>
      </c>
      <c r="DT18" s="118">
        <v>20088070</v>
      </c>
      <c r="DU18" s="118">
        <v>12237721</v>
      </c>
      <c r="DV18" s="118">
        <v>16042738</v>
      </c>
      <c r="DW18" s="118">
        <v>18961313</v>
      </c>
      <c r="DX18" s="118">
        <v>15218450</v>
      </c>
    </row>
    <row r="19" spans="1:128" x14ac:dyDescent="0.2">
      <c r="A19" s="105" t="s">
        <v>492</v>
      </c>
      <c r="B19" s="113">
        <v>8737194</v>
      </c>
      <c r="C19" s="116">
        <v>2300091</v>
      </c>
      <c r="D19" s="118">
        <v>11422692</v>
      </c>
      <c r="E19" s="116">
        <v>2585341</v>
      </c>
      <c r="F19" s="113">
        <v>8981636</v>
      </c>
      <c r="G19" s="116">
        <v>2512094</v>
      </c>
      <c r="H19" s="118">
        <v>10638685</v>
      </c>
      <c r="I19" s="116">
        <v>2920133</v>
      </c>
      <c r="J19" s="118">
        <v>11780089</v>
      </c>
      <c r="K19" s="116">
        <v>2506549</v>
      </c>
      <c r="L19" s="113">
        <v>9283385</v>
      </c>
      <c r="M19" s="116">
        <v>2452772</v>
      </c>
      <c r="N19" s="113">
        <v>8796126</v>
      </c>
      <c r="O19" s="116">
        <v>2413980</v>
      </c>
      <c r="P19" s="118">
        <v>11485128</v>
      </c>
      <c r="Q19" s="116">
        <v>2604991</v>
      </c>
      <c r="R19" s="113">
        <v>9665457</v>
      </c>
      <c r="S19" s="116">
        <v>2331139</v>
      </c>
      <c r="T19" s="113">
        <v>8394089</v>
      </c>
      <c r="U19" s="116">
        <v>2066856</v>
      </c>
      <c r="V19" s="118">
        <v>12258701</v>
      </c>
      <c r="W19" s="116">
        <v>2551221</v>
      </c>
      <c r="X19" s="113">
        <v>8946920</v>
      </c>
      <c r="Y19" s="116">
        <v>2127209</v>
      </c>
      <c r="Z19" s="113">
        <v>9131128</v>
      </c>
      <c r="AA19" s="116">
        <v>2287925</v>
      </c>
      <c r="AB19" s="118">
        <v>11201485</v>
      </c>
      <c r="AC19" s="116">
        <v>2369434</v>
      </c>
      <c r="AD19" s="113">
        <v>9771706</v>
      </c>
      <c r="AE19" s="116">
        <v>2222350</v>
      </c>
      <c r="AF19" s="118">
        <v>11044755</v>
      </c>
      <c r="AG19" s="116">
        <v>2741841</v>
      </c>
      <c r="AH19" s="118">
        <v>12400679</v>
      </c>
      <c r="AI19" s="116">
        <v>2317707</v>
      </c>
      <c r="AJ19" s="118">
        <v>10053041</v>
      </c>
      <c r="AK19" s="116">
        <v>2388989</v>
      </c>
      <c r="AL19" s="113">
        <v>9617953</v>
      </c>
      <c r="AM19" s="116">
        <v>2386897</v>
      </c>
      <c r="AN19" s="118">
        <v>12530403</v>
      </c>
      <c r="AO19" s="116">
        <v>2632991</v>
      </c>
      <c r="AP19" s="118">
        <v>10580963</v>
      </c>
      <c r="AQ19" s="116">
        <v>2070912</v>
      </c>
      <c r="AR19" s="113">
        <v>9036211</v>
      </c>
      <c r="AS19" s="116">
        <v>1850954</v>
      </c>
      <c r="AT19" s="118">
        <v>10978257</v>
      </c>
      <c r="AU19" s="116">
        <v>1995317</v>
      </c>
      <c r="AV19" s="113">
        <v>8226354</v>
      </c>
      <c r="AW19" s="116">
        <v>1840739</v>
      </c>
      <c r="AX19" s="113">
        <v>8422767</v>
      </c>
      <c r="AY19" s="116">
        <v>1996397</v>
      </c>
      <c r="AZ19" s="118">
        <v>11720248</v>
      </c>
      <c r="BA19" s="116">
        <v>2052456</v>
      </c>
      <c r="BB19" s="113">
        <v>9414919</v>
      </c>
      <c r="BC19" s="116">
        <v>2058082</v>
      </c>
      <c r="BD19" s="118">
        <v>10194695</v>
      </c>
      <c r="BE19" s="116">
        <v>2409614</v>
      </c>
      <c r="BF19" s="118">
        <v>13252095</v>
      </c>
      <c r="BG19" s="116">
        <v>1875546</v>
      </c>
      <c r="BH19" s="118">
        <v>12726750</v>
      </c>
      <c r="BI19" s="116">
        <v>2015258</v>
      </c>
      <c r="BJ19" s="118">
        <v>12683398</v>
      </c>
      <c r="BK19" s="116">
        <v>1891598</v>
      </c>
      <c r="BL19" s="118">
        <v>16921394</v>
      </c>
      <c r="BM19" s="116">
        <v>1957759</v>
      </c>
      <c r="BN19" s="118">
        <v>14889717</v>
      </c>
      <c r="BO19" s="116">
        <v>1948684</v>
      </c>
      <c r="BP19" s="118">
        <v>11660736</v>
      </c>
      <c r="BQ19" s="116">
        <v>1574311</v>
      </c>
      <c r="BR19" s="118">
        <v>16597687</v>
      </c>
      <c r="BS19" s="116">
        <v>1693096</v>
      </c>
      <c r="BT19" s="113">
        <v>7044981</v>
      </c>
      <c r="BU19" s="115">
        <v>823673</v>
      </c>
      <c r="BV19" s="113">
        <v>5015429</v>
      </c>
      <c r="BW19" s="115">
        <v>658214</v>
      </c>
      <c r="BX19" s="113">
        <v>4439881</v>
      </c>
      <c r="BY19" s="115">
        <v>561854</v>
      </c>
      <c r="BZ19" s="113">
        <v>4259197</v>
      </c>
      <c r="CA19" s="115">
        <v>556543</v>
      </c>
      <c r="CB19" s="113">
        <v>4938706</v>
      </c>
      <c r="CC19" s="115">
        <v>538533</v>
      </c>
      <c r="CD19" s="113">
        <v>5631902</v>
      </c>
      <c r="CE19" s="115">
        <v>397836</v>
      </c>
      <c r="CF19" s="113">
        <v>4303746</v>
      </c>
      <c r="CG19" s="115">
        <v>382654</v>
      </c>
      <c r="CH19" s="113">
        <v>3338532</v>
      </c>
      <c r="CI19" s="115">
        <v>334501</v>
      </c>
      <c r="CJ19" s="113">
        <v>3516622</v>
      </c>
      <c r="CK19" s="115">
        <v>330038</v>
      </c>
      <c r="CL19" s="113">
        <v>2584473</v>
      </c>
      <c r="CM19" s="115">
        <v>270829</v>
      </c>
      <c r="CN19" s="113">
        <v>2450227</v>
      </c>
      <c r="CO19" s="115">
        <v>223789</v>
      </c>
      <c r="CP19" s="113">
        <v>5018574</v>
      </c>
      <c r="CQ19" s="115">
        <v>236958</v>
      </c>
      <c r="CR19" s="113">
        <v>2571404</v>
      </c>
      <c r="CS19" s="115">
        <v>228189</v>
      </c>
      <c r="CT19" s="113">
        <v>2281764</v>
      </c>
      <c r="CU19" s="115">
        <v>204130</v>
      </c>
      <c r="CV19" s="113">
        <v>2939893</v>
      </c>
      <c r="CW19" s="115">
        <v>202723</v>
      </c>
      <c r="CX19" s="113">
        <v>2277232</v>
      </c>
      <c r="CY19" s="115">
        <v>195343</v>
      </c>
      <c r="CZ19" s="113">
        <v>2590438</v>
      </c>
      <c r="DA19" s="115">
        <v>211957</v>
      </c>
      <c r="DB19" s="113">
        <v>4099601</v>
      </c>
      <c r="DC19" s="115">
        <v>263035</v>
      </c>
      <c r="DD19" s="113">
        <v>2324452</v>
      </c>
      <c r="DE19" s="115">
        <v>267847</v>
      </c>
      <c r="DF19" s="113">
        <v>2119952</v>
      </c>
      <c r="DG19" s="115">
        <v>206526</v>
      </c>
      <c r="DH19" s="113">
        <v>4319593</v>
      </c>
      <c r="DI19" s="113">
        <v>2741719</v>
      </c>
      <c r="DJ19" s="113">
        <v>2500474</v>
      </c>
      <c r="DK19" s="113">
        <v>3221791</v>
      </c>
      <c r="DL19" s="113">
        <v>2527890</v>
      </c>
      <c r="DM19" s="113">
        <v>2429678</v>
      </c>
      <c r="DN19" s="113">
        <v>3175961</v>
      </c>
      <c r="DO19" s="113">
        <v>2715280</v>
      </c>
      <c r="DP19" s="113">
        <v>3276967</v>
      </c>
      <c r="DQ19" s="113">
        <v>3773216</v>
      </c>
      <c r="DR19" s="113">
        <v>3001926</v>
      </c>
      <c r="DS19" s="113">
        <v>4111931</v>
      </c>
      <c r="DT19" s="113">
        <v>5461713</v>
      </c>
      <c r="DU19" s="118">
        <v>13671310</v>
      </c>
      <c r="DV19" s="118">
        <v>10440100</v>
      </c>
      <c r="DW19" s="118">
        <v>21952283</v>
      </c>
      <c r="DX19" s="118">
        <v>14659241</v>
      </c>
    </row>
    <row r="20" spans="1:128" x14ac:dyDescent="0.2">
      <c r="A20" s="105" t="s">
        <v>430</v>
      </c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2"/>
      <c r="BL20" s="102"/>
      <c r="BM20" s="102"/>
      <c r="BN20" s="102"/>
      <c r="BO20" s="102"/>
      <c r="BP20" s="102"/>
      <c r="BQ20" s="102"/>
      <c r="BR20" s="102"/>
      <c r="BS20" s="102"/>
      <c r="BT20" s="102"/>
      <c r="BU20" s="102"/>
      <c r="BV20" s="102"/>
      <c r="BW20" s="102"/>
      <c r="BX20" s="102"/>
      <c r="BY20" s="102"/>
      <c r="BZ20" s="102"/>
      <c r="CA20" s="102"/>
      <c r="CB20" s="102"/>
      <c r="CC20" s="102"/>
      <c r="CD20" s="102"/>
      <c r="CE20" s="102"/>
      <c r="CF20" s="102"/>
      <c r="CG20" s="102"/>
      <c r="CH20" s="102"/>
      <c r="CI20" s="102"/>
      <c r="CJ20" s="102"/>
      <c r="CK20" s="102"/>
      <c r="CL20" s="102"/>
      <c r="CM20" s="102"/>
      <c r="CN20" s="102"/>
      <c r="CO20" s="102"/>
      <c r="CP20" s="102"/>
      <c r="CQ20" s="102"/>
      <c r="CR20" s="102"/>
      <c r="CS20" s="102"/>
      <c r="CT20" s="102"/>
      <c r="CU20" s="102"/>
      <c r="CV20" s="102"/>
      <c r="CW20" s="102"/>
      <c r="CX20" s="102"/>
      <c r="CY20" s="102"/>
      <c r="CZ20" s="102"/>
      <c r="DA20" s="102"/>
      <c r="DB20" s="102"/>
      <c r="DC20" s="102"/>
      <c r="DD20" s="102"/>
      <c r="DE20" s="102"/>
      <c r="DF20" s="102"/>
      <c r="DG20" s="102"/>
      <c r="DH20" s="112">
        <v>151177</v>
      </c>
      <c r="DI20" s="112">
        <v>512739</v>
      </c>
      <c r="DJ20" s="113">
        <v>1268567</v>
      </c>
      <c r="DK20" s="113">
        <v>3132677</v>
      </c>
      <c r="DL20" s="113">
        <v>2204977</v>
      </c>
      <c r="DM20" s="113">
        <v>3000991</v>
      </c>
      <c r="DN20" s="113">
        <v>4413883</v>
      </c>
      <c r="DO20" s="113">
        <v>3791330</v>
      </c>
      <c r="DP20" s="113">
        <v>4257836</v>
      </c>
      <c r="DQ20" s="113">
        <v>4342446</v>
      </c>
      <c r="DR20" s="113">
        <v>3366554</v>
      </c>
      <c r="DS20" s="113">
        <v>4475549</v>
      </c>
      <c r="DT20" s="113">
        <v>6216781</v>
      </c>
      <c r="DU20" s="113">
        <v>3828942</v>
      </c>
      <c r="DV20" s="113">
        <v>8152372</v>
      </c>
      <c r="DW20" s="118">
        <v>16549038</v>
      </c>
      <c r="DX20" s="118">
        <v>11436401</v>
      </c>
    </row>
    <row r="21" spans="1:128" x14ac:dyDescent="0.2">
      <c r="A21" s="105" t="s">
        <v>525</v>
      </c>
      <c r="B21" s="112">
        <v>333181</v>
      </c>
      <c r="C21" s="114">
        <v>41704</v>
      </c>
      <c r="D21" s="112">
        <v>497850</v>
      </c>
      <c r="E21" s="114">
        <v>45292</v>
      </c>
      <c r="F21" s="112">
        <v>410544</v>
      </c>
      <c r="G21" s="114">
        <v>42652</v>
      </c>
      <c r="H21" s="112">
        <v>391291</v>
      </c>
      <c r="I21" s="114">
        <v>45918</v>
      </c>
      <c r="J21" s="112">
        <v>546702</v>
      </c>
      <c r="K21" s="114">
        <v>42925</v>
      </c>
      <c r="L21" s="112">
        <v>427974</v>
      </c>
      <c r="M21" s="114">
        <v>42134</v>
      </c>
      <c r="N21" s="112">
        <v>452459</v>
      </c>
      <c r="O21" s="114">
        <v>48089</v>
      </c>
      <c r="P21" s="112">
        <v>568701</v>
      </c>
      <c r="Q21" s="114">
        <v>46744</v>
      </c>
      <c r="R21" s="112">
        <v>467267</v>
      </c>
      <c r="S21" s="114">
        <v>45133</v>
      </c>
      <c r="T21" s="112">
        <v>427699</v>
      </c>
      <c r="U21" s="114">
        <v>36999</v>
      </c>
      <c r="V21" s="112">
        <v>598013</v>
      </c>
      <c r="W21" s="114">
        <v>53931</v>
      </c>
      <c r="X21" s="112">
        <v>507862</v>
      </c>
      <c r="Y21" s="114">
        <v>43583</v>
      </c>
      <c r="Z21" s="112">
        <v>487491</v>
      </c>
      <c r="AA21" s="114">
        <v>43673</v>
      </c>
      <c r="AB21" s="112">
        <v>675451</v>
      </c>
      <c r="AC21" s="114">
        <v>52027</v>
      </c>
      <c r="AD21" s="112">
        <v>470675</v>
      </c>
      <c r="AE21" s="114">
        <v>39791</v>
      </c>
      <c r="AF21" s="112">
        <v>578715</v>
      </c>
      <c r="AG21" s="114">
        <v>49766</v>
      </c>
      <c r="AH21" s="112">
        <v>609888</v>
      </c>
      <c r="AI21" s="114">
        <v>40004</v>
      </c>
      <c r="AJ21" s="112">
        <v>544510</v>
      </c>
      <c r="AK21" s="114">
        <v>48492</v>
      </c>
      <c r="AL21" s="112">
        <v>535559</v>
      </c>
      <c r="AM21" s="114">
        <v>46489</v>
      </c>
      <c r="AN21" s="112">
        <v>641223</v>
      </c>
      <c r="AO21" s="114">
        <v>55125</v>
      </c>
      <c r="AP21" s="112">
        <v>543146</v>
      </c>
      <c r="AQ21" s="114">
        <v>40325</v>
      </c>
      <c r="AR21" s="112">
        <v>633108</v>
      </c>
      <c r="AS21" s="114">
        <v>42459</v>
      </c>
      <c r="AT21" s="112">
        <v>722958</v>
      </c>
      <c r="AU21" s="114">
        <v>43593</v>
      </c>
      <c r="AV21" s="112">
        <v>509668</v>
      </c>
      <c r="AW21" s="114">
        <v>43316</v>
      </c>
      <c r="AX21" s="112">
        <v>596703</v>
      </c>
      <c r="AY21" s="114">
        <v>58452</v>
      </c>
      <c r="AZ21" s="112">
        <v>746765</v>
      </c>
      <c r="BA21" s="114">
        <v>47256</v>
      </c>
      <c r="BB21" s="112">
        <v>673398</v>
      </c>
      <c r="BC21" s="114">
        <v>46969</v>
      </c>
      <c r="BD21" s="112">
        <v>611706</v>
      </c>
      <c r="BE21" s="114">
        <v>50587</v>
      </c>
      <c r="BF21" s="112">
        <v>743670</v>
      </c>
      <c r="BG21" s="114">
        <v>45732</v>
      </c>
      <c r="BH21" s="112">
        <v>672037</v>
      </c>
      <c r="BI21" s="114">
        <v>50357</v>
      </c>
      <c r="BJ21" s="112">
        <v>638044</v>
      </c>
      <c r="BK21" s="114">
        <v>47548</v>
      </c>
      <c r="BL21" s="112">
        <v>876501</v>
      </c>
      <c r="BM21" s="114">
        <v>50707</v>
      </c>
      <c r="BN21" s="112">
        <v>757244</v>
      </c>
      <c r="BO21" s="114">
        <v>56065</v>
      </c>
      <c r="BP21" s="113">
        <v>1163209</v>
      </c>
      <c r="BQ21" s="114">
        <v>44947</v>
      </c>
      <c r="BR21" s="113">
        <v>1187374</v>
      </c>
      <c r="BS21" s="114">
        <v>56090</v>
      </c>
      <c r="BT21" s="112">
        <v>945921</v>
      </c>
      <c r="BU21" s="114">
        <v>56025</v>
      </c>
      <c r="BV21" s="113">
        <v>1079761</v>
      </c>
      <c r="BW21" s="114">
        <v>45816</v>
      </c>
      <c r="BX21" s="113">
        <v>1127209</v>
      </c>
      <c r="BY21" s="114">
        <v>44306</v>
      </c>
      <c r="BZ21" s="113">
        <v>1312211</v>
      </c>
      <c r="CA21" s="114">
        <v>49484</v>
      </c>
      <c r="CB21" s="113">
        <v>2590956</v>
      </c>
      <c r="CC21" s="114">
        <v>41240</v>
      </c>
      <c r="CD21" s="113">
        <v>6603714</v>
      </c>
      <c r="CE21" s="114">
        <v>49095</v>
      </c>
      <c r="CF21" s="113">
        <v>4178315</v>
      </c>
      <c r="CG21" s="114">
        <v>53376</v>
      </c>
      <c r="CH21" s="113">
        <v>5971737</v>
      </c>
      <c r="CI21" s="114">
        <v>49107</v>
      </c>
      <c r="CJ21" s="113">
        <v>6445630</v>
      </c>
      <c r="CK21" s="114">
        <v>50584</v>
      </c>
      <c r="CL21" s="113">
        <v>5688571</v>
      </c>
      <c r="CM21" s="114">
        <v>51729</v>
      </c>
      <c r="CN21" s="113">
        <v>5433075</v>
      </c>
      <c r="CO21" s="114">
        <v>47845</v>
      </c>
      <c r="CP21" s="113">
        <v>8485866</v>
      </c>
      <c r="CQ21" s="114">
        <v>48052</v>
      </c>
      <c r="CR21" s="113">
        <v>6303504</v>
      </c>
      <c r="CS21" s="114">
        <v>53444</v>
      </c>
      <c r="CT21" s="113">
        <v>7085968</v>
      </c>
      <c r="CU21" s="114">
        <v>47970</v>
      </c>
      <c r="CV21" s="113">
        <v>9036934</v>
      </c>
      <c r="CW21" s="114">
        <v>59125</v>
      </c>
      <c r="CX21" s="113">
        <v>8567268</v>
      </c>
      <c r="CY21" s="114">
        <v>53711</v>
      </c>
      <c r="CZ21" s="113">
        <v>9561171</v>
      </c>
      <c r="DA21" s="114">
        <v>41162</v>
      </c>
      <c r="DB21" s="118">
        <v>11675789</v>
      </c>
      <c r="DC21" s="114">
        <v>44831</v>
      </c>
      <c r="DD21" s="118">
        <v>10826690</v>
      </c>
      <c r="DE21" s="114">
        <v>47141</v>
      </c>
      <c r="DF21" s="118">
        <v>10049157</v>
      </c>
      <c r="DG21" s="114">
        <v>41422</v>
      </c>
      <c r="DH21" s="118">
        <v>11320592</v>
      </c>
      <c r="DI21" s="113">
        <v>9019748</v>
      </c>
      <c r="DJ21" s="118">
        <v>10206628</v>
      </c>
      <c r="DK21" s="118">
        <v>12073833</v>
      </c>
      <c r="DL21" s="113">
        <v>8683421</v>
      </c>
      <c r="DM21" s="113">
        <v>9284463</v>
      </c>
      <c r="DN21" s="118">
        <v>11127206</v>
      </c>
      <c r="DO21" s="118">
        <v>11047611</v>
      </c>
      <c r="DP21" s="113">
        <v>9715387</v>
      </c>
      <c r="DQ21" s="118">
        <v>13363352</v>
      </c>
      <c r="DR21" s="113">
        <v>9763644</v>
      </c>
      <c r="DS21" s="113">
        <v>9169516</v>
      </c>
      <c r="DT21" s="118">
        <v>13670778</v>
      </c>
      <c r="DU21" s="118">
        <v>10063768</v>
      </c>
      <c r="DV21" s="118">
        <v>10237999</v>
      </c>
      <c r="DW21" s="118">
        <v>15001876</v>
      </c>
      <c r="DX21" s="118">
        <v>10666187</v>
      </c>
    </row>
    <row r="22" spans="1:128" x14ac:dyDescent="0.2">
      <c r="A22" s="105" t="s">
        <v>476</v>
      </c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2"/>
      <c r="BK22" s="102"/>
      <c r="BL22" s="102"/>
      <c r="BM22" s="102"/>
      <c r="BN22" s="102"/>
      <c r="BO22" s="102"/>
      <c r="BP22" s="102"/>
      <c r="BQ22" s="102"/>
      <c r="BR22" s="102"/>
      <c r="BS22" s="102"/>
      <c r="BT22" s="113">
        <v>1404573</v>
      </c>
      <c r="BU22" s="103">
        <v>523</v>
      </c>
      <c r="BV22" s="112">
        <v>575783</v>
      </c>
      <c r="BW22" s="114">
        <v>13961</v>
      </c>
      <c r="BX22" s="113">
        <v>3369820</v>
      </c>
      <c r="BY22" s="114">
        <v>40113</v>
      </c>
      <c r="BZ22" s="113">
        <v>4254069</v>
      </c>
      <c r="CA22" s="114">
        <v>66552</v>
      </c>
      <c r="CB22" s="113">
        <v>5653700</v>
      </c>
      <c r="CC22" s="114">
        <v>84727</v>
      </c>
      <c r="CD22" s="113">
        <v>8618289</v>
      </c>
      <c r="CE22" s="114">
        <v>98278</v>
      </c>
      <c r="CF22" s="113">
        <v>8013433</v>
      </c>
      <c r="CG22" s="115">
        <v>130912</v>
      </c>
      <c r="CH22" s="113">
        <v>8177563</v>
      </c>
      <c r="CI22" s="115">
        <v>126469</v>
      </c>
      <c r="CJ22" s="113">
        <v>9833743</v>
      </c>
      <c r="CK22" s="115">
        <v>119577</v>
      </c>
      <c r="CL22" s="113">
        <v>8598279</v>
      </c>
      <c r="CM22" s="115">
        <v>128467</v>
      </c>
      <c r="CN22" s="113">
        <v>8742880</v>
      </c>
      <c r="CO22" s="115">
        <v>122782</v>
      </c>
      <c r="CP22" s="118">
        <v>11610591</v>
      </c>
      <c r="CQ22" s="115">
        <v>134292</v>
      </c>
      <c r="CR22" s="113">
        <v>9474136</v>
      </c>
      <c r="CS22" s="115">
        <v>142890</v>
      </c>
      <c r="CT22" s="113">
        <v>9502444</v>
      </c>
      <c r="CU22" s="115">
        <v>149098</v>
      </c>
      <c r="CV22" s="118">
        <v>11728319</v>
      </c>
      <c r="CW22" s="115">
        <v>145633</v>
      </c>
      <c r="CX22" s="113">
        <v>9468898</v>
      </c>
      <c r="CY22" s="115">
        <v>152783</v>
      </c>
      <c r="CZ22" s="113">
        <v>9460234</v>
      </c>
      <c r="DA22" s="115">
        <v>145627</v>
      </c>
      <c r="DB22" s="118">
        <v>12020624</v>
      </c>
      <c r="DC22" s="115">
        <v>152191</v>
      </c>
      <c r="DD22" s="118">
        <v>10065964</v>
      </c>
      <c r="DE22" s="115">
        <v>165655</v>
      </c>
      <c r="DF22" s="118">
        <v>10233050</v>
      </c>
      <c r="DG22" s="115">
        <v>147484</v>
      </c>
      <c r="DH22" s="118">
        <v>10486688</v>
      </c>
      <c r="DI22" s="113">
        <v>9876714</v>
      </c>
      <c r="DJ22" s="113">
        <v>9826062</v>
      </c>
      <c r="DK22" s="118">
        <v>12200053</v>
      </c>
      <c r="DL22" s="113">
        <v>9846774</v>
      </c>
      <c r="DM22" s="118">
        <v>10212336</v>
      </c>
      <c r="DN22" s="118">
        <v>12541863</v>
      </c>
      <c r="DO22" s="118">
        <v>10253690</v>
      </c>
      <c r="DP22" s="118">
        <v>10201770</v>
      </c>
      <c r="DQ22" s="118">
        <v>12817881</v>
      </c>
      <c r="DR22" s="118">
        <v>10907048</v>
      </c>
      <c r="DS22" s="118">
        <v>10887100</v>
      </c>
      <c r="DT22" s="118">
        <v>11123505</v>
      </c>
      <c r="DU22" s="113">
        <v>9336750</v>
      </c>
      <c r="DV22" s="118">
        <v>10944422</v>
      </c>
      <c r="DW22" s="118">
        <v>12731184</v>
      </c>
      <c r="DX22" s="118">
        <v>10482522</v>
      </c>
    </row>
    <row r="23" spans="1:128" x14ac:dyDescent="0.2">
      <c r="A23" s="105" t="s">
        <v>575</v>
      </c>
      <c r="B23" s="113">
        <v>4758667</v>
      </c>
      <c r="C23" s="115">
        <v>199593</v>
      </c>
      <c r="D23" s="113">
        <v>5646248</v>
      </c>
      <c r="E23" s="115">
        <v>208044</v>
      </c>
      <c r="F23" s="113">
        <v>4473904</v>
      </c>
      <c r="G23" s="115">
        <v>204494</v>
      </c>
      <c r="H23" s="113">
        <v>4617886</v>
      </c>
      <c r="I23" s="115">
        <v>208320</v>
      </c>
      <c r="J23" s="113">
        <v>5586127</v>
      </c>
      <c r="K23" s="115">
        <v>209652</v>
      </c>
      <c r="L23" s="113">
        <v>4879101</v>
      </c>
      <c r="M23" s="115">
        <v>217753</v>
      </c>
      <c r="N23" s="113">
        <v>5792004</v>
      </c>
      <c r="O23" s="115">
        <v>238745</v>
      </c>
      <c r="P23" s="113">
        <v>7582272</v>
      </c>
      <c r="Q23" s="115">
        <v>261610</v>
      </c>
      <c r="R23" s="113">
        <v>5896507</v>
      </c>
      <c r="S23" s="115">
        <v>232979</v>
      </c>
      <c r="T23" s="113">
        <v>5589016</v>
      </c>
      <c r="U23" s="115">
        <v>209997</v>
      </c>
      <c r="V23" s="113">
        <v>6582742</v>
      </c>
      <c r="W23" s="115">
        <v>234391</v>
      </c>
      <c r="X23" s="113">
        <v>5077650</v>
      </c>
      <c r="Y23" s="115">
        <v>224601</v>
      </c>
      <c r="Z23" s="113">
        <v>5295796</v>
      </c>
      <c r="AA23" s="115">
        <v>458951</v>
      </c>
      <c r="AB23" s="113">
        <v>6503440</v>
      </c>
      <c r="AC23" s="115">
        <v>527977</v>
      </c>
      <c r="AD23" s="113">
        <v>5570485</v>
      </c>
      <c r="AE23" s="115">
        <v>205633</v>
      </c>
      <c r="AF23" s="113">
        <v>5650831</v>
      </c>
      <c r="AG23" s="115">
        <v>220311</v>
      </c>
      <c r="AH23" s="113">
        <v>7156119</v>
      </c>
      <c r="AI23" s="115">
        <v>214845</v>
      </c>
      <c r="AJ23" s="113">
        <v>6698512</v>
      </c>
      <c r="AK23" s="115">
        <v>226247</v>
      </c>
      <c r="AL23" s="113">
        <v>8009664</v>
      </c>
      <c r="AM23" s="115">
        <v>242799</v>
      </c>
      <c r="AN23" s="118">
        <v>10011252</v>
      </c>
      <c r="AO23" s="115">
        <v>257354</v>
      </c>
      <c r="AP23" s="113">
        <v>7981758</v>
      </c>
      <c r="AQ23" s="115">
        <v>223894</v>
      </c>
      <c r="AR23" s="113">
        <v>7583632</v>
      </c>
      <c r="AS23" s="115">
        <v>212902</v>
      </c>
      <c r="AT23" s="113">
        <v>8620494</v>
      </c>
      <c r="AU23" s="115">
        <v>214132</v>
      </c>
      <c r="AV23" s="113">
        <v>6169099</v>
      </c>
      <c r="AW23" s="115">
        <v>197270</v>
      </c>
      <c r="AX23" s="113">
        <v>6526243</v>
      </c>
      <c r="AY23" s="115">
        <v>201276</v>
      </c>
      <c r="AZ23" s="113">
        <v>8180582</v>
      </c>
      <c r="BA23" s="115">
        <v>192073</v>
      </c>
      <c r="BB23" s="113">
        <v>6314576</v>
      </c>
      <c r="BC23" s="115">
        <v>201159</v>
      </c>
      <c r="BD23" s="113">
        <v>2068250</v>
      </c>
      <c r="BE23" s="115">
        <v>171735</v>
      </c>
      <c r="BF23" s="113">
        <v>3801963</v>
      </c>
      <c r="BG23" s="115">
        <v>131785</v>
      </c>
      <c r="BH23" s="113">
        <v>9735705</v>
      </c>
      <c r="BI23" s="115">
        <v>201199</v>
      </c>
      <c r="BJ23" s="118">
        <v>10282924</v>
      </c>
      <c r="BK23" s="115">
        <v>212745</v>
      </c>
      <c r="BL23" s="118">
        <v>13425938</v>
      </c>
      <c r="BM23" s="115">
        <v>218460</v>
      </c>
      <c r="BN23" s="118">
        <v>11294104</v>
      </c>
      <c r="BO23" s="115">
        <v>221814</v>
      </c>
      <c r="BP23" s="118">
        <v>11467814</v>
      </c>
      <c r="BQ23" s="115">
        <v>193027</v>
      </c>
      <c r="BR23" s="118">
        <v>13396877</v>
      </c>
      <c r="BS23" s="115">
        <v>200572</v>
      </c>
      <c r="BT23" s="118">
        <v>11628555</v>
      </c>
      <c r="BU23" s="115">
        <v>179176</v>
      </c>
      <c r="BV23" s="118">
        <v>10232601</v>
      </c>
      <c r="BW23" s="115">
        <v>167284</v>
      </c>
      <c r="BX23" s="118">
        <v>13680130</v>
      </c>
      <c r="BY23" s="115">
        <v>152312</v>
      </c>
      <c r="BZ23" s="118">
        <v>10804825</v>
      </c>
      <c r="CA23" s="115">
        <v>161036</v>
      </c>
      <c r="CB23" s="118">
        <v>11128690</v>
      </c>
      <c r="CC23" s="115">
        <v>158314</v>
      </c>
      <c r="CD23" s="118">
        <v>14502094</v>
      </c>
      <c r="CE23" s="115">
        <v>153271</v>
      </c>
      <c r="CF23" s="118">
        <v>12105683</v>
      </c>
      <c r="CG23" s="115">
        <v>169543</v>
      </c>
      <c r="CH23" s="118">
        <v>13656264</v>
      </c>
      <c r="CI23" s="115">
        <v>164197</v>
      </c>
      <c r="CJ23" s="118">
        <v>17103031</v>
      </c>
      <c r="CK23" s="115">
        <v>185545</v>
      </c>
      <c r="CL23" s="118">
        <v>13020079</v>
      </c>
      <c r="CM23" s="115">
        <v>164138</v>
      </c>
      <c r="CN23" s="118">
        <v>11706629</v>
      </c>
      <c r="CO23" s="115">
        <v>141667</v>
      </c>
      <c r="CP23" s="118">
        <v>15484840</v>
      </c>
      <c r="CQ23" s="115">
        <v>150656</v>
      </c>
      <c r="CR23" s="118">
        <v>12200360</v>
      </c>
      <c r="CS23" s="115">
        <v>141383</v>
      </c>
      <c r="CT23" s="118">
        <v>13899506</v>
      </c>
      <c r="CU23" s="115">
        <v>137983</v>
      </c>
      <c r="CV23" s="118">
        <v>14049135</v>
      </c>
      <c r="CW23" s="115">
        <v>132893</v>
      </c>
      <c r="CX23" s="113">
        <v>9905661</v>
      </c>
      <c r="CY23" s="115">
        <v>141785</v>
      </c>
      <c r="CZ23" s="118">
        <v>11282517</v>
      </c>
      <c r="DA23" s="115">
        <v>132408</v>
      </c>
      <c r="DB23" s="118">
        <v>14764180</v>
      </c>
      <c r="DC23" s="115">
        <v>136301</v>
      </c>
      <c r="DD23" s="118">
        <v>12786596</v>
      </c>
      <c r="DE23" s="115">
        <v>149529</v>
      </c>
      <c r="DF23" s="118">
        <v>13636816</v>
      </c>
      <c r="DG23" s="115">
        <v>145492</v>
      </c>
      <c r="DH23" s="118">
        <v>16700351</v>
      </c>
      <c r="DI23" s="118">
        <v>12880590</v>
      </c>
      <c r="DJ23" s="118">
        <v>11716043</v>
      </c>
      <c r="DK23" s="118">
        <v>13790456</v>
      </c>
      <c r="DL23" s="113">
        <v>9790146</v>
      </c>
      <c r="DM23" s="113">
        <v>9467076</v>
      </c>
      <c r="DN23" s="118">
        <v>11965798</v>
      </c>
      <c r="DO23" s="113">
        <v>9345668</v>
      </c>
      <c r="DP23" s="113">
        <v>9832630</v>
      </c>
      <c r="DQ23" s="118">
        <v>12589404</v>
      </c>
      <c r="DR23" s="118">
        <v>10866368</v>
      </c>
      <c r="DS23" s="118">
        <v>10102323</v>
      </c>
      <c r="DT23" s="118">
        <v>13356694</v>
      </c>
      <c r="DU23" s="118">
        <v>15913281</v>
      </c>
      <c r="DV23" s="118">
        <v>11485131</v>
      </c>
      <c r="DW23" s="118">
        <v>13633841</v>
      </c>
      <c r="DX23" s="118">
        <v>10303008</v>
      </c>
    </row>
    <row r="24" spans="1:128" x14ac:dyDescent="0.2">
      <c r="A24" s="105" t="s">
        <v>372</v>
      </c>
      <c r="B24" s="113">
        <v>2377465</v>
      </c>
      <c r="C24" s="115">
        <v>232480</v>
      </c>
      <c r="D24" s="113">
        <v>3158313</v>
      </c>
      <c r="E24" s="115">
        <v>249652</v>
      </c>
      <c r="F24" s="113">
        <v>2749147</v>
      </c>
      <c r="G24" s="115">
        <v>239612</v>
      </c>
      <c r="H24" s="113">
        <v>3271278</v>
      </c>
      <c r="I24" s="115">
        <v>252137</v>
      </c>
      <c r="J24" s="113">
        <v>4070028</v>
      </c>
      <c r="K24" s="115">
        <v>229351</v>
      </c>
      <c r="L24" s="113">
        <v>2989968</v>
      </c>
      <c r="M24" s="115">
        <v>239061</v>
      </c>
      <c r="N24" s="113">
        <v>2681637</v>
      </c>
      <c r="O24" s="115">
        <v>228561</v>
      </c>
      <c r="P24" s="113">
        <v>3097215</v>
      </c>
      <c r="Q24" s="115">
        <v>238982</v>
      </c>
      <c r="R24" s="113">
        <v>2646094</v>
      </c>
      <c r="S24" s="115">
        <v>232444</v>
      </c>
      <c r="T24" s="113">
        <v>2704097</v>
      </c>
      <c r="U24" s="115">
        <v>207943</v>
      </c>
      <c r="V24" s="113">
        <v>3170576</v>
      </c>
      <c r="W24" s="115">
        <v>232008</v>
      </c>
      <c r="X24" s="113">
        <v>2563394</v>
      </c>
      <c r="Y24" s="115">
        <v>223131</v>
      </c>
      <c r="Z24" s="113">
        <v>2530412</v>
      </c>
      <c r="AA24" s="115">
        <v>215550</v>
      </c>
      <c r="AB24" s="113">
        <v>3051290</v>
      </c>
      <c r="AC24" s="115">
        <v>212534</v>
      </c>
      <c r="AD24" s="113">
        <v>2473652</v>
      </c>
      <c r="AE24" s="115">
        <v>200397</v>
      </c>
      <c r="AF24" s="113">
        <v>2217669</v>
      </c>
      <c r="AG24" s="115">
        <v>209763</v>
      </c>
      <c r="AH24" s="113">
        <v>2923149</v>
      </c>
      <c r="AI24" s="115">
        <v>204270</v>
      </c>
      <c r="AJ24" s="113">
        <v>2281063</v>
      </c>
      <c r="AK24" s="115">
        <v>197350</v>
      </c>
      <c r="AL24" s="113">
        <v>2526216</v>
      </c>
      <c r="AM24" s="115">
        <v>198973</v>
      </c>
      <c r="AN24" s="113">
        <v>3052838</v>
      </c>
      <c r="AO24" s="115">
        <v>211061</v>
      </c>
      <c r="AP24" s="113">
        <v>2413628</v>
      </c>
      <c r="AQ24" s="115">
        <v>203255</v>
      </c>
      <c r="AR24" s="113">
        <v>2734171</v>
      </c>
      <c r="AS24" s="115">
        <v>195463</v>
      </c>
      <c r="AT24" s="113">
        <v>3251208</v>
      </c>
      <c r="AU24" s="115">
        <v>207188</v>
      </c>
      <c r="AV24" s="113">
        <v>2597490</v>
      </c>
      <c r="AW24" s="115">
        <v>186432</v>
      </c>
      <c r="AX24" s="113">
        <v>2576821</v>
      </c>
      <c r="AY24" s="115">
        <v>192802</v>
      </c>
      <c r="AZ24" s="113">
        <v>3281983</v>
      </c>
      <c r="BA24" s="115">
        <v>185113</v>
      </c>
      <c r="BB24" s="113">
        <v>2833199</v>
      </c>
      <c r="BC24" s="115">
        <v>185505</v>
      </c>
      <c r="BD24" s="113">
        <v>2768159</v>
      </c>
      <c r="BE24" s="115">
        <v>199422</v>
      </c>
      <c r="BF24" s="113">
        <v>3421770</v>
      </c>
      <c r="BG24" s="115">
        <v>173013</v>
      </c>
      <c r="BH24" s="113">
        <v>2932276</v>
      </c>
      <c r="BI24" s="115">
        <v>189459</v>
      </c>
      <c r="BJ24" s="113">
        <v>2750103</v>
      </c>
      <c r="BK24" s="115">
        <v>181627</v>
      </c>
      <c r="BL24" s="113">
        <v>3666217</v>
      </c>
      <c r="BM24" s="115">
        <v>176787</v>
      </c>
      <c r="BN24" s="113">
        <v>3261218</v>
      </c>
      <c r="BO24" s="115">
        <v>171771</v>
      </c>
      <c r="BP24" s="113">
        <v>3092350</v>
      </c>
      <c r="BQ24" s="115">
        <v>159701</v>
      </c>
      <c r="BR24" s="113">
        <v>4062275</v>
      </c>
      <c r="BS24" s="115">
        <v>168564</v>
      </c>
      <c r="BT24" s="113">
        <v>3311666</v>
      </c>
      <c r="BU24" s="115">
        <v>166286</v>
      </c>
      <c r="BV24" s="113">
        <v>3312615</v>
      </c>
      <c r="BW24" s="115">
        <v>162334</v>
      </c>
      <c r="BX24" s="113">
        <v>4090935</v>
      </c>
      <c r="BY24" s="115">
        <v>156366</v>
      </c>
      <c r="BZ24" s="113">
        <v>2770250</v>
      </c>
      <c r="CA24" s="115">
        <v>154528</v>
      </c>
      <c r="CB24" s="113">
        <v>4030955</v>
      </c>
      <c r="CC24" s="115">
        <v>162130</v>
      </c>
      <c r="CD24" s="113">
        <v>5354623</v>
      </c>
      <c r="CE24" s="115">
        <v>144621</v>
      </c>
      <c r="CF24" s="113">
        <v>4297948</v>
      </c>
      <c r="CG24" s="115">
        <v>155787</v>
      </c>
      <c r="CH24" s="113">
        <v>3966014</v>
      </c>
      <c r="CI24" s="115">
        <v>142713</v>
      </c>
      <c r="CJ24" s="113">
        <v>6261596</v>
      </c>
      <c r="CK24" s="115">
        <v>146799</v>
      </c>
      <c r="CL24" s="113">
        <v>5734807</v>
      </c>
      <c r="CM24" s="115">
        <v>145989</v>
      </c>
      <c r="CN24" s="113">
        <v>4803631</v>
      </c>
      <c r="CO24" s="115">
        <v>128097</v>
      </c>
      <c r="CP24" s="113">
        <v>8120739</v>
      </c>
      <c r="CQ24" s="115">
        <v>143685</v>
      </c>
      <c r="CR24" s="113">
        <v>5902588</v>
      </c>
      <c r="CS24" s="115">
        <v>137649</v>
      </c>
      <c r="CT24" s="113">
        <v>5485711</v>
      </c>
      <c r="CU24" s="115">
        <v>137269</v>
      </c>
      <c r="CV24" s="113">
        <v>6301690</v>
      </c>
      <c r="CW24" s="115">
        <v>125995</v>
      </c>
      <c r="CX24" s="113">
        <v>5401363</v>
      </c>
      <c r="CY24" s="115">
        <v>138543</v>
      </c>
      <c r="CZ24" s="113">
        <v>5603906</v>
      </c>
      <c r="DA24" s="115">
        <v>127965</v>
      </c>
      <c r="DB24" s="113">
        <v>6981736</v>
      </c>
      <c r="DC24" s="115">
        <v>127873</v>
      </c>
      <c r="DD24" s="113">
        <v>6716635</v>
      </c>
      <c r="DE24" s="115">
        <v>127754</v>
      </c>
      <c r="DF24" s="113">
        <v>6669219</v>
      </c>
      <c r="DG24" s="115">
        <v>116579</v>
      </c>
      <c r="DH24" s="113">
        <v>8679624</v>
      </c>
      <c r="DI24" s="113">
        <v>7937175</v>
      </c>
      <c r="DJ24" s="113">
        <v>8375849</v>
      </c>
      <c r="DK24" s="118">
        <v>10786079</v>
      </c>
      <c r="DL24" s="113">
        <v>8192500</v>
      </c>
      <c r="DM24" s="113">
        <v>7993473</v>
      </c>
      <c r="DN24" s="118">
        <v>12337212</v>
      </c>
      <c r="DO24" s="118">
        <v>12183643</v>
      </c>
      <c r="DP24" s="118">
        <v>12589151</v>
      </c>
      <c r="DQ24" s="118">
        <v>17018487</v>
      </c>
      <c r="DR24" s="118">
        <v>12668802</v>
      </c>
      <c r="DS24" s="118">
        <v>10926573</v>
      </c>
      <c r="DT24" s="118">
        <v>13192212</v>
      </c>
      <c r="DU24" s="118">
        <v>11347139</v>
      </c>
      <c r="DV24" s="118">
        <v>10483887</v>
      </c>
      <c r="DW24" s="118">
        <v>13022921</v>
      </c>
      <c r="DX24" s="118">
        <v>10091826</v>
      </c>
    </row>
    <row r="25" spans="1:128" x14ac:dyDescent="0.2">
      <c r="A25" s="105" t="s">
        <v>203</v>
      </c>
      <c r="B25" s="113">
        <v>2651566</v>
      </c>
      <c r="C25" s="115">
        <v>512755</v>
      </c>
      <c r="D25" s="113">
        <v>2724824</v>
      </c>
      <c r="E25" s="115">
        <v>479602</v>
      </c>
      <c r="F25" s="113">
        <v>1893337</v>
      </c>
      <c r="G25" s="115">
        <v>436114</v>
      </c>
      <c r="H25" s="113">
        <v>2172590</v>
      </c>
      <c r="I25" s="115">
        <v>490598</v>
      </c>
      <c r="J25" s="113">
        <v>3294076</v>
      </c>
      <c r="K25" s="115">
        <v>629906</v>
      </c>
      <c r="L25" s="113">
        <v>3962665</v>
      </c>
      <c r="M25" s="115">
        <v>788119</v>
      </c>
      <c r="N25" s="113">
        <v>4031181</v>
      </c>
      <c r="O25" s="115">
        <v>748822</v>
      </c>
      <c r="P25" s="113">
        <v>4382772</v>
      </c>
      <c r="Q25" s="115">
        <v>727359</v>
      </c>
      <c r="R25" s="113">
        <v>4253249</v>
      </c>
      <c r="S25" s="115">
        <v>756896</v>
      </c>
      <c r="T25" s="113">
        <v>3721217</v>
      </c>
      <c r="U25" s="115">
        <v>631340</v>
      </c>
      <c r="V25" s="113">
        <v>4111800</v>
      </c>
      <c r="W25" s="115">
        <v>660832</v>
      </c>
      <c r="X25" s="113">
        <v>3125273</v>
      </c>
      <c r="Y25" s="115">
        <v>552817</v>
      </c>
      <c r="Z25" s="113">
        <v>2852461</v>
      </c>
      <c r="AA25" s="115">
        <v>518611</v>
      </c>
      <c r="AB25" s="113">
        <v>3115830</v>
      </c>
      <c r="AC25" s="115">
        <v>474783</v>
      </c>
      <c r="AD25" s="113">
        <v>2098584</v>
      </c>
      <c r="AE25" s="115">
        <v>395649</v>
      </c>
      <c r="AF25" s="113">
        <v>2140021</v>
      </c>
      <c r="AG25" s="115">
        <v>458915</v>
      </c>
      <c r="AH25" s="113">
        <v>3734890</v>
      </c>
      <c r="AI25" s="115">
        <v>605006</v>
      </c>
      <c r="AJ25" s="113">
        <v>4215164</v>
      </c>
      <c r="AK25" s="115">
        <v>727668</v>
      </c>
      <c r="AL25" s="113">
        <v>4207804</v>
      </c>
      <c r="AM25" s="115">
        <v>706745</v>
      </c>
      <c r="AN25" s="113">
        <v>4975296</v>
      </c>
      <c r="AO25" s="115">
        <v>663589</v>
      </c>
      <c r="AP25" s="113">
        <v>5550365</v>
      </c>
      <c r="AQ25" s="115">
        <v>701892</v>
      </c>
      <c r="AR25" s="113">
        <v>4942979</v>
      </c>
      <c r="AS25" s="115">
        <v>596488</v>
      </c>
      <c r="AT25" s="113">
        <v>5323253</v>
      </c>
      <c r="AU25" s="115">
        <v>536787</v>
      </c>
      <c r="AV25" s="113">
        <v>3295639</v>
      </c>
      <c r="AW25" s="115">
        <v>447251</v>
      </c>
      <c r="AX25" s="113">
        <v>3312156</v>
      </c>
      <c r="AY25" s="115">
        <v>429176</v>
      </c>
      <c r="AZ25" s="113">
        <v>3682964</v>
      </c>
      <c r="BA25" s="115">
        <v>368894</v>
      </c>
      <c r="BB25" s="113">
        <v>2663280</v>
      </c>
      <c r="BC25" s="115">
        <v>340868</v>
      </c>
      <c r="BD25" s="113">
        <v>2754754</v>
      </c>
      <c r="BE25" s="115">
        <v>402534</v>
      </c>
      <c r="BF25" s="113">
        <v>4806937</v>
      </c>
      <c r="BG25" s="115">
        <v>463997</v>
      </c>
      <c r="BH25" s="113">
        <v>5675558</v>
      </c>
      <c r="BI25" s="115">
        <v>628153</v>
      </c>
      <c r="BJ25" s="113">
        <v>5671373</v>
      </c>
      <c r="BK25" s="115">
        <v>561834</v>
      </c>
      <c r="BL25" s="113">
        <v>6936536</v>
      </c>
      <c r="BM25" s="115">
        <v>527802</v>
      </c>
      <c r="BN25" s="113">
        <v>6433039</v>
      </c>
      <c r="BO25" s="115">
        <v>607437</v>
      </c>
      <c r="BP25" s="113">
        <v>5886012</v>
      </c>
      <c r="BQ25" s="115">
        <v>497163</v>
      </c>
      <c r="BR25" s="113">
        <v>5822997</v>
      </c>
      <c r="BS25" s="115">
        <v>453903</v>
      </c>
      <c r="BT25" s="113">
        <v>4585569</v>
      </c>
      <c r="BU25" s="115">
        <v>438992</v>
      </c>
      <c r="BV25" s="113">
        <v>4184844</v>
      </c>
      <c r="BW25" s="115">
        <v>393197</v>
      </c>
      <c r="BX25" s="113">
        <v>4547344</v>
      </c>
      <c r="BY25" s="115">
        <v>342769</v>
      </c>
      <c r="BZ25" s="113">
        <v>3217620</v>
      </c>
      <c r="CA25" s="115">
        <v>335686</v>
      </c>
      <c r="CB25" s="113">
        <v>3590200</v>
      </c>
      <c r="CC25" s="115">
        <v>374302</v>
      </c>
      <c r="CD25" s="113">
        <v>6241481</v>
      </c>
      <c r="CE25" s="115">
        <v>440875</v>
      </c>
      <c r="CF25" s="113">
        <v>6540172</v>
      </c>
      <c r="CG25" s="115">
        <v>593266</v>
      </c>
      <c r="CH25" s="113">
        <v>7108926</v>
      </c>
      <c r="CI25" s="115">
        <v>525177</v>
      </c>
      <c r="CJ25" s="113">
        <v>7889209</v>
      </c>
      <c r="CK25" s="115">
        <v>499577</v>
      </c>
      <c r="CL25" s="113">
        <v>6342875</v>
      </c>
      <c r="CM25" s="115">
        <v>539906</v>
      </c>
      <c r="CN25" s="113">
        <v>5881153</v>
      </c>
      <c r="CO25" s="115">
        <v>432575</v>
      </c>
      <c r="CP25" s="113">
        <v>8481299</v>
      </c>
      <c r="CQ25" s="115">
        <v>412622</v>
      </c>
      <c r="CR25" s="113">
        <v>6787677</v>
      </c>
      <c r="CS25" s="115">
        <v>368910</v>
      </c>
      <c r="CT25" s="113">
        <v>5912268</v>
      </c>
      <c r="CU25" s="115">
        <v>323223</v>
      </c>
      <c r="CV25" s="113">
        <v>5920253</v>
      </c>
      <c r="CW25" s="115">
        <v>282683</v>
      </c>
      <c r="CX25" s="113">
        <v>4871454</v>
      </c>
      <c r="CY25" s="115">
        <v>289832</v>
      </c>
      <c r="CZ25" s="113">
        <v>8936154</v>
      </c>
      <c r="DA25" s="115">
        <v>276434</v>
      </c>
      <c r="DB25" s="118">
        <v>14648190</v>
      </c>
      <c r="DC25" s="115">
        <v>331038</v>
      </c>
      <c r="DD25" s="118">
        <v>15102271</v>
      </c>
      <c r="DE25" s="115">
        <v>342159</v>
      </c>
      <c r="DF25" s="113">
        <v>9387637</v>
      </c>
      <c r="DG25" s="115">
        <v>196291</v>
      </c>
      <c r="DH25" s="113">
        <v>9370902</v>
      </c>
      <c r="DI25" s="113">
        <v>7908560</v>
      </c>
      <c r="DJ25" s="113">
        <v>5944317</v>
      </c>
      <c r="DK25" s="113">
        <v>6592140</v>
      </c>
      <c r="DL25" s="113">
        <v>4400218</v>
      </c>
      <c r="DM25" s="113">
        <v>4769737</v>
      </c>
      <c r="DN25" s="113">
        <v>5224250</v>
      </c>
      <c r="DO25" s="113">
        <v>2717216</v>
      </c>
      <c r="DP25" s="113">
        <v>2951865</v>
      </c>
      <c r="DQ25" s="113">
        <v>4714819</v>
      </c>
      <c r="DR25" s="113">
        <v>4640071</v>
      </c>
      <c r="DS25" s="113">
        <v>3376562</v>
      </c>
      <c r="DT25" s="113">
        <v>3984090</v>
      </c>
      <c r="DU25" s="118">
        <v>13933962</v>
      </c>
      <c r="DV25" s="113">
        <v>8484320</v>
      </c>
      <c r="DW25" s="118">
        <v>18773846</v>
      </c>
      <c r="DX25" s="113">
        <v>9149830</v>
      </c>
    </row>
    <row r="26" spans="1:128" x14ac:dyDescent="0.2">
      <c r="A26" s="105" t="s">
        <v>543</v>
      </c>
      <c r="B26" s="113">
        <v>3391318</v>
      </c>
      <c r="C26" s="115">
        <v>340387</v>
      </c>
      <c r="D26" s="113">
        <v>4105107</v>
      </c>
      <c r="E26" s="115">
        <v>367335</v>
      </c>
      <c r="F26" s="113">
        <v>3296767</v>
      </c>
      <c r="G26" s="115">
        <v>359392</v>
      </c>
      <c r="H26" s="113">
        <v>3406558</v>
      </c>
      <c r="I26" s="115">
        <v>365097</v>
      </c>
      <c r="J26" s="113">
        <v>3987238</v>
      </c>
      <c r="K26" s="115">
        <v>338965</v>
      </c>
      <c r="L26" s="113">
        <v>3061779</v>
      </c>
      <c r="M26" s="115">
        <v>317755</v>
      </c>
      <c r="N26" s="113">
        <v>3029437</v>
      </c>
      <c r="O26" s="115">
        <v>311899</v>
      </c>
      <c r="P26" s="113">
        <v>3658126</v>
      </c>
      <c r="Q26" s="115">
        <v>318172</v>
      </c>
      <c r="R26" s="113">
        <v>2721150</v>
      </c>
      <c r="S26" s="115">
        <v>308585</v>
      </c>
      <c r="T26" s="113">
        <v>2896279</v>
      </c>
      <c r="U26" s="115">
        <v>288103</v>
      </c>
      <c r="V26" s="113">
        <v>3898750</v>
      </c>
      <c r="W26" s="115">
        <v>351185</v>
      </c>
      <c r="X26" s="113">
        <v>3120836</v>
      </c>
      <c r="Y26" s="115">
        <v>331723</v>
      </c>
      <c r="Z26" s="113">
        <v>3562824</v>
      </c>
      <c r="AA26" s="115">
        <v>366439</v>
      </c>
      <c r="AB26" s="113">
        <v>4129609</v>
      </c>
      <c r="AC26" s="115">
        <v>372104</v>
      </c>
      <c r="AD26" s="113">
        <v>3178335</v>
      </c>
      <c r="AE26" s="115">
        <v>351131</v>
      </c>
      <c r="AF26" s="113">
        <v>3264874</v>
      </c>
      <c r="AG26" s="115">
        <v>379435</v>
      </c>
      <c r="AH26" s="113">
        <v>3745286</v>
      </c>
      <c r="AI26" s="115">
        <v>337251</v>
      </c>
      <c r="AJ26" s="113">
        <v>3008647</v>
      </c>
      <c r="AK26" s="115">
        <v>329676</v>
      </c>
      <c r="AL26" s="113">
        <v>2916846</v>
      </c>
      <c r="AM26" s="115">
        <v>330498</v>
      </c>
      <c r="AN26" s="113">
        <v>3675007</v>
      </c>
      <c r="AO26" s="115">
        <v>346853</v>
      </c>
      <c r="AP26" s="113">
        <v>3076368</v>
      </c>
      <c r="AQ26" s="115">
        <v>350237</v>
      </c>
      <c r="AR26" s="113">
        <v>3370148</v>
      </c>
      <c r="AS26" s="115">
        <v>341568</v>
      </c>
      <c r="AT26" s="113">
        <v>3868110</v>
      </c>
      <c r="AU26" s="115">
        <v>364189</v>
      </c>
      <c r="AV26" s="113">
        <v>3188947</v>
      </c>
      <c r="AW26" s="115">
        <v>361465</v>
      </c>
      <c r="AX26" s="113">
        <v>3423117</v>
      </c>
      <c r="AY26" s="115">
        <v>392373</v>
      </c>
      <c r="AZ26" s="113">
        <v>4223734</v>
      </c>
      <c r="BA26" s="115">
        <v>380413</v>
      </c>
      <c r="BB26" s="113">
        <v>3417911</v>
      </c>
      <c r="BC26" s="115">
        <v>386774</v>
      </c>
      <c r="BD26" s="113">
        <v>3602895</v>
      </c>
      <c r="BE26" s="115">
        <v>407300</v>
      </c>
      <c r="BF26" s="113">
        <v>4102491</v>
      </c>
      <c r="BG26" s="115">
        <v>349449</v>
      </c>
      <c r="BH26" s="113">
        <v>3395391</v>
      </c>
      <c r="BI26" s="115">
        <v>382790</v>
      </c>
      <c r="BJ26" s="113">
        <v>5717180</v>
      </c>
      <c r="BK26" s="115">
        <v>354375</v>
      </c>
      <c r="BL26" s="113">
        <v>7028206</v>
      </c>
      <c r="BM26" s="115">
        <v>344262</v>
      </c>
      <c r="BN26" s="113">
        <v>5668546</v>
      </c>
      <c r="BO26" s="115">
        <v>382932</v>
      </c>
      <c r="BP26" s="113">
        <v>6010175</v>
      </c>
      <c r="BQ26" s="115">
        <v>356786</v>
      </c>
      <c r="BR26" s="113">
        <v>7485638</v>
      </c>
      <c r="BS26" s="115">
        <v>382478</v>
      </c>
      <c r="BT26" s="113">
        <v>5713243</v>
      </c>
      <c r="BU26" s="115">
        <v>381895</v>
      </c>
      <c r="BV26" s="113">
        <v>6315958</v>
      </c>
      <c r="BW26" s="115">
        <v>407159</v>
      </c>
      <c r="BX26" s="113">
        <v>7610441</v>
      </c>
      <c r="BY26" s="115">
        <v>371693</v>
      </c>
      <c r="BZ26" s="113">
        <v>5960117</v>
      </c>
      <c r="CA26" s="115">
        <v>404731</v>
      </c>
      <c r="CB26" s="113">
        <v>5832493</v>
      </c>
      <c r="CC26" s="115">
        <v>388464</v>
      </c>
      <c r="CD26" s="113">
        <v>7016667</v>
      </c>
      <c r="CE26" s="115">
        <v>351622</v>
      </c>
      <c r="CF26" s="113">
        <v>4960504</v>
      </c>
      <c r="CG26" s="115">
        <v>374528</v>
      </c>
      <c r="CH26" s="113">
        <v>4947597</v>
      </c>
      <c r="CI26" s="115">
        <v>336325</v>
      </c>
      <c r="CJ26" s="113">
        <v>5724637</v>
      </c>
      <c r="CK26" s="115">
        <v>343859</v>
      </c>
      <c r="CL26" s="113">
        <v>5013085</v>
      </c>
      <c r="CM26" s="115">
        <v>353045</v>
      </c>
      <c r="CN26" s="113">
        <v>5453048</v>
      </c>
      <c r="CO26" s="115">
        <v>340060</v>
      </c>
      <c r="CP26" s="113">
        <v>8782134</v>
      </c>
      <c r="CQ26" s="115">
        <v>416751</v>
      </c>
      <c r="CR26" s="113">
        <v>5940952</v>
      </c>
      <c r="CS26" s="115">
        <v>461722</v>
      </c>
      <c r="CT26" s="113">
        <v>5827325</v>
      </c>
      <c r="CU26" s="115">
        <v>451536</v>
      </c>
      <c r="CV26" s="113">
        <v>7884693</v>
      </c>
      <c r="CW26" s="115">
        <v>427777</v>
      </c>
      <c r="CX26" s="113">
        <v>6811315</v>
      </c>
      <c r="CY26" s="115">
        <v>456510</v>
      </c>
      <c r="CZ26" s="113">
        <v>6055467</v>
      </c>
      <c r="DA26" s="115">
        <v>421705</v>
      </c>
      <c r="DB26" s="113">
        <v>7956208</v>
      </c>
      <c r="DC26" s="115">
        <v>435455</v>
      </c>
      <c r="DD26" s="113">
        <v>5544762</v>
      </c>
      <c r="DE26" s="115">
        <v>444864</v>
      </c>
      <c r="DF26" s="113">
        <v>5349811</v>
      </c>
      <c r="DG26" s="115">
        <v>362874</v>
      </c>
      <c r="DH26" s="113">
        <v>5619557</v>
      </c>
      <c r="DI26" s="113">
        <v>4442400</v>
      </c>
      <c r="DJ26" s="113">
        <v>4420153</v>
      </c>
      <c r="DK26" s="113">
        <v>6059746</v>
      </c>
      <c r="DL26" s="113">
        <v>5315535</v>
      </c>
      <c r="DM26" s="113">
        <v>5206472</v>
      </c>
      <c r="DN26" s="113">
        <v>9307764</v>
      </c>
      <c r="DO26" s="113">
        <v>5497409</v>
      </c>
      <c r="DP26" s="113">
        <v>7311835</v>
      </c>
      <c r="DQ26" s="113">
        <v>6759493</v>
      </c>
      <c r="DR26" s="113">
        <v>4579427</v>
      </c>
      <c r="DS26" s="113">
        <v>4557453</v>
      </c>
      <c r="DT26" s="113">
        <v>5379921</v>
      </c>
      <c r="DU26" s="113">
        <v>5013939</v>
      </c>
      <c r="DV26" s="113">
        <v>6504279</v>
      </c>
      <c r="DW26" s="113">
        <v>7309494</v>
      </c>
      <c r="DX26" s="113">
        <v>8448432</v>
      </c>
    </row>
    <row r="27" spans="1:128" x14ac:dyDescent="0.2">
      <c r="A27" s="105" t="s">
        <v>251</v>
      </c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2"/>
      <c r="BI27" s="102"/>
      <c r="BJ27" s="102"/>
      <c r="BK27" s="102"/>
      <c r="BL27" s="102"/>
      <c r="BM27" s="102"/>
      <c r="BN27" s="102"/>
      <c r="BO27" s="102"/>
      <c r="BP27" s="102"/>
      <c r="BQ27" s="102"/>
      <c r="BR27" s="102"/>
      <c r="BS27" s="102"/>
      <c r="BT27" s="112">
        <v>483410</v>
      </c>
      <c r="BU27" s="104">
        <v>1329</v>
      </c>
      <c r="BV27" s="113">
        <v>1490742</v>
      </c>
      <c r="BW27" s="114">
        <v>10092</v>
      </c>
      <c r="BX27" s="113">
        <v>2881173</v>
      </c>
      <c r="BY27" s="114">
        <v>11891</v>
      </c>
      <c r="BZ27" s="113">
        <v>1933215</v>
      </c>
      <c r="CA27" s="114">
        <v>11632</v>
      </c>
      <c r="CB27" s="113">
        <v>1774608</v>
      </c>
      <c r="CC27" s="114">
        <v>14563</v>
      </c>
      <c r="CD27" s="113">
        <v>3056134</v>
      </c>
      <c r="CE27" s="114">
        <v>14293</v>
      </c>
      <c r="CF27" s="113">
        <v>2794193</v>
      </c>
      <c r="CG27" s="114">
        <v>18050</v>
      </c>
      <c r="CH27" s="113">
        <v>2531480</v>
      </c>
      <c r="CI27" s="114">
        <v>16932</v>
      </c>
      <c r="CJ27" s="113">
        <v>3581951</v>
      </c>
      <c r="CK27" s="114">
        <v>18820</v>
      </c>
      <c r="CL27" s="113">
        <v>2107660</v>
      </c>
      <c r="CM27" s="114">
        <v>19216</v>
      </c>
      <c r="CN27" s="112">
        <v>991771</v>
      </c>
      <c r="CO27" s="114">
        <v>16764</v>
      </c>
      <c r="CP27" s="113">
        <v>1702415</v>
      </c>
      <c r="CQ27" s="114">
        <v>18299</v>
      </c>
      <c r="CR27" s="112">
        <v>689480</v>
      </c>
      <c r="CS27" s="114">
        <v>14581</v>
      </c>
      <c r="CT27" s="112">
        <v>816959</v>
      </c>
      <c r="CU27" s="114">
        <v>13805</v>
      </c>
      <c r="CV27" s="113">
        <v>1109560</v>
      </c>
      <c r="CW27" s="114">
        <v>14418</v>
      </c>
      <c r="CX27" s="113">
        <v>1277728</v>
      </c>
      <c r="CY27" s="114">
        <v>13358</v>
      </c>
      <c r="CZ27" s="113">
        <v>2378050</v>
      </c>
      <c r="DA27" s="114">
        <v>14184</v>
      </c>
      <c r="DB27" s="113">
        <v>4213125</v>
      </c>
      <c r="DC27" s="114">
        <v>14323</v>
      </c>
      <c r="DD27" s="113">
        <v>3438002</v>
      </c>
      <c r="DE27" s="114">
        <v>14393</v>
      </c>
      <c r="DF27" s="113">
        <v>4947862</v>
      </c>
      <c r="DG27" s="114">
        <v>16165</v>
      </c>
      <c r="DH27" s="118">
        <v>10565815</v>
      </c>
      <c r="DI27" s="113">
        <v>5989355</v>
      </c>
      <c r="DJ27" s="113">
        <v>5724854</v>
      </c>
      <c r="DK27" s="113">
        <v>8103835</v>
      </c>
      <c r="DL27" s="113">
        <v>7129765</v>
      </c>
      <c r="DM27" s="113">
        <v>6795780</v>
      </c>
      <c r="DN27" s="113">
        <v>7514300</v>
      </c>
      <c r="DO27" s="113">
        <v>8295932</v>
      </c>
      <c r="DP27" s="113">
        <v>8926112</v>
      </c>
      <c r="DQ27" s="118">
        <v>10902636</v>
      </c>
      <c r="DR27" s="113">
        <v>9472096</v>
      </c>
      <c r="DS27" s="113">
        <v>7739051</v>
      </c>
      <c r="DT27" s="118">
        <v>11994729</v>
      </c>
      <c r="DU27" s="113">
        <v>8487784</v>
      </c>
      <c r="DV27" s="113">
        <v>7363432</v>
      </c>
      <c r="DW27" s="118">
        <v>11389610</v>
      </c>
      <c r="DX27" s="113">
        <v>8372581</v>
      </c>
    </row>
    <row r="28" spans="1:128" x14ac:dyDescent="0.2">
      <c r="A28" s="105" t="s">
        <v>569</v>
      </c>
      <c r="B28" s="118">
        <v>16551511</v>
      </c>
      <c r="C28" s="116">
        <v>3194499</v>
      </c>
      <c r="D28" s="118">
        <v>20077219</v>
      </c>
      <c r="E28" s="116">
        <v>3343956</v>
      </c>
      <c r="F28" s="113">
        <v>7221310</v>
      </c>
      <c r="G28" s="116">
        <v>1400136</v>
      </c>
      <c r="H28" s="113">
        <v>4314612</v>
      </c>
      <c r="I28" s="115">
        <v>849836</v>
      </c>
      <c r="J28" s="113">
        <v>4879969</v>
      </c>
      <c r="K28" s="115">
        <v>748428</v>
      </c>
      <c r="L28" s="113">
        <v>3883206</v>
      </c>
      <c r="M28" s="115">
        <v>743342</v>
      </c>
      <c r="N28" s="113">
        <v>3074471</v>
      </c>
      <c r="O28" s="115">
        <v>677020</v>
      </c>
      <c r="P28" s="113">
        <v>3749264</v>
      </c>
      <c r="Q28" s="115">
        <v>683921</v>
      </c>
      <c r="R28" s="113">
        <v>4017627</v>
      </c>
      <c r="S28" s="115">
        <v>598064</v>
      </c>
      <c r="T28" s="113">
        <v>3716856</v>
      </c>
      <c r="U28" s="115">
        <v>495114</v>
      </c>
      <c r="V28" s="113">
        <v>4169808</v>
      </c>
      <c r="W28" s="115">
        <v>532732</v>
      </c>
      <c r="X28" s="113">
        <v>3057716</v>
      </c>
      <c r="Y28" s="115">
        <v>466199</v>
      </c>
      <c r="Z28" s="113">
        <v>2811894</v>
      </c>
      <c r="AA28" s="115">
        <v>450688</v>
      </c>
      <c r="AB28" s="113">
        <v>3239824</v>
      </c>
      <c r="AC28" s="115">
        <v>432976</v>
      </c>
      <c r="AD28" s="113">
        <v>2751308</v>
      </c>
      <c r="AE28" s="115">
        <v>402078</v>
      </c>
      <c r="AF28" s="113">
        <v>2804329</v>
      </c>
      <c r="AG28" s="115">
        <v>401418</v>
      </c>
      <c r="AH28" s="113">
        <v>3217830</v>
      </c>
      <c r="AI28" s="115">
        <v>366038</v>
      </c>
      <c r="AJ28" s="113">
        <v>2259941</v>
      </c>
      <c r="AK28" s="115">
        <v>351281</v>
      </c>
      <c r="AL28" s="113">
        <v>2294786</v>
      </c>
      <c r="AM28" s="115">
        <v>358497</v>
      </c>
      <c r="AN28" s="113">
        <v>3122675</v>
      </c>
      <c r="AO28" s="115">
        <v>358531</v>
      </c>
      <c r="AP28" s="113">
        <v>2374794</v>
      </c>
      <c r="AQ28" s="115">
        <v>306720</v>
      </c>
      <c r="AR28" s="113">
        <v>2301322</v>
      </c>
      <c r="AS28" s="115">
        <v>278467</v>
      </c>
      <c r="AT28" s="113">
        <v>2755323</v>
      </c>
      <c r="AU28" s="115">
        <v>285677</v>
      </c>
      <c r="AV28" s="113">
        <v>2308419</v>
      </c>
      <c r="AW28" s="115">
        <v>272689</v>
      </c>
      <c r="AX28" s="113">
        <v>2218137</v>
      </c>
      <c r="AY28" s="115">
        <v>282156</v>
      </c>
      <c r="AZ28" s="113">
        <v>2939232</v>
      </c>
      <c r="BA28" s="115">
        <v>263675</v>
      </c>
      <c r="BB28" s="113">
        <v>2420552</v>
      </c>
      <c r="BC28" s="115">
        <v>255572</v>
      </c>
      <c r="BD28" s="113">
        <v>2359196</v>
      </c>
      <c r="BE28" s="115">
        <v>268717</v>
      </c>
      <c r="BF28" s="113">
        <v>2935321</v>
      </c>
      <c r="BG28" s="115">
        <v>230679</v>
      </c>
      <c r="BH28" s="113">
        <v>2358897</v>
      </c>
      <c r="BI28" s="115">
        <v>244974</v>
      </c>
      <c r="BJ28" s="113">
        <v>2265937</v>
      </c>
      <c r="BK28" s="115">
        <v>228418</v>
      </c>
      <c r="BL28" s="113">
        <v>2893817</v>
      </c>
      <c r="BM28" s="115">
        <v>236714</v>
      </c>
      <c r="BN28" s="113">
        <v>2066921</v>
      </c>
      <c r="BO28" s="115">
        <v>195355</v>
      </c>
      <c r="BP28" s="113">
        <v>1763870</v>
      </c>
      <c r="BQ28" s="115">
        <v>167553</v>
      </c>
      <c r="BR28" s="113">
        <v>2351649</v>
      </c>
      <c r="BS28" s="115">
        <v>182272</v>
      </c>
      <c r="BT28" s="113">
        <v>1696062</v>
      </c>
      <c r="BU28" s="115">
        <v>178256</v>
      </c>
      <c r="BV28" s="113">
        <v>1663105</v>
      </c>
      <c r="BW28" s="115">
        <v>176791</v>
      </c>
      <c r="BX28" s="113">
        <v>2282541</v>
      </c>
      <c r="BY28" s="115">
        <v>163702</v>
      </c>
      <c r="BZ28" s="113">
        <v>1884707</v>
      </c>
      <c r="CA28" s="115">
        <v>171944</v>
      </c>
      <c r="CB28" s="113">
        <v>1893503</v>
      </c>
      <c r="CC28" s="115">
        <v>163902</v>
      </c>
      <c r="CD28" s="113">
        <v>2467176</v>
      </c>
      <c r="CE28" s="115">
        <v>158709</v>
      </c>
      <c r="CF28" s="113">
        <v>2011731</v>
      </c>
      <c r="CG28" s="115">
        <v>167836</v>
      </c>
      <c r="CH28" s="113">
        <v>1945757</v>
      </c>
      <c r="CI28" s="115">
        <v>157020</v>
      </c>
      <c r="CJ28" s="113">
        <v>2420677</v>
      </c>
      <c r="CK28" s="115">
        <v>169956</v>
      </c>
      <c r="CL28" s="113">
        <v>1715813</v>
      </c>
      <c r="CM28" s="115">
        <v>149273</v>
      </c>
      <c r="CN28" s="113">
        <v>1668230</v>
      </c>
      <c r="CO28" s="115">
        <v>137584</v>
      </c>
      <c r="CP28" s="113">
        <v>2140577</v>
      </c>
      <c r="CQ28" s="115">
        <v>146018</v>
      </c>
      <c r="CR28" s="113">
        <v>1714828</v>
      </c>
      <c r="CS28" s="115">
        <v>146131</v>
      </c>
      <c r="CT28" s="113">
        <v>1621168</v>
      </c>
      <c r="CU28" s="115">
        <v>144608</v>
      </c>
      <c r="CV28" s="113">
        <v>2141516</v>
      </c>
      <c r="CW28" s="115">
        <v>136621</v>
      </c>
      <c r="CX28" s="113">
        <v>1743234</v>
      </c>
      <c r="CY28" s="115">
        <v>142889</v>
      </c>
      <c r="CZ28" s="113">
        <v>1693120</v>
      </c>
      <c r="DA28" s="115">
        <v>133464</v>
      </c>
      <c r="DB28" s="113">
        <v>2172641</v>
      </c>
      <c r="DC28" s="115">
        <v>136820</v>
      </c>
      <c r="DD28" s="113">
        <v>1691890</v>
      </c>
      <c r="DE28" s="115">
        <v>136287</v>
      </c>
      <c r="DF28" s="113">
        <v>1708496</v>
      </c>
      <c r="DG28" s="115">
        <v>126371</v>
      </c>
      <c r="DH28" s="113">
        <v>2170244</v>
      </c>
      <c r="DI28" s="113">
        <v>1543130</v>
      </c>
      <c r="DJ28" s="113">
        <v>1422848</v>
      </c>
      <c r="DK28" s="113">
        <v>1918926</v>
      </c>
      <c r="DL28" s="113">
        <v>1367505</v>
      </c>
      <c r="DM28" s="113">
        <v>1446833</v>
      </c>
      <c r="DN28" s="113">
        <v>1853116</v>
      </c>
      <c r="DO28" s="113">
        <v>1556894</v>
      </c>
      <c r="DP28" s="113">
        <v>1803875</v>
      </c>
      <c r="DQ28" s="113">
        <v>8986919</v>
      </c>
      <c r="DR28" s="113">
        <v>8988408</v>
      </c>
      <c r="DS28" s="113">
        <v>8080814</v>
      </c>
      <c r="DT28" s="118">
        <v>11002127</v>
      </c>
      <c r="DU28" s="113">
        <v>7568818</v>
      </c>
      <c r="DV28" s="113">
        <v>7329364</v>
      </c>
      <c r="DW28" s="113">
        <v>9533618</v>
      </c>
      <c r="DX28" s="113">
        <v>7827823</v>
      </c>
    </row>
    <row r="29" spans="1:128" x14ac:dyDescent="0.2">
      <c r="A29" s="105" t="s">
        <v>486</v>
      </c>
      <c r="B29" s="112">
        <v>754659</v>
      </c>
      <c r="C29" s="104">
        <v>9719</v>
      </c>
      <c r="D29" s="113">
        <v>1021703</v>
      </c>
      <c r="E29" s="114">
        <v>11689</v>
      </c>
      <c r="F29" s="112">
        <v>797932</v>
      </c>
      <c r="G29" s="114">
        <v>11901</v>
      </c>
      <c r="H29" s="112">
        <v>772959</v>
      </c>
      <c r="I29" s="114">
        <v>10773</v>
      </c>
      <c r="J29" s="112">
        <v>999613</v>
      </c>
      <c r="K29" s="114">
        <v>12311</v>
      </c>
      <c r="L29" s="112">
        <v>818494</v>
      </c>
      <c r="M29" s="114">
        <v>10445</v>
      </c>
      <c r="N29" s="112">
        <v>759996</v>
      </c>
      <c r="O29" s="114">
        <v>11111</v>
      </c>
      <c r="P29" s="113">
        <v>1050104</v>
      </c>
      <c r="Q29" s="114">
        <v>11676</v>
      </c>
      <c r="R29" s="112">
        <v>759989</v>
      </c>
      <c r="S29" s="114">
        <v>11473</v>
      </c>
      <c r="T29" s="112">
        <v>766062</v>
      </c>
      <c r="U29" s="114">
        <v>10747</v>
      </c>
      <c r="V29" s="112">
        <v>888119</v>
      </c>
      <c r="W29" s="104">
        <v>9823</v>
      </c>
      <c r="X29" s="113">
        <v>1051456</v>
      </c>
      <c r="Y29" s="114">
        <v>12368</v>
      </c>
      <c r="Z29" s="113">
        <v>1058840</v>
      </c>
      <c r="AA29" s="114">
        <v>12641</v>
      </c>
      <c r="AB29" s="113">
        <v>1350492</v>
      </c>
      <c r="AC29" s="114">
        <v>17255</v>
      </c>
      <c r="AD29" s="113">
        <v>1204138</v>
      </c>
      <c r="AE29" s="114">
        <v>17969</v>
      </c>
      <c r="AF29" s="113">
        <v>1086285</v>
      </c>
      <c r="AG29" s="114">
        <v>16617</v>
      </c>
      <c r="AH29" s="113">
        <v>1365011</v>
      </c>
      <c r="AI29" s="114">
        <v>13852</v>
      </c>
      <c r="AJ29" s="113">
        <v>1512036</v>
      </c>
      <c r="AK29" s="114">
        <v>17980</v>
      </c>
      <c r="AL29" s="113">
        <v>1433321</v>
      </c>
      <c r="AM29" s="114">
        <v>20474</v>
      </c>
      <c r="AN29" s="113">
        <v>1911216</v>
      </c>
      <c r="AO29" s="114">
        <v>22223</v>
      </c>
      <c r="AP29" s="113">
        <v>1441172</v>
      </c>
      <c r="AQ29" s="114">
        <v>21713</v>
      </c>
      <c r="AR29" s="113">
        <v>1526698</v>
      </c>
      <c r="AS29" s="114">
        <v>21166</v>
      </c>
      <c r="AT29" s="113">
        <v>2346438</v>
      </c>
      <c r="AU29" s="114">
        <v>22408</v>
      </c>
      <c r="AV29" s="113">
        <v>2335177</v>
      </c>
      <c r="AW29" s="114">
        <v>22282</v>
      </c>
      <c r="AX29" s="113">
        <v>1755000</v>
      </c>
      <c r="AY29" s="114">
        <v>25271</v>
      </c>
      <c r="AZ29" s="113">
        <v>2142918</v>
      </c>
      <c r="BA29" s="114">
        <v>24224</v>
      </c>
      <c r="BB29" s="113">
        <v>1780286</v>
      </c>
      <c r="BC29" s="114">
        <v>22947</v>
      </c>
      <c r="BD29" s="113">
        <v>1883501</v>
      </c>
      <c r="BE29" s="114">
        <v>25718</v>
      </c>
      <c r="BF29" s="113">
        <v>2323680</v>
      </c>
      <c r="BG29" s="114">
        <v>22134</v>
      </c>
      <c r="BH29" s="113">
        <v>2057003</v>
      </c>
      <c r="BI29" s="114">
        <v>28015</v>
      </c>
      <c r="BJ29" s="113">
        <v>2132004</v>
      </c>
      <c r="BK29" s="114">
        <v>26932</v>
      </c>
      <c r="BL29" s="113">
        <v>2754167</v>
      </c>
      <c r="BM29" s="114">
        <v>26090</v>
      </c>
      <c r="BN29" s="113">
        <v>2209654</v>
      </c>
      <c r="BO29" s="114">
        <v>23264</v>
      </c>
      <c r="BP29" s="113">
        <v>2120036</v>
      </c>
      <c r="BQ29" s="114">
        <v>20421</v>
      </c>
      <c r="BR29" s="113">
        <v>3033428</v>
      </c>
      <c r="BS29" s="114">
        <v>23161</v>
      </c>
      <c r="BT29" s="113">
        <v>2335720</v>
      </c>
      <c r="BU29" s="114">
        <v>22693</v>
      </c>
      <c r="BV29" s="113">
        <v>2395693</v>
      </c>
      <c r="BW29" s="114">
        <v>25667</v>
      </c>
      <c r="BX29" s="113">
        <v>3070210</v>
      </c>
      <c r="BY29" s="114">
        <v>22967</v>
      </c>
      <c r="BZ29" s="113">
        <v>2693250</v>
      </c>
      <c r="CA29" s="114">
        <v>22871</v>
      </c>
      <c r="CB29" s="113">
        <v>2636037</v>
      </c>
      <c r="CC29" s="114">
        <v>24007</v>
      </c>
      <c r="CD29" s="113">
        <v>3661180</v>
      </c>
      <c r="CE29" s="114">
        <v>21454</v>
      </c>
      <c r="CF29" s="113">
        <v>2944956</v>
      </c>
      <c r="CG29" s="114">
        <v>22733</v>
      </c>
      <c r="CH29" s="113">
        <v>2826428</v>
      </c>
      <c r="CI29" s="114">
        <v>22383</v>
      </c>
      <c r="CJ29" s="113">
        <v>3371424</v>
      </c>
      <c r="CK29" s="114">
        <v>23524</v>
      </c>
      <c r="CL29" s="113">
        <v>2519452</v>
      </c>
      <c r="CM29" s="114">
        <v>21464</v>
      </c>
      <c r="CN29" s="113">
        <v>2601495</v>
      </c>
      <c r="CO29" s="114">
        <v>20017</v>
      </c>
      <c r="CP29" s="113">
        <v>3315991</v>
      </c>
      <c r="CQ29" s="114">
        <v>21814</v>
      </c>
      <c r="CR29" s="113">
        <v>2768025</v>
      </c>
      <c r="CS29" s="114">
        <v>21650</v>
      </c>
      <c r="CT29" s="113">
        <v>2887105</v>
      </c>
      <c r="CU29" s="114">
        <v>23385</v>
      </c>
      <c r="CV29" s="113">
        <v>4095628</v>
      </c>
      <c r="CW29" s="114">
        <v>25264</v>
      </c>
      <c r="CX29" s="113">
        <v>3376725</v>
      </c>
      <c r="CY29" s="114">
        <v>26094</v>
      </c>
      <c r="CZ29" s="113">
        <v>3541988</v>
      </c>
      <c r="DA29" s="114">
        <v>27176</v>
      </c>
      <c r="DB29" s="113">
        <v>4335231</v>
      </c>
      <c r="DC29" s="114">
        <v>26323</v>
      </c>
      <c r="DD29" s="113">
        <v>3742471</v>
      </c>
      <c r="DE29" s="114">
        <v>28576</v>
      </c>
      <c r="DF29" s="113">
        <v>3818222</v>
      </c>
      <c r="DG29" s="114">
        <v>29100</v>
      </c>
      <c r="DH29" s="113">
        <v>5014558</v>
      </c>
      <c r="DI29" s="113">
        <v>3603135</v>
      </c>
      <c r="DJ29" s="113">
        <v>4182178</v>
      </c>
      <c r="DK29" s="113">
        <v>5457756</v>
      </c>
      <c r="DL29" s="113">
        <v>4246812</v>
      </c>
      <c r="DM29" s="113">
        <v>4095966</v>
      </c>
      <c r="DN29" s="113">
        <v>5480483</v>
      </c>
      <c r="DO29" s="113">
        <v>4045737</v>
      </c>
      <c r="DP29" s="113">
        <v>4747158</v>
      </c>
      <c r="DQ29" s="113">
        <v>6387938</v>
      </c>
      <c r="DR29" s="113">
        <v>7489671</v>
      </c>
      <c r="DS29" s="113">
        <v>7472429</v>
      </c>
      <c r="DT29" s="113">
        <v>9198407</v>
      </c>
      <c r="DU29" s="113">
        <v>6695345</v>
      </c>
      <c r="DV29" s="113">
        <v>7431233</v>
      </c>
      <c r="DW29" s="113">
        <v>9129837</v>
      </c>
      <c r="DX29" s="113">
        <v>7166934</v>
      </c>
    </row>
    <row r="30" spans="1:128" x14ac:dyDescent="0.2">
      <c r="A30" s="105" t="s">
        <v>167</v>
      </c>
      <c r="B30" s="113">
        <v>2432857</v>
      </c>
      <c r="C30" s="116">
        <v>1012144</v>
      </c>
      <c r="D30" s="113">
        <v>3011705</v>
      </c>
      <c r="E30" s="116">
        <v>1104350</v>
      </c>
      <c r="F30" s="113">
        <v>2342762</v>
      </c>
      <c r="G30" s="115">
        <v>992189</v>
      </c>
      <c r="H30" s="113">
        <v>2401522</v>
      </c>
      <c r="I30" s="116">
        <v>1024660</v>
      </c>
      <c r="J30" s="113">
        <v>2976389</v>
      </c>
      <c r="K30" s="116">
        <v>1006428</v>
      </c>
      <c r="L30" s="113">
        <v>2441234</v>
      </c>
      <c r="M30" s="116">
        <v>1000127</v>
      </c>
      <c r="N30" s="113">
        <v>2333161</v>
      </c>
      <c r="O30" s="115">
        <v>977702</v>
      </c>
      <c r="P30" s="113">
        <v>2989617</v>
      </c>
      <c r="Q30" s="116">
        <v>1041863</v>
      </c>
      <c r="R30" s="113">
        <v>2384438</v>
      </c>
      <c r="S30" s="115">
        <v>919607</v>
      </c>
      <c r="T30" s="113">
        <v>2424093</v>
      </c>
      <c r="U30" s="115">
        <v>877152</v>
      </c>
      <c r="V30" s="113">
        <v>3016775</v>
      </c>
      <c r="W30" s="115">
        <v>983202</v>
      </c>
      <c r="X30" s="113">
        <v>2359315</v>
      </c>
      <c r="Y30" s="115">
        <v>907859</v>
      </c>
      <c r="Z30" s="113">
        <v>2494330</v>
      </c>
      <c r="AA30" s="115">
        <v>901148</v>
      </c>
      <c r="AB30" s="113">
        <v>2854962</v>
      </c>
      <c r="AC30" s="115">
        <v>906105</v>
      </c>
      <c r="AD30" s="113">
        <v>2240539</v>
      </c>
      <c r="AE30" s="115">
        <v>833665</v>
      </c>
      <c r="AF30" s="113">
        <v>2532540</v>
      </c>
      <c r="AG30" s="115">
        <v>884939</v>
      </c>
      <c r="AH30" s="113">
        <v>3283978</v>
      </c>
      <c r="AI30" s="115">
        <v>853459</v>
      </c>
      <c r="AJ30" s="113">
        <v>2602491</v>
      </c>
      <c r="AK30" s="115">
        <v>824613</v>
      </c>
      <c r="AL30" s="113">
        <v>2512605</v>
      </c>
      <c r="AM30" s="115">
        <v>821204</v>
      </c>
      <c r="AN30" s="113">
        <v>3328299</v>
      </c>
      <c r="AO30" s="115">
        <v>848379</v>
      </c>
      <c r="AP30" s="113">
        <v>2357212</v>
      </c>
      <c r="AQ30" s="115">
        <v>734548</v>
      </c>
      <c r="AR30" s="113">
        <v>2402574</v>
      </c>
      <c r="AS30" s="115">
        <v>681425</v>
      </c>
      <c r="AT30" s="113">
        <v>3035807</v>
      </c>
      <c r="AU30" s="115">
        <v>729744</v>
      </c>
      <c r="AV30" s="113">
        <v>2526724</v>
      </c>
      <c r="AW30" s="115">
        <v>686753</v>
      </c>
      <c r="AX30" s="113">
        <v>2526133</v>
      </c>
      <c r="AY30" s="115">
        <v>690053</v>
      </c>
      <c r="AZ30" s="113">
        <v>3261585</v>
      </c>
      <c r="BA30" s="115">
        <v>676954</v>
      </c>
      <c r="BB30" s="113">
        <v>2595812</v>
      </c>
      <c r="BC30" s="115">
        <v>673522</v>
      </c>
      <c r="BD30" s="113">
        <v>2495445</v>
      </c>
      <c r="BE30" s="115">
        <v>681647</v>
      </c>
      <c r="BF30" s="113">
        <v>3287344</v>
      </c>
      <c r="BG30" s="115">
        <v>595310</v>
      </c>
      <c r="BH30" s="113">
        <v>2740636</v>
      </c>
      <c r="BI30" s="115">
        <v>672559</v>
      </c>
      <c r="BJ30" s="113">
        <v>2765547</v>
      </c>
      <c r="BK30" s="115">
        <v>657152</v>
      </c>
      <c r="BL30" s="113">
        <v>3526712</v>
      </c>
      <c r="BM30" s="115">
        <v>636130</v>
      </c>
      <c r="BN30" s="113">
        <v>2764592</v>
      </c>
      <c r="BO30" s="115">
        <v>644643</v>
      </c>
      <c r="BP30" s="113">
        <v>3028113</v>
      </c>
      <c r="BQ30" s="115">
        <v>566480</v>
      </c>
      <c r="BR30" s="113">
        <v>3695423</v>
      </c>
      <c r="BS30" s="115">
        <v>600773</v>
      </c>
      <c r="BT30" s="113">
        <v>2985683</v>
      </c>
      <c r="BU30" s="115">
        <v>589090</v>
      </c>
      <c r="BV30" s="113">
        <v>3130690</v>
      </c>
      <c r="BW30" s="115">
        <v>604198</v>
      </c>
      <c r="BX30" s="113">
        <v>3896821</v>
      </c>
      <c r="BY30" s="115">
        <v>552313</v>
      </c>
      <c r="BZ30" s="113">
        <v>3244642</v>
      </c>
      <c r="CA30" s="115">
        <v>595873</v>
      </c>
      <c r="CB30" s="113">
        <v>2914668</v>
      </c>
      <c r="CC30" s="115">
        <v>525939</v>
      </c>
      <c r="CD30" s="113">
        <v>4205762</v>
      </c>
      <c r="CE30" s="115">
        <v>532770</v>
      </c>
      <c r="CF30" s="113">
        <v>3496167</v>
      </c>
      <c r="CG30" s="115">
        <v>569674</v>
      </c>
      <c r="CH30" s="113">
        <v>3306070</v>
      </c>
      <c r="CI30" s="115">
        <v>505844</v>
      </c>
      <c r="CJ30" s="113">
        <v>4457983</v>
      </c>
      <c r="CK30" s="115">
        <v>570988</v>
      </c>
      <c r="CL30" s="113">
        <v>2880617</v>
      </c>
      <c r="CM30" s="115">
        <v>475220</v>
      </c>
      <c r="CN30" s="113">
        <v>4093226</v>
      </c>
      <c r="CO30" s="115">
        <v>445148</v>
      </c>
      <c r="CP30" s="113">
        <v>4863971</v>
      </c>
      <c r="CQ30" s="115">
        <v>467272</v>
      </c>
      <c r="CR30" s="113">
        <v>3723011</v>
      </c>
      <c r="CS30" s="115">
        <v>458827</v>
      </c>
      <c r="CT30" s="113">
        <v>3959610</v>
      </c>
      <c r="CU30" s="115">
        <v>463440</v>
      </c>
      <c r="CV30" s="113">
        <v>5170962</v>
      </c>
      <c r="CW30" s="115">
        <v>474003</v>
      </c>
      <c r="CX30" s="113">
        <v>4084270</v>
      </c>
      <c r="CY30" s="115">
        <v>464406</v>
      </c>
      <c r="CZ30" s="113">
        <v>4359867</v>
      </c>
      <c r="DA30" s="115">
        <v>447490</v>
      </c>
      <c r="DB30" s="113">
        <v>5511588</v>
      </c>
      <c r="DC30" s="115">
        <v>451674</v>
      </c>
      <c r="DD30" s="113">
        <v>5375449</v>
      </c>
      <c r="DE30" s="115">
        <v>438809</v>
      </c>
      <c r="DF30" s="113">
        <v>5322495</v>
      </c>
      <c r="DG30" s="115">
        <v>398955</v>
      </c>
      <c r="DH30" s="113">
        <v>7222337</v>
      </c>
      <c r="DI30" s="113">
        <v>5803434</v>
      </c>
      <c r="DJ30" s="113">
        <v>6145435</v>
      </c>
      <c r="DK30" s="113">
        <v>7743281</v>
      </c>
      <c r="DL30" s="113">
        <v>6322494</v>
      </c>
      <c r="DM30" s="113">
        <v>6135534</v>
      </c>
      <c r="DN30" s="113">
        <v>8768644</v>
      </c>
      <c r="DO30" s="113">
        <v>6985406</v>
      </c>
      <c r="DP30" s="113">
        <v>7792726</v>
      </c>
      <c r="DQ30" s="113">
        <v>9341692</v>
      </c>
      <c r="DR30" s="113">
        <v>7798817</v>
      </c>
      <c r="DS30" s="113">
        <v>6950021</v>
      </c>
      <c r="DT30" s="113">
        <v>9710760</v>
      </c>
      <c r="DU30" s="113">
        <v>7335046</v>
      </c>
      <c r="DV30" s="113">
        <v>6792471</v>
      </c>
      <c r="DW30" s="113">
        <v>8660840</v>
      </c>
      <c r="DX30" s="113">
        <v>6968678</v>
      </c>
    </row>
    <row r="31" spans="1:128" x14ac:dyDescent="0.2">
      <c r="A31" s="105" t="s">
        <v>152</v>
      </c>
      <c r="B31" s="112">
        <v>838563</v>
      </c>
      <c r="C31" s="102"/>
      <c r="D31" s="112">
        <v>666290</v>
      </c>
      <c r="E31" s="102"/>
      <c r="F31" s="112">
        <v>683306</v>
      </c>
      <c r="G31" s="102"/>
      <c r="H31" s="112">
        <v>730111</v>
      </c>
      <c r="I31" s="102"/>
      <c r="J31" s="112">
        <v>652235</v>
      </c>
      <c r="K31" s="102"/>
      <c r="L31" s="112">
        <v>601308</v>
      </c>
      <c r="M31" s="102"/>
      <c r="N31" s="112">
        <v>393167</v>
      </c>
      <c r="O31" s="102"/>
      <c r="P31" s="112">
        <v>861156</v>
      </c>
      <c r="Q31" s="102"/>
      <c r="R31" s="112">
        <v>527235</v>
      </c>
      <c r="S31" s="102"/>
      <c r="T31" s="112">
        <v>693505</v>
      </c>
      <c r="U31" s="102"/>
      <c r="V31" s="113">
        <v>1177815</v>
      </c>
      <c r="W31" s="102"/>
      <c r="X31" s="112">
        <v>495731</v>
      </c>
      <c r="Y31" s="102"/>
      <c r="Z31" s="112">
        <v>952864</v>
      </c>
      <c r="AA31" s="102"/>
      <c r="AB31" s="113">
        <v>1038969</v>
      </c>
      <c r="AC31" s="102"/>
      <c r="AD31" s="112">
        <v>971852</v>
      </c>
      <c r="AE31" s="102"/>
      <c r="AF31" s="112">
        <v>505690</v>
      </c>
      <c r="AG31" s="102"/>
      <c r="AH31" s="112">
        <v>910151</v>
      </c>
      <c r="AI31" s="102"/>
      <c r="AJ31" s="112">
        <v>653544</v>
      </c>
      <c r="AK31" s="102"/>
      <c r="AL31" s="112">
        <v>789978</v>
      </c>
      <c r="AM31" s="102"/>
      <c r="AN31" s="112">
        <v>869365</v>
      </c>
      <c r="AO31" s="102"/>
      <c r="AP31" s="112">
        <v>766833</v>
      </c>
      <c r="AQ31" s="102"/>
      <c r="AR31" s="112">
        <v>727433</v>
      </c>
      <c r="AS31" s="102"/>
      <c r="AT31" s="113">
        <v>1012978</v>
      </c>
      <c r="AU31" s="102"/>
      <c r="AV31" s="112">
        <v>672934</v>
      </c>
      <c r="AW31" s="102"/>
      <c r="AX31" s="112">
        <v>663197</v>
      </c>
      <c r="AY31" s="102"/>
      <c r="AZ31" s="112">
        <v>638307</v>
      </c>
      <c r="BA31" s="102"/>
      <c r="BB31" s="112">
        <v>368168</v>
      </c>
      <c r="BC31" s="102"/>
      <c r="BD31" s="112">
        <v>892524</v>
      </c>
      <c r="BE31" s="102"/>
      <c r="BF31" s="112">
        <v>443247</v>
      </c>
      <c r="BG31" s="102"/>
      <c r="BH31" s="112">
        <v>623020</v>
      </c>
      <c r="BI31" s="102"/>
      <c r="BJ31" s="112">
        <v>732103</v>
      </c>
      <c r="BK31" s="102"/>
      <c r="BL31" s="112">
        <v>769394</v>
      </c>
      <c r="BM31" s="102"/>
      <c r="BN31" s="113">
        <v>1580454</v>
      </c>
      <c r="BO31" s="102"/>
      <c r="BP31" s="113">
        <v>1888098</v>
      </c>
      <c r="BQ31" s="102"/>
      <c r="BR31" s="113">
        <v>2173199</v>
      </c>
      <c r="BS31" s="102"/>
      <c r="BT31" s="113">
        <v>1469539</v>
      </c>
      <c r="BU31" s="102"/>
      <c r="BV31" s="113">
        <v>3203077</v>
      </c>
      <c r="BW31" s="102"/>
      <c r="BX31" s="113">
        <v>2259677</v>
      </c>
      <c r="BY31" s="102"/>
      <c r="BZ31" s="113">
        <v>2269735</v>
      </c>
      <c r="CA31" s="102"/>
      <c r="CB31" s="113">
        <v>2632723</v>
      </c>
      <c r="CC31" s="102"/>
      <c r="CD31" s="113">
        <v>2784493</v>
      </c>
      <c r="CE31" s="102"/>
      <c r="CF31" s="113">
        <v>3009604</v>
      </c>
      <c r="CG31" s="102"/>
      <c r="CH31" s="113">
        <v>1815468</v>
      </c>
      <c r="CI31" s="102"/>
      <c r="CJ31" s="113">
        <v>5011535</v>
      </c>
      <c r="CK31" s="102"/>
      <c r="CL31" s="113">
        <v>4273383</v>
      </c>
      <c r="CM31" s="102"/>
      <c r="CN31" s="113">
        <v>2746147</v>
      </c>
      <c r="CO31" s="102"/>
      <c r="CP31" s="113">
        <v>3070849</v>
      </c>
      <c r="CQ31" s="102"/>
      <c r="CR31" s="113">
        <v>2428839</v>
      </c>
      <c r="CS31" s="102"/>
      <c r="CT31" s="113">
        <v>2529655</v>
      </c>
      <c r="CU31" s="102"/>
      <c r="CV31" s="113">
        <v>3985981</v>
      </c>
      <c r="CW31" s="102"/>
      <c r="CX31" s="113">
        <v>4297889</v>
      </c>
      <c r="CY31" s="102"/>
      <c r="CZ31" s="113">
        <v>2912770</v>
      </c>
      <c r="DA31" s="102"/>
      <c r="DB31" s="113">
        <v>4544086</v>
      </c>
      <c r="DC31" s="102"/>
      <c r="DD31" s="113">
        <v>3767109</v>
      </c>
      <c r="DE31" s="102"/>
      <c r="DF31" s="113">
        <v>3258423</v>
      </c>
      <c r="DG31" s="102"/>
      <c r="DH31" s="113">
        <v>7318617</v>
      </c>
      <c r="DI31" s="113">
        <v>8359322</v>
      </c>
      <c r="DJ31" s="113">
        <v>6169153</v>
      </c>
      <c r="DK31" s="113">
        <v>4219130</v>
      </c>
      <c r="DL31" s="113">
        <v>4885334</v>
      </c>
      <c r="DM31" s="113">
        <v>4386823</v>
      </c>
      <c r="DN31" s="113">
        <v>3844207</v>
      </c>
      <c r="DO31" s="113">
        <v>3271673</v>
      </c>
      <c r="DP31" s="113">
        <v>5350524</v>
      </c>
      <c r="DQ31" s="113">
        <v>6819406</v>
      </c>
      <c r="DR31" s="113">
        <v>6330911</v>
      </c>
      <c r="DS31" s="113">
        <v>7289709</v>
      </c>
      <c r="DT31" s="113">
        <v>8796239</v>
      </c>
      <c r="DU31" s="113">
        <v>4006043</v>
      </c>
      <c r="DV31" s="113">
        <v>6302072</v>
      </c>
      <c r="DW31" s="113">
        <v>7807975</v>
      </c>
      <c r="DX31" s="113">
        <v>6725339</v>
      </c>
    </row>
    <row r="32" spans="1:128" x14ac:dyDescent="0.2">
      <c r="A32" s="105" t="s">
        <v>577</v>
      </c>
      <c r="B32" s="113">
        <v>3233144</v>
      </c>
      <c r="C32" s="115">
        <v>123683</v>
      </c>
      <c r="D32" s="113">
        <v>4329805</v>
      </c>
      <c r="E32" s="115">
        <v>173605</v>
      </c>
      <c r="F32" s="113">
        <v>3247435</v>
      </c>
      <c r="G32" s="115">
        <v>166774</v>
      </c>
      <c r="H32" s="113">
        <v>3465068</v>
      </c>
      <c r="I32" s="115">
        <v>179708</v>
      </c>
      <c r="J32" s="113">
        <v>5044574</v>
      </c>
      <c r="K32" s="115">
        <v>210138</v>
      </c>
      <c r="L32" s="113">
        <v>4898413</v>
      </c>
      <c r="M32" s="115">
        <v>243829</v>
      </c>
      <c r="N32" s="113">
        <v>4959212</v>
      </c>
      <c r="O32" s="115">
        <v>246552</v>
      </c>
      <c r="P32" s="113">
        <v>5559006</v>
      </c>
      <c r="Q32" s="115">
        <v>257262</v>
      </c>
      <c r="R32" s="113">
        <v>4451451</v>
      </c>
      <c r="S32" s="115">
        <v>236956</v>
      </c>
      <c r="T32" s="113">
        <v>4405946</v>
      </c>
      <c r="U32" s="115">
        <v>227007</v>
      </c>
      <c r="V32" s="113">
        <v>5907945</v>
      </c>
      <c r="W32" s="115">
        <v>282128</v>
      </c>
      <c r="X32" s="113">
        <v>5242848</v>
      </c>
      <c r="Y32" s="115">
        <v>285744</v>
      </c>
      <c r="Z32" s="113">
        <v>5070531</v>
      </c>
      <c r="AA32" s="115">
        <v>308617</v>
      </c>
      <c r="AB32" s="113">
        <v>6028828</v>
      </c>
      <c r="AC32" s="115">
        <v>314980</v>
      </c>
      <c r="AD32" s="113">
        <v>4854927</v>
      </c>
      <c r="AE32" s="115">
        <v>284867</v>
      </c>
      <c r="AF32" s="113">
        <v>5861538</v>
      </c>
      <c r="AG32" s="115">
        <v>338906</v>
      </c>
      <c r="AH32" s="113">
        <v>7505893</v>
      </c>
      <c r="AI32" s="115">
        <v>339164</v>
      </c>
      <c r="AJ32" s="113">
        <v>6123351</v>
      </c>
      <c r="AK32" s="115">
        <v>341113</v>
      </c>
      <c r="AL32" s="113">
        <v>5218214</v>
      </c>
      <c r="AM32" s="115">
        <v>296457</v>
      </c>
      <c r="AN32" s="113">
        <v>4172533</v>
      </c>
      <c r="AO32" s="115">
        <v>243254</v>
      </c>
      <c r="AP32" s="113">
        <v>3435421</v>
      </c>
      <c r="AQ32" s="115">
        <v>199855</v>
      </c>
      <c r="AR32" s="113">
        <v>3794480</v>
      </c>
      <c r="AS32" s="115">
        <v>171710</v>
      </c>
      <c r="AT32" s="113">
        <v>6599306</v>
      </c>
      <c r="AU32" s="115">
        <v>166097</v>
      </c>
      <c r="AV32" s="113">
        <v>6502906</v>
      </c>
      <c r="AW32" s="115">
        <v>138071</v>
      </c>
      <c r="AX32" s="113">
        <v>6370715</v>
      </c>
      <c r="AY32" s="115">
        <v>132113</v>
      </c>
      <c r="AZ32" s="113">
        <v>7996789</v>
      </c>
      <c r="BA32" s="115">
        <v>118716</v>
      </c>
      <c r="BB32" s="113">
        <v>5116758</v>
      </c>
      <c r="BC32" s="115">
        <v>106467</v>
      </c>
      <c r="BD32" s="113">
        <v>5436750</v>
      </c>
      <c r="BE32" s="115">
        <v>118017</v>
      </c>
      <c r="BF32" s="113">
        <v>7837739</v>
      </c>
      <c r="BG32" s="115">
        <v>111057</v>
      </c>
      <c r="BH32" s="113">
        <v>7452478</v>
      </c>
      <c r="BI32" s="115">
        <v>139295</v>
      </c>
      <c r="BJ32" s="113">
        <v>6216134</v>
      </c>
      <c r="BK32" s="115">
        <v>109919</v>
      </c>
      <c r="BL32" s="113">
        <v>6965462</v>
      </c>
      <c r="BM32" s="115">
        <v>103815</v>
      </c>
      <c r="BN32" s="113">
        <v>4786765</v>
      </c>
      <c r="BO32" s="114">
        <v>96830</v>
      </c>
      <c r="BP32" s="113">
        <v>3972029</v>
      </c>
      <c r="BQ32" s="114">
        <v>80949</v>
      </c>
      <c r="BR32" s="113">
        <v>4911470</v>
      </c>
      <c r="BS32" s="114">
        <v>80023</v>
      </c>
      <c r="BT32" s="113">
        <v>3709145</v>
      </c>
      <c r="BU32" s="114">
        <v>77096</v>
      </c>
      <c r="BV32" s="113">
        <v>3421586</v>
      </c>
      <c r="BW32" s="114">
        <v>72973</v>
      </c>
      <c r="BX32" s="113">
        <v>4070297</v>
      </c>
      <c r="BY32" s="114">
        <v>64030</v>
      </c>
      <c r="BZ32" s="113">
        <v>3150883</v>
      </c>
      <c r="CA32" s="114">
        <v>67195</v>
      </c>
      <c r="CB32" s="113">
        <v>4457989</v>
      </c>
      <c r="CC32" s="114">
        <v>69264</v>
      </c>
      <c r="CD32" s="113">
        <v>5294672</v>
      </c>
      <c r="CE32" s="114">
        <v>61050</v>
      </c>
      <c r="CF32" s="113">
        <v>4705051</v>
      </c>
      <c r="CG32" s="114">
        <v>70705</v>
      </c>
      <c r="CH32" s="113">
        <v>3721351</v>
      </c>
      <c r="CI32" s="114">
        <v>61779</v>
      </c>
      <c r="CJ32" s="113">
        <v>3801270</v>
      </c>
      <c r="CK32" s="114">
        <v>59126</v>
      </c>
      <c r="CL32" s="113">
        <v>3153684</v>
      </c>
      <c r="CM32" s="114">
        <v>56494</v>
      </c>
      <c r="CN32" s="113">
        <v>3020367</v>
      </c>
      <c r="CO32" s="114">
        <v>51047</v>
      </c>
      <c r="CP32" s="113">
        <v>4001962</v>
      </c>
      <c r="CQ32" s="114">
        <v>54750</v>
      </c>
      <c r="CR32" s="113">
        <v>3186033</v>
      </c>
      <c r="CS32" s="114">
        <v>49988</v>
      </c>
      <c r="CT32" s="113">
        <v>2458752</v>
      </c>
      <c r="CU32" s="114">
        <v>43278</v>
      </c>
      <c r="CV32" s="113">
        <v>3635988</v>
      </c>
      <c r="CW32" s="114">
        <v>47543</v>
      </c>
      <c r="CX32" s="113">
        <v>2557205</v>
      </c>
      <c r="CY32" s="114">
        <v>46982</v>
      </c>
      <c r="CZ32" s="113">
        <v>2510178</v>
      </c>
      <c r="DA32" s="114">
        <v>46193</v>
      </c>
      <c r="DB32" s="113">
        <v>3459745</v>
      </c>
      <c r="DC32" s="114">
        <v>47277</v>
      </c>
      <c r="DD32" s="113">
        <v>3833982</v>
      </c>
      <c r="DE32" s="114">
        <v>55001</v>
      </c>
      <c r="DF32" s="113">
        <v>3591641</v>
      </c>
      <c r="DG32" s="114">
        <v>47078</v>
      </c>
      <c r="DH32" s="113">
        <v>4204653</v>
      </c>
      <c r="DI32" s="113">
        <v>3481998</v>
      </c>
      <c r="DJ32" s="113">
        <v>3107693</v>
      </c>
      <c r="DK32" s="113">
        <v>4011319</v>
      </c>
      <c r="DL32" s="113">
        <v>3280116</v>
      </c>
      <c r="DM32" s="113">
        <v>2671404</v>
      </c>
      <c r="DN32" s="113">
        <v>3177210</v>
      </c>
      <c r="DO32" s="113">
        <v>2005332</v>
      </c>
      <c r="DP32" s="113">
        <v>2460178</v>
      </c>
      <c r="DQ32" s="113">
        <v>3234958</v>
      </c>
      <c r="DR32" s="113">
        <v>2885671</v>
      </c>
      <c r="DS32" s="113">
        <v>3701106</v>
      </c>
      <c r="DT32" s="113">
        <v>4524219</v>
      </c>
      <c r="DU32" s="113">
        <v>8599008</v>
      </c>
      <c r="DV32" s="113">
        <v>5269328</v>
      </c>
      <c r="DW32" s="118">
        <v>10477881</v>
      </c>
      <c r="DX32" s="113">
        <v>6445702</v>
      </c>
    </row>
    <row r="33" spans="1:128" x14ac:dyDescent="0.2">
      <c r="A33" s="105" t="s">
        <v>527</v>
      </c>
      <c r="B33" s="113">
        <v>3270451</v>
      </c>
      <c r="C33" s="114">
        <v>81225</v>
      </c>
      <c r="D33" s="113">
        <v>3569180</v>
      </c>
      <c r="E33" s="114">
        <v>82316</v>
      </c>
      <c r="F33" s="113">
        <v>2686784</v>
      </c>
      <c r="G33" s="114">
        <v>62391</v>
      </c>
      <c r="H33" s="113">
        <v>2616907</v>
      </c>
      <c r="I33" s="114">
        <v>67620</v>
      </c>
      <c r="J33" s="113">
        <v>3639690</v>
      </c>
      <c r="K33" s="114">
        <v>71990</v>
      </c>
      <c r="L33" s="113">
        <v>3107944</v>
      </c>
      <c r="M33" s="114">
        <v>71681</v>
      </c>
      <c r="N33" s="113">
        <v>2785485</v>
      </c>
      <c r="O33" s="114">
        <v>75145</v>
      </c>
      <c r="P33" s="113">
        <v>3776618</v>
      </c>
      <c r="Q33" s="114">
        <v>73216</v>
      </c>
      <c r="R33" s="113">
        <v>3476522</v>
      </c>
      <c r="S33" s="114">
        <v>75107</v>
      </c>
      <c r="T33" s="113">
        <v>3469440</v>
      </c>
      <c r="U33" s="114">
        <v>78438</v>
      </c>
      <c r="V33" s="113">
        <v>4363304</v>
      </c>
      <c r="W33" s="114">
        <v>93701</v>
      </c>
      <c r="X33" s="113">
        <v>3200535</v>
      </c>
      <c r="Y33" s="114">
        <v>80499</v>
      </c>
      <c r="Z33" s="113">
        <v>3122638</v>
      </c>
      <c r="AA33" s="114">
        <v>86789</v>
      </c>
      <c r="AB33" s="113">
        <v>3809517</v>
      </c>
      <c r="AC33" s="114">
        <v>88449</v>
      </c>
      <c r="AD33" s="113">
        <v>3364258</v>
      </c>
      <c r="AE33" s="114">
        <v>75602</v>
      </c>
      <c r="AF33" s="113">
        <v>3315089</v>
      </c>
      <c r="AG33" s="114">
        <v>85551</v>
      </c>
      <c r="AH33" s="113">
        <v>4165021</v>
      </c>
      <c r="AI33" s="114">
        <v>79256</v>
      </c>
      <c r="AJ33" s="113">
        <v>3827465</v>
      </c>
      <c r="AK33" s="114">
        <v>86223</v>
      </c>
      <c r="AL33" s="113">
        <v>3584380</v>
      </c>
      <c r="AM33" s="114">
        <v>84110</v>
      </c>
      <c r="AN33" s="113">
        <v>4689565</v>
      </c>
      <c r="AO33" s="114">
        <v>90444</v>
      </c>
      <c r="AP33" s="113">
        <v>3675362</v>
      </c>
      <c r="AQ33" s="114">
        <v>79185</v>
      </c>
      <c r="AR33" s="113">
        <v>3906178</v>
      </c>
      <c r="AS33" s="114">
        <v>82502</v>
      </c>
      <c r="AT33" s="113">
        <v>4607507</v>
      </c>
      <c r="AU33" s="114">
        <v>81015</v>
      </c>
      <c r="AV33" s="113">
        <v>3901275</v>
      </c>
      <c r="AW33" s="114">
        <v>84868</v>
      </c>
      <c r="AX33" s="113">
        <v>3771908</v>
      </c>
      <c r="AY33" s="114">
        <v>90399</v>
      </c>
      <c r="AZ33" s="113">
        <v>4794709</v>
      </c>
      <c r="BA33" s="114">
        <v>82192</v>
      </c>
      <c r="BB33" s="113">
        <v>3511815</v>
      </c>
      <c r="BC33" s="114">
        <v>86555</v>
      </c>
      <c r="BD33" s="113">
        <v>3724204</v>
      </c>
      <c r="BE33" s="114">
        <v>84735</v>
      </c>
      <c r="BF33" s="113">
        <v>4895615</v>
      </c>
      <c r="BG33" s="114">
        <v>80279</v>
      </c>
      <c r="BH33" s="113">
        <v>4167238</v>
      </c>
      <c r="BI33" s="114">
        <v>85487</v>
      </c>
      <c r="BJ33" s="113">
        <v>3564320</v>
      </c>
      <c r="BK33" s="114">
        <v>87434</v>
      </c>
      <c r="BL33" s="113">
        <v>5223250</v>
      </c>
      <c r="BM33" s="114">
        <v>80609</v>
      </c>
      <c r="BN33" s="113">
        <v>3374728</v>
      </c>
      <c r="BO33" s="114">
        <v>79270</v>
      </c>
      <c r="BP33" s="113">
        <v>3779527</v>
      </c>
      <c r="BQ33" s="114">
        <v>68901</v>
      </c>
      <c r="BR33" s="113">
        <v>6684563</v>
      </c>
      <c r="BS33" s="114">
        <v>75703</v>
      </c>
      <c r="BT33" s="113">
        <v>4645640</v>
      </c>
      <c r="BU33" s="114">
        <v>74193</v>
      </c>
      <c r="BV33" s="113">
        <v>4633607</v>
      </c>
      <c r="BW33" s="114">
        <v>79411</v>
      </c>
      <c r="BX33" s="113">
        <v>6555846</v>
      </c>
      <c r="BY33" s="114">
        <v>81237</v>
      </c>
      <c r="BZ33" s="113">
        <v>4907966</v>
      </c>
      <c r="CA33" s="114">
        <v>83430</v>
      </c>
      <c r="CB33" s="113">
        <v>5327577</v>
      </c>
      <c r="CC33" s="114">
        <v>79991</v>
      </c>
      <c r="CD33" s="113">
        <v>6584208</v>
      </c>
      <c r="CE33" s="114">
        <v>69327</v>
      </c>
      <c r="CF33" s="113">
        <v>6539287</v>
      </c>
      <c r="CG33" s="114">
        <v>84643</v>
      </c>
      <c r="CH33" s="113">
        <v>4374145</v>
      </c>
      <c r="CI33" s="114">
        <v>75068</v>
      </c>
      <c r="CJ33" s="113">
        <v>8069276</v>
      </c>
      <c r="CK33" s="114">
        <v>86358</v>
      </c>
      <c r="CL33" s="113">
        <v>6513433</v>
      </c>
      <c r="CM33" s="114">
        <v>76169</v>
      </c>
      <c r="CN33" s="113">
        <v>7202380</v>
      </c>
      <c r="CO33" s="114">
        <v>68365</v>
      </c>
      <c r="CP33" s="118">
        <v>10436439</v>
      </c>
      <c r="CQ33" s="114">
        <v>72169</v>
      </c>
      <c r="CR33" s="113">
        <v>8921919</v>
      </c>
      <c r="CS33" s="114">
        <v>80854</v>
      </c>
      <c r="CT33" s="113">
        <v>8379777</v>
      </c>
      <c r="CU33" s="114">
        <v>74694</v>
      </c>
      <c r="CV33" s="118">
        <v>11844988</v>
      </c>
      <c r="CW33" s="114">
        <v>74425</v>
      </c>
      <c r="CX33" s="118">
        <v>10657180</v>
      </c>
      <c r="CY33" s="114">
        <v>80072</v>
      </c>
      <c r="CZ33" s="118">
        <v>12156226</v>
      </c>
      <c r="DA33" s="114">
        <v>67993</v>
      </c>
      <c r="DB33" s="118">
        <v>15215475</v>
      </c>
      <c r="DC33" s="114">
        <v>76138</v>
      </c>
      <c r="DD33" s="118">
        <v>15266235</v>
      </c>
      <c r="DE33" s="114">
        <v>77266</v>
      </c>
      <c r="DF33" s="118">
        <v>15963736</v>
      </c>
      <c r="DG33" s="114">
        <v>67497</v>
      </c>
      <c r="DH33" s="118">
        <v>20458779</v>
      </c>
      <c r="DI33" s="118">
        <v>13267419</v>
      </c>
      <c r="DJ33" s="118">
        <v>14211574</v>
      </c>
      <c r="DK33" s="118">
        <v>18682837</v>
      </c>
      <c r="DL33" s="118">
        <v>15778223</v>
      </c>
      <c r="DM33" s="118">
        <v>14955449</v>
      </c>
      <c r="DN33" s="118">
        <v>18396835</v>
      </c>
      <c r="DO33" s="118">
        <v>13015092</v>
      </c>
      <c r="DP33" s="113">
        <v>9730407</v>
      </c>
      <c r="DQ33" s="113">
        <v>8563993</v>
      </c>
      <c r="DR33" s="113">
        <v>8480024</v>
      </c>
      <c r="DS33" s="113">
        <v>7226648</v>
      </c>
      <c r="DT33" s="113">
        <v>9776440</v>
      </c>
      <c r="DU33" s="113">
        <v>8468783</v>
      </c>
      <c r="DV33" s="113">
        <v>8828366</v>
      </c>
      <c r="DW33" s="113">
        <v>9753580</v>
      </c>
      <c r="DX33" s="113">
        <v>6344357</v>
      </c>
    </row>
    <row r="34" spans="1:128" x14ac:dyDescent="0.2">
      <c r="A34" s="105" t="s">
        <v>136</v>
      </c>
      <c r="B34" s="113">
        <v>2693746</v>
      </c>
      <c r="C34" s="116">
        <v>1015789</v>
      </c>
      <c r="D34" s="113">
        <v>3667067</v>
      </c>
      <c r="E34" s="116">
        <v>1194579</v>
      </c>
      <c r="F34" s="113">
        <v>3031120</v>
      </c>
      <c r="G34" s="116">
        <v>1205632</v>
      </c>
      <c r="H34" s="113">
        <v>3686269</v>
      </c>
      <c r="I34" s="116">
        <v>1498033</v>
      </c>
      <c r="J34" s="113">
        <v>4397630</v>
      </c>
      <c r="K34" s="116">
        <v>1325127</v>
      </c>
      <c r="L34" s="113">
        <v>3644709</v>
      </c>
      <c r="M34" s="116">
        <v>1363728</v>
      </c>
      <c r="N34" s="113">
        <v>3497061</v>
      </c>
      <c r="O34" s="116">
        <v>1394572</v>
      </c>
      <c r="P34" s="113">
        <v>4702846</v>
      </c>
      <c r="Q34" s="116">
        <v>1519218</v>
      </c>
      <c r="R34" s="113">
        <v>4148050</v>
      </c>
      <c r="S34" s="116">
        <v>1484447</v>
      </c>
      <c r="T34" s="113">
        <v>3698508</v>
      </c>
      <c r="U34" s="116">
        <v>1344075</v>
      </c>
      <c r="V34" s="113">
        <v>5662568</v>
      </c>
      <c r="W34" s="116">
        <v>1742139</v>
      </c>
      <c r="X34" s="113">
        <v>4470698</v>
      </c>
      <c r="Y34" s="116">
        <v>1340217</v>
      </c>
      <c r="Z34" s="113">
        <v>4602962</v>
      </c>
      <c r="AA34" s="116">
        <v>1396624</v>
      </c>
      <c r="AB34" s="113">
        <v>5106785</v>
      </c>
      <c r="AC34" s="116">
        <v>1466666</v>
      </c>
      <c r="AD34" s="113">
        <v>5184453</v>
      </c>
      <c r="AE34" s="116">
        <v>1401503</v>
      </c>
      <c r="AF34" s="113">
        <v>5569914</v>
      </c>
      <c r="AG34" s="116">
        <v>1744292</v>
      </c>
      <c r="AH34" s="113">
        <v>6104329</v>
      </c>
      <c r="AI34" s="116">
        <v>1427154</v>
      </c>
      <c r="AJ34" s="113">
        <v>4966464</v>
      </c>
      <c r="AK34" s="116">
        <v>1450810</v>
      </c>
      <c r="AL34" s="113">
        <v>4753288</v>
      </c>
      <c r="AM34" s="116">
        <v>1509287</v>
      </c>
      <c r="AN34" s="113">
        <v>6745038</v>
      </c>
      <c r="AO34" s="116">
        <v>1636512</v>
      </c>
      <c r="AP34" s="113">
        <v>5424654</v>
      </c>
      <c r="AQ34" s="116">
        <v>1530562</v>
      </c>
      <c r="AR34" s="113">
        <v>4843893</v>
      </c>
      <c r="AS34" s="116">
        <v>1372965</v>
      </c>
      <c r="AT34" s="113">
        <v>7089436</v>
      </c>
      <c r="AU34" s="116">
        <v>1508631</v>
      </c>
      <c r="AV34" s="113">
        <v>6802236</v>
      </c>
      <c r="AW34" s="116">
        <v>1412736</v>
      </c>
      <c r="AX34" s="113">
        <v>6724142</v>
      </c>
      <c r="AY34" s="116">
        <v>1634946</v>
      </c>
      <c r="AZ34" s="113">
        <v>8952399</v>
      </c>
      <c r="BA34" s="116">
        <v>1816207</v>
      </c>
      <c r="BB34" s="113">
        <v>6740744</v>
      </c>
      <c r="BC34" s="116">
        <v>1732280</v>
      </c>
      <c r="BD34" s="113">
        <v>8015680</v>
      </c>
      <c r="BE34" s="116">
        <v>2092317</v>
      </c>
      <c r="BF34" s="113">
        <v>9410267</v>
      </c>
      <c r="BG34" s="116">
        <v>1593224</v>
      </c>
      <c r="BH34" s="113">
        <v>7734419</v>
      </c>
      <c r="BI34" s="116">
        <v>1815658</v>
      </c>
      <c r="BJ34" s="113">
        <v>7267518</v>
      </c>
      <c r="BK34" s="116">
        <v>1743053</v>
      </c>
      <c r="BL34" s="113">
        <v>9666541</v>
      </c>
      <c r="BM34" s="116">
        <v>1810109</v>
      </c>
      <c r="BN34" s="113">
        <v>8440629</v>
      </c>
      <c r="BO34" s="116">
        <v>1864267</v>
      </c>
      <c r="BP34" s="113">
        <v>7335840</v>
      </c>
      <c r="BQ34" s="116">
        <v>1554274</v>
      </c>
      <c r="BR34" s="118">
        <v>10036995</v>
      </c>
      <c r="BS34" s="116">
        <v>1739206</v>
      </c>
      <c r="BT34" s="113">
        <v>8000309</v>
      </c>
      <c r="BU34" s="116">
        <v>1733382</v>
      </c>
      <c r="BV34" s="113">
        <v>8413690</v>
      </c>
      <c r="BW34" s="116">
        <v>1674602</v>
      </c>
      <c r="BX34" s="118">
        <v>11105928</v>
      </c>
      <c r="BY34" s="116">
        <v>1733071</v>
      </c>
      <c r="BZ34" s="113">
        <v>9122199</v>
      </c>
      <c r="CA34" s="116">
        <v>1861324</v>
      </c>
      <c r="CB34" s="118">
        <v>11402734</v>
      </c>
      <c r="CC34" s="116">
        <v>2124226</v>
      </c>
      <c r="CD34" s="118">
        <v>11762581</v>
      </c>
      <c r="CE34" s="116">
        <v>1700805</v>
      </c>
      <c r="CF34" s="118">
        <v>10472916</v>
      </c>
      <c r="CG34" s="116">
        <v>1889591</v>
      </c>
      <c r="CH34" s="118">
        <v>10073716</v>
      </c>
      <c r="CI34" s="116">
        <v>1723417</v>
      </c>
      <c r="CJ34" s="118">
        <v>12946825</v>
      </c>
      <c r="CK34" s="116">
        <v>1907408</v>
      </c>
      <c r="CL34" s="118">
        <v>10125782</v>
      </c>
      <c r="CM34" s="116">
        <v>1717010</v>
      </c>
      <c r="CN34" s="113">
        <v>8142178</v>
      </c>
      <c r="CO34" s="116">
        <v>1366652</v>
      </c>
      <c r="CP34" s="118">
        <v>10699560</v>
      </c>
      <c r="CQ34" s="116">
        <v>1487734</v>
      </c>
      <c r="CR34" s="113">
        <v>7651057</v>
      </c>
      <c r="CS34" s="116">
        <v>1398859</v>
      </c>
      <c r="CT34" s="113">
        <v>7609241</v>
      </c>
      <c r="CU34" s="116">
        <v>1430597</v>
      </c>
      <c r="CV34" s="118">
        <v>10214307</v>
      </c>
      <c r="CW34" s="116">
        <v>1495872</v>
      </c>
      <c r="CX34" s="113">
        <v>8304906</v>
      </c>
      <c r="CY34" s="116">
        <v>1562768</v>
      </c>
      <c r="CZ34" s="113">
        <v>8967454</v>
      </c>
      <c r="DA34" s="116">
        <v>1631466</v>
      </c>
      <c r="DB34" s="113">
        <v>9739317</v>
      </c>
      <c r="DC34" s="116">
        <v>1384019</v>
      </c>
      <c r="DD34" s="113">
        <v>7253598</v>
      </c>
      <c r="DE34" s="116">
        <v>1407542</v>
      </c>
      <c r="DF34" s="113">
        <v>7102758</v>
      </c>
      <c r="DG34" s="116">
        <v>1222855</v>
      </c>
      <c r="DH34" s="113">
        <v>9441403</v>
      </c>
      <c r="DI34" s="113">
        <v>7706217</v>
      </c>
      <c r="DJ34" s="113">
        <v>5968870</v>
      </c>
      <c r="DK34" s="113">
        <v>6955464</v>
      </c>
      <c r="DL34" s="113">
        <v>5092143</v>
      </c>
      <c r="DM34" s="113">
        <v>4980748</v>
      </c>
      <c r="DN34" s="113">
        <v>6878898</v>
      </c>
      <c r="DO34" s="113">
        <v>5708885</v>
      </c>
      <c r="DP34" s="113">
        <v>6039133</v>
      </c>
      <c r="DQ34" s="113">
        <v>6240320</v>
      </c>
      <c r="DR34" s="113">
        <v>4598966</v>
      </c>
      <c r="DS34" s="113">
        <v>5074942</v>
      </c>
      <c r="DT34" s="113">
        <v>6903031</v>
      </c>
      <c r="DU34" s="113">
        <v>4480768</v>
      </c>
      <c r="DV34" s="113">
        <v>5780677</v>
      </c>
      <c r="DW34" s="118">
        <v>10810050</v>
      </c>
      <c r="DX34" s="113">
        <v>6343350</v>
      </c>
    </row>
    <row r="35" spans="1:128" x14ac:dyDescent="0.2">
      <c r="A35" s="105" t="s">
        <v>808</v>
      </c>
      <c r="B35" s="113">
        <v>1319763</v>
      </c>
      <c r="C35" s="115">
        <v>382980</v>
      </c>
      <c r="D35" s="113">
        <v>1760752</v>
      </c>
      <c r="E35" s="115">
        <v>418762</v>
      </c>
      <c r="F35" s="113">
        <v>1558706</v>
      </c>
      <c r="G35" s="115">
        <v>404454</v>
      </c>
      <c r="H35" s="113">
        <v>1676878</v>
      </c>
      <c r="I35" s="115">
        <v>437781</v>
      </c>
      <c r="J35" s="113">
        <v>1836461</v>
      </c>
      <c r="K35" s="115">
        <v>384077</v>
      </c>
      <c r="L35" s="113">
        <v>1286534</v>
      </c>
      <c r="M35" s="115">
        <v>363787</v>
      </c>
      <c r="N35" s="113">
        <v>1209512</v>
      </c>
      <c r="O35" s="115">
        <v>342043</v>
      </c>
      <c r="P35" s="113">
        <v>1501035</v>
      </c>
      <c r="Q35" s="115">
        <v>366319</v>
      </c>
      <c r="R35" s="113">
        <v>1352592</v>
      </c>
      <c r="S35" s="115">
        <v>328783</v>
      </c>
      <c r="T35" s="113">
        <v>1252089</v>
      </c>
      <c r="U35" s="115">
        <v>305708</v>
      </c>
      <c r="V35" s="113">
        <v>1370845</v>
      </c>
      <c r="W35" s="115">
        <v>354796</v>
      </c>
      <c r="X35" s="112">
        <v>911304</v>
      </c>
      <c r="Y35" s="115">
        <v>297416</v>
      </c>
      <c r="Z35" s="113">
        <v>1817615</v>
      </c>
      <c r="AA35" s="115">
        <v>317635</v>
      </c>
      <c r="AB35" s="113">
        <v>1758507</v>
      </c>
      <c r="AC35" s="115">
        <v>348183</v>
      </c>
      <c r="AD35" s="113">
        <v>1405126</v>
      </c>
      <c r="AE35" s="115">
        <v>317211</v>
      </c>
      <c r="AF35" s="113">
        <v>1351502</v>
      </c>
      <c r="AG35" s="115">
        <v>363011</v>
      </c>
      <c r="AH35" s="113">
        <v>1426944</v>
      </c>
      <c r="AI35" s="115">
        <v>310276</v>
      </c>
      <c r="AJ35" s="113">
        <v>1103451</v>
      </c>
      <c r="AK35" s="115">
        <v>294933</v>
      </c>
      <c r="AL35" s="113">
        <v>1041412</v>
      </c>
      <c r="AM35" s="115">
        <v>294129</v>
      </c>
      <c r="AN35" s="113">
        <v>1221505</v>
      </c>
      <c r="AO35" s="115">
        <v>310478</v>
      </c>
      <c r="AP35" s="113">
        <v>1165175</v>
      </c>
      <c r="AQ35" s="115">
        <v>263846</v>
      </c>
      <c r="AR35" s="113">
        <v>1110807</v>
      </c>
      <c r="AS35" s="115">
        <v>249035</v>
      </c>
      <c r="AT35" s="113">
        <v>1370393</v>
      </c>
      <c r="AU35" s="115">
        <v>260755</v>
      </c>
      <c r="AV35" s="113">
        <v>1020543</v>
      </c>
      <c r="AW35" s="115">
        <v>231064</v>
      </c>
      <c r="AX35" s="113">
        <v>1105059</v>
      </c>
      <c r="AY35" s="115">
        <v>250560</v>
      </c>
      <c r="AZ35" s="113">
        <v>1261626</v>
      </c>
      <c r="BA35" s="115">
        <v>247267</v>
      </c>
      <c r="BB35" s="113">
        <v>1214508</v>
      </c>
      <c r="BC35" s="115">
        <v>248635</v>
      </c>
      <c r="BD35" s="113">
        <v>1294091</v>
      </c>
      <c r="BE35" s="115">
        <v>272556</v>
      </c>
      <c r="BF35" s="113">
        <v>1471390</v>
      </c>
      <c r="BG35" s="115">
        <v>218032</v>
      </c>
      <c r="BH35" s="113">
        <v>1135084</v>
      </c>
      <c r="BI35" s="115">
        <v>228263</v>
      </c>
      <c r="BJ35" s="112">
        <v>934096</v>
      </c>
      <c r="BK35" s="115">
        <v>222803</v>
      </c>
      <c r="BL35" s="113">
        <v>1260020</v>
      </c>
      <c r="BM35" s="115">
        <v>223452</v>
      </c>
      <c r="BN35" s="113">
        <v>1150275</v>
      </c>
      <c r="BO35" s="115">
        <v>225539</v>
      </c>
      <c r="BP35" s="112">
        <v>906879</v>
      </c>
      <c r="BQ35" s="115">
        <v>182381</v>
      </c>
      <c r="BR35" s="113">
        <v>1135831</v>
      </c>
      <c r="BS35" s="115">
        <v>178902</v>
      </c>
      <c r="BT35" s="112">
        <v>932819</v>
      </c>
      <c r="BU35" s="115">
        <v>188590</v>
      </c>
      <c r="BV35" s="113">
        <v>1005152</v>
      </c>
      <c r="BW35" s="115">
        <v>192761</v>
      </c>
      <c r="BX35" s="113">
        <v>1262047</v>
      </c>
      <c r="BY35" s="115">
        <v>196027</v>
      </c>
      <c r="BZ35" s="113">
        <v>1124790</v>
      </c>
      <c r="CA35" s="115">
        <v>210572</v>
      </c>
      <c r="CB35" s="113">
        <v>1255467</v>
      </c>
      <c r="CC35" s="115">
        <v>222348</v>
      </c>
      <c r="CD35" s="113">
        <v>1538719</v>
      </c>
      <c r="CE35" s="115">
        <v>189383</v>
      </c>
      <c r="CF35" s="113">
        <v>1221047</v>
      </c>
      <c r="CG35" s="115">
        <v>212090</v>
      </c>
      <c r="CH35" s="113">
        <v>1125520</v>
      </c>
      <c r="CI35" s="115">
        <v>180866</v>
      </c>
      <c r="CJ35" s="113">
        <v>1446035</v>
      </c>
      <c r="CK35" s="115">
        <v>198356</v>
      </c>
      <c r="CL35" s="113">
        <v>1136117</v>
      </c>
      <c r="CM35" s="115">
        <v>213042</v>
      </c>
      <c r="CN35" s="113">
        <v>1268850</v>
      </c>
      <c r="CO35" s="115">
        <v>213307</v>
      </c>
      <c r="CP35" s="113">
        <v>1629591</v>
      </c>
      <c r="CQ35" s="115">
        <v>236204</v>
      </c>
      <c r="CR35" s="113">
        <v>1378497</v>
      </c>
      <c r="CS35" s="115">
        <v>245104</v>
      </c>
      <c r="CT35" s="113">
        <v>1550597</v>
      </c>
      <c r="CU35" s="115">
        <v>257558</v>
      </c>
      <c r="CV35" s="113">
        <v>1995486</v>
      </c>
      <c r="CW35" s="115">
        <v>263334</v>
      </c>
      <c r="CX35" s="113">
        <v>1976117</v>
      </c>
      <c r="CY35" s="115">
        <v>282364</v>
      </c>
      <c r="CZ35" s="113">
        <v>2185867</v>
      </c>
      <c r="DA35" s="115">
        <v>263924</v>
      </c>
      <c r="DB35" s="113">
        <v>2570947</v>
      </c>
      <c r="DC35" s="115">
        <v>246734</v>
      </c>
      <c r="DD35" s="113">
        <v>2223311</v>
      </c>
      <c r="DE35" s="115">
        <v>261019</v>
      </c>
      <c r="DF35" s="113">
        <v>2116414</v>
      </c>
      <c r="DG35" s="115">
        <v>213925</v>
      </c>
      <c r="DH35" s="113">
        <v>2398934</v>
      </c>
      <c r="DI35" s="113">
        <v>1831583</v>
      </c>
      <c r="DJ35" s="113">
        <v>2158459</v>
      </c>
      <c r="DK35" s="113">
        <v>3107681</v>
      </c>
      <c r="DL35" s="113">
        <v>2633606</v>
      </c>
      <c r="DM35" s="113">
        <v>2491288</v>
      </c>
      <c r="DN35" s="113">
        <v>3098033</v>
      </c>
      <c r="DO35" s="113">
        <v>3033121</v>
      </c>
      <c r="DP35" s="113">
        <v>3244079</v>
      </c>
      <c r="DQ35" s="113">
        <v>3683053</v>
      </c>
      <c r="DR35" s="113">
        <v>4051031</v>
      </c>
      <c r="DS35" s="113">
        <v>3501765</v>
      </c>
      <c r="DT35" s="113">
        <v>4349285</v>
      </c>
      <c r="DU35" s="113">
        <v>9558404</v>
      </c>
      <c r="DV35" s="113">
        <v>5242151</v>
      </c>
      <c r="DW35" s="113">
        <v>9756090</v>
      </c>
      <c r="DX35" s="113">
        <v>6339831</v>
      </c>
    </row>
    <row r="36" spans="1:128" x14ac:dyDescent="0.2">
      <c r="A36" s="105" t="s">
        <v>572</v>
      </c>
      <c r="B36" s="113">
        <v>8071788</v>
      </c>
      <c r="C36" s="116">
        <v>1705422</v>
      </c>
      <c r="D36" s="118">
        <v>10432110</v>
      </c>
      <c r="E36" s="116">
        <v>1917333</v>
      </c>
      <c r="F36" s="113">
        <v>8240785</v>
      </c>
      <c r="G36" s="116">
        <v>1858830</v>
      </c>
      <c r="H36" s="118">
        <v>10097080</v>
      </c>
      <c r="I36" s="116">
        <v>2134729</v>
      </c>
      <c r="J36" s="118">
        <v>10729953</v>
      </c>
      <c r="K36" s="116">
        <v>1823172</v>
      </c>
      <c r="L36" s="113">
        <v>8971540</v>
      </c>
      <c r="M36" s="116">
        <v>1830875</v>
      </c>
      <c r="N36" s="113">
        <v>8518013</v>
      </c>
      <c r="O36" s="116">
        <v>1858335</v>
      </c>
      <c r="P36" s="118">
        <v>11112000</v>
      </c>
      <c r="Q36" s="116">
        <v>2060425</v>
      </c>
      <c r="R36" s="113">
        <v>9957399</v>
      </c>
      <c r="S36" s="116">
        <v>2049378</v>
      </c>
      <c r="T36" s="113">
        <v>9021261</v>
      </c>
      <c r="U36" s="116">
        <v>1771439</v>
      </c>
      <c r="V36" s="118">
        <v>11631217</v>
      </c>
      <c r="W36" s="116">
        <v>2106456</v>
      </c>
      <c r="X36" s="113">
        <v>9234998</v>
      </c>
      <c r="Y36" s="116">
        <v>1827361</v>
      </c>
      <c r="Z36" s="113">
        <v>9747644</v>
      </c>
      <c r="AA36" s="116">
        <v>1959251</v>
      </c>
      <c r="AB36" s="118">
        <v>11429254</v>
      </c>
      <c r="AC36" s="116">
        <v>2085680</v>
      </c>
      <c r="AD36" s="113">
        <v>9151594</v>
      </c>
      <c r="AE36" s="116">
        <v>1979661</v>
      </c>
      <c r="AF36" s="118">
        <v>13541228</v>
      </c>
      <c r="AG36" s="116">
        <v>2552695</v>
      </c>
      <c r="AH36" s="118">
        <v>13397118</v>
      </c>
      <c r="AI36" s="116">
        <v>2108259</v>
      </c>
      <c r="AJ36" s="118">
        <v>11398868</v>
      </c>
      <c r="AK36" s="116">
        <v>2133263</v>
      </c>
      <c r="AL36" s="118">
        <v>10978258</v>
      </c>
      <c r="AM36" s="116">
        <v>2148798</v>
      </c>
      <c r="AN36" s="118">
        <v>15058280</v>
      </c>
      <c r="AO36" s="116">
        <v>2477407</v>
      </c>
      <c r="AP36" s="118">
        <v>12092499</v>
      </c>
      <c r="AQ36" s="116">
        <v>2190438</v>
      </c>
      <c r="AR36" s="118">
        <v>11076376</v>
      </c>
      <c r="AS36" s="116">
        <v>2029624</v>
      </c>
      <c r="AT36" s="118">
        <v>13135015</v>
      </c>
      <c r="AU36" s="116">
        <v>1925383</v>
      </c>
      <c r="AV36" s="113">
        <v>8274835</v>
      </c>
      <c r="AW36" s="116">
        <v>1482316</v>
      </c>
      <c r="AX36" s="113">
        <v>7707440</v>
      </c>
      <c r="AY36" s="116">
        <v>1422337</v>
      </c>
      <c r="AZ36" s="113">
        <v>9225258</v>
      </c>
      <c r="BA36" s="116">
        <v>1396429</v>
      </c>
      <c r="BB36" s="113">
        <v>7741258</v>
      </c>
      <c r="BC36" s="116">
        <v>1427619</v>
      </c>
      <c r="BD36" s="113">
        <v>9498629</v>
      </c>
      <c r="BE36" s="116">
        <v>1737387</v>
      </c>
      <c r="BF36" s="118">
        <v>10006436</v>
      </c>
      <c r="BG36" s="116">
        <v>1307701</v>
      </c>
      <c r="BH36" s="113">
        <v>8411190</v>
      </c>
      <c r="BI36" s="116">
        <v>1467443</v>
      </c>
      <c r="BJ36" s="113">
        <v>7637260</v>
      </c>
      <c r="BK36" s="116">
        <v>1379045</v>
      </c>
      <c r="BL36" s="118">
        <v>10292907</v>
      </c>
      <c r="BM36" s="116">
        <v>1449171</v>
      </c>
      <c r="BN36" s="113">
        <v>8959975</v>
      </c>
      <c r="BO36" s="116">
        <v>1520788</v>
      </c>
      <c r="BP36" s="113">
        <v>7730417</v>
      </c>
      <c r="BQ36" s="116">
        <v>1225955</v>
      </c>
      <c r="BR36" s="113">
        <v>9608992</v>
      </c>
      <c r="BS36" s="116">
        <v>1290417</v>
      </c>
      <c r="BT36" s="113">
        <v>8156507</v>
      </c>
      <c r="BU36" s="116">
        <v>1220733</v>
      </c>
      <c r="BV36" s="113">
        <v>8467801</v>
      </c>
      <c r="BW36" s="116">
        <v>1194289</v>
      </c>
      <c r="BX36" s="118">
        <v>10738602</v>
      </c>
      <c r="BY36" s="116">
        <v>1161972</v>
      </c>
      <c r="BZ36" s="113">
        <v>8386709</v>
      </c>
      <c r="CA36" s="116">
        <v>1222313</v>
      </c>
      <c r="CB36" s="118">
        <v>10081706</v>
      </c>
      <c r="CC36" s="116">
        <v>1376948</v>
      </c>
      <c r="CD36" s="118">
        <v>10831616</v>
      </c>
      <c r="CE36" s="116">
        <v>1063683</v>
      </c>
      <c r="CF36" s="113">
        <v>8472390</v>
      </c>
      <c r="CG36" s="116">
        <v>1162879</v>
      </c>
      <c r="CH36" s="113">
        <v>8343346</v>
      </c>
      <c r="CI36" s="116">
        <v>1052012</v>
      </c>
      <c r="CJ36" s="113">
        <v>9992947</v>
      </c>
      <c r="CK36" s="116">
        <v>1127252</v>
      </c>
      <c r="CL36" s="113">
        <v>8059277</v>
      </c>
      <c r="CM36" s="116">
        <v>1079737</v>
      </c>
      <c r="CN36" s="113">
        <v>6374496</v>
      </c>
      <c r="CO36" s="115">
        <v>887565</v>
      </c>
      <c r="CP36" s="113">
        <v>8627867</v>
      </c>
      <c r="CQ36" s="115">
        <v>935409</v>
      </c>
      <c r="CR36" s="113">
        <v>6266282</v>
      </c>
      <c r="CS36" s="115">
        <v>894500</v>
      </c>
      <c r="CT36" s="113">
        <v>6079477</v>
      </c>
      <c r="CU36" s="115">
        <v>905130</v>
      </c>
      <c r="CV36" s="113">
        <v>8138216</v>
      </c>
      <c r="CW36" s="115">
        <v>914592</v>
      </c>
      <c r="CX36" s="113">
        <v>6724621</v>
      </c>
      <c r="CY36" s="115">
        <v>986122</v>
      </c>
      <c r="CZ36" s="113">
        <v>7551985</v>
      </c>
      <c r="DA36" s="116">
        <v>1023429</v>
      </c>
      <c r="DB36" s="113">
        <v>7860176</v>
      </c>
      <c r="DC36" s="115">
        <v>871460</v>
      </c>
      <c r="DD36" s="113">
        <v>6908506</v>
      </c>
      <c r="DE36" s="115">
        <v>915751</v>
      </c>
      <c r="DF36" s="113">
        <v>6372791</v>
      </c>
      <c r="DG36" s="115">
        <v>820873</v>
      </c>
      <c r="DH36" s="113">
        <v>8378047</v>
      </c>
      <c r="DI36" s="113">
        <v>6848437</v>
      </c>
      <c r="DJ36" s="113">
        <v>6268806</v>
      </c>
      <c r="DK36" s="113">
        <v>8222082</v>
      </c>
      <c r="DL36" s="113">
        <v>5436716</v>
      </c>
      <c r="DM36" s="113">
        <v>5332459</v>
      </c>
      <c r="DN36" s="113">
        <v>7049030</v>
      </c>
      <c r="DO36" s="113">
        <v>4963237</v>
      </c>
      <c r="DP36" s="113">
        <v>6050284</v>
      </c>
      <c r="DQ36" s="113">
        <v>6290709</v>
      </c>
      <c r="DR36" s="113">
        <v>4751150</v>
      </c>
      <c r="DS36" s="113">
        <v>6100386</v>
      </c>
      <c r="DT36" s="113">
        <v>8592445</v>
      </c>
      <c r="DU36" s="118">
        <v>17142341</v>
      </c>
      <c r="DV36" s="113">
        <v>7602602</v>
      </c>
      <c r="DW36" s="113">
        <v>4459431</v>
      </c>
      <c r="DX36" s="113">
        <v>6227100</v>
      </c>
    </row>
    <row r="37" spans="1:128" x14ac:dyDescent="0.2">
      <c r="A37" s="105" t="s">
        <v>192</v>
      </c>
      <c r="B37" s="112">
        <v>497083</v>
      </c>
      <c r="C37" s="114">
        <v>33786</v>
      </c>
      <c r="D37" s="112">
        <v>637192</v>
      </c>
      <c r="E37" s="114">
        <v>37991</v>
      </c>
      <c r="F37" s="112">
        <v>545405</v>
      </c>
      <c r="G37" s="114">
        <v>39593</v>
      </c>
      <c r="H37" s="112">
        <v>634454</v>
      </c>
      <c r="I37" s="114">
        <v>43227</v>
      </c>
      <c r="J37" s="112">
        <v>834523</v>
      </c>
      <c r="K37" s="114">
        <v>45846</v>
      </c>
      <c r="L37" s="112">
        <v>714757</v>
      </c>
      <c r="M37" s="114">
        <v>48274</v>
      </c>
      <c r="N37" s="112">
        <v>753078</v>
      </c>
      <c r="O37" s="114">
        <v>50590</v>
      </c>
      <c r="P37" s="113">
        <v>1013658</v>
      </c>
      <c r="Q37" s="114">
        <v>59267</v>
      </c>
      <c r="R37" s="112">
        <v>867146</v>
      </c>
      <c r="S37" s="114">
        <v>63282</v>
      </c>
      <c r="T37" s="113">
        <v>1148955</v>
      </c>
      <c r="U37" s="114">
        <v>82760</v>
      </c>
      <c r="V37" s="113">
        <v>1855859</v>
      </c>
      <c r="W37" s="115">
        <v>118814</v>
      </c>
      <c r="X37" s="113">
        <v>1525471</v>
      </c>
      <c r="Y37" s="115">
        <v>113339</v>
      </c>
      <c r="Z37" s="113">
        <v>1554130</v>
      </c>
      <c r="AA37" s="115">
        <v>112789</v>
      </c>
      <c r="AB37" s="113">
        <v>1952547</v>
      </c>
      <c r="AC37" s="115">
        <v>122866</v>
      </c>
      <c r="AD37" s="113">
        <v>1976722</v>
      </c>
      <c r="AE37" s="115">
        <v>130935</v>
      </c>
      <c r="AF37" s="113">
        <v>2158276</v>
      </c>
      <c r="AG37" s="115">
        <v>150357</v>
      </c>
      <c r="AH37" s="113">
        <v>2799758</v>
      </c>
      <c r="AI37" s="115">
        <v>152347</v>
      </c>
      <c r="AJ37" s="113">
        <v>2523012</v>
      </c>
      <c r="AK37" s="115">
        <v>171680</v>
      </c>
      <c r="AL37" s="113">
        <v>2586414</v>
      </c>
      <c r="AM37" s="115">
        <v>181620</v>
      </c>
      <c r="AN37" s="113">
        <v>3050461</v>
      </c>
      <c r="AO37" s="115">
        <v>171220</v>
      </c>
      <c r="AP37" s="113">
        <v>2637086</v>
      </c>
      <c r="AQ37" s="115">
        <v>189973</v>
      </c>
      <c r="AR37" s="113">
        <v>3000607</v>
      </c>
      <c r="AS37" s="115">
        <v>199422</v>
      </c>
      <c r="AT37" s="113">
        <v>3931716</v>
      </c>
      <c r="AU37" s="115">
        <v>218099</v>
      </c>
      <c r="AV37" s="113">
        <v>3076105</v>
      </c>
      <c r="AW37" s="115">
        <v>205239</v>
      </c>
      <c r="AX37" s="113">
        <v>3184078</v>
      </c>
      <c r="AY37" s="115">
        <v>220979</v>
      </c>
      <c r="AZ37" s="113">
        <v>3812474</v>
      </c>
      <c r="BA37" s="115">
        <v>210280</v>
      </c>
      <c r="BB37" s="113">
        <v>3088785</v>
      </c>
      <c r="BC37" s="115">
        <v>209185</v>
      </c>
      <c r="BD37" s="113">
        <v>3368984</v>
      </c>
      <c r="BE37" s="115">
        <v>224325</v>
      </c>
      <c r="BF37" s="113">
        <v>4404949</v>
      </c>
      <c r="BG37" s="115">
        <v>212393</v>
      </c>
      <c r="BH37" s="113">
        <v>3946081</v>
      </c>
      <c r="BI37" s="115">
        <v>256103</v>
      </c>
      <c r="BJ37" s="113">
        <v>3803853</v>
      </c>
      <c r="BK37" s="115">
        <v>236352</v>
      </c>
      <c r="BL37" s="113">
        <v>4775048</v>
      </c>
      <c r="BM37" s="115">
        <v>210732</v>
      </c>
      <c r="BN37" s="113">
        <v>3836988</v>
      </c>
      <c r="BO37" s="115">
        <v>247814</v>
      </c>
      <c r="BP37" s="113">
        <v>4394678</v>
      </c>
      <c r="BQ37" s="115">
        <v>241062</v>
      </c>
      <c r="BR37" s="113">
        <v>5808676</v>
      </c>
      <c r="BS37" s="115">
        <v>264446</v>
      </c>
      <c r="BT37" s="113">
        <v>4567230</v>
      </c>
      <c r="BU37" s="115">
        <v>267500</v>
      </c>
      <c r="BV37" s="113">
        <v>4728408</v>
      </c>
      <c r="BW37" s="115">
        <v>278611</v>
      </c>
      <c r="BX37" s="113">
        <v>6119782</v>
      </c>
      <c r="BY37" s="115">
        <v>257534</v>
      </c>
      <c r="BZ37" s="113">
        <v>4705430</v>
      </c>
      <c r="CA37" s="115">
        <v>276483</v>
      </c>
      <c r="CB37" s="113">
        <v>4874673</v>
      </c>
      <c r="CC37" s="115">
        <v>280281</v>
      </c>
      <c r="CD37" s="113">
        <v>6514368</v>
      </c>
      <c r="CE37" s="115">
        <v>281236</v>
      </c>
      <c r="CF37" s="113">
        <v>5696322</v>
      </c>
      <c r="CG37" s="115">
        <v>329653</v>
      </c>
      <c r="CH37" s="113">
        <v>5813976</v>
      </c>
      <c r="CI37" s="115">
        <v>296157</v>
      </c>
      <c r="CJ37" s="113">
        <v>6301158</v>
      </c>
      <c r="CK37" s="115">
        <v>265249</v>
      </c>
      <c r="CL37" s="113">
        <v>5176410</v>
      </c>
      <c r="CM37" s="115">
        <v>277458</v>
      </c>
      <c r="CN37" s="113">
        <v>5155065</v>
      </c>
      <c r="CO37" s="115">
        <v>252375</v>
      </c>
      <c r="CP37" s="113">
        <v>7558436</v>
      </c>
      <c r="CQ37" s="115">
        <v>274393</v>
      </c>
      <c r="CR37" s="113">
        <v>5858519</v>
      </c>
      <c r="CS37" s="115">
        <v>277833</v>
      </c>
      <c r="CT37" s="113">
        <v>5810768</v>
      </c>
      <c r="CU37" s="115">
        <v>283563</v>
      </c>
      <c r="CV37" s="113">
        <v>7184733</v>
      </c>
      <c r="CW37" s="115">
        <v>273829</v>
      </c>
      <c r="CX37" s="113">
        <v>5850633</v>
      </c>
      <c r="CY37" s="115">
        <v>288623</v>
      </c>
      <c r="CZ37" s="113">
        <v>5788637</v>
      </c>
      <c r="DA37" s="115">
        <v>272504</v>
      </c>
      <c r="DB37" s="113">
        <v>7131594</v>
      </c>
      <c r="DC37" s="115">
        <v>276035</v>
      </c>
      <c r="DD37" s="113">
        <v>5956630</v>
      </c>
      <c r="DE37" s="115">
        <v>299083</v>
      </c>
      <c r="DF37" s="113">
        <v>5926920</v>
      </c>
      <c r="DG37" s="115">
        <v>259030</v>
      </c>
      <c r="DH37" s="113">
        <v>5670741</v>
      </c>
      <c r="DI37" s="113">
        <v>5654336</v>
      </c>
      <c r="DJ37" s="113">
        <v>5745734</v>
      </c>
      <c r="DK37" s="113">
        <v>7020203</v>
      </c>
      <c r="DL37" s="113">
        <v>5806729</v>
      </c>
      <c r="DM37" s="113">
        <v>6109133</v>
      </c>
      <c r="DN37" s="113">
        <v>7464657</v>
      </c>
      <c r="DO37" s="113">
        <v>5969377</v>
      </c>
      <c r="DP37" s="113">
        <v>5880769</v>
      </c>
      <c r="DQ37" s="113">
        <v>7290769</v>
      </c>
      <c r="DR37" s="113">
        <v>6191752</v>
      </c>
      <c r="DS37" s="113">
        <v>5979616</v>
      </c>
      <c r="DT37" s="113">
        <v>5971705</v>
      </c>
      <c r="DU37" s="113">
        <v>4591911</v>
      </c>
      <c r="DV37" s="113">
        <v>6480474</v>
      </c>
      <c r="DW37" s="113">
        <v>7794134</v>
      </c>
      <c r="DX37" s="113">
        <v>5946102</v>
      </c>
    </row>
    <row r="38" spans="1:128" x14ac:dyDescent="0.2">
      <c r="A38" s="105" t="s">
        <v>181</v>
      </c>
      <c r="B38" s="113">
        <v>7687800</v>
      </c>
      <c r="C38" s="116">
        <v>2559104</v>
      </c>
      <c r="D38" s="118">
        <v>10122664</v>
      </c>
      <c r="E38" s="116">
        <v>2700279</v>
      </c>
      <c r="F38" s="113">
        <v>7479326</v>
      </c>
      <c r="G38" s="116">
        <v>2613428</v>
      </c>
      <c r="H38" s="113">
        <v>9241804</v>
      </c>
      <c r="I38" s="116">
        <v>3150843</v>
      </c>
      <c r="J38" s="118">
        <v>10385537</v>
      </c>
      <c r="K38" s="116">
        <v>2627658</v>
      </c>
      <c r="L38" s="113">
        <v>8495358</v>
      </c>
      <c r="M38" s="116">
        <v>2806034</v>
      </c>
      <c r="N38" s="118">
        <v>10288794</v>
      </c>
      <c r="O38" s="116">
        <v>3647586</v>
      </c>
      <c r="P38" s="118">
        <v>12531190</v>
      </c>
      <c r="Q38" s="116">
        <v>3625408</v>
      </c>
      <c r="R38" s="113">
        <v>7612552</v>
      </c>
      <c r="S38" s="116">
        <v>2885186</v>
      </c>
      <c r="T38" s="113">
        <v>7524961</v>
      </c>
      <c r="U38" s="116">
        <v>2364276</v>
      </c>
      <c r="V38" s="113">
        <v>9846031</v>
      </c>
      <c r="W38" s="116">
        <v>2658174</v>
      </c>
      <c r="X38" s="113">
        <v>7050402</v>
      </c>
      <c r="Y38" s="116">
        <v>2301157</v>
      </c>
      <c r="Z38" s="113">
        <v>7592918</v>
      </c>
      <c r="AA38" s="116">
        <v>2456232</v>
      </c>
      <c r="AB38" s="113">
        <v>9217477</v>
      </c>
      <c r="AC38" s="116">
        <v>2502921</v>
      </c>
      <c r="AD38" s="113">
        <v>7233035</v>
      </c>
      <c r="AE38" s="116">
        <v>2346938</v>
      </c>
      <c r="AF38" s="113">
        <v>8603506</v>
      </c>
      <c r="AG38" s="116">
        <v>3030934</v>
      </c>
      <c r="AH38" s="113">
        <v>9531027</v>
      </c>
      <c r="AI38" s="116">
        <v>2485423</v>
      </c>
      <c r="AJ38" s="113">
        <v>6709916</v>
      </c>
      <c r="AK38" s="116">
        <v>2202877</v>
      </c>
      <c r="AL38" s="113">
        <v>6205833</v>
      </c>
      <c r="AM38" s="116">
        <v>2148628</v>
      </c>
      <c r="AN38" s="113">
        <v>8029159</v>
      </c>
      <c r="AO38" s="116">
        <v>2130489</v>
      </c>
      <c r="AP38" s="113">
        <v>8186543</v>
      </c>
      <c r="AQ38" s="116">
        <v>1935736</v>
      </c>
      <c r="AR38" s="113">
        <v>7186735</v>
      </c>
      <c r="AS38" s="116">
        <v>1677885</v>
      </c>
      <c r="AT38" s="113">
        <v>8036537</v>
      </c>
      <c r="AU38" s="116">
        <v>1667484</v>
      </c>
      <c r="AV38" s="113">
        <v>6333551</v>
      </c>
      <c r="AW38" s="116">
        <v>1514183</v>
      </c>
      <c r="AX38" s="113">
        <v>7853291</v>
      </c>
      <c r="AY38" s="116">
        <v>1569156</v>
      </c>
      <c r="AZ38" s="118">
        <v>12851450</v>
      </c>
      <c r="BA38" s="116">
        <v>1850854</v>
      </c>
      <c r="BB38" s="113">
        <v>9057681</v>
      </c>
      <c r="BC38" s="116">
        <v>1615274</v>
      </c>
      <c r="BD38" s="113">
        <v>8675387</v>
      </c>
      <c r="BE38" s="116">
        <v>1600125</v>
      </c>
      <c r="BF38" s="113">
        <v>9377000</v>
      </c>
      <c r="BG38" s="116">
        <v>1173308</v>
      </c>
      <c r="BH38" s="113">
        <v>6361966</v>
      </c>
      <c r="BI38" s="116">
        <v>1137273</v>
      </c>
      <c r="BJ38" s="113">
        <v>5260956</v>
      </c>
      <c r="BK38" s="115">
        <v>990169</v>
      </c>
      <c r="BL38" s="113">
        <v>6797472</v>
      </c>
      <c r="BM38" s="115">
        <v>948520</v>
      </c>
      <c r="BN38" s="113">
        <v>5867297</v>
      </c>
      <c r="BO38" s="115">
        <v>950390</v>
      </c>
      <c r="BP38" s="113">
        <v>5470911</v>
      </c>
      <c r="BQ38" s="115">
        <v>774873</v>
      </c>
      <c r="BR38" s="113">
        <v>6358902</v>
      </c>
      <c r="BS38" s="115">
        <v>815308</v>
      </c>
      <c r="BT38" s="113">
        <v>5035084</v>
      </c>
      <c r="BU38" s="115">
        <v>786768</v>
      </c>
      <c r="BV38" s="113">
        <v>4511142</v>
      </c>
      <c r="BW38" s="115">
        <v>791213</v>
      </c>
      <c r="BX38" s="113">
        <v>4485602</v>
      </c>
      <c r="BY38" s="115">
        <v>687238</v>
      </c>
      <c r="BZ38" s="113">
        <v>5532655</v>
      </c>
      <c r="CA38" s="115">
        <v>842111</v>
      </c>
      <c r="CB38" s="113">
        <v>6962610</v>
      </c>
      <c r="CC38" s="116">
        <v>1151339</v>
      </c>
      <c r="CD38" s="113">
        <v>7641692</v>
      </c>
      <c r="CE38" s="115">
        <v>955563</v>
      </c>
      <c r="CF38" s="113">
        <v>2240965</v>
      </c>
      <c r="CG38" s="115">
        <v>783267</v>
      </c>
      <c r="CH38" s="113">
        <v>6441488</v>
      </c>
      <c r="CI38" s="115">
        <v>810525</v>
      </c>
      <c r="CJ38" s="113">
        <v>6913819</v>
      </c>
      <c r="CK38" s="115">
        <v>828964</v>
      </c>
      <c r="CL38" s="113">
        <v>5357744</v>
      </c>
      <c r="CM38" s="115">
        <v>805468</v>
      </c>
      <c r="CN38" s="113">
        <v>5133115</v>
      </c>
      <c r="CO38" s="115">
        <v>718372</v>
      </c>
      <c r="CP38" s="113">
        <v>7113049</v>
      </c>
      <c r="CQ38" s="115">
        <v>821430</v>
      </c>
      <c r="CR38" s="113">
        <v>3717925</v>
      </c>
      <c r="CS38" s="115">
        <v>713357</v>
      </c>
      <c r="CT38" s="113">
        <v>2411591</v>
      </c>
      <c r="CU38" s="115">
        <v>633614</v>
      </c>
      <c r="CV38" s="113">
        <v>2422207</v>
      </c>
      <c r="CW38" s="115">
        <v>405045</v>
      </c>
      <c r="CX38" s="113">
        <v>6472308</v>
      </c>
      <c r="CY38" s="115">
        <v>695444</v>
      </c>
      <c r="CZ38" s="113">
        <v>6061435</v>
      </c>
      <c r="DA38" s="115">
        <v>841525</v>
      </c>
      <c r="DB38" s="113">
        <v>4985408</v>
      </c>
      <c r="DC38" s="115">
        <v>609715</v>
      </c>
      <c r="DD38" s="113">
        <v>5802839</v>
      </c>
      <c r="DE38" s="115">
        <v>756465</v>
      </c>
      <c r="DF38" s="113">
        <v>6063576</v>
      </c>
      <c r="DG38" s="115">
        <v>648946</v>
      </c>
      <c r="DH38" s="113">
        <v>6017373</v>
      </c>
      <c r="DI38" s="113">
        <v>8425346</v>
      </c>
      <c r="DJ38" s="113">
        <v>5701711</v>
      </c>
      <c r="DK38" s="113">
        <v>7596019</v>
      </c>
      <c r="DL38" s="113">
        <v>6284432</v>
      </c>
      <c r="DM38" s="113">
        <v>6027267</v>
      </c>
      <c r="DN38" s="113">
        <v>7912571</v>
      </c>
      <c r="DO38" s="113">
        <v>6886508</v>
      </c>
      <c r="DP38" s="113">
        <v>9036392</v>
      </c>
      <c r="DQ38" s="113">
        <v>9413605</v>
      </c>
      <c r="DR38" s="113">
        <v>6974149</v>
      </c>
      <c r="DS38" s="113">
        <v>6636708</v>
      </c>
      <c r="DT38" s="113">
        <v>7917286</v>
      </c>
      <c r="DU38" s="113">
        <v>6955495</v>
      </c>
      <c r="DV38" s="113">
        <v>6182170</v>
      </c>
      <c r="DW38" s="113">
        <v>7433643</v>
      </c>
      <c r="DX38" s="113">
        <v>5926127</v>
      </c>
    </row>
    <row r="39" spans="1:128" x14ac:dyDescent="0.2">
      <c r="A39" s="105" t="s">
        <v>217</v>
      </c>
      <c r="B39" s="108">
        <v>41118</v>
      </c>
      <c r="C39" s="114">
        <v>17777</v>
      </c>
      <c r="D39" s="108">
        <v>61823</v>
      </c>
      <c r="E39" s="114">
        <v>17254</v>
      </c>
      <c r="F39" s="108">
        <v>43773</v>
      </c>
      <c r="G39" s="114">
        <v>12931</v>
      </c>
      <c r="H39" s="108">
        <v>41743</v>
      </c>
      <c r="I39" s="104">
        <v>9849</v>
      </c>
      <c r="J39" s="108">
        <v>49332</v>
      </c>
      <c r="K39" s="104">
        <v>8137</v>
      </c>
      <c r="L39" s="108">
        <v>69118</v>
      </c>
      <c r="M39" s="115">
        <v>159323</v>
      </c>
      <c r="N39" s="112">
        <v>101397</v>
      </c>
      <c r="O39" s="115">
        <v>386179</v>
      </c>
      <c r="P39" s="112">
        <v>155952</v>
      </c>
      <c r="Q39" s="115">
        <v>714883</v>
      </c>
      <c r="R39" s="112">
        <v>681348</v>
      </c>
      <c r="S39" s="116">
        <v>1058726</v>
      </c>
      <c r="T39" s="112">
        <v>997529</v>
      </c>
      <c r="U39" s="116">
        <v>1249762</v>
      </c>
      <c r="V39" s="112">
        <v>943927</v>
      </c>
      <c r="W39" s="116">
        <v>1900480</v>
      </c>
      <c r="X39" s="112">
        <v>791472</v>
      </c>
      <c r="Y39" s="116">
        <v>2302130</v>
      </c>
      <c r="Z39" s="112">
        <v>939412</v>
      </c>
      <c r="AA39" s="116">
        <v>2643880</v>
      </c>
      <c r="AB39" s="113">
        <v>1099065</v>
      </c>
      <c r="AC39" s="116">
        <v>2895069</v>
      </c>
      <c r="AD39" s="112">
        <v>873096</v>
      </c>
      <c r="AE39" s="116">
        <v>2758220</v>
      </c>
      <c r="AF39" s="112">
        <v>956463</v>
      </c>
      <c r="AG39" s="116">
        <v>3134057</v>
      </c>
      <c r="AH39" s="113">
        <v>1200844</v>
      </c>
      <c r="AI39" s="116">
        <v>3020202</v>
      </c>
      <c r="AJ39" s="113">
        <v>1251072</v>
      </c>
      <c r="AK39" s="116">
        <v>2966667</v>
      </c>
      <c r="AL39" s="113">
        <v>1192798</v>
      </c>
      <c r="AM39" s="116">
        <v>2786446</v>
      </c>
      <c r="AN39" s="113">
        <v>1537526</v>
      </c>
      <c r="AO39" s="116">
        <v>2884124</v>
      </c>
      <c r="AP39" s="113">
        <v>1256698</v>
      </c>
      <c r="AQ39" s="116">
        <v>3144429</v>
      </c>
      <c r="AR39" s="113">
        <v>1270062</v>
      </c>
      <c r="AS39" s="116">
        <v>3055601</v>
      </c>
      <c r="AT39" s="113">
        <v>1510480</v>
      </c>
      <c r="AU39" s="116">
        <v>3252055</v>
      </c>
      <c r="AV39" s="113">
        <v>1293876</v>
      </c>
      <c r="AW39" s="116">
        <v>3014059</v>
      </c>
      <c r="AX39" s="113">
        <v>1326209</v>
      </c>
      <c r="AY39" s="116">
        <v>3006385</v>
      </c>
      <c r="AZ39" s="113">
        <v>1591504</v>
      </c>
      <c r="BA39" s="116">
        <v>2771459</v>
      </c>
      <c r="BB39" s="113">
        <v>1191716</v>
      </c>
      <c r="BC39" s="116">
        <v>2771675</v>
      </c>
      <c r="BD39" s="113">
        <v>1233475</v>
      </c>
      <c r="BE39" s="116">
        <v>2835070</v>
      </c>
      <c r="BF39" s="113">
        <v>1497355</v>
      </c>
      <c r="BG39" s="116">
        <v>2589260</v>
      </c>
      <c r="BH39" s="113">
        <v>1103677</v>
      </c>
      <c r="BI39" s="116">
        <v>2806926</v>
      </c>
      <c r="BJ39" s="112">
        <v>919286</v>
      </c>
      <c r="BK39" s="116">
        <v>2607893</v>
      </c>
      <c r="BL39" s="113">
        <v>1187392</v>
      </c>
      <c r="BM39" s="116">
        <v>2774035</v>
      </c>
      <c r="BN39" s="112">
        <v>937521</v>
      </c>
      <c r="BO39" s="116">
        <v>2687974</v>
      </c>
      <c r="BP39" s="112">
        <v>912268</v>
      </c>
      <c r="BQ39" s="116">
        <v>2322506</v>
      </c>
      <c r="BR39" s="113">
        <v>1107451</v>
      </c>
      <c r="BS39" s="116">
        <v>2517279</v>
      </c>
      <c r="BT39" s="112">
        <v>816796</v>
      </c>
      <c r="BU39" s="116">
        <v>2511514</v>
      </c>
      <c r="BV39" s="112">
        <v>933769</v>
      </c>
      <c r="BW39" s="116">
        <v>2736440</v>
      </c>
      <c r="BX39" s="113">
        <v>1258010</v>
      </c>
      <c r="BY39" s="116">
        <v>2634318</v>
      </c>
      <c r="BZ39" s="112">
        <v>946627</v>
      </c>
      <c r="CA39" s="116">
        <v>2705600</v>
      </c>
      <c r="CB39" s="112">
        <v>960822</v>
      </c>
      <c r="CC39" s="116">
        <v>2653301</v>
      </c>
      <c r="CD39" s="113">
        <v>1262406</v>
      </c>
      <c r="CE39" s="116">
        <v>2540586</v>
      </c>
      <c r="CF39" s="112">
        <v>913449</v>
      </c>
      <c r="CG39" s="116">
        <v>2713045</v>
      </c>
      <c r="CH39" s="112">
        <v>873016</v>
      </c>
      <c r="CI39" s="116">
        <v>2400613</v>
      </c>
      <c r="CJ39" s="113">
        <v>1096618</v>
      </c>
      <c r="CK39" s="116">
        <v>2485114</v>
      </c>
      <c r="CL39" s="112">
        <v>786955</v>
      </c>
      <c r="CM39" s="116">
        <v>2263123</v>
      </c>
      <c r="CN39" s="112">
        <v>896778</v>
      </c>
      <c r="CO39" s="116">
        <v>2034377</v>
      </c>
      <c r="CP39" s="113">
        <v>1024095</v>
      </c>
      <c r="CQ39" s="116">
        <v>2168613</v>
      </c>
      <c r="CR39" s="112">
        <v>769426</v>
      </c>
      <c r="CS39" s="116">
        <v>2139023</v>
      </c>
      <c r="CT39" s="112">
        <v>710124</v>
      </c>
      <c r="CU39" s="116">
        <v>2182472</v>
      </c>
      <c r="CV39" s="112">
        <v>963577</v>
      </c>
      <c r="CW39" s="116">
        <v>2213641</v>
      </c>
      <c r="CX39" s="112">
        <v>694334</v>
      </c>
      <c r="CY39" s="116">
        <v>2230650</v>
      </c>
      <c r="CZ39" s="112">
        <v>752826</v>
      </c>
      <c r="DA39" s="116">
        <v>2196433</v>
      </c>
      <c r="DB39" s="112">
        <v>892921</v>
      </c>
      <c r="DC39" s="116">
        <v>2191028</v>
      </c>
      <c r="DD39" s="112">
        <v>655841</v>
      </c>
      <c r="DE39" s="116">
        <v>2273291</v>
      </c>
      <c r="DF39" s="112">
        <v>651020</v>
      </c>
      <c r="DG39" s="116">
        <v>2104542</v>
      </c>
      <c r="DH39" s="112">
        <v>829118</v>
      </c>
      <c r="DI39" s="112">
        <v>628443</v>
      </c>
      <c r="DJ39" s="112">
        <v>760490</v>
      </c>
      <c r="DK39" s="112">
        <v>785983</v>
      </c>
      <c r="DL39" s="112">
        <v>601291</v>
      </c>
      <c r="DM39" s="112">
        <v>667584</v>
      </c>
      <c r="DN39" s="113">
        <v>1055172</v>
      </c>
      <c r="DO39" s="112">
        <v>867208</v>
      </c>
      <c r="DP39" s="113">
        <v>4696651</v>
      </c>
      <c r="DQ39" s="113">
        <v>7291834</v>
      </c>
      <c r="DR39" s="113">
        <v>5777261</v>
      </c>
      <c r="DS39" s="113">
        <v>6843559</v>
      </c>
      <c r="DT39" s="113">
        <v>7438675</v>
      </c>
      <c r="DU39" s="113">
        <v>5866576</v>
      </c>
      <c r="DV39" s="113">
        <v>3837273</v>
      </c>
      <c r="DW39" s="113">
        <v>5118279</v>
      </c>
      <c r="DX39" s="113">
        <v>5806062</v>
      </c>
    </row>
    <row r="40" spans="1:128" x14ac:dyDescent="0.2">
      <c r="A40" s="105" t="s">
        <v>806</v>
      </c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2"/>
      <c r="BH40" s="102"/>
      <c r="BI40" s="102"/>
      <c r="BJ40" s="102"/>
      <c r="BK40" s="102"/>
      <c r="BL40" s="102"/>
      <c r="BM40" s="102"/>
      <c r="BN40" s="102"/>
      <c r="BO40" s="102"/>
      <c r="BP40" s="102"/>
      <c r="BQ40" s="102"/>
      <c r="BR40" s="102"/>
      <c r="BS40" s="102"/>
      <c r="BT40" s="102"/>
      <c r="BU40" s="102"/>
      <c r="BV40" s="102"/>
      <c r="BW40" s="102"/>
      <c r="BX40" s="102"/>
      <c r="BY40" s="102"/>
      <c r="BZ40" s="102"/>
      <c r="CA40" s="102"/>
      <c r="CB40" s="102"/>
      <c r="CC40" s="102"/>
      <c r="CD40" s="102"/>
      <c r="CE40" s="102"/>
      <c r="CF40" s="102"/>
      <c r="CG40" s="102"/>
      <c r="CH40" s="102"/>
      <c r="CI40" s="102"/>
      <c r="CJ40" s="102"/>
      <c r="CK40" s="102"/>
      <c r="CL40" s="102"/>
      <c r="CM40" s="102"/>
      <c r="CN40" s="102"/>
      <c r="CO40" s="102"/>
      <c r="CP40" s="102"/>
      <c r="CQ40" s="102"/>
      <c r="CR40" s="102"/>
      <c r="CS40" s="111">
        <v>1</v>
      </c>
      <c r="CT40" s="102"/>
      <c r="CU40" s="102"/>
      <c r="CV40" s="102"/>
      <c r="CW40" s="102"/>
      <c r="CX40" s="102"/>
      <c r="CY40" s="102"/>
      <c r="CZ40" s="102"/>
      <c r="DA40" s="111">
        <v>1</v>
      </c>
      <c r="DB40" s="102"/>
      <c r="DC40" s="111">
        <v>1</v>
      </c>
      <c r="DD40" s="102"/>
      <c r="DE40" s="102"/>
      <c r="DF40" s="102"/>
      <c r="DG40" s="102"/>
      <c r="DH40" s="102"/>
      <c r="DI40" s="102"/>
      <c r="DJ40" s="102"/>
      <c r="DK40" s="102"/>
      <c r="DL40" s="102"/>
      <c r="DM40" s="102"/>
      <c r="DN40" s="102"/>
      <c r="DO40" s="102"/>
      <c r="DP40" s="113">
        <v>1102711</v>
      </c>
      <c r="DQ40" s="113">
        <v>5475653</v>
      </c>
      <c r="DR40" s="113">
        <v>2643919</v>
      </c>
      <c r="DS40" s="113">
        <v>3623339</v>
      </c>
      <c r="DT40" s="118">
        <v>14434470</v>
      </c>
      <c r="DU40" s="113">
        <v>4014954</v>
      </c>
      <c r="DV40" s="113">
        <v>5323300</v>
      </c>
      <c r="DW40" s="118">
        <v>14532904</v>
      </c>
      <c r="DX40" s="113">
        <v>5728205</v>
      </c>
    </row>
    <row r="41" spans="1:128" x14ac:dyDescent="0.2">
      <c r="A41" s="105" t="s">
        <v>260</v>
      </c>
      <c r="B41" s="113">
        <v>1553444</v>
      </c>
      <c r="C41" s="115">
        <v>320469</v>
      </c>
      <c r="D41" s="113">
        <v>2255202</v>
      </c>
      <c r="E41" s="115">
        <v>344011</v>
      </c>
      <c r="F41" s="113">
        <v>1720983</v>
      </c>
      <c r="G41" s="115">
        <v>325766</v>
      </c>
      <c r="H41" s="113">
        <v>1791262</v>
      </c>
      <c r="I41" s="115">
        <v>336770</v>
      </c>
      <c r="J41" s="113">
        <v>2568738</v>
      </c>
      <c r="K41" s="115">
        <v>312443</v>
      </c>
      <c r="L41" s="113">
        <v>1794089</v>
      </c>
      <c r="M41" s="115">
        <v>318718</v>
      </c>
      <c r="N41" s="113">
        <v>1700645</v>
      </c>
      <c r="O41" s="115">
        <v>322292</v>
      </c>
      <c r="P41" s="113">
        <v>2137289</v>
      </c>
      <c r="Q41" s="115">
        <v>343436</v>
      </c>
      <c r="R41" s="113">
        <v>2028837</v>
      </c>
      <c r="S41" s="115">
        <v>330910</v>
      </c>
      <c r="T41" s="113">
        <v>2034405</v>
      </c>
      <c r="U41" s="115">
        <v>304777</v>
      </c>
      <c r="V41" s="113">
        <v>2570651</v>
      </c>
      <c r="W41" s="115">
        <v>338751</v>
      </c>
      <c r="X41" s="113">
        <v>2027650</v>
      </c>
      <c r="Y41" s="115">
        <v>309550</v>
      </c>
      <c r="Z41" s="113">
        <v>2390531</v>
      </c>
      <c r="AA41" s="115">
        <v>331429</v>
      </c>
      <c r="AB41" s="113">
        <v>2642498</v>
      </c>
      <c r="AC41" s="115">
        <v>324297</v>
      </c>
      <c r="AD41" s="113">
        <v>1974301</v>
      </c>
      <c r="AE41" s="115">
        <v>314224</v>
      </c>
      <c r="AF41" s="113">
        <v>2169702</v>
      </c>
      <c r="AG41" s="115">
        <v>334309</v>
      </c>
      <c r="AH41" s="113">
        <v>2595465</v>
      </c>
      <c r="AI41" s="115">
        <v>330296</v>
      </c>
      <c r="AJ41" s="113">
        <v>2023440</v>
      </c>
      <c r="AK41" s="115">
        <v>326079</v>
      </c>
      <c r="AL41" s="113">
        <v>1990509</v>
      </c>
      <c r="AM41" s="115">
        <v>315513</v>
      </c>
      <c r="AN41" s="113">
        <v>2666490</v>
      </c>
      <c r="AO41" s="115">
        <v>351495</v>
      </c>
      <c r="AP41" s="113">
        <v>1786164</v>
      </c>
      <c r="AQ41" s="115">
        <v>297336</v>
      </c>
      <c r="AR41" s="113">
        <v>2129996</v>
      </c>
      <c r="AS41" s="115">
        <v>313601</v>
      </c>
      <c r="AT41" s="113">
        <v>2780332</v>
      </c>
      <c r="AU41" s="115">
        <v>313175</v>
      </c>
      <c r="AV41" s="113">
        <v>2070065</v>
      </c>
      <c r="AW41" s="115">
        <v>307345</v>
      </c>
      <c r="AX41" s="113">
        <v>2279348</v>
      </c>
      <c r="AY41" s="115">
        <v>344277</v>
      </c>
      <c r="AZ41" s="113">
        <v>2537000</v>
      </c>
      <c r="BA41" s="115">
        <v>330271</v>
      </c>
      <c r="BB41" s="113">
        <v>2059991</v>
      </c>
      <c r="BC41" s="115">
        <v>341224</v>
      </c>
      <c r="BD41" s="113">
        <v>2369625</v>
      </c>
      <c r="BE41" s="115">
        <v>347275</v>
      </c>
      <c r="BF41" s="113">
        <v>2969294</v>
      </c>
      <c r="BG41" s="115">
        <v>306278</v>
      </c>
      <c r="BH41" s="113">
        <v>2295012</v>
      </c>
      <c r="BI41" s="115">
        <v>325777</v>
      </c>
      <c r="BJ41" s="113">
        <v>2690166</v>
      </c>
      <c r="BK41" s="115">
        <v>337971</v>
      </c>
      <c r="BL41" s="113">
        <v>3223420</v>
      </c>
      <c r="BM41" s="115">
        <v>336197</v>
      </c>
      <c r="BN41" s="113">
        <v>2978932</v>
      </c>
      <c r="BO41" s="115">
        <v>332971</v>
      </c>
      <c r="BP41" s="113">
        <v>3022404</v>
      </c>
      <c r="BQ41" s="115">
        <v>296751</v>
      </c>
      <c r="BR41" s="113">
        <v>3657681</v>
      </c>
      <c r="BS41" s="115">
        <v>320147</v>
      </c>
      <c r="BT41" s="113">
        <v>3011122</v>
      </c>
      <c r="BU41" s="115">
        <v>338919</v>
      </c>
      <c r="BV41" s="113">
        <v>3172600</v>
      </c>
      <c r="BW41" s="115">
        <v>353322</v>
      </c>
      <c r="BX41" s="113">
        <v>3457558</v>
      </c>
      <c r="BY41" s="115">
        <v>318969</v>
      </c>
      <c r="BZ41" s="113">
        <v>2713059</v>
      </c>
      <c r="CA41" s="115">
        <v>346177</v>
      </c>
      <c r="CB41" s="113">
        <v>2819449</v>
      </c>
      <c r="CC41" s="115">
        <v>335666</v>
      </c>
      <c r="CD41" s="113">
        <v>4312506</v>
      </c>
      <c r="CE41" s="115">
        <v>306909</v>
      </c>
      <c r="CF41" s="113">
        <v>3452142</v>
      </c>
      <c r="CG41" s="115">
        <v>329548</v>
      </c>
      <c r="CH41" s="113">
        <v>3451089</v>
      </c>
      <c r="CI41" s="115">
        <v>320209</v>
      </c>
      <c r="CJ41" s="113">
        <v>4920688</v>
      </c>
      <c r="CK41" s="115">
        <v>344553</v>
      </c>
      <c r="CL41" s="113">
        <v>4254587</v>
      </c>
      <c r="CM41" s="115">
        <v>325775</v>
      </c>
      <c r="CN41" s="113">
        <v>4279353</v>
      </c>
      <c r="CO41" s="115">
        <v>284835</v>
      </c>
      <c r="CP41" s="113">
        <v>5519158</v>
      </c>
      <c r="CQ41" s="115">
        <v>308545</v>
      </c>
      <c r="CR41" s="113">
        <v>4008376</v>
      </c>
      <c r="CS41" s="115">
        <v>307900</v>
      </c>
      <c r="CT41" s="113">
        <v>4323273</v>
      </c>
      <c r="CU41" s="115">
        <v>322275</v>
      </c>
      <c r="CV41" s="113">
        <v>5865347</v>
      </c>
      <c r="CW41" s="115">
        <v>308752</v>
      </c>
      <c r="CX41" s="113">
        <v>4673734</v>
      </c>
      <c r="CY41" s="115">
        <v>326205</v>
      </c>
      <c r="CZ41" s="113">
        <v>5930775</v>
      </c>
      <c r="DA41" s="115">
        <v>296840</v>
      </c>
      <c r="DB41" s="113">
        <v>6429070</v>
      </c>
      <c r="DC41" s="115">
        <v>307011</v>
      </c>
      <c r="DD41" s="113">
        <v>6174898</v>
      </c>
      <c r="DE41" s="115">
        <v>303722</v>
      </c>
      <c r="DF41" s="113">
        <v>5712377</v>
      </c>
      <c r="DG41" s="115">
        <v>277262</v>
      </c>
      <c r="DH41" s="113">
        <v>9515221</v>
      </c>
      <c r="DI41" s="113">
        <v>7834456</v>
      </c>
      <c r="DJ41" s="113">
        <v>8006084</v>
      </c>
      <c r="DK41" s="113">
        <v>9022366</v>
      </c>
      <c r="DL41" s="113">
        <v>7521680</v>
      </c>
      <c r="DM41" s="113">
        <v>7403595</v>
      </c>
      <c r="DN41" s="113">
        <v>9983397</v>
      </c>
      <c r="DO41" s="113">
        <v>8564036</v>
      </c>
      <c r="DP41" s="113">
        <v>7781614</v>
      </c>
      <c r="DQ41" s="113">
        <v>8237516</v>
      </c>
      <c r="DR41" s="113">
        <v>6140648</v>
      </c>
      <c r="DS41" s="113">
        <v>5823755</v>
      </c>
      <c r="DT41" s="113">
        <v>7492570</v>
      </c>
      <c r="DU41" s="113">
        <v>5368229</v>
      </c>
      <c r="DV41" s="113">
        <v>5514058</v>
      </c>
      <c r="DW41" s="113">
        <v>7384088</v>
      </c>
      <c r="DX41" s="113">
        <v>5667257</v>
      </c>
    </row>
    <row r="42" spans="1:128" x14ac:dyDescent="0.2">
      <c r="A42" s="105" t="s">
        <v>387</v>
      </c>
      <c r="B42" s="113">
        <v>5330323</v>
      </c>
      <c r="C42" s="115">
        <v>108830</v>
      </c>
      <c r="D42" s="113">
        <v>6076106</v>
      </c>
      <c r="E42" s="115">
        <v>113395</v>
      </c>
      <c r="F42" s="113">
        <v>4811711</v>
      </c>
      <c r="G42" s="115">
        <v>110946</v>
      </c>
      <c r="H42" s="113">
        <v>5695635</v>
      </c>
      <c r="I42" s="115">
        <v>128158</v>
      </c>
      <c r="J42" s="113">
        <v>7510419</v>
      </c>
      <c r="K42" s="115">
        <v>136603</v>
      </c>
      <c r="L42" s="113">
        <v>7198752</v>
      </c>
      <c r="M42" s="115">
        <v>155613</v>
      </c>
      <c r="N42" s="113">
        <v>6982827</v>
      </c>
      <c r="O42" s="115">
        <v>149204</v>
      </c>
      <c r="P42" s="113">
        <v>8034423</v>
      </c>
      <c r="Q42" s="115">
        <v>134508</v>
      </c>
      <c r="R42" s="113">
        <v>5941429</v>
      </c>
      <c r="S42" s="115">
        <v>128621</v>
      </c>
      <c r="T42" s="113">
        <v>6063119</v>
      </c>
      <c r="U42" s="115">
        <v>114364</v>
      </c>
      <c r="V42" s="113">
        <v>7815139</v>
      </c>
      <c r="W42" s="115">
        <v>135953</v>
      </c>
      <c r="X42" s="113">
        <v>6125189</v>
      </c>
      <c r="Y42" s="115">
        <v>124151</v>
      </c>
      <c r="Z42" s="113">
        <v>6164300</v>
      </c>
      <c r="AA42" s="115">
        <v>122071</v>
      </c>
      <c r="AB42" s="113">
        <v>7083553</v>
      </c>
      <c r="AC42" s="115">
        <v>121645</v>
      </c>
      <c r="AD42" s="113">
        <v>5457597</v>
      </c>
      <c r="AE42" s="115">
        <v>117631</v>
      </c>
      <c r="AF42" s="113">
        <v>5829086</v>
      </c>
      <c r="AG42" s="115">
        <v>126665</v>
      </c>
      <c r="AH42" s="113">
        <v>6893097</v>
      </c>
      <c r="AI42" s="115">
        <v>119085</v>
      </c>
      <c r="AJ42" s="113">
        <v>6086722</v>
      </c>
      <c r="AK42" s="115">
        <v>127592</v>
      </c>
      <c r="AL42" s="113">
        <v>5943555</v>
      </c>
      <c r="AM42" s="115">
        <v>125670</v>
      </c>
      <c r="AN42" s="113">
        <v>7086687</v>
      </c>
      <c r="AO42" s="115">
        <v>116036</v>
      </c>
      <c r="AP42" s="113">
        <v>5417360</v>
      </c>
      <c r="AQ42" s="115">
        <v>119544</v>
      </c>
      <c r="AR42" s="113">
        <v>5868857</v>
      </c>
      <c r="AS42" s="115">
        <v>114607</v>
      </c>
      <c r="AT42" s="113">
        <v>7482942</v>
      </c>
      <c r="AU42" s="115">
        <v>122936</v>
      </c>
      <c r="AV42" s="113">
        <v>5738245</v>
      </c>
      <c r="AW42" s="115">
        <v>116229</v>
      </c>
      <c r="AX42" s="113">
        <v>5635859</v>
      </c>
      <c r="AY42" s="115">
        <v>115692</v>
      </c>
      <c r="AZ42" s="113">
        <v>6454309</v>
      </c>
      <c r="BA42" s="115">
        <v>111384</v>
      </c>
      <c r="BB42" s="113">
        <v>5107851</v>
      </c>
      <c r="BC42" s="115">
        <v>113949</v>
      </c>
      <c r="BD42" s="113">
        <v>5472335</v>
      </c>
      <c r="BE42" s="115">
        <v>119960</v>
      </c>
      <c r="BF42" s="113">
        <v>7403220</v>
      </c>
      <c r="BG42" s="115">
        <v>114038</v>
      </c>
      <c r="BH42" s="113">
        <v>6504460</v>
      </c>
      <c r="BI42" s="115">
        <v>132742</v>
      </c>
      <c r="BJ42" s="113">
        <v>6203795</v>
      </c>
      <c r="BK42" s="115">
        <v>121531</v>
      </c>
      <c r="BL42" s="113">
        <v>7579344</v>
      </c>
      <c r="BM42" s="115">
        <v>106916</v>
      </c>
      <c r="BN42" s="113">
        <v>5836896</v>
      </c>
      <c r="BO42" s="115">
        <v>123475</v>
      </c>
      <c r="BP42" s="113">
        <v>6714183</v>
      </c>
      <c r="BQ42" s="115">
        <v>112718</v>
      </c>
      <c r="BR42" s="113">
        <v>8744690</v>
      </c>
      <c r="BS42" s="115">
        <v>117289</v>
      </c>
      <c r="BT42" s="113">
        <v>6749278</v>
      </c>
      <c r="BU42" s="115">
        <v>125021</v>
      </c>
      <c r="BV42" s="113">
        <v>6753914</v>
      </c>
      <c r="BW42" s="115">
        <v>119515</v>
      </c>
      <c r="BX42" s="113">
        <v>7660888</v>
      </c>
      <c r="BY42" s="115">
        <v>109656</v>
      </c>
      <c r="BZ42" s="113">
        <v>5918664</v>
      </c>
      <c r="CA42" s="115">
        <v>117500</v>
      </c>
      <c r="CB42" s="113">
        <v>6303668</v>
      </c>
      <c r="CC42" s="115">
        <v>115345</v>
      </c>
      <c r="CD42" s="113">
        <v>8167699</v>
      </c>
      <c r="CE42" s="115">
        <v>114696</v>
      </c>
      <c r="CF42" s="113">
        <v>7209820</v>
      </c>
      <c r="CG42" s="115">
        <v>130807</v>
      </c>
      <c r="CH42" s="113">
        <v>7742062</v>
      </c>
      <c r="CI42" s="115">
        <v>119319</v>
      </c>
      <c r="CJ42" s="113">
        <v>7521115</v>
      </c>
      <c r="CK42" s="115">
        <v>106996</v>
      </c>
      <c r="CL42" s="113">
        <v>6427406</v>
      </c>
      <c r="CM42" s="115">
        <v>110148</v>
      </c>
      <c r="CN42" s="113">
        <v>6295031</v>
      </c>
      <c r="CO42" s="114">
        <v>98959</v>
      </c>
      <c r="CP42" s="113">
        <v>8319292</v>
      </c>
      <c r="CQ42" s="115">
        <v>111691</v>
      </c>
      <c r="CR42" s="113">
        <v>6384097</v>
      </c>
      <c r="CS42" s="115">
        <v>107500</v>
      </c>
      <c r="CT42" s="113">
        <v>6268212</v>
      </c>
      <c r="CU42" s="115">
        <v>105426</v>
      </c>
      <c r="CV42" s="113">
        <v>8131724</v>
      </c>
      <c r="CW42" s="115">
        <v>102249</v>
      </c>
      <c r="CX42" s="113">
        <v>6530339</v>
      </c>
      <c r="CY42" s="115">
        <v>104857</v>
      </c>
      <c r="CZ42" s="113">
        <v>6643127</v>
      </c>
      <c r="DA42" s="115">
        <v>101340</v>
      </c>
      <c r="DB42" s="113">
        <v>8372355</v>
      </c>
      <c r="DC42" s="115">
        <v>106939</v>
      </c>
      <c r="DD42" s="113">
        <v>7223589</v>
      </c>
      <c r="DE42" s="115">
        <v>116139</v>
      </c>
      <c r="DF42" s="113">
        <v>7134928</v>
      </c>
      <c r="DG42" s="115">
        <v>102310</v>
      </c>
      <c r="DH42" s="113">
        <v>7424300</v>
      </c>
      <c r="DI42" s="113">
        <v>6417271</v>
      </c>
      <c r="DJ42" s="113">
        <v>6737538</v>
      </c>
      <c r="DK42" s="113">
        <v>8582634</v>
      </c>
      <c r="DL42" s="113">
        <v>7161834</v>
      </c>
      <c r="DM42" s="113">
        <v>6669158</v>
      </c>
      <c r="DN42" s="113">
        <v>8257852</v>
      </c>
      <c r="DO42" s="113">
        <v>6369125</v>
      </c>
      <c r="DP42" s="113">
        <v>6199686</v>
      </c>
      <c r="DQ42" s="113">
        <v>7852789</v>
      </c>
      <c r="DR42" s="113">
        <v>6393207</v>
      </c>
      <c r="DS42" s="113">
        <v>6361028</v>
      </c>
      <c r="DT42" s="113">
        <v>6031897</v>
      </c>
      <c r="DU42" s="113">
        <v>4479357</v>
      </c>
      <c r="DV42" s="113">
        <v>5396728</v>
      </c>
      <c r="DW42" s="113">
        <v>6568734</v>
      </c>
      <c r="DX42" s="113">
        <v>5637692</v>
      </c>
    </row>
    <row r="43" spans="1:128" x14ac:dyDescent="0.2">
      <c r="A43" s="105" t="s">
        <v>165</v>
      </c>
      <c r="B43" s="113">
        <v>2999902</v>
      </c>
      <c r="C43" s="115">
        <v>351272</v>
      </c>
      <c r="D43" s="113">
        <v>3758824</v>
      </c>
      <c r="E43" s="115">
        <v>378799</v>
      </c>
      <c r="F43" s="113">
        <v>2995769</v>
      </c>
      <c r="G43" s="115">
        <v>373912</v>
      </c>
      <c r="H43" s="113">
        <v>2992304</v>
      </c>
      <c r="I43" s="115">
        <v>377581</v>
      </c>
      <c r="J43" s="113">
        <v>3758857</v>
      </c>
      <c r="K43" s="115">
        <v>379294</v>
      </c>
      <c r="L43" s="113">
        <v>3083859</v>
      </c>
      <c r="M43" s="115">
        <v>392568</v>
      </c>
      <c r="N43" s="113">
        <v>3118002</v>
      </c>
      <c r="O43" s="115">
        <v>404532</v>
      </c>
      <c r="P43" s="113">
        <v>4155633</v>
      </c>
      <c r="Q43" s="115">
        <v>418435</v>
      </c>
      <c r="R43" s="113">
        <v>2997769</v>
      </c>
      <c r="S43" s="115">
        <v>383304</v>
      </c>
      <c r="T43" s="113">
        <v>2916651</v>
      </c>
      <c r="U43" s="115">
        <v>342292</v>
      </c>
      <c r="V43" s="113">
        <v>3764239</v>
      </c>
      <c r="W43" s="115">
        <v>364402</v>
      </c>
      <c r="X43" s="113">
        <v>2673771</v>
      </c>
      <c r="Y43" s="115">
        <v>334903</v>
      </c>
      <c r="Z43" s="113">
        <v>3135710</v>
      </c>
      <c r="AA43" s="115">
        <v>337454</v>
      </c>
      <c r="AB43" s="113">
        <v>3495250</v>
      </c>
      <c r="AC43" s="115">
        <v>324407</v>
      </c>
      <c r="AD43" s="113">
        <v>2431722</v>
      </c>
      <c r="AE43" s="115">
        <v>305648</v>
      </c>
      <c r="AF43" s="113">
        <v>2364086</v>
      </c>
      <c r="AG43" s="115">
        <v>312905</v>
      </c>
      <c r="AH43" s="113">
        <v>2909905</v>
      </c>
      <c r="AI43" s="115">
        <v>289980</v>
      </c>
      <c r="AJ43" s="113">
        <v>2147685</v>
      </c>
      <c r="AK43" s="115">
        <v>286169</v>
      </c>
      <c r="AL43" s="113">
        <v>2030776</v>
      </c>
      <c r="AM43" s="115">
        <v>272807</v>
      </c>
      <c r="AN43" s="113">
        <v>2621921</v>
      </c>
      <c r="AO43" s="115">
        <v>277575</v>
      </c>
      <c r="AP43" s="113">
        <v>2063782</v>
      </c>
      <c r="AQ43" s="115">
        <v>259429</v>
      </c>
      <c r="AR43" s="113">
        <v>1987790</v>
      </c>
      <c r="AS43" s="115">
        <v>245476</v>
      </c>
      <c r="AT43" s="113">
        <v>2826639</v>
      </c>
      <c r="AU43" s="115">
        <v>247696</v>
      </c>
      <c r="AV43" s="113">
        <v>2384772</v>
      </c>
      <c r="AW43" s="115">
        <v>228427</v>
      </c>
      <c r="AX43" s="113">
        <v>2398752</v>
      </c>
      <c r="AY43" s="115">
        <v>242958</v>
      </c>
      <c r="AZ43" s="113">
        <v>2795978</v>
      </c>
      <c r="BA43" s="115">
        <v>220993</v>
      </c>
      <c r="BB43" s="113">
        <v>2260764</v>
      </c>
      <c r="BC43" s="115">
        <v>235799</v>
      </c>
      <c r="BD43" s="113">
        <v>2074890</v>
      </c>
      <c r="BE43" s="115">
        <v>233142</v>
      </c>
      <c r="BF43" s="113">
        <v>2810229</v>
      </c>
      <c r="BG43" s="115">
        <v>214035</v>
      </c>
      <c r="BH43" s="113">
        <v>2383815</v>
      </c>
      <c r="BI43" s="115">
        <v>228039</v>
      </c>
      <c r="BJ43" s="113">
        <v>2335018</v>
      </c>
      <c r="BK43" s="115">
        <v>213695</v>
      </c>
      <c r="BL43" s="113">
        <v>2837728</v>
      </c>
      <c r="BM43" s="115">
        <v>214674</v>
      </c>
      <c r="BN43" s="113">
        <v>2397435</v>
      </c>
      <c r="BO43" s="115">
        <v>213086</v>
      </c>
      <c r="BP43" s="113">
        <v>2383727</v>
      </c>
      <c r="BQ43" s="115">
        <v>184574</v>
      </c>
      <c r="BR43" s="113">
        <v>2725563</v>
      </c>
      <c r="BS43" s="115">
        <v>192709</v>
      </c>
      <c r="BT43" s="113">
        <v>2559886</v>
      </c>
      <c r="BU43" s="115">
        <v>189841</v>
      </c>
      <c r="BV43" s="113">
        <v>3222717</v>
      </c>
      <c r="BW43" s="115">
        <v>184443</v>
      </c>
      <c r="BX43" s="113">
        <v>3804858</v>
      </c>
      <c r="BY43" s="115">
        <v>181491</v>
      </c>
      <c r="BZ43" s="113">
        <v>3190950</v>
      </c>
      <c r="CA43" s="115">
        <v>171881</v>
      </c>
      <c r="CB43" s="113">
        <v>3148079</v>
      </c>
      <c r="CC43" s="115">
        <v>165756</v>
      </c>
      <c r="CD43" s="113">
        <v>3938628</v>
      </c>
      <c r="CE43" s="115">
        <v>159889</v>
      </c>
      <c r="CF43" s="113">
        <v>3163962</v>
      </c>
      <c r="CG43" s="115">
        <v>166211</v>
      </c>
      <c r="CH43" s="113">
        <v>3290410</v>
      </c>
      <c r="CI43" s="115">
        <v>149298</v>
      </c>
      <c r="CJ43" s="113">
        <v>4075036</v>
      </c>
      <c r="CK43" s="115">
        <v>160820</v>
      </c>
      <c r="CL43" s="113">
        <v>3058646</v>
      </c>
      <c r="CM43" s="115">
        <v>142203</v>
      </c>
      <c r="CN43" s="113">
        <v>3169710</v>
      </c>
      <c r="CO43" s="115">
        <v>131946</v>
      </c>
      <c r="CP43" s="113">
        <v>3547934</v>
      </c>
      <c r="CQ43" s="115">
        <v>142052</v>
      </c>
      <c r="CR43" s="113">
        <v>2798902</v>
      </c>
      <c r="CS43" s="115">
        <v>133640</v>
      </c>
      <c r="CT43" s="112">
        <v>791498</v>
      </c>
      <c r="CU43" s="115">
        <v>114105</v>
      </c>
      <c r="CV43" s="113">
        <v>1925948</v>
      </c>
      <c r="CW43" s="114">
        <v>93519</v>
      </c>
      <c r="CX43" s="113">
        <v>3280680</v>
      </c>
      <c r="CY43" s="115">
        <v>121510</v>
      </c>
      <c r="CZ43" s="113">
        <v>2731879</v>
      </c>
      <c r="DA43" s="115">
        <v>100268</v>
      </c>
      <c r="DB43" s="113">
        <v>2978327</v>
      </c>
      <c r="DC43" s="115">
        <v>100086</v>
      </c>
      <c r="DD43" s="113">
        <v>3061543</v>
      </c>
      <c r="DE43" s="115">
        <v>113401</v>
      </c>
      <c r="DF43" s="113">
        <v>3035204</v>
      </c>
      <c r="DG43" s="114">
        <v>94206</v>
      </c>
      <c r="DH43" s="113">
        <v>5065412</v>
      </c>
      <c r="DI43" s="113">
        <v>3530840</v>
      </c>
      <c r="DJ43" s="113">
        <v>3752029</v>
      </c>
      <c r="DK43" s="113">
        <v>4213222</v>
      </c>
      <c r="DL43" s="113">
        <v>3654093</v>
      </c>
      <c r="DM43" s="113">
        <v>3949309</v>
      </c>
      <c r="DN43" s="113">
        <v>5498816</v>
      </c>
      <c r="DO43" s="113">
        <v>4103255</v>
      </c>
      <c r="DP43" s="113">
        <v>5419083</v>
      </c>
      <c r="DQ43" s="113">
        <v>6421782</v>
      </c>
      <c r="DR43" s="113">
        <v>5391396</v>
      </c>
      <c r="DS43" s="113">
        <v>4655352</v>
      </c>
      <c r="DT43" s="113">
        <v>6445149</v>
      </c>
      <c r="DU43" s="113">
        <v>4857526</v>
      </c>
      <c r="DV43" s="113">
        <v>4905136</v>
      </c>
      <c r="DW43" s="113">
        <v>6685556</v>
      </c>
      <c r="DX43" s="113">
        <v>5176302</v>
      </c>
    </row>
    <row r="44" spans="1:128" x14ac:dyDescent="0.2">
      <c r="A44" s="105" t="s">
        <v>149</v>
      </c>
      <c r="B44" s="113">
        <v>2336089</v>
      </c>
      <c r="C44" s="115">
        <v>220469</v>
      </c>
      <c r="D44" s="113">
        <v>3371330</v>
      </c>
      <c r="E44" s="115">
        <v>229806</v>
      </c>
      <c r="F44" s="113">
        <v>2457535</v>
      </c>
      <c r="G44" s="115">
        <v>219009</v>
      </c>
      <c r="H44" s="113">
        <v>2601628</v>
      </c>
      <c r="I44" s="115">
        <v>217132</v>
      </c>
      <c r="J44" s="113">
        <v>3058721</v>
      </c>
      <c r="K44" s="115">
        <v>208749</v>
      </c>
      <c r="L44" s="113">
        <v>2417695</v>
      </c>
      <c r="M44" s="115">
        <v>194378</v>
      </c>
      <c r="N44" s="113">
        <v>2230617</v>
      </c>
      <c r="O44" s="115">
        <v>178409</v>
      </c>
      <c r="P44" s="113">
        <v>2706325</v>
      </c>
      <c r="Q44" s="115">
        <v>182800</v>
      </c>
      <c r="R44" s="113">
        <v>2063331</v>
      </c>
      <c r="S44" s="115">
        <v>168842</v>
      </c>
      <c r="T44" s="113">
        <v>2535389</v>
      </c>
      <c r="U44" s="115">
        <v>161300</v>
      </c>
      <c r="V44" s="113">
        <v>3757168</v>
      </c>
      <c r="W44" s="115">
        <v>207600</v>
      </c>
      <c r="X44" s="113">
        <v>3308557</v>
      </c>
      <c r="Y44" s="115">
        <v>210136</v>
      </c>
      <c r="Z44" s="113">
        <v>3886572</v>
      </c>
      <c r="AA44" s="115">
        <v>242381</v>
      </c>
      <c r="AB44" s="113">
        <v>4219077</v>
      </c>
      <c r="AC44" s="115">
        <v>221773</v>
      </c>
      <c r="AD44" s="113">
        <v>3149654</v>
      </c>
      <c r="AE44" s="115">
        <v>197501</v>
      </c>
      <c r="AF44" s="113">
        <v>3137668</v>
      </c>
      <c r="AG44" s="115">
        <v>207152</v>
      </c>
      <c r="AH44" s="113">
        <v>3911816</v>
      </c>
      <c r="AI44" s="115">
        <v>195901</v>
      </c>
      <c r="AJ44" s="113">
        <v>3020810</v>
      </c>
      <c r="AK44" s="115">
        <v>185227</v>
      </c>
      <c r="AL44" s="113">
        <v>2960609</v>
      </c>
      <c r="AM44" s="115">
        <v>178693</v>
      </c>
      <c r="AN44" s="113">
        <v>3365124</v>
      </c>
      <c r="AO44" s="115">
        <v>180651</v>
      </c>
      <c r="AP44" s="113">
        <v>2843852</v>
      </c>
      <c r="AQ44" s="115">
        <v>163218</v>
      </c>
      <c r="AR44" s="113">
        <v>3037069</v>
      </c>
      <c r="AS44" s="115">
        <v>165247</v>
      </c>
      <c r="AT44" s="113">
        <v>4356918</v>
      </c>
      <c r="AU44" s="115">
        <v>204161</v>
      </c>
      <c r="AV44" s="113">
        <v>3960666</v>
      </c>
      <c r="AW44" s="115">
        <v>210377</v>
      </c>
      <c r="AX44" s="113">
        <v>3797666</v>
      </c>
      <c r="AY44" s="115">
        <v>211724</v>
      </c>
      <c r="AZ44" s="113">
        <v>4433295</v>
      </c>
      <c r="BA44" s="115">
        <v>196032</v>
      </c>
      <c r="BB44" s="113">
        <v>3498347</v>
      </c>
      <c r="BC44" s="115">
        <v>184530</v>
      </c>
      <c r="BD44" s="113">
        <v>3342831</v>
      </c>
      <c r="BE44" s="115">
        <v>187035</v>
      </c>
      <c r="BF44" s="113">
        <v>4222046</v>
      </c>
      <c r="BG44" s="115">
        <v>160356</v>
      </c>
      <c r="BH44" s="113">
        <v>3256970</v>
      </c>
      <c r="BI44" s="115">
        <v>166449</v>
      </c>
      <c r="BJ44" s="113">
        <v>2982908</v>
      </c>
      <c r="BK44" s="115">
        <v>154310</v>
      </c>
      <c r="BL44" s="113">
        <v>4013418</v>
      </c>
      <c r="BM44" s="115">
        <v>151510</v>
      </c>
      <c r="BN44" s="113">
        <v>2998746</v>
      </c>
      <c r="BO44" s="115">
        <v>146809</v>
      </c>
      <c r="BP44" s="113">
        <v>3004724</v>
      </c>
      <c r="BQ44" s="115">
        <v>134443</v>
      </c>
      <c r="BR44" s="113">
        <v>4010565</v>
      </c>
      <c r="BS44" s="115">
        <v>155040</v>
      </c>
      <c r="BT44" s="113">
        <v>4144640</v>
      </c>
      <c r="BU44" s="115">
        <v>173807</v>
      </c>
      <c r="BV44" s="113">
        <v>3970503</v>
      </c>
      <c r="BW44" s="115">
        <v>192427</v>
      </c>
      <c r="BX44" s="113">
        <v>4572666</v>
      </c>
      <c r="BY44" s="115">
        <v>156063</v>
      </c>
      <c r="BZ44" s="113">
        <v>3117910</v>
      </c>
      <c r="CA44" s="115">
        <v>153084</v>
      </c>
      <c r="CB44" s="113">
        <v>3193590</v>
      </c>
      <c r="CC44" s="115">
        <v>148595</v>
      </c>
      <c r="CD44" s="113">
        <v>4432035</v>
      </c>
      <c r="CE44" s="115">
        <v>138873</v>
      </c>
      <c r="CF44" s="113">
        <v>3306257</v>
      </c>
      <c r="CG44" s="115">
        <v>146912</v>
      </c>
      <c r="CH44" s="113">
        <v>3500392</v>
      </c>
      <c r="CI44" s="115">
        <v>129369</v>
      </c>
      <c r="CJ44" s="113">
        <v>4230728</v>
      </c>
      <c r="CK44" s="115">
        <v>134961</v>
      </c>
      <c r="CL44" s="113">
        <v>3338066</v>
      </c>
      <c r="CM44" s="115">
        <v>131386</v>
      </c>
      <c r="CN44" s="113">
        <v>3184922</v>
      </c>
      <c r="CO44" s="115">
        <v>123432</v>
      </c>
      <c r="CP44" s="113">
        <v>4808707</v>
      </c>
      <c r="CQ44" s="115">
        <v>152885</v>
      </c>
      <c r="CR44" s="113">
        <v>4978691</v>
      </c>
      <c r="CS44" s="115">
        <v>173214</v>
      </c>
      <c r="CT44" s="113">
        <v>5330197</v>
      </c>
      <c r="CU44" s="115">
        <v>193878</v>
      </c>
      <c r="CV44" s="113">
        <v>5927957</v>
      </c>
      <c r="CW44" s="115">
        <v>165950</v>
      </c>
      <c r="CX44" s="113">
        <v>4401248</v>
      </c>
      <c r="CY44" s="115">
        <v>162935</v>
      </c>
      <c r="CZ44" s="113">
        <v>4273911</v>
      </c>
      <c r="DA44" s="115">
        <v>156448</v>
      </c>
      <c r="DB44" s="113">
        <v>4648083</v>
      </c>
      <c r="DC44" s="115">
        <v>151088</v>
      </c>
      <c r="DD44" s="113">
        <v>3994892</v>
      </c>
      <c r="DE44" s="115">
        <v>152978</v>
      </c>
      <c r="DF44" s="113">
        <v>3892530</v>
      </c>
      <c r="DG44" s="115">
        <v>130896</v>
      </c>
      <c r="DH44" s="113">
        <v>4444211</v>
      </c>
      <c r="DI44" s="113">
        <v>3469130</v>
      </c>
      <c r="DJ44" s="113">
        <v>3452555</v>
      </c>
      <c r="DK44" s="113">
        <v>4831798</v>
      </c>
      <c r="DL44" s="113">
        <v>4133298</v>
      </c>
      <c r="DM44" s="113">
        <v>4503550</v>
      </c>
      <c r="DN44" s="113">
        <v>4820434</v>
      </c>
      <c r="DO44" s="113">
        <v>3657455</v>
      </c>
      <c r="DP44" s="113">
        <v>3563518</v>
      </c>
      <c r="DQ44" s="113">
        <v>4409063</v>
      </c>
      <c r="DR44" s="113">
        <v>3435301</v>
      </c>
      <c r="DS44" s="113">
        <v>3171137</v>
      </c>
      <c r="DT44" s="113">
        <v>3814537</v>
      </c>
      <c r="DU44" s="113">
        <v>2821060</v>
      </c>
      <c r="DV44" s="113">
        <v>3643410</v>
      </c>
      <c r="DW44" s="113">
        <v>5627588</v>
      </c>
      <c r="DX44" s="113">
        <v>5162877</v>
      </c>
    </row>
    <row r="45" spans="1:128" x14ac:dyDescent="0.2">
      <c r="A45" s="105" t="s">
        <v>399</v>
      </c>
      <c r="B45" s="113">
        <v>1791165</v>
      </c>
      <c r="C45" s="116">
        <v>1184718</v>
      </c>
      <c r="D45" s="113">
        <v>3300725</v>
      </c>
      <c r="E45" s="116">
        <v>1918326</v>
      </c>
      <c r="F45" s="113">
        <v>3487718</v>
      </c>
      <c r="G45" s="116">
        <v>2420351</v>
      </c>
      <c r="H45" s="113">
        <v>2919145</v>
      </c>
      <c r="I45" s="116">
        <v>1905383</v>
      </c>
      <c r="J45" s="113">
        <v>2486395</v>
      </c>
      <c r="K45" s="116">
        <v>1305930</v>
      </c>
      <c r="L45" s="113">
        <v>1738528</v>
      </c>
      <c r="M45" s="116">
        <v>1193598</v>
      </c>
      <c r="N45" s="113">
        <v>1684893</v>
      </c>
      <c r="O45" s="116">
        <v>1185179</v>
      </c>
      <c r="P45" s="113">
        <v>1943378</v>
      </c>
      <c r="Q45" s="116">
        <v>1180323</v>
      </c>
      <c r="R45" s="113">
        <v>1594345</v>
      </c>
      <c r="S45" s="116">
        <v>1206952</v>
      </c>
      <c r="T45" s="113">
        <v>1779166</v>
      </c>
      <c r="U45" s="116">
        <v>1192522</v>
      </c>
      <c r="V45" s="113">
        <v>2121241</v>
      </c>
      <c r="W45" s="116">
        <v>1373768</v>
      </c>
      <c r="X45" s="113">
        <v>1627382</v>
      </c>
      <c r="Y45" s="116">
        <v>1210635</v>
      </c>
      <c r="Z45" s="113">
        <v>1514314</v>
      </c>
      <c r="AA45" s="116">
        <v>1233793</v>
      </c>
      <c r="AB45" s="113">
        <v>2551884</v>
      </c>
      <c r="AC45" s="116">
        <v>1755105</v>
      </c>
      <c r="AD45" s="113">
        <v>2902691</v>
      </c>
      <c r="AE45" s="116">
        <v>2381271</v>
      </c>
      <c r="AF45" s="113">
        <v>2832021</v>
      </c>
      <c r="AG45" s="116">
        <v>2007315</v>
      </c>
      <c r="AH45" s="113">
        <v>2004891</v>
      </c>
      <c r="AI45" s="116">
        <v>1322039</v>
      </c>
      <c r="AJ45" s="113">
        <v>1433810</v>
      </c>
      <c r="AK45" s="116">
        <v>1168532</v>
      </c>
      <c r="AL45" s="113">
        <v>1375335</v>
      </c>
      <c r="AM45" s="116">
        <v>1152767</v>
      </c>
      <c r="AN45" s="113">
        <v>1779363</v>
      </c>
      <c r="AO45" s="116">
        <v>1169987</v>
      </c>
      <c r="AP45" s="113">
        <v>1398920</v>
      </c>
      <c r="AQ45" s="116">
        <v>1149127</v>
      </c>
      <c r="AR45" s="113">
        <v>1634974</v>
      </c>
      <c r="AS45" s="116">
        <v>1145676</v>
      </c>
      <c r="AT45" s="113">
        <v>1932332</v>
      </c>
      <c r="AU45" s="116">
        <v>1181008</v>
      </c>
      <c r="AV45" s="113">
        <v>1510330</v>
      </c>
      <c r="AW45" s="116">
        <v>1072249</v>
      </c>
      <c r="AX45" s="113">
        <v>1693650</v>
      </c>
      <c r="AY45" s="116">
        <v>1245643</v>
      </c>
      <c r="AZ45" s="113">
        <v>2773546</v>
      </c>
      <c r="BA45" s="116">
        <v>1607971</v>
      </c>
      <c r="BB45" s="113">
        <v>3460864</v>
      </c>
      <c r="BC45" s="116">
        <v>2363433</v>
      </c>
      <c r="BD45" s="113">
        <v>2917394</v>
      </c>
      <c r="BE45" s="116">
        <v>1904280</v>
      </c>
      <c r="BF45" s="113">
        <v>2490155</v>
      </c>
      <c r="BG45" s="116">
        <v>1253001</v>
      </c>
      <c r="BH45" s="113">
        <v>1751403</v>
      </c>
      <c r="BI45" s="116">
        <v>1251652</v>
      </c>
      <c r="BJ45" s="113">
        <v>1868393</v>
      </c>
      <c r="BK45" s="116">
        <v>1120575</v>
      </c>
      <c r="BL45" s="113">
        <v>2613149</v>
      </c>
      <c r="BM45" s="116">
        <v>1126397</v>
      </c>
      <c r="BN45" s="113">
        <v>2216418</v>
      </c>
      <c r="BO45" s="116">
        <v>1281897</v>
      </c>
      <c r="BP45" s="113">
        <v>2439637</v>
      </c>
      <c r="BQ45" s="116">
        <v>1177788</v>
      </c>
      <c r="BR45" s="113">
        <v>2838522</v>
      </c>
      <c r="BS45" s="116">
        <v>1191786</v>
      </c>
      <c r="BT45" s="113">
        <v>2226968</v>
      </c>
      <c r="BU45" s="116">
        <v>1205492</v>
      </c>
      <c r="BV45" s="113">
        <v>2343802</v>
      </c>
      <c r="BW45" s="116">
        <v>1315810</v>
      </c>
      <c r="BX45" s="113">
        <v>3917985</v>
      </c>
      <c r="BY45" s="116">
        <v>1768832</v>
      </c>
      <c r="BZ45" s="113">
        <v>4653692</v>
      </c>
      <c r="CA45" s="116">
        <v>2803328</v>
      </c>
      <c r="CB45" s="113">
        <v>3871374</v>
      </c>
      <c r="CC45" s="116">
        <v>1966638</v>
      </c>
      <c r="CD45" s="113">
        <v>3481183</v>
      </c>
      <c r="CE45" s="116">
        <v>1517008</v>
      </c>
      <c r="CF45" s="113">
        <v>2297748</v>
      </c>
      <c r="CG45" s="116">
        <v>1430140</v>
      </c>
      <c r="CH45" s="113">
        <v>2202449</v>
      </c>
      <c r="CI45" s="116">
        <v>1257800</v>
      </c>
      <c r="CJ45" s="113">
        <v>2488527</v>
      </c>
      <c r="CK45" s="116">
        <v>1265098</v>
      </c>
      <c r="CL45" s="113">
        <v>2137728</v>
      </c>
      <c r="CM45" s="116">
        <v>1292592</v>
      </c>
      <c r="CN45" s="113">
        <v>2120287</v>
      </c>
      <c r="CO45" s="116">
        <v>1207978</v>
      </c>
      <c r="CP45" s="113">
        <v>2670534</v>
      </c>
      <c r="CQ45" s="116">
        <v>1308325</v>
      </c>
      <c r="CR45" s="113">
        <v>2110696</v>
      </c>
      <c r="CS45" s="116">
        <v>1304218</v>
      </c>
      <c r="CT45" s="113">
        <v>2974401</v>
      </c>
      <c r="CU45" s="116">
        <v>1348797</v>
      </c>
      <c r="CV45" s="113">
        <v>3544680</v>
      </c>
      <c r="CW45" s="116">
        <v>1773032</v>
      </c>
      <c r="CX45" s="113">
        <v>3247341</v>
      </c>
      <c r="CY45" s="116">
        <v>2460114</v>
      </c>
      <c r="CZ45" s="113">
        <v>2798384</v>
      </c>
      <c r="DA45" s="116">
        <v>1979737</v>
      </c>
      <c r="DB45" s="113">
        <v>2998008</v>
      </c>
      <c r="DC45" s="116">
        <v>1692189</v>
      </c>
      <c r="DD45" s="113">
        <v>2019277</v>
      </c>
      <c r="DE45" s="116">
        <v>1578584</v>
      </c>
      <c r="DF45" s="113">
        <v>1969272</v>
      </c>
      <c r="DG45" s="116">
        <v>1357961</v>
      </c>
      <c r="DH45" s="113">
        <v>2272394</v>
      </c>
      <c r="DI45" s="113">
        <v>1995057</v>
      </c>
      <c r="DJ45" s="113">
        <v>2190812</v>
      </c>
      <c r="DK45" s="113">
        <v>2335128</v>
      </c>
      <c r="DL45" s="113">
        <v>2079355</v>
      </c>
      <c r="DM45" s="113">
        <v>2308710</v>
      </c>
      <c r="DN45" s="113">
        <v>3413736</v>
      </c>
      <c r="DO45" s="113">
        <v>3427497</v>
      </c>
      <c r="DP45" s="118">
        <v>11751008</v>
      </c>
      <c r="DQ45" s="113">
        <v>8536484</v>
      </c>
      <c r="DR45" s="113">
        <v>6479532</v>
      </c>
      <c r="DS45" s="113">
        <v>6539805</v>
      </c>
      <c r="DT45" s="113">
        <v>8906028</v>
      </c>
      <c r="DU45" s="113">
        <v>8226588</v>
      </c>
      <c r="DV45" s="113">
        <v>6308277</v>
      </c>
      <c r="DW45" s="113">
        <v>8327568</v>
      </c>
      <c r="DX45" s="113">
        <v>5025196</v>
      </c>
    </row>
    <row r="46" spans="1:128" x14ac:dyDescent="0.2">
      <c r="A46" s="105" t="s">
        <v>191</v>
      </c>
      <c r="B46" s="113">
        <v>1653375</v>
      </c>
      <c r="C46" s="115">
        <v>183794</v>
      </c>
      <c r="D46" s="113">
        <v>2741261</v>
      </c>
      <c r="E46" s="115">
        <v>162896</v>
      </c>
      <c r="F46" s="113">
        <v>1815562</v>
      </c>
      <c r="G46" s="115">
        <v>140841</v>
      </c>
      <c r="H46" s="113">
        <v>2064973</v>
      </c>
      <c r="I46" s="115">
        <v>147829</v>
      </c>
      <c r="J46" s="113">
        <v>2530303</v>
      </c>
      <c r="K46" s="115">
        <v>146861</v>
      </c>
      <c r="L46" s="113">
        <v>2014162</v>
      </c>
      <c r="M46" s="115">
        <v>141530</v>
      </c>
      <c r="N46" s="113">
        <v>1598929</v>
      </c>
      <c r="O46" s="115">
        <v>127481</v>
      </c>
      <c r="P46" s="113">
        <v>1774178</v>
      </c>
      <c r="Q46" s="115">
        <v>118224</v>
      </c>
      <c r="R46" s="113">
        <v>1505577</v>
      </c>
      <c r="S46" s="115">
        <v>111635</v>
      </c>
      <c r="T46" s="113">
        <v>1582023</v>
      </c>
      <c r="U46" s="115">
        <v>128947</v>
      </c>
      <c r="V46" s="113">
        <v>2592385</v>
      </c>
      <c r="W46" s="115">
        <v>200939</v>
      </c>
      <c r="X46" s="113">
        <v>2352817</v>
      </c>
      <c r="Y46" s="115">
        <v>236147</v>
      </c>
      <c r="Z46" s="113">
        <v>3419947</v>
      </c>
      <c r="AA46" s="115">
        <v>276988</v>
      </c>
      <c r="AB46" s="113">
        <v>3702428</v>
      </c>
      <c r="AC46" s="115">
        <v>230475</v>
      </c>
      <c r="AD46" s="113">
        <v>2727880</v>
      </c>
      <c r="AE46" s="115">
        <v>192235</v>
      </c>
      <c r="AF46" s="113">
        <v>2709324</v>
      </c>
      <c r="AG46" s="115">
        <v>213620</v>
      </c>
      <c r="AH46" s="113">
        <v>3435380</v>
      </c>
      <c r="AI46" s="115">
        <v>206543</v>
      </c>
      <c r="AJ46" s="113">
        <v>2783974</v>
      </c>
      <c r="AK46" s="115">
        <v>190451</v>
      </c>
      <c r="AL46" s="113">
        <v>2397262</v>
      </c>
      <c r="AM46" s="115">
        <v>172861</v>
      </c>
      <c r="AN46" s="113">
        <v>2864849</v>
      </c>
      <c r="AO46" s="115">
        <v>168212</v>
      </c>
      <c r="AP46" s="113">
        <v>2126364</v>
      </c>
      <c r="AQ46" s="115">
        <v>138658</v>
      </c>
      <c r="AR46" s="113">
        <v>2214950</v>
      </c>
      <c r="AS46" s="115">
        <v>148322</v>
      </c>
      <c r="AT46" s="113">
        <v>4261897</v>
      </c>
      <c r="AU46" s="115">
        <v>253685</v>
      </c>
      <c r="AV46" s="113">
        <v>5120712</v>
      </c>
      <c r="AW46" s="115">
        <v>276478</v>
      </c>
      <c r="AX46" s="113">
        <v>4187670</v>
      </c>
      <c r="AY46" s="115">
        <v>251160</v>
      </c>
      <c r="AZ46" s="113">
        <v>4322881</v>
      </c>
      <c r="BA46" s="115">
        <v>203766</v>
      </c>
      <c r="BB46" s="113">
        <v>3108312</v>
      </c>
      <c r="BC46" s="115">
        <v>172091</v>
      </c>
      <c r="BD46" s="113">
        <v>2762483</v>
      </c>
      <c r="BE46" s="115">
        <v>169305</v>
      </c>
      <c r="BF46" s="113">
        <v>3510433</v>
      </c>
      <c r="BG46" s="115">
        <v>150600</v>
      </c>
      <c r="BH46" s="113">
        <v>2597299</v>
      </c>
      <c r="BI46" s="115">
        <v>148573</v>
      </c>
      <c r="BJ46" s="113">
        <v>2178711</v>
      </c>
      <c r="BK46" s="115">
        <v>128867</v>
      </c>
      <c r="BL46" s="113">
        <v>2802792</v>
      </c>
      <c r="BM46" s="115">
        <v>127854</v>
      </c>
      <c r="BN46" s="113">
        <v>2086357</v>
      </c>
      <c r="BO46" s="115">
        <v>118619</v>
      </c>
      <c r="BP46" s="113">
        <v>2189145</v>
      </c>
      <c r="BQ46" s="115">
        <v>123035</v>
      </c>
      <c r="BR46" s="113">
        <v>3680906</v>
      </c>
      <c r="BS46" s="115">
        <v>161645</v>
      </c>
      <c r="BT46" s="113">
        <v>3763372</v>
      </c>
      <c r="BU46" s="115">
        <v>193245</v>
      </c>
      <c r="BV46" s="113">
        <v>3979931</v>
      </c>
      <c r="BW46" s="115">
        <v>198508</v>
      </c>
      <c r="BX46" s="113">
        <v>3468043</v>
      </c>
      <c r="BY46" s="115">
        <v>140806</v>
      </c>
      <c r="BZ46" s="113">
        <v>2718987</v>
      </c>
      <c r="CA46" s="115">
        <v>127457</v>
      </c>
      <c r="CB46" s="113">
        <v>2618470</v>
      </c>
      <c r="CC46" s="115">
        <v>126274</v>
      </c>
      <c r="CD46" s="113">
        <v>3191624</v>
      </c>
      <c r="CE46" s="115">
        <v>114599</v>
      </c>
      <c r="CF46" s="113">
        <v>2537218</v>
      </c>
      <c r="CG46" s="115">
        <v>122590</v>
      </c>
      <c r="CH46" s="113">
        <v>2302135</v>
      </c>
      <c r="CI46" s="114">
        <v>99207</v>
      </c>
      <c r="CJ46" s="113">
        <v>2742475</v>
      </c>
      <c r="CK46" s="115">
        <v>100702</v>
      </c>
      <c r="CL46" s="113">
        <v>2035105</v>
      </c>
      <c r="CM46" s="114">
        <v>91838</v>
      </c>
      <c r="CN46" s="113">
        <v>2051076</v>
      </c>
      <c r="CO46" s="114">
        <v>90666</v>
      </c>
      <c r="CP46" s="113">
        <v>3687901</v>
      </c>
      <c r="CQ46" s="115">
        <v>122851</v>
      </c>
      <c r="CR46" s="113">
        <v>3880887</v>
      </c>
      <c r="CS46" s="115">
        <v>158008</v>
      </c>
      <c r="CT46" s="113">
        <v>3886635</v>
      </c>
      <c r="CU46" s="115">
        <v>160311</v>
      </c>
      <c r="CV46" s="113">
        <v>3998125</v>
      </c>
      <c r="CW46" s="115">
        <v>127658</v>
      </c>
      <c r="CX46" s="113">
        <v>2773169</v>
      </c>
      <c r="CY46" s="115">
        <v>118435</v>
      </c>
      <c r="CZ46" s="113">
        <v>2742042</v>
      </c>
      <c r="DA46" s="115">
        <v>111337</v>
      </c>
      <c r="DB46" s="113">
        <v>3494030</v>
      </c>
      <c r="DC46" s="115">
        <v>112353</v>
      </c>
      <c r="DD46" s="113">
        <v>2754291</v>
      </c>
      <c r="DE46" s="115">
        <v>114491</v>
      </c>
      <c r="DF46" s="113">
        <v>2432785</v>
      </c>
      <c r="DG46" s="114">
        <v>91081</v>
      </c>
      <c r="DH46" s="113">
        <v>3045368</v>
      </c>
      <c r="DI46" s="113">
        <v>2287755</v>
      </c>
      <c r="DJ46" s="113">
        <v>2277289</v>
      </c>
      <c r="DK46" s="113">
        <v>3733329</v>
      </c>
      <c r="DL46" s="113">
        <v>3804129</v>
      </c>
      <c r="DM46" s="113">
        <v>3751089</v>
      </c>
      <c r="DN46" s="113">
        <v>3707900</v>
      </c>
      <c r="DO46" s="113">
        <v>2584412</v>
      </c>
      <c r="DP46" s="113">
        <v>2582272</v>
      </c>
      <c r="DQ46" s="113">
        <v>3378764</v>
      </c>
      <c r="DR46" s="113">
        <v>2730217</v>
      </c>
      <c r="DS46" s="113">
        <v>2351196</v>
      </c>
      <c r="DT46" s="113">
        <v>2685689</v>
      </c>
      <c r="DU46" s="113">
        <v>1985593</v>
      </c>
      <c r="DV46" s="113">
        <v>2803955</v>
      </c>
      <c r="DW46" s="113">
        <v>4836554</v>
      </c>
      <c r="DX46" s="113">
        <v>4772366</v>
      </c>
    </row>
    <row r="47" spans="1:128" x14ac:dyDescent="0.2">
      <c r="A47" s="105" t="s">
        <v>378</v>
      </c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2"/>
      <c r="BA47" s="102"/>
      <c r="BB47" s="102"/>
      <c r="BC47" s="102"/>
      <c r="BD47" s="102"/>
      <c r="BE47" s="102"/>
      <c r="BF47" s="102"/>
      <c r="BG47" s="102"/>
      <c r="BH47" s="102"/>
      <c r="BI47" s="102"/>
      <c r="BJ47" s="102"/>
      <c r="BK47" s="102"/>
      <c r="BL47" s="102"/>
      <c r="BM47" s="102"/>
      <c r="BN47" s="102"/>
      <c r="BO47" s="102"/>
      <c r="BP47" s="102"/>
      <c r="BQ47" s="102"/>
      <c r="BR47" s="102"/>
      <c r="BS47" s="102"/>
      <c r="BT47" s="102"/>
      <c r="BU47" s="102"/>
      <c r="BV47" s="102"/>
      <c r="BW47" s="102"/>
      <c r="BX47" s="102"/>
      <c r="BY47" s="102"/>
      <c r="BZ47" s="102"/>
      <c r="CA47" s="102"/>
      <c r="CB47" s="102"/>
      <c r="CC47" s="102"/>
      <c r="CD47" s="102"/>
      <c r="CE47" s="102"/>
      <c r="CF47" s="102"/>
      <c r="CG47" s="102"/>
      <c r="CH47" s="102"/>
      <c r="CI47" s="102"/>
      <c r="CJ47" s="102"/>
      <c r="CK47" s="102"/>
      <c r="CL47" s="102"/>
      <c r="CM47" s="102"/>
      <c r="CN47" s="102"/>
      <c r="CO47" s="102"/>
      <c r="CP47" s="102"/>
      <c r="CQ47" s="102"/>
      <c r="CR47" s="102"/>
      <c r="CS47" s="102"/>
      <c r="CT47" s="102"/>
      <c r="CU47" s="102"/>
      <c r="CV47" s="102"/>
      <c r="CW47" s="102"/>
      <c r="CX47" s="102"/>
      <c r="CY47" s="102"/>
      <c r="CZ47" s="102"/>
      <c r="DA47" s="102"/>
      <c r="DB47" s="102"/>
      <c r="DC47" s="102"/>
      <c r="DD47" s="102"/>
      <c r="DE47" s="102"/>
      <c r="DF47" s="102"/>
      <c r="DG47" s="102"/>
      <c r="DH47" s="102"/>
      <c r="DI47" s="102"/>
      <c r="DJ47" s="102"/>
      <c r="DK47" s="102"/>
      <c r="DL47" s="108">
        <v>39860</v>
      </c>
      <c r="DM47" s="112">
        <v>840587</v>
      </c>
      <c r="DN47" s="113">
        <v>2079489</v>
      </c>
      <c r="DO47" s="113">
        <v>3110770</v>
      </c>
      <c r="DP47" s="113">
        <v>3065542</v>
      </c>
      <c r="DQ47" s="113">
        <v>6073921</v>
      </c>
      <c r="DR47" s="113">
        <v>5382683</v>
      </c>
      <c r="DS47" s="113">
        <v>5310429</v>
      </c>
      <c r="DT47" s="113">
        <v>5260222</v>
      </c>
      <c r="DU47" s="113">
        <v>4397753</v>
      </c>
      <c r="DV47" s="113">
        <v>4728173</v>
      </c>
      <c r="DW47" s="113">
        <v>5385275</v>
      </c>
      <c r="DX47" s="113">
        <v>4532548</v>
      </c>
    </row>
    <row r="48" spans="1:128" x14ac:dyDescent="0.2">
      <c r="A48" s="105" t="s">
        <v>409</v>
      </c>
      <c r="B48" s="112">
        <v>888590</v>
      </c>
      <c r="C48" s="115">
        <v>434297</v>
      </c>
      <c r="D48" s="112">
        <v>990771</v>
      </c>
      <c r="E48" s="115">
        <v>418693</v>
      </c>
      <c r="F48" s="112">
        <v>713752</v>
      </c>
      <c r="G48" s="115">
        <v>379786</v>
      </c>
      <c r="H48" s="112">
        <v>728412</v>
      </c>
      <c r="I48" s="115">
        <v>375540</v>
      </c>
      <c r="J48" s="112">
        <v>812368</v>
      </c>
      <c r="K48" s="115">
        <v>375857</v>
      </c>
      <c r="L48" s="112">
        <v>734012</v>
      </c>
      <c r="M48" s="115">
        <v>397174</v>
      </c>
      <c r="N48" s="112">
        <v>753883</v>
      </c>
      <c r="O48" s="115">
        <v>417214</v>
      </c>
      <c r="P48" s="112">
        <v>877751</v>
      </c>
      <c r="Q48" s="115">
        <v>443197</v>
      </c>
      <c r="R48" s="112">
        <v>703779</v>
      </c>
      <c r="S48" s="115">
        <v>376577</v>
      </c>
      <c r="T48" s="112">
        <v>697523</v>
      </c>
      <c r="U48" s="115">
        <v>357537</v>
      </c>
      <c r="V48" s="112">
        <v>967751</v>
      </c>
      <c r="W48" s="115">
        <v>422244</v>
      </c>
      <c r="X48" s="112">
        <v>779648</v>
      </c>
      <c r="Y48" s="115">
        <v>362253</v>
      </c>
      <c r="Z48" s="112">
        <v>749993</v>
      </c>
      <c r="AA48" s="115">
        <v>377095</v>
      </c>
      <c r="AB48" s="112">
        <v>858009</v>
      </c>
      <c r="AC48" s="115">
        <v>369743</v>
      </c>
      <c r="AD48" s="112">
        <v>618511</v>
      </c>
      <c r="AE48" s="115">
        <v>303930</v>
      </c>
      <c r="AF48" s="112">
        <v>551480</v>
      </c>
      <c r="AG48" s="115">
        <v>330774</v>
      </c>
      <c r="AH48" s="112">
        <v>833891</v>
      </c>
      <c r="AI48" s="115">
        <v>328224</v>
      </c>
      <c r="AJ48" s="112">
        <v>681893</v>
      </c>
      <c r="AK48" s="115">
        <v>329981</v>
      </c>
      <c r="AL48" s="112">
        <v>745501</v>
      </c>
      <c r="AM48" s="115">
        <v>347999</v>
      </c>
      <c r="AN48" s="112">
        <v>911860</v>
      </c>
      <c r="AO48" s="115">
        <v>375662</v>
      </c>
      <c r="AP48" s="112">
        <v>886193</v>
      </c>
      <c r="AQ48" s="115">
        <v>314663</v>
      </c>
      <c r="AR48" s="112">
        <v>892948</v>
      </c>
      <c r="AS48" s="115">
        <v>300088</v>
      </c>
      <c r="AT48" s="112">
        <v>992036</v>
      </c>
      <c r="AU48" s="115">
        <v>319188</v>
      </c>
      <c r="AV48" s="112">
        <v>611434</v>
      </c>
      <c r="AW48" s="115">
        <v>300289</v>
      </c>
      <c r="AX48" s="112">
        <v>711640</v>
      </c>
      <c r="AY48" s="115">
        <v>304129</v>
      </c>
      <c r="AZ48" s="112">
        <v>847416</v>
      </c>
      <c r="BA48" s="115">
        <v>277760</v>
      </c>
      <c r="BB48" s="112">
        <v>569132</v>
      </c>
      <c r="BC48" s="115">
        <v>254720</v>
      </c>
      <c r="BD48" s="112">
        <v>468608</v>
      </c>
      <c r="BE48" s="115">
        <v>262962</v>
      </c>
      <c r="BF48" s="112">
        <v>820590</v>
      </c>
      <c r="BG48" s="115">
        <v>237210</v>
      </c>
      <c r="BH48" s="112">
        <v>712545</v>
      </c>
      <c r="BI48" s="115">
        <v>280737</v>
      </c>
      <c r="BJ48" s="112">
        <v>754324</v>
      </c>
      <c r="BK48" s="115">
        <v>276612</v>
      </c>
      <c r="BL48" s="113">
        <v>1035855</v>
      </c>
      <c r="BM48" s="115">
        <v>306004</v>
      </c>
      <c r="BN48" s="112">
        <v>754227</v>
      </c>
      <c r="BO48" s="115">
        <v>262199</v>
      </c>
      <c r="BP48" s="112">
        <v>713453</v>
      </c>
      <c r="BQ48" s="115">
        <v>226401</v>
      </c>
      <c r="BR48" s="112">
        <v>950892</v>
      </c>
      <c r="BS48" s="115">
        <v>231772</v>
      </c>
      <c r="BT48" s="113">
        <v>1048065</v>
      </c>
      <c r="BU48" s="115">
        <v>221877</v>
      </c>
      <c r="BV48" s="112">
        <v>928095</v>
      </c>
      <c r="BW48" s="115">
        <v>225683</v>
      </c>
      <c r="BX48" s="113">
        <v>1142491</v>
      </c>
      <c r="BY48" s="115">
        <v>198334</v>
      </c>
      <c r="BZ48" s="112">
        <v>907196</v>
      </c>
      <c r="CA48" s="115">
        <v>198644</v>
      </c>
      <c r="CB48" s="112">
        <v>909916</v>
      </c>
      <c r="CC48" s="115">
        <v>186549</v>
      </c>
      <c r="CD48" s="113">
        <v>1263392</v>
      </c>
      <c r="CE48" s="115">
        <v>177466</v>
      </c>
      <c r="CF48" s="112">
        <v>984693</v>
      </c>
      <c r="CG48" s="115">
        <v>188869</v>
      </c>
      <c r="CH48" s="113">
        <v>1096275</v>
      </c>
      <c r="CI48" s="115">
        <v>192499</v>
      </c>
      <c r="CJ48" s="113">
        <v>1856604</v>
      </c>
      <c r="CK48" s="115">
        <v>230261</v>
      </c>
      <c r="CL48" s="113">
        <v>1265979</v>
      </c>
      <c r="CM48" s="115">
        <v>188122</v>
      </c>
      <c r="CN48" s="113">
        <v>1398066</v>
      </c>
      <c r="CO48" s="115">
        <v>187554</v>
      </c>
      <c r="CP48" s="113">
        <v>1939116</v>
      </c>
      <c r="CQ48" s="115">
        <v>215058</v>
      </c>
      <c r="CR48" s="113">
        <v>2110615</v>
      </c>
      <c r="CS48" s="115">
        <v>218001</v>
      </c>
      <c r="CT48" s="113">
        <v>1916363</v>
      </c>
      <c r="CU48" s="115">
        <v>215680</v>
      </c>
      <c r="CV48" s="113">
        <v>2231457</v>
      </c>
      <c r="CW48" s="115">
        <v>200513</v>
      </c>
      <c r="CX48" s="113">
        <v>1686638</v>
      </c>
      <c r="CY48" s="115">
        <v>207458</v>
      </c>
      <c r="CZ48" s="113">
        <v>1911123</v>
      </c>
      <c r="DA48" s="115">
        <v>200511</v>
      </c>
      <c r="DB48" s="113">
        <v>2440701</v>
      </c>
      <c r="DC48" s="115">
        <v>199518</v>
      </c>
      <c r="DD48" s="113">
        <v>2185511</v>
      </c>
      <c r="DE48" s="115">
        <v>229622</v>
      </c>
      <c r="DF48" s="113">
        <v>2209542</v>
      </c>
      <c r="DG48" s="115">
        <v>202103</v>
      </c>
      <c r="DH48" s="113">
        <v>2564798</v>
      </c>
      <c r="DI48" s="113">
        <v>2318482</v>
      </c>
      <c r="DJ48" s="113">
        <v>1960902</v>
      </c>
      <c r="DK48" s="113">
        <v>2679062</v>
      </c>
      <c r="DL48" s="113">
        <v>2140298</v>
      </c>
      <c r="DM48" s="113">
        <v>2179914</v>
      </c>
      <c r="DN48" s="113">
        <v>2506075</v>
      </c>
      <c r="DO48" s="113">
        <v>2109825</v>
      </c>
      <c r="DP48" s="113">
        <v>2188779</v>
      </c>
      <c r="DQ48" s="113">
        <v>3135208</v>
      </c>
      <c r="DR48" s="113">
        <v>3247640</v>
      </c>
      <c r="DS48" s="113">
        <v>3259011</v>
      </c>
      <c r="DT48" s="113">
        <v>3631414</v>
      </c>
      <c r="DU48" s="113">
        <v>7326566</v>
      </c>
      <c r="DV48" s="113">
        <v>3984292</v>
      </c>
      <c r="DW48" s="113">
        <v>7475539</v>
      </c>
      <c r="DX48" s="113">
        <v>4442309</v>
      </c>
    </row>
    <row r="49" spans="1:128" x14ac:dyDescent="0.2">
      <c r="A49" s="105" t="s">
        <v>252</v>
      </c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4">
        <v>1892</v>
      </c>
      <c r="BF49" s="112">
        <v>523856</v>
      </c>
      <c r="BG49" s="114">
        <v>24723</v>
      </c>
      <c r="BH49" s="113">
        <v>1688973</v>
      </c>
      <c r="BI49" s="115">
        <v>302775</v>
      </c>
      <c r="BJ49" s="113">
        <v>1626611</v>
      </c>
      <c r="BK49" s="115">
        <v>341949</v>
      </c>
      <c r="BL49" s="113">
        <v>2791522</v>
      </c>
      <c r="BM49" s="115">
        <v>430578</v>
      </c>
      <c r="BN49" s="113">
        <v>3115743</v>
      </c>
      <c r="BO49" s="115">
        <v>456740</v>
      </c>
      <c r="BP49" s="113">
        <v>3729952</v>
      </c>
      <c r="BQ49" s="115">
        <v>422819</v>
      </c>
      <c r="BR49" s="113">
        <v>3466195</v>
      </c>
      <c r="BS49" s="115">
        <v>475337</v>
      </c>
      <c r="BT49" s="113">
        <v>3186970</v>
      </c>
      <c r="BU49" s="115">
        <v>530695</v>
      </c>
      <c r="BV49" s="113">
        <v>2118521</v>
      </c>
      <c r="BW49" s="115">
        <v>547608</v>
      </c>
      <c r="BX49" s="113">
        <v>3199122</v>
      </c>
      <c r="BY49" s="115">
        <v>548209</v>
      </c>
      <c r="BZ49" s="113">
        <v>2881138</v>
      </c>
      <c r="CA49" s="115">
        <v>650420</v>
      </c>
      <c r="CB49" s="113">
        <v>3563890</v>
      </c>
      <c r="CC49" s="115">
        <v>701317</v>
      </c>
      <c r="CD49" s="113">
        <v>4490442</v>
      </c>
      <c r="CE49" s="115">
        <v>711646</v>
      </c>
      <c r="CF49" s="113">
        <v>3775622</v>
      </c>
      <c r="CG49" s="115">
        <v>787388</v>
      </c>
      <c r="CH49" s="113">
        <v>3227963</v>
      </c>
      <c r="CI49" s="115">
        <v>697661</v>
      </c>
      <c r="CJ49" s="113">
        <v>2298731</v>
      </c>
      <c r="CK49" s="115">
        <v>572467</v>
      </c>
      <c r="CL49" s="113">
        <v>1764266</v>
      </c>
      <c r="CM49" s="115">
        <v>496690</v>
      </c>
      <c r="CN49" s="113">
        <v>1546048</v>
      </c>
      <c r="CO49" s="115">
        <v>411490</v>
      </c>
      <c r="CP49" s="113">
        <v>1751463</v>
      </c>
      <c r="CQ49" s="115">
        <v>410914</v>
      </c>
      <c r="CR49" s="113">
        <v>1921356</v>
      </c>
      <c r="CS49" s="115">
        <v>451825</v>
      </c>
      <c r="CT49" s="113">
        <v>2653430</v>
      </c>
      <c r="CU49" s="115">
        <v>755837</v>
      </c>
      <c r="CV49" s="113">
        <v>4450075</v>
      </c>
      <c r="CW49" s="115">
        <v>899040</v>
      </c>
      <c r="CX49" s="113">
        <v>5308351</v>
      </c>
      <c r="CY49" s="116">
        <v>1103137</v>
      </c>
      <c r="CZ49" s="113">
        <v>5069230</v>
      </c>
      <c r="DA49" s="116">
        <v>1239972</v>
      </c>
      <c r="DB49" s="113">
        <v>5829967</v>
      </c>
      <c r="DC49" s="116">
        <v>1306926</v>
      </c>
      <c r="DD49" s="113">
        <v>6442423</v>
      </c>
      <c r="DE49" s="116">
        <v>1581741</v>
      </c>
      <c r="DF49" s="113">
        <v>4700523</v>
      </c>
      <c r="DG49" s="116">
        <v>2242597</v>
      </c>
      <c r="DH49" s="113">
        <v>6257373</v>
      </c>
      <c r="DI49" s="113">
        <v>3793944</v>
      </c>
      <c r="DJ49" s="113">
        <v>3678512</v>
      </c>
      <c r="DK49" s="113">
        <v>4632915</v>
      </c>
      <c r="DL49" s="113">
        <v>3055302</v>
      </c>
      <c r="DM49" s="113">
        <v>3990297</v>
      </c>
      <c r="DN49" s="113">
        <v>6757786</v>
      </c>
      <c r="DO49" s="113">
        <v>5401069</v>
      </c>
      <c r="DP49" s="113">
        <v>4887071</v>
      </c>
      <c r="DQ49" s="118">
        <v>11412248</v>
      </c>
      <c r="DR49" s="113">
        <v>4529564</v>
      </c>
      <c r="DS49" s="113">
        <v>3612686</v>
      </c>
      <c r="DT49" s="113">
        <v>4340646</v>
      </c>
      <c r="DU49" s="113">
        <v>3430847</v>
      </c>
      <c r="DV49" s="113">
        <v>3292786</v>
      </c>
      <c r="DW49" s="113">
        <v>4211190</v>
      </c>
      <c r="DX49" s="113">
        <v>4437363</v>
      </c>
    </row>
    <row r="50" spans="1:128" x14ac:dyDescent="0.2">
      <c r="A50" s="105" t="s">
        <v>558</v>
      </c>
      <c r="B50" s="112">
        <v>649670</v>
      </c>
      <c r="C50" s="102"/>
      <c r="D50" s="112">
        <v>794719</v>
      </c>
      <c r="E50" s="102"/>
      <c r="F50" s="112">
        <v>448556</v>
      </c>
      <c r="G50" s="102"/>
      <c r="H50" s="112">
        <v>401599</v>
      </c>
      <c r="I50" s="102"/>
      <c r="J50" s="112">
        <v>672573</v>
      </c>
      <c r="K50" s="102"/>
      <c r="L50" s="112">
        <v>442454</v>
      </c>
      <c r="M50" s="102"/>
      <c r="N50" s="112">
        <v>449092</v>
      </c>
      <c r="O50" s="102"/>
      <c r="P50" s="113">
        <v>1455461</v>
      </c>
      <c r="Q50" s="102"/>
      <c r="R50" s="113">
        <v>2226157</v>
      </c>
      <c r="S50" s="102"/>
      <c r="T50" s="113">
        <v>2648405</v>
      </c>
      <c r="U50" s="102"/>
      <c r="V50" s="113">
        <v>4514063</v>
      </c>
      <c r="W50" s="102"/>
      <c r="X50" s="113">
        <v>2386914</v>
      </c>
      <c r="Y50" s="111">
        <v>4</v>
      </c>
      <c r="Z50" s="113">
        <v>1089530</v>
      </c>
      <c r="AA50" s="102"/>
      <c r="AB50" s="112">
        <v>769691</v>
      </c>
      <c r="AC50" s="102"/>
      <c r="AD50" s="112">
        <v>607614</v>
      </c>
      <c r="AE50" s="102"/>
      <c r="AF50" s="112">
        <v>314482</v>
      </c>
      <c r="AG50" s="102"/>
      <c r="AH50" s="112">
        <v>392980</v>
      </c>
      <c r="AI50" s="102"/>
      <c r="AJ50" s="112">
        <v>317716</v>
      </c>
      <c r="AK50" s="102"/>
      <c r="AL50" s="112">
        <v>579006</v>
      </c>
      <c r="AM50" s="102"/>
      <c r="AN50" s="113">
        <v>1625517</v>
      </c>
      <c r="AO50" s="102"/>
      <c r="AP50" s="113">
        <v>2073806</v>
      </c>
      <c r="AQ50" s="102"/>
      <c r="AR50" s="113">
        <v>3241224</v>
      </c>
      <c r="AS50" s="102"/>
      <c r="AT50" s="113">
        <v>4145053</v>
      </c>
      <c r="AU50" s="102"/>
      <c r="AV50" s="113">
        <v>2075490</v>
      </c>
      <c r="AW50" s="102"/>
      <c r="AX50" s="113">
        <v>1299156</v>
      </c>
      <c r="AY50" s="102"/>
      <c r="AZ50" s="112">
        <v>787971</v>
      </c>
      <c r="BA50" s="111">
        <v>4</v>
      </c>
      <c r="BB50" s="112">
        <v>507163</v>
      </c>
      <c r="BC50" s="102"/>
      <c r="BD50" s="112">
        <v>795575</v>
      </c>
      <c r="BE50" s="111">
        <v>4</v>
      </c>
      <c r="BF50" s="112">
        <v>961607</v>
      </c>
      <c r="BG50" s="102"/>
      <c r="BH50" s="112">
        <v>668977</v>
      </c>
      <c r="BI50" s="102"/>
      <c r="BJ50" s="113">
        <v>1427820</v>
      </c>
      <c r="BK50" s="102"/>
      <c r="BL50" s="113">
        <v>2602742</v>
      </c>
      <c r="BM50" s="102"/>
      <c r="BN50" s="113">
        <v>5056701</v>
      </c>
      <c r="BO50" s="111">
        <v>4</v>
      </c>
      <c r="BP50" s="113">
        <v>3962711</v>
      </c>
      <c r="BQ50" s="102"/>
      <c r="BR50" s="113">
        <v>4478810</v>
      </c>
      <c r="BS50" s="111">
        <v>4</v>
      </c>
      <c r="BT50" s="113">
        <v>2740455</v>
      </c>
      <c r="BU50" s="102"/>
      <c r="BV50" s="113">
        <v>1055840</v>
      </c>
      <c r="BW50" s="102"/>
      <c r="BX50" s="113">
        <v>1159057</v>
      </c>
      <c r="BY50" s="102"/>
      <c r="BZ50" s="112">
        <v>437694</v>
      </c>
      <c r="CA50" s="102"/>
      <c r="CB50" s="112">
        <v>551415</v>
      </c>
      <c r="CC50" s="102"/>
      <c r="CD50" s="112">
        <v>495645</v>
      </c>
      <c r="CE50" s="102"/>
      <c r="CF50" s="112">
        <v>608510</v>
      </c>
      <c r="CG50" s="102"/>
      <c r="CH50" s="113">
        <v>1192939</v>
      </c>
      <c r="CI50" s="102"/>
      <c r="CJ50" s="113">
        <v>4598467</v>
      </c>
      <c r="CK50" s="102"/>
      <c r="CL50" s="113">
        <v>5468145</v>
      </c>
      <c r="CM50" s="102"/>
      <c r="CN50" s="113">
        <v>5034419</v>
      </c>
      <c r="CO50" s="102"/>
      <c r="CP50" s="113">
        <v>5759507</v>
      </c>
      <c r="CQ50" s="102"/>
      <c r="CR50" s="113">
        <v>2611937</v>
      </c>
      <c r="CS50" s="102"/>
      <c r="CT50" s="113">
        <v>1506337</v>
      </c>
      <c r="CU50" s="102"/>
      <c r="CV50" s="113">
        <v>1696731</v>
      </c>
      <c r="CW50" s="102"/>
      <c r="CX50" s="113">
        <v>1135189</v>
      </c>
      <c r="CY50" s="102"/>
      <c r="CZ50" s="112">
        <v>411593</v>
      </c>
      <c r="DA50" s="102"/>
      <c r="DB50" s="113">
        <v>1386626</v>
      </c>
      <c r="DC50" s="111">
        <v>4</v>
      </c>
      <c r="DD50" s="113">
        <v>1400099</v>
      </c>
      <c r="DE50" s="102"/>
      <c r="DF50" s="113">
        <v>2363906</v>
      </c>
      <c r="DG50" s="102"/>
      <c r="DH50" s="113">
        <v>5552150</v>
      </c>
      <c r="DI50" s="118">
        <v>11473419</v>
      </c>
      <c r="DJ50" s="113">
        <v>9922482</v>
      </c>
      <c r="DK50" s="118">
        <v>13241404</v>
      </c>
      <c r="DL50" s="113">
        <v>3805604</v>
      </c>
      <c r="DM50" s="113">
        <v>2447658</v>
      </c>
      <c r="DN50" s="113">
        <v>1297349</v>
      </c>
      <c r="DO50" s="113">
        <v>1160627</v>
      </c>
      <c r="DP50" s="112">
        <v>847831</v>
      </c>
      <c r="DQ50" s="112">
        <v>797959</v>
      </c>
      <c r="DR50" s="113">
        <v>1749597</v>
      </c>
      <c r="DS50" s="113">
        <v>2858303</v>
      </c>
      <c r="DT50" s="113">
        <v>9405443</v>
      </c>
      <c r="DU50" s="118">
        <v>10380748</v>
      </c>
      <c r="DV50" s="118">
        <v>10290153</v>
      </c>
      <c r="DW50" s="113">
        <v>8563456</v>
      </c>
      <c r="DX50" s="113">
        <v>4391037</v>
      </c>
    </row>
    <row r="51" spans="1:128" x14ac:dyDescent="0.2">
      <c r="A51" s="105" t="s">
        <v>807</v>
      </c>
      <c r="B51" s="112">
        <v>831682</v>
      </c>
      <c r="C51" s="115">
        <v>247518</v>
      </c>
      <c r="D51" s="113">
        <v>1077101</v>
      </c>
      <c r="E51" s="115">
        <v>270672</v>
      </c>
      <c r="F51" s="112">
        <v>803689</v>
      </c>
      <c r="G51" s="115">
        <v>252802</v>
      </c>
      <c r="H51" s="112">
        <v>876149</v>
      </c>
      <c r="I51" s="115">
        <v>276286</v>
      </c>
      <c r="J51" s="113">
        <v>1092039</v>
      </c>
      <c r="K51" s="115">
        <v>272444</v>
      </c>
      <c r="L51" s="112">
        <v>884573</v>
      </c>
      <c r="M51" s="115">
        <v>276654</v>
      </c>
      <c r="N51" s="112">
        <v>934572</v>
      </c>
      <c r="O51" s="115">
        <v>290305</v>
      </c>
      <c r="P51" s="113">
        <v>1155369</v>
      </c>
      <c r="Q51" s="115">
        <v>317574</v>
      </c>
      <c r="R51" s="112">
        <v>978972</v>
      </c>
      <c r="S51" s="115">
        <v>294292</v>
      </c>
      <c r="T51" s="112">
        <v>897299</v>
      </c>
      <c r="U51" s="115">
        <v>256222</v>
      </c>
      <c r="V51" s="113">
        <v>1072743</v>
      </c>
      <c r="W51" s="115">
        <v>284635</v>
      </c>
      <c r="X51" s="112">
        <v>827018</v>
      </c>
      <c r="Y51" s="115">
        <v>265456</v>
      </c>
      <c r="Z51" s="112">
        <v>766857</v>
      </c>
      <c r="AA51" s="115">
        <v>291659</v>
      </c>
      <c r="AB51" s="112">
        <v>574535</v>
      </c>
      <c r="AC51" s="115">
        <v>309704</v>
      </c>
      <c r="AD51" s="113">
        <v>1145715</v>
      </c>
      <c r="AE51" s="115">
        <v>273565</v>
      </c>
      <c r="AF51" s="112">
        <v>901991</v>
      </c>
      <c r="AG51" s="115">
        <v>292486</v>
      </c>
      <c r="AH51" s="112">
        <v>903586</v>
      </c>
      <c r="AI51" s="115">
        <v>261085</v>
      </c>
      <c r="AJ51" s="112">
        <v>731872</v>
      </c>
      <c r="AK51" s="115">
        <v>280202</v>
      </c>
      <c r="AL51" s="112">
        <v>694021</v>
      </c>
      <c r="AM51" s="115">
        <v>284313</v>
      </c>
      <c r="AN51" s="112">
        <v>998653</v>
      </c>
      <c r="AO51" s="115">
        <v>308468</v>
      </c>
      <c r="AP51" s="112">
        <v>882778</v>
      </c>
      <c r="AQ51" s="115">
        <v>291773</v>
      </c>
      <c r="AR51" s="112">
        <v>889069</v>
      </c>
      <c r="AS51" s="115">
        <v>273953</v>
      </c>
      <c r="AT51" s="113">
        <v>1098932</v>
      </c>
      <c r="AU51" s="115">
        <v>301285</v>
      </c>
      <c r="AV51" s="112">
        <v>876827</v>
      </c>
      <c r="AW51" s="115">
        <v>276972</v>
      </c>
      <c r="AX51" s="112">
        <v>749780</v>
      </c>
      <c r="AY51" s="115">
        <v>246810</v>
      </c>
      <c r="AZ51" s="112">
        <v>866655</v>
      </c>
      <c r="BA51" s="115">
        <v>246668</v>
      </c>
      <c r="BB51" s="112">
        <v>798588</v>
      </c>
      <c r="BC51" s="115">
        <v>262648</v>
      </c>
      <c r="BD51" s="112">
        <v>835161</v>
      </c>
      <c r="BE51" s="115">
        <v>297036</v>
      </c>
      <c r="BF51" s="113">
        <v>1093052</v>
      </c>
      <c r="BG51" s="115">
        <v>263052</v>
      </c>
      <c r="BH51" s="112">
        <v>995446</v>
      </c>
      <c r="BI51" s="115">
        <v>313765</v>
      </c>
      <c r="BJ51" s="113">
        <v>1094423</v>
      </c>
      <c r="BK51" s="115">
        <v>364420</v>
      </c>
      <c r="BL51" s="113">
        <v>1575088</v>
      </c>
      <c r="BM51" s="115">
        <v>387085</v>
      </c>
      <c r="BN51" s="113">
        <v>1259714</v>
      </c>
      <c r="BO51" s="115">
        <v>386222</v>
      </c>
      <c r="BP51" s="113">
        <v>1291915</v>
      </c>
      <c r="BQ51" s="115">
        <v>368383</v>
      </c>
      <c r="BR51" s="113">
        <v>1790832</v>
      </c>
      <c r="BS51" s="115">
        <v>446178</v>
      </c>
      <c r="BT51" s="113">
        <v>1574359</v>
      </c>
      <c r="BU51" s="115">
        <v>518312</v>
      </c>
      <c r="BV51" s="113">
        <v>1775232</v>
      </c>
      <c r="BW51" s="115">
        <v>536448</v>
      </c>
      <c r="BX51" s="113">
        <v>2190605</v>
      </c>
      <c r="BY51" s="115">
        <v>492444</v>
      </c>
      <c r="BZ51" s="113">
        <v>1733151</v>
      </c>
      <c r="CA51" s="115">
        <v>559150</v>
      </c>
      <c r="CB51" s="113">
        <v>1965518</v>
      </c>
      <c r="CC51" s="115">
        <v>595896</v>
      </c>
      <c r="CD51" s="113">
        <v>2488924</v>
      </c>
      <c r="CE51" s="115">
        <v>576671</v>
      </c>
      <c r="CF51" s="113">
        <v>2263494</v>
      </c>
      <c r="CG51" s="115">
        <v>738501</v>
      </c>
      <c r="CH51" s="113">
        <v>2340553</v>
      </c>
      <c r="CI51" s="115">
        <v>707680</v>
      </c>
      <c r="CJ51" s="113">
        <v>3035391</v>
      </c>
      <c r="CK51" s="115">
        <v>762869</v>
      </c>
      <c r="CL51" s="113">
        <v>2384353</v>
      </c>
      <c r="CM51" s="115">
        <v>740247</v>
      </c>
      <c r="CN51" s="113">
        <v>2186589</v>
      </c>
      <c r="CO51" s="115">
        <v>637907</v>
      </c>
      <c r="CP51" s="113">
        <v>3117127</v>
      </c>
      <c r="CQ51" s="115">
        <v>713175</v>
      </c>
      <c r="CR51" s="113">
        <v>2110118</v>
      </c>
      <c r="CS51" s="115">
        <v>687390</v>
      </c>
      <c r="CT51" s="113">
        <v>2109951</v>
      </c>
      <c r="CU51" s="115">
        <v>683937</v>
      </c>
      <c r="CV51" s="113">
        <v>2423102</v>
      </c>
      <c r="CW51" s="115">
        <v>627468</v>
      </c>
      <c r="CX51" s="113">
        <v>2054832</v>
      </c>
      <c r="CY51" s="115">
        <v>578122</v>
      </c>
      <c r="CZ51" s="113">
        <v>2146284</v>
      </c>
      <c r="DA51" s="115">
        <v>474372</v>
      </c>
      <c r="DB51" s="113">
        <v>2507221</v>
      </c>
      <c r="DC51" s="115">
        <v>448886</v>
      </c>
      <c r="DD51" s="113">
        <v>2182103</v>
      </c>
      <c r="DE51" s="115">
        <v>511407</v>
      </c>
      <c r="DF51" s="113">
        <v>2463227</v>
      </c>
      <c r="DG51" s="115">
        <v>493030</v>
      </c>
      <c r="DH51" s="113">
        <v>2859437</v>
      </c>
      <c r="DI51" s="113">
        <v>2233375</v>
      </c>
      <c r="DJ51" s="113">
        <v>2486790</v>
      </c>
      <c r="DK51" s="113">
        <v>3413248</v>
      </c>
      <c r="DL51" s="113">
        <v>2541074</v>
      </c>
      <c r="DM51" s="113">
        <v>2612028</v>
      </c>
      <c r="DN51" s="113">
        <v>2851590</v>
      </c>
      <c r="DO51" s="113">
        <v>2115819</v>
      </c>
      <c r="DP51" s="113">
        <v>2094838</v>
      </c>
      <c r="DQ51" s="113">
        <v>2367751</v>
      </c>
      <c r="DR51" s="113">
        <v>1988911</v>
      </c>
      <c r="DS51" s="113">
        <v>1890267</v>
      </c>
      <c r="DT51" s="113">
        <v>2251929</v>
      </c>
      <c r="DU51" s="113">
        <v>6024803</v>
      </c>
      <c r="DV51" s="113">
        <v>3608653</v>
      </c>
      <c r="DW51" s="113">
        <v>5287651</v>
      </c>
      <c r="DX51" s="113">
        <v>4110390</v>
      </c>
    </row>
    <row r="52" spans="1:128" x14ac:dyDescent="0.2">
      <c r="A52" s="105" t="s">
        <v>537</v>
      </c>
      <c r="B52" s="112">
        <v>909345</v>
      </c>
      <c r="C52" s="115">
        <v>167080</v>
      </c>
      <c r="D52" s="113">
        <v>1111001</v>
      </c>
      <c r="E52" s="115">
        <v>184166</v>
      </c>
      <c r="F52" s="112">
        <v>887852</v>
      </c>
      <c r="G52" s="115">
        <v>188032</v>
      </c>
      <c r="H52" s="112">
        <v>911532</v>
      </c>
      <c r="I52" s="115">
        <v>194303</v>
      </c>
      <c r="J52" s="113">
        <v>1141692</v>
      </c>
      <c r="K52" s="115">
        <v>186628</v>
      </c>
      <c r="L52" s="112">
        <v>871228</v>
      </c>
      <c r="M52" s="115">
        <v>180598</v>
      </c>
      <c r="N52" s="112">
        <v>916240</v>
      </c>
      <c r="O52" s="115">
        <v>183827</v>
      </c>
      <c r="P52" s="113">
        <v>1209787</v>
      </c>
      <c r="Q52" s="115">
        <v>189961</v>
      </c>
      <c r="R52" s="112">
        <v>928571</v>
      </c>
      <c r="S52" s="115">
        <v>180840</v>
      </c>
      <c r="T52" s="112">
        <v>884672</v>
      </c>
      <c r="U52" s="115">
        <v>156032</v>
      </c>
      <c r="V52" s="113">
        <v>1160056</v>
      </c>
      <c r="W52" s="115">
        <v>178232</v>
      </c>
      <c r="X52" s="112">
        <v>916557</v>
      </c>
      <c r="Y52" s="115">
        <v>162413</v>
      </c>
      <c r="Z52" s="112">
        <v>927743</v>
      </c>
      <c r="AA52" s="115">
        <v>166922</v>
      </c>
      <c r="AB52" s="113">
        <v>1125927</v>
      </c>
      <c r="AC52" s="115">
        <v>169580</v>
      </c>
      <c r="AD52" s="112">
        <v>910167</v>
      </c>
      <c r="AE52" s="115">
        <v>162270</v>
      </c>
      <c r="AF52" s="113">
        <v>1229579</v>
      </c>
      <c r="AG52" s="115">
        <v>181733</v>
      </c>
      <c r="AH52" s="113">
        <v>1419013</v>
      </c>
      <c r="AI52" s="115">
        <v>187904</v>
      </c>
      <c r="AJ52" s="113">
        <v>1137441</v>
      </c>
      <c r="AK52" s="115">
        <v>194762</v>
      </c>
      <c r="AL52" s="113">
        <v>1144768</v>
      </c>
      <c r="AM52" s="115">
        <v>203852</v>
      </c>
      <c r="AN52" s="113">
        <v>1427787</v>
      </c>
      <c r="AO52" s="115">
        <v>216428</v>
      </c>
      <c r="AP52" s="113">
        <v>1185187</v>
      </c>
      <c r="AQ52" s="115">
        <v>207019</v>
      </c>
      <c r="AR52" s="113">
        <v>1291202</v>
      </c>
      <c r="AS52" s="115">
        <v>200490</v>
      </c>
      <c r="AT52" s="113">
        <v>1456982</v>
      </c>
      <c r="AU52" s="115">
        <v>212090</v>
      </c>
      <c r="AV52" s="113">
        <v>1181198</v>
      </c>
      <c r="AW52" s="115">
        <v>215710</v>
      </c>
      <c r="AX52" s="113">
        <v>1212959</v>
      </c>
      <c r="AY52" s="115">
        <v>227994</v>
      </c>
      <c r="AZ52" s="113">
        <v>1402999</v>
      </c>
      <c r="BA52" s="115">
        <v>218884</v>
      </c>
      <c r="BB52" s="113">
        <v>1153761</v>
      </c>
      <c r="BC52" s="115">
        <v>218840</v>
      </c>
      <c r="BD52" s="113">
        <v>1103940</v>
      </c>
      <c r="BE52" s="115">
        <v>224132</v>
      </c>
      <c r="BF52" s="113">
        <v>1372823</v>
      </c>
      <c r="BG52" s="115">
        <v>205041</v>
      </c>
      <c r="BH52" s="113">
        <v>1078108</v>
      </c>
      <c r="BI52" s="115">
        <v>214817</v>
      </c>
      <c r="BJ52" s="113">
        <v>1034214</v>
      </c>
      <c r="BK52" s="115">
        <v>211475</v>
      </c>
      <c r="BL52" s="113">
        <v>1305817</v>
      </c>
      <c r="BM52" s="115">
        <v>218852</v>
      </c>
      <c r="BN52" s="113">
        <v>1071870</v>
      </c>
      <c r="BO52" s="115">
        <v>229119</v>
      </c>
      <c r="BP52" s="113">
        <v>1168277</v>
      </c>
      <c r="BQ52" s="115">
        <v>210649</v>
      </c>
      <c r="BR52" s="113">
        <v>1485834</v>
      </c>
      <c r="BS52" s="115">
        <v>236583</v>
      </c>
      <c r="BT52" s="113">
        <v>1216683</v>
      </c>
      <c r="BU52" s="115">
        <v>242703</v>
      </c>
      <c r="BV52" s="113">
        <v>1202996</v>
      </c>
      <c r="BW52" s="115">
        <v>246443</v>
      </c>
      <c r="BX52" s="113">
        <v>1574928</v>
      </c>
      <c r="BY52" s="115">
        <v>234191</v>
      </c>
      <c r="BZ52" s="113">
        <v>1345396</v>
      </c>
      <c r="CA52" s="115">
        <v>271482</v>
      </c>
      <c r="CB52" s="113">
        <v>1408459</v>
      </c>
      <c r="CC52" s="115">
        <v>282720</v>
      </c>
      <c r="CD52" s="113">
        <v>1752791</v>
      </c>
      <c r="CE52" s="115">
        <v>277293</v>
      </c>
      <c r="CF52" s="113">
        <v>1265998</v>
      </c>
      <c r="CG52" s="115">
        <v>293333</v>
      </c>
      <c r="CH52" s="113">
        <v>1376745</v>
      </c>
      <c r="CI52" s="115">
        <v>277456</v>
      </c>
      <c r="CJ52" s="113">
        <v>1702693</v>
      </c>
      <c r="CK52" s="115">
        <v>294834</v>
      </c>
      <c r="CL52" s="113">
        <v>1378816</v>
      </c>
      <c r="CM52" s="115">
        <v>271744</v>
      </c>
      <c r="CN52" s="113">
        <v>1754903</v>
      </c>
      <c r="CO52" s="115">
        <v>248856</v>
      </c>
      <c r="CP52" s="113">
        <v>2505710</v>
      </c>
      <c r="CQ52" s="115">
        <v>271623</v>
      </c>
      <c r="CR52" s="113">
        <v>2758586</v>
      </c>
      <c r="CS52" s="115">
        <v>264707</v>
      </c>
      <c r="CT52" s="113">
        <v>2935963</v>
      </c>
      <c r="CU52" s="115">
        <v>268713</v>
      </c>
      <c r="CV52" s="113">
        <v>3992301</v>
      </c>
      <c r="CW52" s="115">
        <v>269379</v>
      </c>
      <c r="CX52" s="113">
        <v>3343074</v>
      </c>
      <c r="CY52" s="115">
        <v>279123</v>
      </c>
      <c r="CZ52" s="113">
        <v>3162087</v>
      </c>
      <c r="DA52" s="115">
        <v>266072</v>
      </c>
      <c r="DB52" s="113">
        <v>4047192</v>
      </c>
      <c r="DC52" s="115">
        <v>270007</v>
      </c>
      <c r="DD52" s="113">
        <v>3174209</v>
      </c>
      <c r="DE52" s="115">
        <v>281625</v>
      </c>
      <c r="DF52" s="113">
        <v>3126965</v>
      </c>
      <c r="DG52" s="115">
        <v>258531</v>
      </c>
      <c r="DH52" s="113">
        <v>3837574</v>
      </c>
      <c r="DI52" s="113">
        <v>3177601</v>
      </c>
      <c r="DJ52" s="113">
        <v>3866744</v>
      </c>
      <c r="DK52" s="113">
        <v>4764446</v>
      </c>
      <c r="DL52" s="113">
        <v>3833968</v>
      </c>
      <c r="DM52" s="113">
        <v>4104015</v>
      </c>
      <c r="DN52" s="113">
        <v>4858351</v>
      </c>
      <c r="DO52" s="113">
        <v>3691265</v>
      </c>
      <c r="DP52" s="113">
        <v>3293376</v>
      </c>
      <c r="DQ52" s="113">
        <v>5911153</v>
      </c>
      <c r="DR52" s="113">
        <v>3547267</v>
      </c>
      <c r="DS52" s="113">
        <v>3660019</v>
      </c>
      <c r="DT52" s="113">
        <v>4317492</v>
      </c>
      <c r="DU52" s="113">
        <v>3615350</v>
      </c>
      <c r="DV52" s="113">
        <v>3523173</v>
      </c>
      <c r="DW52" s="113">
        <v>4127893</v>
      </c>
      <c r="DX52" s="113">
        <v>4078277</v>
      </c>
    </row>
    <row r="53" spans="1:128" x14ac:dyDescent="0.2">
      <c r="A53" s="105" t="s">
        <v>169</v>
      </c>
      <c r="B53" s="113">
        <v>1727988</v>
      </c>
      <c r="C53" s="115">
        <v>624978</v>
      </c>
      <c r="D53" s="113">
        <v>2118087</v>
      </c>
      <c r="E53" s="115">
        <v>692893</v>
      </c>
      <c r="F53" s="113">
        <v>1924364</v>
      </c>
      <c r="G53" s="115">
        <v>720484</v>
      </c>
      <c r="H53" s="113">
        <v>2459138</v>
      </c>
      <c r="I53" s="115">
        <v>893430</v>
      </c>
      <c r="J53" s="113">
        <v>3000382</v>
      </c>
      <c r="K53" s="115">
        <v>825998</v>
      </c>
      <c r="L53" s="113">
        <v>2476255</v>
      </c>
      <c r="M53" s="115">
        <v>819652</v>
      </c>
      <c r="N53" s="113">
        <v>2193088</v>
      </c>
      <c r="O53" s="115">
        <v>804695</v>
      </c>
      <c r="P53" s="113">
        <v>2740755</v>
      </c>
      <c r="Q53" s="115">
        <v>877889</v>
      </c>
      <c r="R53" s="113">
        <v>2717984</v>
      </c>
      <c r="S53" s="115">
        <v>802386</v>
      </c>
      <c r="T53" s="113">
        <v>2233542</v>
      </c>
      <c r="U53" s="115">
        <v>739520</v>
      </c>
      <c r="V53" s="113">
        <v>2940462</v>
      </c>
      <c r="W53" s="115">
        <v>907793</v>
      </c>
      <c r="X53" s="113">
        <v>2386214</v>
      </c>
      <c r="Y53" s="115">
        <v>771514</v>
      </c>
      <c r="Z53" s="113">
        <v>2460923</v>
      </c>
      <c r="AA53" s="115">
        <v>807833</v>
      </c>
      <c r="AB53" s="113">
        <v>3159246</v>
      </c>
      <c r="AC53" s="115">
        <v>957777</v>
      </c>
      <c r="AD53" s="113">
        <v>2622965</v>
      </c>
      <c r="AE53" s="115">
        <v>904437</v>
      </c>
      <c r="AF53" s="113">
        <v>3865708</v>
      </c>
      <c r="AG53" s="116">
        <v>1123970</v>
      </c>
      <c r="AH53" s="113">
        <v>4215518</v>
      </c>
      <c r="AI53" s="115">
        <v>984847</v>
      </c>
      <c r="AJ53" s="113">
        <v>3511755</v>
      </c>
      <c r="AK53" s="115">
        <v>997064</v>
      </c>
      <c r="AL53" s="113">
        <v>3245877</v>
      </c>
      <c r="AM53" s="116">
        <v>1021921</v>
      </c>
      <c r="AN53" s="113">
        <v>4444455</v>
      </c>
      <c r="AO53" s="116">
        <v>1092078</v>
      </c>
      <c r="AP53" s="113">
        <v>3745092</v>
      </c>
      <c r="AQ53" s="116">
        <v>1021338</v>
      </c>
      <c r="AR53" s="113">
        <v>3341888</v>
      </c>
      <c r="AS53" s="115">
        <v>949903</v>
      </c>
      <c r="AT53" s="113">
        <v>5031291</v>
      </c>
      <c r="AU53" s="116">
        <v>1020418</v>
      </c>
      <c r="AV53" s="113">
        <v>4030199</v>
      </c>
      <c r="AW53" s="115">
        <v>958169</v>
      </c>
      <c r="AX53" s="113">
        <v>4264458</v>
      </c>
      <c r="AY53" s="116">
        <v>1071859</v>
      </c>
      <c r="AZ53" s="113">
        <v>5459106</v>
      </c>
      <c r="BA53" s="116">
        <v>1130887</v>
      </c>
      <c r="BB53" s="113">
        <v>3840010</v>
      </c>
      <c r="BC53" s="115">
        <v>922900</v>
      </c>
      <c r="BD53" s="113">
        <v>4474686</v>
      </c>
      <c r="BE53" s="116">
        <v>1070515</v>
      </c>
      <c r="BF53" s="113">
        <v>5236517</v>
      </c>
      <c r="BG53" s="115">
        <v>869302</v>
      </c>
      <c r="BH53" s="113">
        <v>4271936</v>
      </c>
      <c r="BI53" s="115">
        <v>963470</v>
      </c>
      <c r="BJ53" s="113">
        <v>3861600</v>
      </c>
      <c r="BK53" s="115">
        <v>901404</v>
      </c>
      <c r="BL53" s="113">
        <v>4963025</v>
      </c>
      <c r="BM53" s="115">
        <v>935212</v>
      </c>
      <c r="BN53" s="113">
        <v>4473961</v>
      </c>
      <c r="BO53" s="115">
        <v>989657</v>
      </c>
      <c r="BP53" s="113">
        <v>3863131</v>
      </c>
      <c r="BQ53" s="115">
        <v>819814</v>
      </c>
      <c r="BR53" s="113">
        <v>5156762</v>
      </c>
      <c r="BS53" s="115">
        <v>903563</v>
      </c>
      <c r="BT53" s="113">
        <v>4316350</v>
      </c>
      <c r="BU53" s="115">
        <v>897515</v>
      </c>
      <c r="BV53" s="113">
        <v>3931899</v>
      </c>
      <c r="BW53" s="115">
        <v>793737</v>
      </c>
      <c r="BX53" s="113">
        <v>4954529</v>
      </c>
      <c r="BY53" s="115">
        <v>763797</v>
      </c>
      <c r="BZ53" s="113">
        <v>3748895</v>
      </c>
      <c r="CA53" s="115">
        <v>798105</v>
      </c>
      <c r="CB53" s="113">
        <v>4585934</v>
      </c>
      <c r="CC53" s="115">
        <v>883039</v>
      </c>
      <c r="CD53" s="113">
        <v>4885255</v>
      </c>
      <c r="CE53" s="115">
        <v>716964</v>
      </c>
      <c r="CF53" s="113">
        <v>3960908</v>
      </c>
      <c r="CG53" s="115">
        <v>799100</v>
      </c>
      <c r="CH53" s="113">
        <v>4205118</v>
      </c>
      <c r="CI53" s="115">
        <v>737213</v>
      </c>
      <c r="CJ53" s="113">
        <v>5121161</v>
      </c>
      <c r="CK53" s="115">
        <v>796622</v>
      </c>
      <c r="CL53" s="113">
        <v>4206323</v>
      </c>
      <c r="CM53" s="115">
        <v>756438</v>
      </c>
      <c r="CN53" s="113">
        <v>3349435</v>
      </c>
      <c r="CO53" s="115">
        <v>612773</v>
      </c>
      <c r="CP53" s="113">
        <v>4333761</v>
      </c>
      <c r="CQ53" s="115">
        <v>681212</v>
      </c>
      <c r="CR53" s="113">
        <v>3157942</v>
      </c>
      <c r="CS53" s="115">
        <v>607824</v>
      </c>
      <c r="CT53" s="113">
        <v>3135410</v>
      </c>
      <c r="CU53" s="115">
        <v>640059</v>
      </c>
      <c r="CV53" s="113">
        <v>4149256</v>
      </c>
      <c r="CW53" s="115">
        <v>642441</v>
      </c>
      <c r="CX53" s="113">
        <v>3283517</v>
      </c>
      <c r="CY53" s="115">
        <v>680744</v>
      </c>
      <c r="CZ53" s="113">
        <v>3581717</v>
      </c>
      <c r="DA53" s="115">
        <v>723303</v>
      </c>
      <c r="DB53" s="113">
        <v>4110848</v>
      </c>
      <c r="DC53" s="115">
        <v>638779</v>
      </c>
      <c r="DD53" s="113">
        <v>3241973</v>
      </c>
      <c r="DE53" s="115">
        <v>670402</v>
      </c>
      <c r="DF53" s="113">
        <v>3080437</v>
      </c>
      <c r="DG53" s="115">
        <v>594582</v>
      </c>
      <c r="DH53" s="113">
        <v>4153079</v>
      </c>
      <c r="DI53" s="113">
        <v>3346123</v>
      </c>
      <c r="DJ53" s="113">
        <v>2753462</v>
      </c>
      <c r="DK53" s="113">
        <v>3682785</v>
      </c>
      <c r="DL53" s="113">
        <v>2542246</v>
      </c>
      <c r="DM53" s="113">
        <v>2770365</v>
      </c>
      <c r="DN53" s="113">
        <v>3456451</v>
      </c>
      <c r="DO53" s="113">
        <v>2793419</v>
      </c>
      <c r="DP53" s="113">
        <v>3043450</v>
      </c>
      <c r="DQ53" s="113">
        <v>2762350</v>
      </c>
      <c r="DR53" s="113">
        <v>1885895</v>
      </c>
      <c r="DS53" s="113">
        <v>1768789</v>
      </c>
      <c r="DT53" s="113">
        <v>1756743</v>
      </c>
      <c r="DU53" s="113">
        <v>4681313</v>
      </c>
      <c r="DV53" s="113">
        <v>3692745</v>
      </c>
      <c r="DW53" s="113">
        <v>7422140</v>
      </c>
      <c r="DX53" s="113">
        <v>4035086</v>
      </c>
    </row>
    <row r="54" spans="1:128" x14ac:dyDescent="0.2">
      <c r="A54" s="105" t="s">
        <v>275</v>
      </c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2"/>
      <c r="BH54" s="102"/>
      <c r="BI54" s="102"/>
      <c r="BJ54" s="102"/>
      <c r="BK54" s="102"/>
      <c r="BL54" s="102"/>
      <c r="BM54" s="102"/>
      <c r="BN54" s="102"/>
      <c r="BO54" s="102"/>
      <c r="BP54" s="102"/>
      <c r="BQ54" s="102"/>
      <c r="BR54" s="102"/>
      <c r="BS54" s="102"/>
      <c r="BT54" s="102"/>
      <c r="BU54" s="102"/>
      <c r="BV54" s="102"/>
      <c r="BW54" s="102"/>
      <c r="BX54" s="102"/>
      <c r="BY54" s="102"/>
      <c r="BZ54" s="102"/>
      <c r="CA54" s="102"/>
      <c r="CB54" s="102"/>
      <c r="CC54" s="102"/>
      <c r="CD54" s="102"/>
      <c r="CE54" s="102"/>
      <c r="CF54" s="102"/>
      <c r="CG54" s="102"/>
      <c r="CH54" s="102"/>
      <c r="CI54" s="102"/>
      <c r="CJ54" s="102"/>
      <c r="CK54" s="102"/>
      <c r="CL54" s="102"/>
      <c r="CM54" s="102"/>
      <c r="CN54" s="102"/>
      <c r="CO54" s="102"/>
      <c r="CP54" s="102"/>
      <c r="CQ54" s="102"/>
      <c r="CR54" s="102"/>
      <c r="CS54" s="102"/>
      <c r="CT54" s="102"/>
      <c r="CU54" s="102"/>
      <c r="CV54" s="102"/>
      <c r="CW54" s="102"/>
      <c r="CX54" s="102"/>
      <c r="CY54" s="102"/>
      <c r="CZ54" s="102"/>
      <c r="DA54" s="102"/>
      <c r="DB54" s="102"/>
      <c r="DC54" s="102"/>
      <c r="DD54" s="102"/>
      <c r="DE54" s="102"/>
      <c r="DF54" s="102"/>
      <c r="DG54" s="102"/>
      <c r="DH54" s="102"/>
      <c r="DI54" s="102"/>
      <c r="DJ54" s="102"/>
      <c r="DK54" s="102"/>
      <c r="DL54" s="102"/>
      <c r="DM54" s="112">
        <v>727937</v>
      </c>
      <c r="DN54" s="113">
        <v>1612695</v>
      </c>
      <c r="DO54" s="113">
        <v>1531661</v>
      </c>
      <c r="DP54" s="113">
        <v>2006004</v>
      </c>
      <c r="DQ54" s="113">
        <v>2875793</v>
      </c>
      <c r="DR54" s="113">
        <v>2200518</v>
      </c>
      <c r="DS54" s="113">
        <v>2756791</v>
      </c>
      <c r="DT54" s="113">
        <v>2607075</v>
      </c>
      <c r="DU54" s="113">
        <v>3143534</v>
      </c>
      <c r="DV54" s="113">
        <v>3119111</v>
      </c>
      <c r="DW54" s="113">
        <v>4103223</v>
      </c>
      <c r="DX54" s="113">
        <v>3257297</v>
      </c>
    </row>
    <row r="55" spans="1:128" x14ac:dyDescent="0.2">
      <c r="A55" s="105" t="s">
        <v>544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2"/>
      <c r="BH55" s="102"/>
      <c r="BI55" s="102"/>
      <c r="BJ55" s="102"/>
      <c r="BK55" s="102"/>
      <c r="BL55" s="102"/>
      <c r="BM55" s="102"/>
      <c r="BN55" s="102"/>
      <c r="BO55" s="102"/>
      <c r="BP55" s="102"/>
      <c r="BQ55" s="102"/>
      <c r="BR55" s="113">
        <v>2333422</v>
      </c>
      <c r="BS55" s="114">
        <v>13866</v>
      </c>
      <c r="BT55" s="118">
        <v>14594490</v>
      </c>
      <c r="BU55" s="115">
        <v>721840</v>
      </c>
      <c r="BV55" s="113">
        <v>9325186</v>
      </c>
      <c r="BW55" s="115">
        <v>948620</v>
      </c>
      <c r="BX55" s="118">
        <v>11502842</v>
      </c>
      <c r="BY55" s="115">
        <v>959269</v>
      </c>
      <c r="BZ55" s="113">
        <v>8518949</v>
      </c>
      <c r="CA55" s="116">
        <v>1058361</v>
      </c>
      <c r="CB55" s="118">
        <v>11659012</v>
      </c>
      <c r="CC55" s="116">
        <v>1272228</v>
      </c>
      <c r="CD55" s="118">
        <v>12514590</v>
      </c>
      <c r="CE55" s="116">
        <v>1040264</v>
      </c>
      <c r="CF55" s="113">
        <v>8667616</v>
      </c>
      <c r="CG55" s="116">
        <v>1115361</v>
      </c>
      <c r="CH55" s="113">
        <v>7138647</v>
      </c>
      <c r="CI55" s="115">
        <v>911076</v>
      </c>
      <c r="CJ55" s="113">
        <v>8836921</v>
      </c>
      <c r="CK55" s="115">
        <v>916820</v>
      </c>
      <c r="CL55" s="113">
        <v>5313164</v>
      </c>
      <c r="CM55" s="115">
        <v>746642</v>
      </c>
      <c r="CN55" s="113">
        <v>3624994</v>
      </c>
      <c r="CO55" s="115">
        <v>605938</v>
      </c>
      <c r="CP55" s="113">
        <v>5061599</v>
      </c>
      <c r="CQ55" s="115">
        <v>645467</v>
      </c>
      <c r="CR55" s="113">
        <v>1192827</v>
      </c>
      <c r="CS55" s="115">
        <v>607319</v>
      </c>
      <c r="CT55" s="113">
        <v>4437365</v>
      </c>
      <c r="CU55" s="115">
        <v>595938</v>
      </c>
      <c r="CV55" s="113">
        <v>3820058</v>
      </c>
      <c r="CW55" s="115">
        <v>591103</v>
      </c>
      <c r="CX55" s="113">
        <v>3920386</v>
      </c>
      <c r="CY55" s="115">
        <v>631811</v>
      </c>
      <c r="CZ55" s="113">
        <v>2807477</v>
      </c>
      <c r="DA55" s="115">
        <v>658238</v>
      </c>
      <c r="DB55" s="113">
        <v>4648046</v>
      </c>
      <c r="DC55" s="115">
        <v>574499</v>
      </c>
      <c r="DD55" s="113">
        <v>4225567</v>
      </c>
      <c r="DE55" s="115">
        <v>587247</v>
      </c>
      <c r="DF55" s="113">
        <v>3415917</v>
      </c>
      <c r="DG55" s="115">
        <v>537336</v>
      </c>
      <c r="DH55" s="113">
        <v>5116882</v>
      </c>
      <c r="DI55" s="113">
        <v>4651330</v>
      </c>
      <c r="DJ55" s="113">
        <v>4126588</v>
      </c>
      <c r="DK55" s="113">
        <v>3355406</v>
      </c>
      <c r="DL55" s="113">
        <v>2984693</v>
      </c>
      <c r="DM55" s="113">
        <v>3467245</v>
      </c>
      <c r="DN55" s="113">
        <v>4311754</v>
      </c>
      <c r="DO55" s="113">
        <v>3299818</v>
      </c>
      <c r="DP55" s="113">
        <v>4042964</v>
      </c>
      <c r="DQ55" s="113">
        <v>7103561</v>
      </c>
      <c r="DR55" s="113">
        <v>3682010</v>
      </c>
      <c r="DS55" s="113">
        <v>3473668</v>
      </c>
      <c r="DT55" s="113">
        <v>4160324</v>
      </c>
      <c r="DU55" s="113">
        <v>2133262</v>
      </c>
      <c r="DV55" s="113">
        <v>2537084</v>
      </c>
      <c r="DW55" s="113">
        <v>3607039</v>
      </c>
      <c r="DX55" s="113">
        <v>2825740</v>
      </c>
    </row>
    <row r="56" spans="1:128" x14ac:dyDescent="0.2">
      <c r="A56" s="105" t="s">
        <v>578</v>
      </c>
      <c r="B56" s="113">
        <v>1254523</v>
      </c>
      <c r="C56" s="115">
        <v>146371</v>
      </c>
      <c r="D56" s="113">
        <v>2931213</v>
      </c>
      <c r="E56" s="115">
        <v>160463</v>
      </c>
      <c r="F56" s="113">
        <v>3147997</v>
      </c>
      <c r="G56" s="115">
        <v>159406</v>
      </c>
      <c r="H56" s="113">
        <v>2953546</v>
      </c>
      <c r="I56" s="115">
        <v>161282</v>
      </c>
      <c r="J56" s="113">
        <v>3108384</v>
      </c>
      <c r="K56" s="115">
        <v>142109</v>
      </c>
      <c r="L56" s="113">
        <v>2334821</v>
      </c>
      <c r="M56" s="115">
        <v>129443</v>
      </c>
      <c r="N56" s="113">
        <v>2181199</v>
      </c>
      <c r="O56" s="115">
        <v>122608</v>
      </c>
      <c r="P56" s="113">
        <v>2472271</v>
      </c>
      <c r="Q56" s="115">
        <v>121535</v>
      </c>
      <c r="R56" s="113">
        <v>1975285</v>
      </c>
      <c r="S56" s="115">
        <v>115721</v>
      </c>
      <c r="T56" s="113">
        <v>2067363</v>
      </c>
      <c r="U56" s="115">
        <v>107250</v>
      </c>
      <c r="V56" s="113">
        <v>2788778</v>
      </c>
      <c r="W56" s="115">
        <v>130824</v>
      </c>
      <c r="X56" s="113">
        <v>2262298</v>
      </c>
      <c r="Y56" s="115">
        <v>121059</v>
      </c>
      <c r="Z56" s="113">
        <v>2438250</v>
      </c>
      <c r="AA56" s="115">
        <v>129148</v>
      </c>
      <c r="AB56" s="113">
        <v>2996822</v>
      </c>
      <c r="AC56" s="115">
        <v>139118</v>
      </c>
      <c r="AD56" s="113">
        <v>2487656</v>
      </c>
      <c r="AE56" s="115">
        <v>130507</v>
      </c>
      <c r="AF56" s="113">
        <v>2584871</v>
      </c>
      <c r="AG56" s="115">
        <v>138513</v>
      </c>
      <c r="AH56" s="113">
        <v>2890356</v>
      </c>
      <c r="AI56" s="115">
        <v>119450</v>
      </c>
      <c r="AJ56" s="113">
        <v>2273251</v>
      </c>
      <c r="AK56" s="115">
        <v>119815</v>
      </c>
      <c r="AL56" s="113">
        <v>2302991</v>
      </c>
      <c r="AM56" s="115">
        <v>119499</v>
      </c>
      <c r="AN56" s="113">
        <v>2555176</v>
      </c>
      <c r="AO56" s="115">
        <v>118107</v>
      </c>
      <c r="AP56" s="113">
        <v>2298251</v>
      </c>
      <c r="AQ56" s="115">
        <v>111160</v>
      </c>
      <c r="AR56" s="113">
        <v>2419424</v>
      </c>
      <c r="AS56" s="115">
        <v>109608</v>
      </c>
      <c r="AT56" s="113">
        <v>3037685</v>
      </c>
      <c r="AU56" s="115">
        <v>116746</v>
      </c>
      <c r="AV56" s="113">
        <v>2235554</v>
      </c>
      <c r="AW56" s="115">
        <v>108587</v>
      </c>
      <c r="AX56" s="113">
        <v>2464905</v>
      </c>
      <c r="AY56" s="115">
        <v>121275</v>
      </c>
      <c r="AZ56" s="113">
        <v>3006544</v>
      </c>
      <c r="BA56" s="115">
        <v>114807</v>
      </c>
      <c r="BB56" s="113">
        <v>2314080</v>
      </c>
      <c r="BC56" s="115">
        <v>107307</v>
      </c>
      <c r="BD56" s="113">
        <v>2113002</v>
      </c>
      <c r="BE56" s="114">
        <v>99326</v>
      </c>
      <c r="BF56" s="113">
        <v>2355536</v>
      </c>
      <c r="BG56" s="114">
        <v>76542</v>
      </c>
      <c r="BH56" s="113">
        <v>1823257</v>
      </c>
      <c r="BI56" s="114">
        <v>82689</v>
      </c>
      <c r="BJ56" s="113">
        <v>1665666</v>
      </c>
      <c r="BK56" s="114">
        <v>74121</v>
      </c>
      <c r="BL56" s="113">
        <v>2229635</v>
      </c>
      <c r="BM56" s="114">
        <v>69513</v>
      </c>
      <c r="BN56" s="113">
        <v>1664953</v>
      </c>
      <c r="BO56" s="114">
        <v>72057</v>
      </c>
      <c r="BP56" s="113">
        <v>1714581</v>
      </c>
      <c r="BQ56" s="114">
        <v>64892</v>
      </c>
      <c r="BR56" s="113">
        <v>2032100</v>
      </c>
      <c r="BS56" s="114">
        <v>70924</v>
      </c>
      <c r="BT56" s="113">
        <v>1656804</v>
      </c>
      <c r="BU56" s="114">
        <v>69582</v>
      </c>
      <c r="BV56" s="113">
        <v>1741895</v>
      </c>
      <c r="BW56" s="114">
        <v>73878</v>
      </c>
      <c r="BX56" s="113">
        <v>2591810</v>
      </c>
      <c r="BY56" s="114">
        <v>68813</v>
      </c>
      <c r="BZ56" s="113">
        <v>1876269</v>
      </c>
      <c r="CA56" s="114">
        <v>70566</v>
      </c>
      <c r="CB56" s="113">
        <v>1845210</v>
      </c>
      <c r="CC56" s="114">
        <v>66169</v>
      </c>
      <c r="CD56" s="113">
        <v>2307183</v>
      </c>
      <c r="CE56" s="114">
        <v>59343</v>
      </c>
      <c r="CF56" s="113">
        <v>1960314</v>
      </c>
      <c r="CG56" s="114">
        <v>68259</v>
      </c>
      <c r="CH56" s="113">
        <v>1773369</v>
      </c>
      <c r="CI56" s="114">
        <v>63514</v>
      </c>
      <c r="CJ56" s="113">
        <v>2199736</v>
      </c>
      <c r="CK56" s="114">
        <v>61389</v>
      </c>
      <c r="CL56" s="113">
        <v>1725652</v>
      </c>
      <c r="CM56" s="114">
        <v>61669</v>
      </c>
      <c r="CN56" s="113">
        <v>1723550</v>
      </c>
      <c r="CO56" s="114">
        <v>56147</v>
      </c>
      <c r="CP56" s="113">
        <v>2166122</v>
      </c>
      <c r="CQ56" s="114">
        <v>61837</v>
      </c>
      <c r="CR56" s="113">
        <v>1825503</v>
      </c>
      <c r="CS56" s="114">
        <v>60442</v>
      </c>
      <c r="CT56" s="113">
        <v>2040813</v>
      </c>
      <c r="CU56" s="114">
        <v>66694</v>
      </c>
      <c r="CV56" s="113">
        <v>2380620</v>
      </c>
      <c r="CW56" s="114">
        <v>66983</v>
      </c>
      <c r="CX56" s="113">
        <v>1866818</v>
      </c>
      <c r="CY56" s="114">
        <v>70687</v>
      </c>
      <c r="CZ56" s="113">
        <v>1854419</v>
      </c>
      <c r="DA56" s="114">
        <v>67261</v>
      </c>
      <c r="DB56" s="113">
        <v>2245764</v>
      </c>
      <c r="DC56" s="114">
        <v>62234</v>
      </c>
      <c r="DD56" s="113">
        <v>1984906</v>
      </c>
      <c r="DE56" s="114">
        <v>65117</v>
      </c>
      <c r="DF56" s="113">
        <v>2081463</v>
      </c>
      <c r="DG56" s="114">
        <v>57655</v>
      </c>
      <c r="DH56" s="113">
        <v>2202668</v>
      </c>
      <c r="DI56" s="113">
        <v>1802529</v>
      </c>
      <c r="DJ56" s="113">
        <v>1724632</v>
      </c>
      <c r="DK56" s="113">
        <v>2242655</v>
      </c>
      <c r="DL56" s="113">
        <v>1953824</v>
      </c>
      <c r="DM56" s="113">
        <v>1985117</v>
      </c>
      <c r="DN56" s="113">
        <v>2761170</v>
      </c>
      <c r="DO56" s="113">
        <v>2183362</v>
      </c>
      <c r="DP56" s="113">
        <v>2106801</v>
      </c>
      <c r="DQ56" s="113">
        <v>2433726</v>
      </c>
      <c r="DR56" s="113">
        <v>1918971</v>
      </c>
      <c r="DS56" s="113">
        <v>1785292</v>
      </c>
      <c r="DT56" s="113">
        <v>2070226</v>
      </c>
      <c r="DU56" s="113">
        <v>1737954</v>
      </c>
      <c r="DV56" s="113">
        <v>2574354</v>
      </c>
      <c r="DW56" s="113">
        <v>3358131</v>
      </c>
      <c r="DX56" s="113">
        <v>2567883</v>
      </c>
    </row>
    <row r="57" spans="1:128" x14ac:dyDescent="0.2">
      <c r="A57" s="105" t="s">
        <v>394</v>
      </c>
      <c r="B57" s="112">
        <v>745928</v>
      </c>
      <c r="C57" s="115">
        <v>224158</v>
      </c>
      <c r="D57" s="112">
        <v>931524</v>
      </c>
      <c r="E57" s="115">
        <v>245339</v>
      </c>
      <c r="F57" s="112">
        <v>722031</v>
      </c>
      <c r="G57" s="115">
        <v>226123</v>
      </c>
      <c r="H57" s="112">
        <v>745212</v>
      </c>
      <c r="I57" s="115">
        <v>230202</v>
      </c>
      <c r="J57" s="112">
        <v>891155</v>
      </c>
      <c r="K57" s="115">
        <v>237455</v>
      </c>
      <c r="L57" s="112">
        <v>699544</v>
      </c>
      <c r="M57" s="115">
        <v>207286</v>
      </c>
      <c r="N57" s="112">
        <v>673033</v>
      </c>
      <c r="O57" s="115">
        <v>216352</v>
      </c>
      <c r="P57" s="112">
        <v>897283</v>
      </c>
      <c r="Q57" s="115">
        <v>244745</v>
      </c>
      <c r="R57" s="112">
        <v>727463</v>
      </c>
      <c r="S57" s="115">
        <v>193378</v>
      </c>
      <c r="T57" s="112">
        <v>698900</v>
      </c>
      <c r="U57" s="115">
        <v>199603</v>
      </c>
      <c r="V57" s="112">
        <v>904334</v>
      </c>
      <c r="W57" s="115">
        <v>205245</v>
      </c>
      <c r="X57" s="112">
        <v>684566</v>
      </c>
      <c r="Y57" s="115">
        <v>192652</v>
      </c>
      <c r="Z57" s="112">
        <v>718376</v>
      </c>
      <c r="AA57" s="115">
        <v>216167</v>
      </c>
      <c r="AB57" s="112">
        <v>847346</v>
      </c>
      <c r="AC57" s="115">
        <v>203236</v>
      </c>
      <c r="AD57" s="112">
        <v>669991</v>
      </c>
      <c r="AE57" s="115">
        <v>198454</v>
      </c>
      <c r="AF57" s="112">
        <v>629436</v>
      </c>
      <c r="AG57" s="115">
        <v>205665</v>
      </c>
      <c r="AH57" s="112">
        <v>882220</v>
      </c>
      <c r="AI57" s="115">
        <v>180439</v>
      </c>
      <c r="AJ57" s="112">
        <v>729131</v>
      </c>
      <c r="AK57" s="115">
        <v>183137</v>
      </c>
      <c r="AL57" s="112">
        <v>624638</v>
      </c>
      <c r="AM57" s="115">
        <v>177776</v>
      </c>
      <c r="AN57" s="112">
        <v>883006</v>
      </c>
      <c r="AO57" s="115">
        <v>184500</v>
      </c>
      <c r="AP57" s="112">
        <v>651649</v>
      </c>
      <c r="AQ57" s="115">
        <v>187555</v>
      </c>
      <c r="AR57" s="112">
        <v>603823</v>
      </c>
      <c r="AS57" s="115">
        <v>151333</v>
      </c>
      <c r="AT57" s="112">
        <v>878832</v>
      </c>
      <c r="AU57" s="115">
        <v>165991</v>
      </c>
      <c r="AV57" s="112">
        <v>683337</v>
      </c>
      <c r="AW57" s="115">
        <v>164017</v>
      </c>
      <c r="AX57" s="112">
        <v>690498</v>
      </c>
      <c r="AY57" s="115">
        <v>194863</v>
      </c>
      <c r="AZ57" s="112">
        <v>909319</v>
      </c>
      <c r="BA57" s="115">
        <v>197139</v>
      </c>
      <c r="BB57" s="112">
        <v>732659</v>
      </c>
      <c r="BC57" s="115">
        <v>169016</v>
      </c>
      <c r="BD57" s="112">
        <v>691840</v>
      </c>
      <c r="BE57" s="115">
        <v>181659</v>
      </c>
      <c r="BF57" s="112">
        <v>918820</v>
      </c>
      <c r="BG57" s="115">
        <v>167899</v>
      </c>
      <c r="BH57" s="112">
        <v>646826</v>
      </c>
      <c r="BI57" s="115">
        <v>165648</v>
      </c>
      <c r="BJ57" s="112">
        <v>703223</v>
      </c>
      <c r="BK57" s="115">
        <v>156866</v>
      </c>
      <c r="BL57" s="112">
        <v>918401</v>
      </c>
      <c r="BM57" s="115">
        <v>179647</v>
      </c>
      <c r="BN57" s="112">
        <v>761636</v>
      </c>
      <c r="BO57" s="115">
        <v>164869</v>
      </c>
      <c r="BP57" s="112">
        <v>810374</v>
      </c>
      <c r="BQ57" s="115">
        <v>166850</v>
      </c>
      <c r="BR57" s="113">
        <v>1069518</v>
      </c>
      <c r="BS57" s="115">
        <v>159942</v>
      </c>
      <c r="BT57" s="112">
        <v>754038</v>
      </c>
      <c r="BU57" s="115">
        <v>151912</v>
      </c>
      <c r="BV57" s="112">
        <v>776332</v>
      </c>
      <c r="BW57" s="115">
        <v>152902</v>
      </c>
      <c r="BX57" s="112">
        <v>965907</v>
      </c>
      <c r="BY57" s="115">
        <v>157535</v>
      </c>
      <c r="BZ57" s="112">
        <v>819408</v>
      </c>
      <c r="CA57" s="115">
        <v>152995</v>
      </c>
      <c r="CB57" s="112">
        <v>795255</v>
      </c>
      <c r="CC57" s="115">
        <v>143849</v>
      </c>
      <c r="CD57" s="113">
        <v>1267263</v>
      </c>
      <c r="CE57" s="115">
        <v>155959</v>
      </c>
      <c r="CF57" s="112">
        <v>923040</v>
      </c>
      <c r="CG57" s="115">
        <v>147892</v>
      </c>
      <c r="CH57" s="112">
        <v>947062</v>
      </c>
      <c r="CI57" s="115">
        <v>141229</v>
      </c>
      <c r="CJ57" s="113">
        <v>1378123</v>
      </c>
      <c r="CK57" s="115">
        <v>153323</v>
      </c>
      <c r="CL57" s="112">
        <v>922586</v>
      </c>
      <c r="CM57" s="115">
        <v>125520</v>
      </c>
      <c r="CN57" s="112">
        <v>849481</v>
      </c>
      <c r="CO57" s="115">
        <v>123837</v>
      </c>
      <c r="CP57" s="113">
        <v>1424403</v>
      </c>
      <c r="CQ57" s="115">
        <v>151327</v>
      </c>
      <c r="CR57" s="113">
        <v>1047731</v>
      </c>
      <c r="CS57" s="115">
        <v>126488</v>
      </c>
      <c r="CT57" s="113">
        <v>1210220</v>
      </c>
      <c r="CU57" s="115">
        <v>137302</v>
      </c>
      <c r="CV57" s="113">
        <v>1463117</v>
      </c>
      <c r="CW57" s="115">
        <v>129514</v>
      </c>
      <c r="CX57" s="113">
        <v>1575777</v>
      </c>
      <c r="CY57" s="115">
        <v>138610</v>
      </c>
      <c r="CZ57" s="113">
        <v>1832891</v>
      </c>
      <c r="DA57" s="115">
        <v>120156</v>
      </c>
      <c r="DB57" s="113">
        <v>2233548</v>
      </c>
      <c r="DC57" s="115">
        <v>120348</v>
      </c>
      <c r="DD57" s="113">
        <v>1977802</v>
      </c>
      <c r="DE57" s="115">
        <v>114515</v>
      </c>
      <c r="DF57" s="113">
        <v>2047785</v>
      </c>
      <c r="DG57" s="115">
        <v>105295</v>
      </c>
      <c r="DH57" s="113">
        <v>3087296</v>
      </c>
      <c r="DI57" s="113">
        <v>2656489</v>
      </c>
      <c r="DJ57" s="113">
        <v>2383113</v>
      </c>
      <c r="DK57" s="113">
        <v>3331425</v>
      </c>
      <c r="DL57" s="113">
        <v>2449872</v>
      </c>
      <c r="DM57" s="113">
        <v>2297857</v>
      </c>
      <c r="DN57" s="113">
        <v>2750001</v>
      </c>
      <c r="DO57" s="113">
        <v>2896835</v>
      </c>
      <c r="DP57" s="113">
        <v>2377189</v>
      </c>
      <c r="DQ57" s="113">
        <v>2983189</v>
      </c>
      <c r="DR57" s="113">
        <v>2502843</v>
      </c>
      <c r="DS57" s="113">
        <v>2491963</v>
      </c>
      <c r="DT57" s="113">
        <v>2918236</v>
      </c>
      <c r="DU57" s="113">
        <v>2498322</v>
      </c>
      <c r="DV57" s="113">
        <v>2282693</v>
      </c>
      <c r="DW57" s="113">
        <v>2777336</v>
      </c>
      <c r="DX57" s="113">
        <v>2372323</v>
      </c>
    </row>
    <row r="58" spans="1:128" x14ac:dyDescent="0.2">
      <c r="A58" s="105" t="s">
        <v>342</v>
      </c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12">
        <v>312834</v>
      </c>
      <c r="W58" s="114">
        <v>67487</v>
      </c>
      <c r="X58" s="112">
        <v>307822</v>
      </c>
      <c r="Y58" s="115">
        <v>321278</v>
      </c>
      <c r="Z58" s="112">
        <v>279510</v>
      </c>
      <c r="AA58" s="115">
        <v>337727</v>
      </c>
      <c r="AB58" s="112">
        <v>446093</v>
      </c>
      <c r="AC58" s="115">
        <v>347705</v>
      </c>
      <c r="AD58" s="112">
        <v>406296</v>
      </c>
      <c r="AE58" s="115">
        <v>359298</v>
      </c>
      <c r="AF58" s="112">
        <v>594178</v>
      </c>
      <c r="AG58" s="115">
        <v>397316</v>
      </c>
      <c r="AH58" s="112">
        <v>569981</v>
      </c>
      <c r="AI58" s="115">
        <v>383352</v>
      </c>
      <c r="AJ58" s="112">
        <v>611461</v>
      </c>
      <c r="AK58" s="115">
        <v>434236</v>
      </c>
      <c r="AL58" s="113">
        <v>1093826</v>
      </c>
      <c r="AM58" s="115">
        <v>540202</v>
      </c>
      <c r="AN58" s="113">
        <v>1411208</v>
      </c>
      <c r="AO58" s="115">
        <v>514951</v>
      </c>
      <c r="AP58" s="112">
        <v>927436</v>
      </c>
      <c r="AQ58" s="115">
        <v>517910</v>
      </c>
      <c r="AR58" s="112">
        <v>960791</v>
      </c>
      <c r="AS58" s="115">
        <v>544532</v>
      </c>
      <c r="AT58" s="113">
        <v>1084989</v>
      </c>
      <c r="AU58" s="115">
        <v>691510</v>
      </c>
      <c r="AV58" s="112">
        <v>965089</v>
      </c>
      <c r="AW58" s="115">
        <v>660254</v>
      </c>
      <c r="AX58" s="113">
        <v>1928161</v>
      </c>
      <c r="AY58" s="115">
        <v>635573</v>
      </c>
      <c r="AZ58" s="113">
        <v>2799560</v>
      </c>
      <c r="BA58" s="115">
        <v>613161</v>
      </c>
      <c r="BB58" s="113">
        <v>2812290</v>
      </c>
      <c r="BC58" s="115">
        <v>679394</v>
      </c>
      <c r="BD58" s="113">
        <v>2785855</v>
      </c>
      <c r="BE58" s="115">
        <v>698573</v>
      </c>
      <c r="BF58" s="113">
        <v>3020506</v>
      </c>
      <c r="BG58" s="115">
        <v>620946</v>
      </c>
      <c r="BH58" s="113">
        <v>2280213</v>
      </c>
      <c r="BI58" s="115">
        <v>650924</v>
      </c>
      <c r="BJ58" s="113">
        <v>1941534</v>
      </c>
      <c r="BK58" s="115">
        <v>607331</v>
      </c>
      <c r="BL58" s="113">
        <v>2224025</v>
      </c>
      <c r="BM58" s="115">
        <v>623137</v>
      </c>
      <c r="BN58" s="113">
        <v>1914845</v>
      </c>
      <c r="BO58" s="115">
        <v>617326</v>
      </c>
      <c r="BP58" s="113">
        <v>1778611</v>
      </c>
      <c r="BQ58" s="115">
        <v>576721</v>
      </c>
      <c r="BR58" s="113">
        <v>2379685</v>
      </c>
      <c r="BS58" s="115">
        <v>627534</v>
      </c>
      <c r="BT58" s="113">
        <v>1846788</v>
      </c>
      <c r="BU58" s="115">
        <v>644533</v>
      </c>
      <c r="BV58" s="113">
        <v>2199421</v>
      </c>
      <c r="BW58" s="115">
        <v>702543</v>
      </c>
      <c r="BX58" s="113">
        <v>2604906</v>
      </c>
      <c r="BY58" s="115">
        <v>716972</v>
      </c>
      <c r="BZ58" s="113">
        <v>2801756</v>
      </c>
      <c r="CA58" s="115">
        <v>892548</v>
      </c>
      <c r="CB58" s="113">
        <v>2908621</v>
      </c>
      <c r="CC58" s="116">
        <v>1074509</v>
      </c>
      <c r="CD58" s="113">
        <v>3634980</v>
      </c>
      <c r="CE58" s="116">
        <v>1074389</v>
      </c>
      <c r="CF58" s="113">
        <v>2822659</v>
      </c>
      <c r="CG58" s="116">
        <v>1149748</v>
      </c>
      <c r="CH58" s="113">
        <v>2857570</v>
      </c>
      <c r="CI58" s="116">
        <v>1059069</v>
      </c>
      <c r="CJ58" s="113">
        <v>3643849</v>
      </c>
      <c r="CK58" s="116">
        <v>1139248</v>
      </c>
      <c r="CL58" s="113">
        <v>2743922</v>
      </c>
      <c r="CM58" s="116">
        <v>1080455</v>
      </c>
      <c r="CN58" s="113">
        <v>2621632</v>
      </c>
      <c r="CO58" s="115">
        <v>993200</v>
      </c>
      <c r="CP58" s="113">
        <v>3319194</v>
      </c>
      <c r="CQ58" s="116">
        <v>1091642</v>
      </c>
      <c r="CR58" s="113">
        <v>2691085</v>
      </c>
      <c r="CS58" s="116">
        <v>1122572</v>
      </c>
      <c r="CT58" s="113">
        <v>2706809</v>
      </c>
      <c r="CU58" s="116">
        <v>1144229</v>
      </c>
      <c r="CV58" s="113">
        <v>3428712</v>
      </c>
      <c r="CW58" s="116">
        <v>1180031</v>
      </c>
      <c r="CX58" s="113">
        <v>2994832</v>
      </c>
      <c r="CY58" s="116">
        <v>1225864</v>
      </c>
      <c r="CZ58" s="113">
        <v>2768873</v>
      </c>
      <c r="DA58" s="116">
        <v>1211774</v>
      </c>
      <c r="DB58" s="113">
        <v>3725649</v>
      </c>
      <c r="DC58" s="116">
        <v>1227651</v>
      </c>
      <c r="DD58" s="113">
        <v>2900621</v>
      </c>
      <c r="DE58" s="116">
        <v>1253618</v>
      </c>
      <c r="DF58" s="113">
        <v>2922342</v>
      </c>
      <c r="DG58" s="116">
        <v>1185249</v>
      </c>
      <c r="DH58" s="113">
        <v>3446957</v>
      </c>
      <c r="DI58" s="113">
        <v>2842276</v>
      </c>
      <c r="DJ58" s="113">
        <v>2561723</v>
      </c>
      <c r="DK58" s="113">
        <v>3230948</v>
      </c>
      <c r="DL58" s="113">
        <v>2513825</v>
      </c>
      <c r="DM58" s="113">
        <v>2704711</v>
      </c>
      <c r="DN58" s="113">
        <v>3562368</v>
      </c>
      <c r="DO58" s="113">
        <v>3378504</v>
      </c>
      <c r="DP58" s="113">
        <v>2919624</v>
      </c>
      <c r="DQ58" s="113">
        <v>3595575</v>
      </c>
      <c r="DR58" s="113">
        <v>2653083</v>
      </c>
      <c r="DS58" s="113">
        <v>2653290</v>
      </c>
      <c r="DT58" s="113">
        <v>3328846</v>
      </c>
      <c r="DU58" s="113">
        <v>2509499</v>
      </c>
      <c r="DV58" s="113">
        <v>2227929</v>
      </c>
      <c r="DW58" s="113">
        <v>2803496</v>
      </c>
      <c r="DX58" s="113">
        <v>2267181</v>
      </c>
    </row>
    <row r="59" spans="1:128" x14ac:dyDescent="0.2">
      <c r="A59" s="105" t="s">
        <v>373</v>
      </c>
      <c r="B59" s="113">
        <v>1238352</v>
      </c>
      <c r="C59" s="115">
        <v>729021</v>
      </c>
      <c r="D59" s="113">
        <v>1503664</v>
      </c>
      <c r="E59" s="115">
        <v>781420</v>
      </c>
      <c r="F59" s="113">
        <v>1203241</v>
      </c>
      <c r="G59" s="115">
        <v>730228</v>
      </c>
      <c r="H59" s="113">
        <v>1274552</v>
      </c>
      <c r="I59" s="115">
        <v>743561</v>
      </c>
      <c r="J59" s="113">
        <v>1512754</v>
      </c>
      <c r="K59" s="115">
        <v>757926</v>
      </c>
      <c r="L59" s="113">
        <v>1227116</v>
      </c>
      <c r="M59" s="115">
        <v>744592</v>
      </c>
      <c r="N59" s="113">
        <v>1145499</v>
      </c>
      <c r="O59" s="115">
        <v>729375</v>
      </c>
      <c r="P59" s="113">
        <v>1512074</v>
      </c>
      <c r="Q59" s="115">
        <v>790691</v>
      </c>
      <c r="R59" s="113">
        <v>1253460</v>
      </c>
      <c r="S59" s="115">
        <v>753854</v>
      </c>
      <c r="T59" s="113">
        <v>1263074</v>
      </c>
      <c r="U59" s="115">
        <v>647652</v>
      </c>
      <c r="V59" s="113">
        <v>1651942</v>
      </c>
      <c r="W59" s="115">
        <v>794915</v>
      </c>
      <c r="X59" s="113">
        <v>1269879</v>
      </c>
      <c r="Y59" s="115">
        <v>725301</v>
      </c>
      <c r="Z59" s="113">
        <v>1262903</v>
      </c>
      <c r="AA59" s="115">
        <v>729087</v>
      </c>
      <c r="AB59" s="113">
        <v>1614195</v>
      </c>
      <c r="AC59" s="115">
        <v>750456</v>
      </c>
      <c r="AD59" s="113">
        <v>1289354</v>
      </c>
      <c r="AE59" s="115">
        <v>735349</v>
      </c>
      <c r="AF59" s="113">
        <v>1275119</v>
      </c>
      <c r="AG59" s="115">
        <v>801178</v>
      </c>
      <c r="AH59" s="113">
        <v>1648293</v>
      </c>
      <c r="AI59" s="115">
        <v>710413</v>
      </c>
      <c r="AJ59" s="113">
        <v>1387461</v>
      </c>
      <c r="AK59" s="115">
        <v>772096</v>
      </c>
      <c r="AL59" s="113">
        <v>1269999</v>
      </c>
      <c r="AM59" s="115">
        <v>712230</v>
      </c>
      <c r="AN59" s="113">
        <v>1754601</v>
      </c>
      <c r="AO59" s="115">
        <v>773786</v>
      </c>
      <c r="AP59" s="113">
        <v>1281650</v>
      </c>
      <c r="AQ59" s="115">
        <v>727696</v>
      </c>
      <c r="AR59" s="113">
        <v>1267374</v>
      </c>
      <c r="AS59" s="115">
        <v>742288</v>
      </c>
      <c r="AT59" s="113">
        <v>1820622</v>
      </c>
      <c r="AU59" s="115">
        <v>767853</v>
      </c>
      <c r="AV59" s="113">
        <v>1422201</v>
      </c>
      <c r="AW59" s="115">
        <v>737409</v>
      </c>
      <c r="AX59" s="113">
        <v>1502015</v>
      </c>
      <c r="AY59" s="115">
        <v>845278</v>
      </c>
      <c r="AZ59" s="113">
        <v>1823616</v>
      </c>
      <c r="BA59" s="115">
        <v>684572</v>
      </c>
      <c r="BB59" s="113">
        <v>1441256</v>
      </c>
      <c r="BC59" s="115">
        <v>786400</v>
      </c>
      <c r="BD59" s="113">
        <v>1428268</v>
      </c>
      <c r="BE59" s="115">
        <v>739924</v>
      </c>
      <c r="BF59" s="113">
        <v>1894833</v>
      </c>
      <c r="BG59" s="115">
        <v>691892</v>
      </c>
      <c r="BH59" s="113">
        <v>1534214</v>
      </c>
      <c r="BI59" s="115">
        <v>759601</v>
      </c>
      <c r="BJ59" s="113">
        <v>1438393</v>
      </c>
      <c r="BK59" s="115">
        <v>713518</v>
      </c>
      <c r="BL59" s="113">
        <v>1902666</v>
      </c>
      <c r="BM59" s="115">
        <v>772052</v>
      </c>
      <c r="BN59" s="113">
        <v>1525288</v>
      </c>
      <c r="BO59" s="115">
        <v>740573</v>
      </c>
      <c r="BP59" s="113">
        <v>1493971</v>
      </c>
      <c r="BQ59" s="115">
        <v>629547</v>
      </c>
      <c r="BR59" s="113">
        <v>2051932</v>
      </c>
      <c r="BS59" s="115">
        <v>695161</v>
      </c>
      <c r="BT59" s="113">
        <v>1673697</v>
      </c>
      <c r="BU59" s="115">
        <v>753931</v>
      </c>
      <c r="BV59" s="113">
        <v>1656005</v>
      </c>
      <c r="BW59" s="115">
        <v>718494</v>
      </c>
      <c r="BX59" s="113">
        <v>2176995</v>
      </c>
      <c r="BY59" s="115">
        <v>735641</v>
      </c>
      <c r="BZ59" s="113">
        <v>1730618</v>
      </c>
      <c r="CA59" s="115">
        <v>747688</v>
      </c>
      <c r="CB59" s="113">
        <v>1660079</v>
      </c>
      <c r="CC59" s="115">
        <v>708472</v>
      </c>
      <c r="CD59" s="113">
        <v>2360526</v>
      </c>
      <c r="CE59" s="115">
        <v>682560</v>
      </c>
      <c r="CF59" s="113">
        <v>1960620</v>
      </c>
      <c r="CG59" s="115">
        <v>755634</v>
      </c>
      <c r="CH59" s="113">
        <v>1883375</v>
      </c>
      <c r="CI59" s="115">
        <v>701134</v>
      </c>
      <c r="CJ59" s="113">
        <v>2830910</v>
      </c>
      <c r="CK59" s="115">
        <v>724086</v>
      </c>
      <c r="CL59" s="113">
        <v>2153100</v>
      </c>
      <c r="CM59" s="115">
        <v>694163</v>
      </c>
      <c r="CN59" s="113">
        <v>2398217</v>
      </c>
      <c r="CO59" s="115">
        <v>656391</v>
      </c>
      <c r="CP59" s="113">
        <v>3274175</v>
      </c>
      <c r="CQ59" s="115">
        <v>684829</v>
      </c>
      <c r="CR59" s="113">
        <v>2439345</v>
      </c>
      <c r="CS59" s="115">
        <v>654682</v>
      </c>
      <c r="CT59" s="113">
        <v>2655470</v>
      </c>
      <c r="CU59" s="115">
        <v>634323</v>
      </c>
      <c r="CV59" s="113">
        <v>3375245</v>
      </c>
      <c r="CW59" s="115">
        <v>656832</v>
      </c>
      <c r="CX59" s="113">
        <v>2881686</v>
      </c>
      <c r="CY59" s="115">
        <v>633573</v>
      </c>
      <c r="CZ59" s="113">
        <v>3302462</v>
      </c>
      <c r="DA59" s="115">
        <v>635250</v>
      </c>
      <c r="DB59" s="113">
        <v>4302074</v>
      </c>
      <c r="DC59" s="115">
        <v>636662</v>
      </c>
      <c r="DD59" s="113">
        <v>4153010</v>
      </c>
      <c r="DE59" s="115">
        <v>585815</v>
      </c>
      <c r="DF59" s="113">
        <v>4170586</v>
      </c>
      <c r="DG59" s="115">
        <v>532011</v>
      </c>
      <c r="DH59" s="113">
        <v>5966609</v>
      </c>
      <c r="DI59" s="113">
        <v>4967988</v>
      </c>
      <c r="DJ59" s="113">
        <v>5333022</v>
      </c>
      <c r="DK59" s="113">
        <v>6684068</v>
      </c>
      <c r="DL59" s="113">
        <v>5544314</v>
      </c>
      <c r="DM59" s="113">
        <v>5949623</v>
      </c>
      <c r="DN59" s="113">
        <v>8097080</v>
      </c>
      <c r="DO59" s="113">
        <v>4126324</v>
      </c>
      <c r="DP59" s="113">
        <v>3143283</v>
      </c>
      <c r="DQ59" s="113">
        <v>4207035</v>
      </c>
      <c r="DR59" s="113">
        <v>2773789</v>
      </c>
      <c r="DS59" s="113">
        <v>2584345</v>
      </c>
      <c r="DT59" s="113">
        <v>3397486</v>
      </c>
      <c r="DU59" s="113">
        <v>2363827</v>
      </c>
      <c r="DV59" s="113">
        <v>2560872</v>
      </c>
      <c r="DW59" s="113">
        <v>2929651</v>
      </c>
      <c r="DX59" s="113">
        <v>2261100</v>
      </c>
    </row>
    <row r="60" spans="1:128" x14ac:dyDescent="0.2">
      <c r="A60" s="105" t="s">
        <v>379</v>
      </c>
      <c r="B60" s="113">
        <v>2386593</v>
      </c>
      <c r="C60" s="114">
        <v>35862</v>
      </c>
      <c r="D60" s="113">
        <v>2718925</v>
      </c>
      <c r="E60" s="114">
        <v>35671</v>
      </c>
      <c r="F60" s="113">
        <v>2189006</v>
      </c>
      <c r="G60" s="114">
        <v>34346</v>
      </c>
      <c r="H60" s="113">
        <v>2315336</v>
      </c>
      <c r="I60" s="114">
        <v>35082</v>
      </c>
      <c r="J60" s="113">
        <v>2870404</v>
      </c>
      <c r="K60" s="114">
        <v>36363</v>
      </c>
      <c r="L60" s="113">
        <v>2450507</v>
      </c>
      <c r="M60" s="114">
        <v>36814</v>
      </c>
      <c r="N60" s="113">
        <v>2311956</v>
      </c>
      <c r="O60" s="114">
        <v>34984</v>
      </c>
      <c r="P60" s="113">
        <v>3116325</v>
      </c>
      <c r="Q60" s="114">
        <v>37908</v>
      </c>
      <c r="R60" s="113">
        <v>2275924</v>
      </c>
      <c r="S60" s="114">
        <v>33864</v>
      </c>
      <c r="T60" s="113">
        <v>2411633</v>
      </c>
      <c r="U60" s="114">
        <v>33912</v>
      </c>
      <c r="V60" s="113">
        <v>3297523</v>
      </c>
      <c r="W60" s="114">
        <v>40153</v>
      </c>
      <c r="X60" s="113">
        <v>2298781</v>
      </c>
      <c r="Y60" s="114">
        <v>34305</v>
      </c>
      <c r="Z60" s="113">
        <v>2213177</v>
      </c>
      <c r="AA60" s="114">
        <v>34071</v>
      </c>
      <c r="AB60" s="113">
        <v>2874997</v>
      </c>
      <c r="AC60" s="114">
        <v>33679</v>
      </c>
      <c r="AD60" s="113">
        <v>2947357</v>
      </c>
      <c r="AE60" s="114">
        <v>32930</v>
      </c>
      <c r="AF60" s="113">
        <v>2602619</v>
      </c>
      <c r="AG60" s="114">
        <v>35563</v>
      </c>
      <c r="AH60" s="113">
        <v>3500741</v>
      </c>
      <c r="AI60" s="114">
        <v>34720</v>
      </c>
      <c r="AJ60" s="113">
        <v>2789659</v>
      </c>
      <c r="AK60" s="114">
        <v>31928</v>
      </c>
      <c r="AL60" s="113">
        <v>2783563</v>
      </c>
      <c r="AM60" s="114">
        <v>33623</v>
      </c>
      <c r="AN60" s="113">
        <v>3566261</v>
      </c>
      <c r="AO60" s="114">
        <v>36766</v>
      </c>
      <c r="AP60" s="113">
        <v>2735719</v>
      </c>
      <c r="AQ60" s="114">
        <v>30232</v>
      </c>
      <c r="AR60" s="113">
        <v>2908507</v>
      </c>
      <c r="AS60" s="114">
        <v>31858</v>
      </c>
      <c r="AT60" s="113">
        <v>3592461</v>
      </c>
      <c r="AU60" s="114">
        <v>33987</v>
      </c>
      <c r="AV60" s="113">
        <v>2598049</v>
      </c>
      <c r="AW60" s="114">
        <v>30823</v>
      </c>
      <c r="AX60" s="113">
        <v>2531613</v>
      </c>
      <c r="AY60" s="114">
        <v>31651</v>
      </c>
      <c r="AZ60" s="113">
        <v>3027153</v>
      </c>
      <c r="BA60" s="114">
        <v>31442</v>
      </c>
      <c r="BB60" s="113">
        <v>2713007</v>
      </c>
      <c r="BC60" s="114">
        <v>31364</v>
      </c>
      <c r="BD60" s="113">
        <v>2919452</v>
      </c>
      <c r="BE60" s="114">
        <v>33762</v>
      </c>
      <c r="BF60" s="113">
        <v>3739497</v>
      </c>
      <c r="BG60" s="114">
        <v>29774</v>
      </c>
      <c r="BH60" s="113">
        <v>3240457</v>
      </c>
      <c r="BI60" s="114">
        <v>33409</v>
      </c>
      <c r="BJ60" s="113">
        <v>3099985</v>
      </c>
      <c r="BK60" s="114">
        <v>31161</v>
      </c>
      <c r="BL60" s="113">
        <v>4322304</v>
      </c>
      <c r="BM60" s="114">
        <v>31680</v>
      </c>
      <c r="BN60" s="113">
        <v>3201296</v>
      </c>
      <c r="BO60" s="114">
        <v>28264</v>
      </c>
      <c r="BP60" s="113">
        <v>3791707</v>
      </c>
      <c r="BQ60" s="114">
        <v>26048</v>
      </c>
      <c r="BR60" s="113">
        <v>4656777</v>
      </c>
      <c r="BS60" s="114">
        <v>27826</v>
      </c>
      <c r="BT60" s="113">
        <v>4006475</v>
      </c>
      <c r="BU60" s="114">
        <v>24975</v>
      </c>
      <c r="BV60" s="113">
        <v>2187688</v>
      </c>
      <c r="BW60" s="114">
        <v>17921</v>
      </c>
      <c r="BX60" s="113">
        <v>2088279</v>
      </c>
      <c r="BY60" s="114">
        <v>14535</v>
      </c>
      <c r="BZ60" s="113">
        <v>1751179</v>
      </c>
      <c r="CA60" s="114">
        <v>15228</v>
      </c>
      <c r="CB60" s="113">
        <v>2229554</v>
      </c>
      <c r="CC60" s="114">
        <v>15231</v>
      </c>
      <c r="CD60" s="113">
        <v>3954042</v>
      </c>
      <c r="CE60" s="114">
        <v>13927</v>
      </c>
      <c r="CF60" s="113">
        <v>2695597</v>
      </c>
      <c r="CG60" s="114">
        <v>14447</v>
      </c>
      <c r="CH60" s="113">
        <v>2702668</v>
      </c>
      <c r="CI60" s="114">
        <v>14162</v>
      </c>
      <c r="CJ60" s="113">
        <v>3746771</v>
      </c>
      <c r="CK60" s="114">
        <v>16010</v>
      </c>
      <c r="CL60" s="113">
        <v>1623597</v>
      </c>
      <c r="CM60" s="114">
        <v>12430</v>
      </c>
      <c r="CN60" s="113">
        <v>1269137</v>
      </c>
      <c r="CO60" s="114">
        <v>12027</v>
      </c>
      <c r="CP60" s="113">
        <v>3747209</v>
      </c>
      <c r="CQ60" s="114">
        <v>14048</v>
      </c>
      <c r="CR60" s="113">
        <v>4325996</v>
      </c>
      <c r="CS60" s="114">
        <v>15566</v>
      </c>
      <c r="CT60" s="113">
        <v>3927774</v>
      </c>
      <c r="CU60" s="114">
        <v>14771</v>
      </c>
      <c r="CV60" s="113">
        <v>4553364</v>
      </c>
      <c r="CW60" s="114">
        <v>14539</v>
      </c>
      <c r="CX60" s="113">
        <v>4018118</v>
      </c>
      <c r="CY60" s="114">
        <v>16618</v>
      </c>
      <c r="CZ60" s="113">
        <v>6749766</v>
      </c>
      <c r="DA60" s="114">
        <v>16035</v>
      </c>
      <c r="DB60" s="113">
        <v>6199187</v>
      </c>
      <c r="DC60" s="114">
        <v>16300</v>
      </c>
      <c r="DD60" s="113">
        <v>5961510</v>
      </c>
      <c r="DE60" s="114">
        <v>17165</v>
      </c>
      <c r="DF60" s="113">
        <v>1511875</v>
      </c>
      <c r="DG60" s="114">
        <v>12368</v>
      </c>
      <c r="DH60" s="113">
        <v>2836857</v>
      </c>
      <c r="DI60" s="113">
        <v>1668266</v>
      </c>
      <c r="DJ60" s="113">
        <v>2087246</v>
      </c>
      <c r="DK60" s="113">
        <v>3050323</v>
      </c>
      <c r="DL60" s="113">
        <v>2594671</v>
      </c>
      <c r="DM60" s="113">
        <v>2899507</v>
      </c>
      <c r="DN60" s="113">
        <v>3375088</v>
      </c>
      <c r="DO60" s="113">
        <v>2615144</v>
      </c>
      <c r="DP60" s="113">
        <v>2682875</v>
      </c>
      <c r="DQ60" s="113">
        <v>3449570</v>
      </c>
      <c r="DR60" s="113">
        <v>2900590</v>
      </c>
      <c r="DS60" s="113">
        <v>2735439</v>
      </c>
      <c r="DT60" s="113">
        <v>3712963</v>
      </c>
      <c r="DU60" s="113">
        <v>2655430</v>
      </c>
      <c r="DV60" s="113">
        <v>2267421</v>
      </c>
      <c r="DW60" s="113">
        <v>2789694</v>
      </c>
      <c r="DX60" s="113">
        <v>2238553</v>
      </c>
    </row>
    <row r="61" spans="1:128" x14ac:dyDescent="0.2">
      <c r="A61" s="105" t="s">
        <v>200</v>
      </c>
      <c r="B61" s="108">
        <v>75914</v>
      </c>
      <c r="C61" s="115">
        <v>217353</v>
      </c>
      <c r="D61" s="108">
        <v>89839</v>
      </c>
      <c r="E61" s="115">
        <v>215729</v>
      </c>
      <c r="F61" s="108">
        <v>73808</v>
      </c>
      <c r="G61" s="115">
        <v>236554</v>
      </c>
      <c r="H61" s="108">
        <v>87607</v>
      </c>
      <c r="I61" s="115">
        <v>251309</v>
      </c>
      <c r="J61" s="112">
        <v>115176</v>
      </c>
      <c r="K61" s="115">
        <v>270225</v>
      </c>
      <c r="L61" s="108">
        <v>96981</v>
      </c>
      <c r="M61" s="115">
        <v>294056</v>
      </c>
      <c r="N61" s="108">
        <v>89453</v>
      </c>
      <c r="O61" s="115">
        <v>295348</v>
      </c>
      <c r="P61" s="112">
        <v>123346</v>
      </c>
      <c r="Q61" s="115">
        <v>307866</v>
      </c>
      <c r="R61" s="112">
        <v>103824</v>
      </c>
      <c r="S61" s="115">
        <v>308164</v>
      </c>
      <c r="T61" s="112">
        <v>106188</v>
      </c>
      <c r="U61" s="115">
        <v>310639</v>
      </c>
      <c r="V61" s="112">
        <v>137088</v>
      </c>
      <c r="W61" s="115">
        <v>351946</v>
      </c>
      <c r="X61" s="112">
        <v>100395</v>
      </c>
      <c r="Y61" s="115">
        <v>315729</v>
      </c>
      <c r="Z61" s="112">
        <v>107957</v>
      </c>
      <c r="AA61" s="115">
        <v>329708</v>
      </c>
      <c r="AB61" s="112">
        <v>152164</v>
      </c>
      <c r="AC61" s="115">
        <v>342707</v>
      </c>
      <c r="AD61" s="112">
        <v>298373</v>
      </c>
      <c r="AE61" s="115">
        <v>365301</v>
      </c>
      <c r="AF61" s="112">
        <v>275324</v>
      </c>
      <c r="AG61" s="115">
        <v>444569</v>
      </c>
      <c r="AH61" s="112">
        <v>419418</v>
      </c>
      <c r="AI61" s="115">
        <v>442480</v>
      </c>
      <c r="AJ61" s="112">
        <v>427511</v>
      </c>
      <c r="AK61" s="115">
        <v>526521</v>
      </c>
      <c r="AL61" s="112">
        <v>404806</v>
      </c>
      <c r="AM61" s="115">
        <v>544124</v>
      </c>
      <c r="AN61" s="112">
        <v>510945</v>
      </c>
      <c r="AO61" s="115">
        <v>550429</v>
      </c>
      <c r="AP61" s="112">
        <v>413222</v>
      </c>
      <c r="AQ61" s="115">
        <v>594410</v>
      </c>
      <c r="AR61" s="112">
        <v>511585</v>
      </c>
      <c r="AS61" s="115">
        <v>602971</v>
      </c>
      <c r="AT61" s="112">
        <v>623026</v>
      </c>
      <c r="AU61" s="115">
        <v>617717</v>
      </c>
      <c r="AV61" s="112">
        <v>511132</v>
      </c>
      <c r="AW61" s="115">
        <v>548160</v>
      </c>
      <c r="AX61" s="112">
        <v>501833</v>
      </c>
      <c r="AY61" s="115">
        <v>603079</v>
      </c>
      <c r="AZ61" s="112">
        <v>611175</v>
      </c>
      <c r="BA61" s="115">
        <v>556683</v>
      </c>
      <c r="BB61" s="112">
        <v>481486</v>
      </c>
      <c r="BC61" s="115">
        <v>586444</v>
      </c>
      <c r="BD61" s="112">
        <v>543980</v>
      </c>
      <c r="BE61" s="115">
        <v>629826</v>
      </c>
      <c r="BF61" s="112">
        <v>631346</v>
      </c>
      <c r="BG61" s="115">
        <v>555201</v>
      </c>
      <c r="BH61" s="112">
        <v>708496</v>
      </c>
      <c r="BI61" s="115">
        <v>590579</v>
      </c>
      <c r="BJ61" s="112">
        <v>660381</v>
      </c>
      <c r="BK61" s="115">
        <v>541462</v>
      </c>
      <c r="BL61" s="112">
        <v>826927</v>
      </c>
      <c r="BM61" s="115">
        <v>504694</v>
      </c>
      <c r="BN61" s="112">
        <v>666364</v>
      </c>
      <c r="BO61" s="115">
        <v>536731</v>
      </c>
      <c r="BP61" s="112">
        <v>910357</v>
      </c>
      <c r="BQ61" s="115">
        <v>404231</v>
      </c>
      <c r="BR61" s="113">
        <v>1284643</v>
      </c>
      <c r="BS61" s="115">
        <v>410005</v>
      </c>
      <c r="BT61" s="112">
        <v>958987</v>
      </c>
      <c r="BU61" s="115">
        <v>402517</v>
      </c>
      <c r="BV61" s="112">
        <v>951410</v>
      </c>
      <c r="BW61" s="115">
        <v>392212</v>
      </c>
      <c r="BX61" s="113">
        <v>1188102</v>
      </c>
      <c r="BY61" s="115">
        <v>377007</v>
      </c>
      <c r="BZ61" s="112">
        <v>708137</v>
      </c>
      <c r="CA61" s="115">
        <v>377803</v>
      </c>
      <c r="CB61" s="113">
        <v>1029263</v>
      </c>
      <c r="CC61" s="115">
        <v>339125</v>
      </c>
      <c r="CD61" s="113">
        <v>1437832</v>
      </c>
      <c r="CE61" s="115">
        <v>294404</v>
      </c>
      <c r="CF61" s="113">
        <v>1118500</v>
      </c>
      <c r="CG61" s="115">
        <v>306516</v>
      </c>
      <c r="CH61" s="112">
        <v>933889</v>
      </c>
      <c r="CI61" s="115">
        <v>262588</v>
      </c>
      <c r="CJ61" s="112">
        <v>991957</v>
      </c>
      <c r="CK61" s="115">
        <v>262458</v>
      </c>
      <c r="CL61" s="112">
        <v>809837</v>
      </c>
      <c r="CM61" s="115">
        <v>249753</v>
      </c>
      <c r="CN61" s="112">
        <v>882731</v>
      </c>
      <c r="CO61" s="115">
        <v>251395</v>
      </c>
      <c r="CP61" s="113">
        <v>1185049</v>
      </c>
      <c r="CQ61" s="115">
        <v>252468</v>
      </c>
      <c r="CR61" s="112">
        <v>738671</v>
      </c>
      <c r="CS61" s="115">
        <v>252223</v>
      </c>
      <c r="CT61" s="112">
        <v>757119</v>
      </c>
      <c r="CU61" s="115">
        <v>264482</v>
      </c>
      <c r="CV61" s="112">
        <v>982444</v>
      </c>
      <c r="CW61" s="115">
        <v>252562</v>
      </c>
      <c r="CX61" s="113">
        <v>1156091</v>
      </c>
      <c r="CY61" s="115">
        <v>263812</v>
      </c>
      <c r="CZ61" s="113">
        <v>1538311</v>
      </c>
      <c r="DA61" s="115">
        <v>239377</v>
      </c>
      <c r="DB61" s="113">
        <v>1937534</v>
      </c>
      <c r="DC61" s="115">
        <v>238034</v>
      </c>
      <c r="DD61" s="113">
        <v>1574986</v>
      </c>
      <c r="DE61" s="115">
        <v>256212</v>
      </c>
      <c r="DF61" s="113">
        <v>1640742</v>
      </c>
      <c r="DG61" s="115">
        <v>228498</v>
      </c>
      <c r="DH61" s="113">
        <v>2212871</v>
      </c>
      <c r="DI61" s="113">
        <v>1977030</v>
      </c>
      <c r="DJ61" s="113">
        <v>2242570</v>
      </c>
      <c r="DK61" s="113">
        <v>2794799</v>
      </c>
      <c r="DL61" s="113">
        <v>2305968</v>
      </c>
      <c r="DM61" s="113">
        <v>2104060</v>
      </c>
      <c r="DN61" s="113">
        <v>2729916</v>
      </c>
      <c r="DO61" s="113">
        <v>2200917</v>
      </c>
      <c r="DP61" s="113">
        <v>2352201</v>
      </c>
      <c r="DQ61" s="113">
        <v>3336375</v>
      </c>
      <c r="DR61" s="113">
        <v>2700873</v>
      </c>
      <c r="DS61" s="113">
        <v>2322859</v>
      </c>
      <c r="DT61" s="113">
        <v>2901256</v>
      </c>
      <c r="DU61" s="113">
        <v>2193270</v>
      </c>
      <c r="DV61" s="113">
        <v>2310126</v>
      </c>
      <c r="DW61" s="113">
        <v>2679380</v>
      </c>
      <c r="DX61" s="113">
        <v>2233059</v>
      </c>
    </row>
    <row r="62" spans="1:128" x14ac:dyDescent="0.2">
      <c r="A62" s="105" t="s">
        <v>369</v>
      </c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102"/>
      <c r="AT62" s="102"/>
      <c r="AU62" s="102"/>
      <c r="AV62" s="102"/>
      <c r="AW62" s="102"/>
      <c r="AX62" s="102"/>
      <c r="AY62" s="102"/>
      <c r="AZ62" s="102"/>
      <c r="BA62" s="102"/>
      <c r="BB62" s="102"/>
      <c r="BC62" s="102"/>
      <c r="BD62" s="102"/>
      <c r="BE62" s="102"/>
      <c r="BF62" s="102"/>
      <c r="BG62" s="102"/>
      <c r="BH62" s="102"/>
      <c r="BI62" s="102"/>
      <c r="BJ62" s="102"/>
      <c r="BK62" s="102"/>
      <c r="BL62" s="102"/>
      <c r="BM62" s="102"/>
      <c r="BN62" s="102"/>
      <c r="BO62" s="102"/>
      <c r="BP62" s="102"/>
      <c r="BQ62" s="102"/>
      <c r="BR62" s="102"/>
      <c r="BS62" s="102"/>
      <c r="BT62" s="102"/>
      <c r="BU62" s="102"/>
      <c r="BV62" s="102"/>
      <c r="BW62" s="102"/>
      <c r="BX62" s="102"/>
      <c r="BY62" s="102"/>
      <c r="BZ62" s="102"/>
      <c r="CA62" s="102"/>
      <c r="CB62" s="102"/>
      <c r="CC62" s="102"/>
      <c r="CD62" s="102"/>
      <c r="CE62" s="102"/>
      <c r="CF62" s="102"/>
      <c r="CG62" s="102"/>
      <c r="CH62" s="102"/>
      <c r="CI62" s="102"/>
      <c r="CJ62" s="102"/>
      <c r="CK62" s="102"/>
      <c r="CL62" s="102"/>
      <c r="CM62" s="102"/>
      <c r="CN62" s="102"/>
      <c r="CO62" s="102"/>
      <c r="CP62" s="112">
        <v>111202</v>
      </c>
      <c r="CQ62" s="103">
        <v>607</v>
      </c>
      <c r="CR62" s="112">
        <v>655466</v>
      </c>
      <c r="CS62" s="114">
        <v>70512</v>
      </c>
      <c r="CT62" s="112">
        <v>811447</v>
      </c>
      <c r="CU62" s="115">
        <v>123407</v>
      </c>
      <c r="CV62" s="113">
        <v>1656659</v>
      </c>
      <c r="CW62" s="115">
        <v>211049</v>
      </c>
      <c r="CX62" s="113">
        <v>1312411</v>
      </c>
      <c r="CY62" s="115">
        <v>243940</v>
      </c>
      <c r="CZ62" s="113">
        <v>1305200</v>
      </c>
      <c r="DA62" s="115">
        <v>237879</v>
      </c>
      <c r="DB62" s="113">
        <v>1679432</v>
      </c>
      <c r="DC62" s="115">
        <v>239438</v>
      </c>
      <c r="DD62" s="113">
        <v>1310371</v>
      </c>
      <c r="DE62" s="115">
        <v>270762</v>
      </c>
      <c r="DF62" s="113">
        <v>1360256</v>
      </c>
      <c r="DG62" s="115">
        <v>238247</v>
      </c>
      <c r="DH62" s="113">
        <v>1418963</v>
      </c>
      <c r="DI62" s="112">
        <v>911628</v>
      </c>
      <c r="DJ62" s="112">
        <v>908055</v>
      </c>
      <c r="DK62" s="113">
        <v>1377190</v>
      </c>
      <c r="DL62" s="113">
        <v>1218017</v>
      </c>
      <c r="DM62" s="113">
        <v>1181952</v>
      </c>
      <c r="DN62" s="113">
        <v>1729797</v>
      </c>
      <c r="DO62" s="113">
        <v>1368624</v>
      </c>
      <c r="DP62" s="113">
        <v>1329682</v>
      </c>
      <c r="DQ62" s="113">
        <v>1639567</v>
      </c>
      <c r="DR62" s="113">
        <v>1242855</v>
      </c>
      <c r="DS62" s="113">
        <v>1328048</v>
      </c>
      <c r="DT62" s="113">
        <v>1467332</v>
      </c>
      <c r="DU62" s="113">
        <v>3491024</v>
      </c>
      <c r="DV62" s="113">
        <v>1753562</v>
      </c>
      <c r="DW62" s="113">
        <v>3266567</v>
      </c>
      <c r="DX62" s="113">
        <v>2223860</v>
      </c>
    </row>
    <row r="63" spans="1:128" x14ac:dyDescent="0.2">
      <c r="A63" s="105" t="s">
        <v>805</v>
      </c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102"/>
      <c r="AT63" s="102"/>
      <c r="AU63" s="102"/>
      <c r="AV63" s="102"/>
      <c r="AW63" s="102"/>
      <c r="AX63" s="102"/>
      <c r="AY63" s="102"/>
      <c r="AZ63" s="102"/>
      <c r="BA63" s="102"/>
      <c r="BB63" s="102"/>
      <c r="BC63" s="102"/>
      <c r="BD63" s="102"/>
      <c r="BE63" s="102"/>
      <c r="BF63" s="102"/>
      <c r="BG63" s="102"/>
      <c r="BH63" s="102"/>
      <c r="BI63" s="102"/>
      <c r="BJ63" s="102"/>
      <c r="BK63" s="102"/>
      <c r="BL63" s="102"/>
      <c r="BM63" s="102"/>
      <c r="BN63" s="102"/>
      <c r="BO63" s="102"/>
      <c r="BP63" s="102"/>
      <c r="BQ63" s="102"/>
      <c r="BR63" s="102"/>
      <c r="BS63" s="102"/>
      <c r="BT63" s="102"/>
      <c r="BU63" s="102"/>
      <c r="BV63" s="102"/>
      <c r="BW63" s="102"/>
      <c r="BX63" s="102"/>
      <c r="BY63" s="102"/>
      <c r="BZ63" s="102"/>
      <c r="CA63" s="102"/>
      <c r="CB63" s="102"/>
      <c r="CC63" s="102"/>
      <c r="CD63" s="102"/>
      <c r="CE63" s="102"/>
      <c r="CF63" s="102"/>
      <c r="CG63" s="102"/>
      <c r="CH63" s="102"/>
      <c r="CI63" s="102"/>
      <c r="CJ63" s="102"/>
      <c r="CK63" s="102"/>
      <c r="CL63" s="102"/>
      <c r="CM63" s="102"/>
      <c r="CN63" s="102"/>
      <c r="CO63" s="102"/>
      <c r="CP63" s="102"/>
      <c r="CQ63" s="102"/>
      <c r="CR63" s="102"/>
      <c r="CS63" s="102"/>
      <c r="CT63" s="102"/>
      <c r="CU63" s="102"/>
      <c r="CV63" s="102"/>
      <c r="CW63" s="102"/>
      <c r="CX63" s="102"/>
      <c r="CY63" s="102"/>
      <c r="CZ63" s="102"/>
      <c r="DA63" s="102"/>
      <c r="DB63" s="102"/>
      <c r="DC63" s="102"/>
      <c r="DD63" s="102"/>
      <c r="DE63" s="102"/>
      <c r="DF63" s="102"/>
      <c r="DG63" s="102"/>
      <c r="DH63" s="108">
        <v>72124</v>
      </c>
      <c r="DI63" s="112">
        <v>197923</v>
      </c>
      <c r="DJ63" s="112">
        <v>323874</v>
      </c>
      <c r="DK63" s="112">
        <v>702498</v>
      </c>
      <c r="DL63" s="113">
        <v>1117632</v>
      </c>
      <c r="DM63" s="113">
        <v>2282537</v>
      </c>
      <c r="DN63" s="113">
        <v>3346778</v>
      </c>
      <c r="DO63" s="113">
        <v>1687040</v>
      </c>
      <c r="DP63" s="113">
        <v>1205624</v>
      </c>
      <c r="DQ63" s="113">
        <v>3033657</v>
      </c>
      <c r="DR63" s="113">
        <v>1388323</v>
      </c>
      <c r="DS63" s="113">
        <v>1657393</v>
      </c>
      <c r="DT63" s="113">
        <v>1835478</v>
      </c>
      <c r="DU63" s="113">
        <v>1530191</v>
      </c>
      <c r="DV63" s="113">
        <v>1600002</v>
      </c>
      <c r="DW63" s="113">
        <v>2385540</v>
      </c>
      <c r="DX63" s="113">
        <v>2199815</v>
      </c>
    </row>
    <row r="64" spans="1:128" x14ac:dyDescent="0.2">
      <c r="A64" s="105" t="s">
        <v>567</v>
      </c>
      <c r="B64" s="102"/>
      <c r="C64" s="102"/>
      <c r="D64" s="102"/>
      <c r="E64" s="102"/>
      <c r="F64" s="102"/>
      <c r="G64" s="102"/>
      <c r="H64" s="102"/>
      <c r="I64" s="111">
        <v>5</v>
      </c>
      <c r="J64" s="102"/>
      <c r="K64" s="102"/>
      <c r="L64" s="102"/>
      <c r="M64" s="109">
        <v>82</v>
      </c>
      <c r="N64" s="102"/>
      <c r="O64" s="109">
        <v>47</v>
      </c>
      <c r="P64" s="102"/>
      <c r="Q64" s="109">
        <v>66</v>
      </c>
      <c r="R64" s="102"/>
      <c r="S64" s="109">
        <v>51</v>
      </c>
      <c r="T64" s="112">
        <v>902942</v>
      </c>
      <c r="U64" s="103">
        <v>606</v>
      </c>
      <c r="V64" s="108">
        <v>86391</v>
      </c>
      <c r="W64" s="104">
        <v>4328</v>
      </c>
      <c r="X64" s="112">
        <v>125200</v>
      </c>
      <c r="Y64" s="104">
        <v>6081</v>
      </c>
      <c r="Z64" s="112">
        <v>128285</v>
      </c>
      <c r="AA64" s="104">
        <v>7076</v>
      </c>
      <c r="AB64" s="112">
        <v>203986</v>
      </c>
      <c r="AC64" s="104">
        <v>8164</v>
      </c>
      <c r="AD64" s="112">
        <v>282649</v>
      </c>
      <c r="AE64" s="104">
        <v>8385</v>
      </c>
      <c r="AF64" s="112">
        <v>355109</v>
      </c>
      <c r="AG64" s="104">
        <v>8655</v>
      </c>
      <c r="AH64" s="112">
        <v>327701</v>
      </c>
      <c r="AI64" s="104">
        <v>8210</v>
      </c>
      <c r="AJ64" s="112">
        <v>345584</v>
      </c>
      <c r="AK64" s="104">
        <v>9265</v>
      </c>
      <c r="AL64" s="112">
        <v>456475</v>
      </c>
      <c r="AM64" s="104">
        <v>8465</v>
      </c>
      <c r="AN64" s="112">
        <v>656416</v>
      </c>
      <c r="AO64" s="114">
        <v>10173</v>
      </c>
      <c r="AP64" s="112">
        <v>484199</v>
      </c>
      <c r="AQ64" s="104">
        <v>8194</v>
      </c>
      <c r="AR64" s="112">
        <v>390264</v>
      </c>
      <c r="AS64" s="104">
        <v>8088</v>
      </c>
      <c r="AT64" s="112">
        <v>756111</v>
      </c>
      <c r="AU64" s="114">
        <v>10784</v>
      </c>
      <c r="AV64" s="112">
        <v>678908</v>
      </c>
      <c r="AW64" s="114">
        <v>11355</v>
      </c>
      <c r="AX64" s="112">
        <v>662586</v>
      </c>
      <c r="AY64" s="114">
        <v>11565</v>
      </c>
      <c r="AZ64" s="112">
        <v>814115</v>
      </c>
      <c r="BA64" s="114">
        <v>12536</v>
      </c>
      <c r="BB64" s="112">
        <v>657371</v>
      </c>
      <c r="BC64" s="114">
        <v>12100</v>
      </c>
      <c r="BD64" s="112">
        <v>774862</v>
      </c>
      <c r="BE64" s="114">
        <v>15467</v>
      </c>
      <c r="BF64" s="113">
        <v>1011729</v>
      </c>
      <c r="BG64" s="114">
        <v>14484</v>
      </c>
      <c r="BH64" s="112">
        <v>853083</v>
      </c>
      <c r="BI64" s="114">
        <v>16204</v>
      </c>
      <c r="BJ64" s="112">
        <v>686148</v>
      </c>
      <c r="BK64" s="114">
        <v>16226</v>
      </c>
      <c r="BL64" s="113">
        <v>1211177</v>
      </c>
      <c r="BM64" s="114">
        <v>17168</v>
      </c>
      <c r="BN64" s="113">
        <v>1012760</v>
      </c>
      <c r="BO64" s="114">
        <v>18563</v>
      </c>
      <c r="BP64" s="113">
        <v>1207232</v>
      </c>
      <c r="BQ64" s="114">
        <v>18442</v>
      </c>
      <c r="BR64" s="113">
        <v>1452781</v>
      </c>
      <c r="BS64" s="114">
        <v>20217</v>
      </c>
      <c r="BT64" s="113">
        <v>1097947</v>
      </c>
      <c r="BU64" s="114">
        <v>19389</v>
      </c>
      <c r="BV64" s="113">
        <v>1035848</v>
      </c>
      <c r="BW64" s="114">
        <v>18686</v>
      </c>
      <c r="BX64" s="113">
        <v>1122485</v>
      </c>
      <c r="BY64" s="114">
        <v>16017</v>
      </c>
      <c r="BZ64" s="112">
        <v>938048</v>
      </c>
      <c r="CA64" s="114">
        <v>16916</v>
      </c>
      <c r="CB64" s="112">
        <v>887181</v>
      </c>
      <c r="CC64" s="114">
        <v>15758</v>
      </c>
      <c r="CD64" s="113">
        <v>1249707</v>
      </c>
      <c r="CE64" s="114">
        <v>15455</v>
      </c>
      <c r="CF64" s="112">
        <v>980506</v>
      </c>
      <c r="CG64" s="114">
        <v>15485</v>
      </c>
      <c r="CH64" s="112">
        <v>948337</v>
      </c>
      <c r="CI64" s="114">
        <v>16155</v>
      </c>
      <c r="CJ64" s="113">
        <v>1298543</v>
      </c>
      <c r="CK64" s="114">
        <v>17826</v>
      </c>
      <c r="CL64" s="112">
        <v>938677</v>
      </c>
      <c r="CM64" s="114">
        <v>15979</v>
      </c>
      <c r="CN64" s="112">
        <v>960850</v>
      </c>
      <c r="CO64" s="114">
        <v>14549</v>
      </c>
      <c r="CP64" s="113">
        <v>1214060</v>
      </c>
      <c r="CQ64" s="114">
        <v>14479</v>
      </c>
      <c r="CR64" s="113">
        <v>1008485</v>
      </c>
      <c r="CS64" s="114">
        <v>13349</v>
      </c>
      <c r="CT64" s="113">
        <v>1128920</v>
      </c>
      <c r="CU64" s="114">
        <v>13282</v>
      </c>
      <c r="CV64" s="113">
        <v>1540378</v>
      </c>
      <c r="CW64" s="114">
        <v>11970</v>
      </c>
      <c r="CX64" s="113">
        <v>1011016</v>
      </c>
      <c r="CY64" s="114">
        <v>11591</v>
      </c>
      <c r="CZ64" s="113">
        <v>1061012</v>
      </c>
      <c r="DA64" s="114">
        <v>10583</v>
      </c>
      <c r="DB64" s="113">
        <v>1533092</v>
      </c>
      <c r="DC64" s="114">
        <v>10737</v>
      </c>
      <c r="DD64" s="113">
        <v>1150635</v>
      </c>
      <c r="DE64" s="114">
        <v>11729</v>
      </c>
      <c r="DF64" s="113">
        <v>1187744</v>
      </c>
      <c r="DG64" s="114">
        <v>11010</v>
      </c>
      <c r="DH64" s="113">
        <v>1660160</v>
      </c>
      <c r="DI64" s="113">
        <v>1126110</v>
      </c>
      <c r="DJ64" s="113">
        <v>1185671</v>
      </c>
      <c r="DK64" s="113">
        <v>1751964</v>
      </c>
      <c r="DL64" s="113">
        <v>1090203</v>
      </c>
      <c r="DM64" s="113">
        <v>1031652</v>
      </c>
      <c r="DN64" s="113">
        <v>1112192</v>
      </c>
      <c r="DO64" s="113">
        <v>1290531</v>
      </c>
      <c r="DP64" s="113">
        <v>1495065</v>
      </c>
      <c r="DQ64" s="113">
        <v>1399180</v>
      </c>
      <c r="DR64" s="113">
        <v>1579032</v>
      </c>
      <c r="DS64" s="113">
        <v>1198380</v>
      </c>
      <c r="DT64" s="113">
        <v>1526774</v>
      </c>
      <c r="DU64" s="113">
        <v>2657105</v>
      </c>
      <c r="DV64" s="113">
        <v>1919930</v>
      </c>
      <c r="DW64" s="113">
        <v>3371057</v>
      </c>
      <c r="DX64" s="113">
        <v>2157967</v>
      </c>
    </row>
    <row r="65" spans="1:128" x14ac:dyDescent="0.2">
      <c r="A65" s="105" t="s">
        <v>249</v>
      </c>
      <c r="B65" s="113">
        <v>8008699</v>
      </c>
      <c r="C65" s="114">
        <v>22734</v>
      </c>
      <c r="D65" s="113">
        <v>9919450</v>
      </c>
      <c r="E65" s="114">
        <v>24470</v>
      </c>
      <c r="F65" s="113">
        <v>8135470</v>
      </c>
      <c r="G65" s="114">
        <v>24364</v>
      </c>
      <c r="H65" s="113">
        <v>9733335</v>
      </c>
      <c r="I65" s="114">
        <v>30832</v>
      </c>
      <c r="J65" s="113">
        <v>9011858</v>
      </c>
      <c r="K65" s="114">
        <v>24330</v>
      </c>
      <c r="L65" s="113">
        <v>3852605</v>
      </c>
      <c r="M65" s="114">
        <v>15830</v>
      </c>
      <c r="N65" s="113">
        <v>3437663</v>
      </c>
      <c r="O65" s="114">
        <v>14281</v>
      </c>
      <c r="P65" s="113">
        <v>4279471</v>
      </c>
      <c r="Q65" s="114">
        <v>13742</v>
      </c>
      <c r="R65" s="113">
        <v>3472386</v>
      </c>
      <c r="S65" s="114">
        <v>14205</v>
      </c>
      <c r="T65" s="113">
        <v>3322947</v>
      </c>
      <c r="U65" s="114">
        <v>13170</v>
      </c>
      <c r="V65" s="113">
        <v>4371351</v>
      </c>
      <c r="W65" s="114">
        <v>14838</v>
      </c>
      <c r="X65" s="113">
        <v>3434679</v>
      </c>
      <c r="Y65" s="114">
        <v>12891</v>
      </c>
      <c r="Z65" s="113">
        <v>3327143</v>
      </c>
      <c r="AA65" s="114">
        <v>12187</v>
      </c>
      <c r="AB65" s="113">
        <v>4110327</v>
      </c>
      <c r="AC65" s="114">
        <v>12275</v>
      </c>
      <c r="AD65" s="113">
        <v>3110242</v>
      </c>
      <c r="AE65" s="114">
        <v>11919</v>
      </c>
      <c r="AF65" s="113">
        <v>3596690</v>
      </c>
      <c r="AG65" s="114">
        <v>15498</v>
      </c>
      <c r="AH65" s="113">
        <v>4482028</v>
      </c>
      <c r="AI65" s="114">
        <v>13137</v>
      </c>
      <c r="AJ65" s="113">
        <v>3044963</v>
      </c>
      <c r="AK65" s="114">
        <v>10888</v>
      </c>
      <c r="AL65" s="113">
        <v>2577924</v>
      </c>
      <c r="AM65" s="104">
        <v>9898</v>
      </c>
      <c r="AN65" s="113">
        <v>3392874</v>
      </c>
      <c r="AO65" s="104">
        <v>9943</v>
      </c>
      <c r="AP65" s="113">
        <v>2554881</v>
      </c>
      <c r="AQ65" s="104">
        <v>9772</v>
      </c>
      <c r="AR65" s="113">
        <v>2688436</v>
      </c>
      <c r="AS65" s="104">
        <v>9646</v>
      </c>
      <c r="AT65" s="113">
        <v>3355260</v>
      </c>
      <c r="AU65" s="104">
        <v>9513</v>
      </c>
      <c r="AV65" s="113">
        <v>2549587</v>
      </c>
      <c r="AW65" s="104">
        <v>8742</v>
      </c>
      <c r="AX65" s="113">
        <v>2508560</v>
      </c>
      <c r="AY65" s="104">
        <v>9194</v>
      </c>
      <c r="AZ65" s="113">
        <v>2929055</v>
      </c>
      <c r="BA65" s="104">
        <v>8309</v>
      </c>
      <c r="BB65" s="113">
        <v>2319214</v>
      </c>
      <c r="BC65" s="104">
        <v>8760</v>
      </c>
      <c r="BD65" s="113">
        <v>2865358</v>
      </c>
      <c r="BE65" s="114">
        <v>11108</v>
      </c>
      <c r="BF65" s="113">
        <v>3614353</v>
      </c>
      <c r="BG65" s="104">
        <v>9354</v>
      </c>
      <c r="BH65" s="113">
        <v>2476859</v>
      </c>
      <c r="BI65" s="104">
        <v>8703</v>
      </c>
      <c r="BJ65" s="113">
        <v>2217329</v>
      </c>
      <c r="BK65" s="104">
        <v>8181</v>
      </c>
      <c r="BL65" s="113">
        <v>2824318</v>
      </c>
      <c r="BM65" s="104">
        <v>7825</v>
      </c>
      <c r="BN65" s="113">
        <v>2049486</v>
      </c>
      <c r="BO65" s="104">
        <v>7872</v>
      </c>
      <c r="BP65" s="113">
        <v>2116909</v>
      </c>
      <c r="BQ65" s="104">
        <v>7376</v>
      </c>
      <c r="BR65" s="113">
        <v>2515995</v>
      </c>
      <c r="BS65" s="104">
        <v>7588</v>
      </c>
      <c r="BT65" s="113">
        <v>2236690</v>
      </c>
      <c r="BU65" s="104">
        <v>7815</v>
      </c>
      <c r="BV65" s="113">
        <v>2138004</v>
      </c>
      <c r="BW65" s="104">
        <v>7502</v>
      </c>
      <c r="BX65" s="113">
        <v>2329245</v>
      </c>
      <c r="BY65" s="104">
        <v>6841</v>
      </c>
      <c r="BZ65" s="113">
        <v>1872393</v>
      </c>
      <c r="CA65" s="104">
        <v>7140</v>
      </c>
      <c r="CB65" s="113">
        <v>2373204</v>
      </c>
      <c r="CC65" s="104">
        <v>9620</v>
      </c>
      <c r="CD65" s="113">
        <v>3164070</v>
      </c>
      <c r="CE65" s="104">
        <v>8083</v>
      </c>
      <c r="CF65" s="113">
        <v>2103898</v>
      </c>
      <c r="CG65" s="104">
        <v>7487</v>
      </c>
      <c r="CH65" s="113">
        <v>1956668</v>
      </c>
      <c r="CI65" s="104">
        <v>6554</v>
      </c>
      <c r="CJ65" s="113">
        <v>2139742</v>
      </c>
      <c r="CK65" s="104">
        <v>6421</v>
      </c>
      <c r="CL65" s="113">
        <v>1829854</v>
      </c>
      <c r="CM65" s="104">
        <v>6815</v>
      </c>
      <c r="CN65" s="113">
        <v>1840616</v>
      </c>
      <c r="CO65" s="104">
        <v>6197</v>
      </c>
      <c r="CP65" s="113">
        <v>2323813</v>
      </c>
      <c r="CQ65" s="104">
        <v>6664</v>
      </c>
      <c r="CR65" s="113">
        <v>1843560</v>
      </c>
      <c r="CS65" s="104">
        <v>6655</v>
      </c>
      <c r="CT65" s="113">
        <v>1992190</v>
      </c>
      <c r="CU65" s="104">
        <v>7149</v>
      </c>
      <c r="CV65" s="113">
        <v>2407472</v>
      </c>
      <c r="CW65" s="104">
        <v>7175</v>
      </c>
      <c r="CX65" s="113">
        <v>2046410</v>
      </c>
      <c r="CY65" s="104">
        <v>7964</v>
      </c>
      <c r="CZ65" s="113">
        <v>2964451</v>
      </c>
      <c r="DA65" s="114">
        <v>10762</v>
      </c>
      <c r="DB65" s="113">
        <v>3272085</v>
      </c>
      <c r="DC65" s="104">
        <v>9292</v>
      </c>
      <c r="DD65" s="113">
        <v>2222089</v>
      </c>
      <c r="DE65" s="104">
        <v>8258</v>
      </c>
      <c r="DF65" s="113">
        <v>2080290</v>
      </c>
      <c r="DG65" s="104">
        <v>7017</v>
      </c>
      <c r="DH65" s="113">
        <v>2463960</v>
      </c>
      <c r="DI65" s="113">
        <v>2206625</v>
      </c>
      <c r="DJ65" s="113">
        <v>2091952</v>
      </c>
      <c r="DK65" s="113">
        <v>2732244</v>
      </c>
      <c r="DL65" s="113">
        <v>2013004</v>
      </c>
      <c r="DM65" s="113">
        <v>2060866</v>
      </c>
      <c r="DN65" s="113">
        <v>2571155</v>
      </c>
      <c r="DO65" s="113">
        <v>2211900</v>
      </c>
      <c r="DP65" s="113">
        <v>2861053</v>
      </c>
      <c r="DQ65" s="113">
        <v>3345905</v>
      </c>
      <c r="DR65" s="113">
        <v>2203166</v>
      </c>
      <c r="DS65" s="113">
        <v>2042575</v>
      </c>
      <c r="DT65" s="113">
        <v>2227802</v>
      </c>
      <c r="DU65" s="113">
        <v>2002282</v>
      </c>
      <c r="DV65" s="113">
        <v>2038453</v>
      </c>
      <c r="DW65" s="113">
        <v>2695553</v>
      </c>
      <c r="DX65" s="113">
        <v>2112924</v>
      </c>
    </row>
    <row r="66" spans="1:128" x14ac:dyDescent="0.2">
      <c r="A66" s="105" t="s">
        <v>488</v>
      </c>
      <c r="B66" s="113">
        <v>1677167</v>
      </c>
      <c r="C66" s="114">
        <v>26144</v>
      </c>
      <c r="D66" s="113">
        <v>3276857</v>
      </c>
      <c r="E66" s="114">
        <v>15666</v>
      </c>
      <c r="F66" s="113">
        <v>1575269</v>
      </c>
      <c r="G66" s="104">
        <v>8165</v>
      </c>
      <c r="H66" s="113">
        <v>1385020</v>
      </c>
      <c r="I66" s="114">
        <v>18134</v>
      </c>
      <c r="J66" s="113">
        <v>2269383</v>
      </c>
      <c r="K66" s="114">
        <v>17978</v>
      </c>
      <c r="L66" s="113">
        <v>1500388</v>
      </c>
      <c r="M66" s="114">
        <v>18561</v>
      </c>
      <c r="N66" s="113">
        <v>1144652</v>
      </c>
      <c r="O66" s="114">
        <v>40942</v>
      </c>
      <c r="P66" s="113">
        <v>1516392</v>
      </c>
      <c r="Q66" s="114">
        <v>26905</v>
      </c>
      <c r="R66" s="113">
        <v>1230036</v>
      </c>
      <c r="S66" s="114">
        <v>27734</v>
      </c>
      <c r="T66" s="113">
        <v>1250593</v>
      </c>
      <c r="U66" s="114">
        <v>12276</v>
      </c>
      <c r="V66" s="113">
        <v>1755995</v>
      </c>
      <c r="W66" s="114">
        <v>19995</v>
      </c>
      <c r="X66" s="113">
        <v>1697479</v>
      </c>
      <c r="Y66" s="114">
        <v>15892</v>
      </c>
      <c r="Z66" s="113">
        <v>1440682</v>
      </c>
      <c r="AA66" s="114">
        <v>10231</v>
      </c>
      <c r="AB66" s="113">
        <v>1500479</v>
      </c>
      <c r="AC66" s="114">
        <v>29657</v>
      </c>
      <c r="AD66" s="113">
        <v>1431626</v>
      </c>
      <c r="AE66" s="114">
        <v>16335</v>
      </c>
      <c r="AF66" s="113">
        <v>1592308</v>
      </c>
      <c r="AG66" s="114">
        <v>14707</v>
      </c>
      <c r="AH66" s="113">
        <v>2283393</v>
      </c>
      <c r="AI66" s="104">
        <v>8569</v>
      </c>
      <c r="AJ66" s="113">
        <v>1411540</v>
      </c>
      <c r="AK66" s="114">
        <v>19851</v>
      </c>
      <c r="AL66" s="113">
        <v>1310031</v>
      </c>
      <c r="AM66" s="114">
        <v>17485</v>
      </c>
      <c r="AN66" s="113">
        <v>2303212</v>
      </c>
      <c r="AO66" s="114">
        <v>22765</v>
      </c>
      <c r="AP66" s="113">
        <v>1319057</v>
      </c>
      <c r="AQ66" s="114">
        <v>25048</v>
      </c>
      <c r="AR66" s="113">
        <v>1228824</v>
      </c>
      <c r="AS66" s="114">
        <v>26006</v>
      </c>
      <c r="AT66" s="113">
        <v>1486710</v>
      </c>
      <c r="AU66" s="114">
        <v>12276</v>
      </c>
      <c r="AV66" s="113">
        <v>1216746</v>
      </c>
      <c r="AW66" s="114">
        <v>20204</v>
      </c>
      <c r="AX66" s="113">
        <v>1231783</v>
      </c>
      <c r="AY66" s="104">
        <v>9433</v>
      </c>
      <c r="AZ66" s="113">
        <v>1769958</v>
      </c>
      <c r="BA66" s="114">
        <v>17532</v>
      </c>
      <c r="BB66" s="113">
        <v>1753413</v>
      </c>
      <c r="BC66" s="114">
        <v>16737</v>
      </c>
      <c r="BD66" s="113">
        <v>1553079</v>
      </c>
      <c r="BE66" s="114">
        <v>17938</v>
      </c>
      <c r="BF66" s="113">
        <v>1439506</v>
      </c>
      <c r="BG66" s="114">
        <v>15116</v>
      </c>
      <c r="BH66" s="113">
        <v>1207409</v>
      </c>
      <c r="BI66" s="114">
        <v>27517</v>
      </c>
      <c r="BJ66" s="113">
        <v>1496972</v>
      </c>
      <c r="BK66" s="114">
        <v>14571</v>
      </c>
      <c r="BL66" s="113">
        <v>1911918</v>
      </c>
      <c r="BM66" s="114">
        <v>29302</v>
      </c>
      <c r="BN66" s="113">
        <v>1503431</v>
      </c>
      <c r="BO66" s="114">
        <v>16499</v>
      </c>
      <c r="BP66" s="113">
        <v>1464492</v>
      </c>
      <c r="BQ66" s="114">
        <v>13612</v>
      </c>
      <c r="BR66" s="113">
        <v>1842575</v>
      </c>
      <c r="BS66" s="104">
        <v>6589</v>
      </c>
      <c r="BT66" s="113">
        <v>1692455</v>
      </c>
      <c r="BU66" s="114">
        <v>24744</v>
      </c>
      <c r="BV66" s="113">
        <v>1514987</v>
      </c>
      <c r="BW66" s="114">
        <v>27826</v>
      </c>
      <c r="BX66" s="113">
        <v>2043377</v>
      </c>
      <c r="BY66" s="104">
        <v>8797</v>
      </c>
      <c r="BZ66" s="113">
        <v>1604464</v>
      </c>
      <c r="CA66" s="114">
        <v>29405</v>
      </c>
      <c r="CB66" s="113">
        <v>1912953</v>
      </c>
      <c r="CC66" s="114">
        <v>25360</v>
      </c>
      <c r="CD66" s="113">
        <v>2081816</v>
      </c>
      <c r="CE66" s="114">
        <v>16952</v>
      </c>
      <c r="CF66" s="113">
        <v>1823383</v>
      </c>
      <c r="CG66" s="114">
        <v>19363</v>
      </c>
      <c r="CH66" s="113">
        <v>1297745</v>
      </c>
      <c r="CI66" s="114">
        <v>13336</v>
      </c>
      <c r="CJ66" s="113">
        <v>1800590</v>
      </c>
      <c r="CK66" s="114">
        <v>19022</v>
      </c>
      <c r="CL66" s="113">
        <v>1435117</v>
      </c>
      <c r="CM66" s="114">
        <v>15233</v>
      </c>
      <c r="CN66" s="113">
        <v>1440628</v>
      </c>
      <c r="CO66" s="114">
        <v>20610</v>
      </c>
      <c r="CP66" s="113">
        <v>1756019</v>
      </c>
      <c r="CQ66" s="114">
        <v>13703</v>
      </c>
      <c r="CR66" s="113">
        <v>1888162</v>
      </c>
      <c r="CS66" s="114">
        <v>16076</v>
      </c>
      <c r="CT66" s="113">
        <v>1355385</v>
      </c>
      <c r="CU66" s="114">
        <v>24708</v>
      </c>
      <c r="CV66" s="113">
        <v>2087055</v>
      </c>
      <c r="CW66" s="114">
        <v>19079</v>
      </c>
      <c r="CX66" s="113">
        <v>1451642</v>
      </c>
      <c r="CY66" s="114">
        <v>11531</v>
      </c>
      <c r="CZ66" s="113">
        <v>1697683</v>
      </c>
      <c r="DA66" s="114">
        <v>13999</v>
      </c>
      <c r="DB66" s="113">
        <v>1802564</v>
      </c>
      <c r="DC66" s="104">
        <v>7455</v>
      </c>
      <c r="DD66" s="113">
        <v>1785690</v>
      </c>
      <c r="DE66" s="104">
        <v>8675</v>
      </c>
      <c r="DF66" s="113">
        <v>1450013</v>
      </c>
      <c r="DG66" s="114">
        <v>10589</v>
      </c>
      <c r="DH66" s="113">
        <v>1920702</v>
      </c>
      <c r="DI66" s="113">
        <v>1561203</v>
      </c>
      <c r="DJ66" s="113">
        <v>1447100</v>
      </c>
      <c r="DK66" s="113">
        <v>2012588</v>
      </c>
      <c r="DL66" s="113">
        <v>1603864</v>
      </c>
      <c r="DM66" s="113">
        <v>1400844</v>
      </c>
      <c r="DN66" s="113">
        <v>2067066</v>
      </c>
      <c r="DO66" s="113">
        <v>1433259</v>
      </c>
      <c r="DP66" s="113">
        <v>1850205</v>
      </c>
      <c r="DQ66" s="113">
        <v>2226576</v>
      </c>
      <c r="DR66" s="113">
        <v>1514080</v>
      </c>
      <c r="DS66" s="113">
        <v>1749200</v>
      </c>
      <c r="DT66" s="113">
        <v>2129154</v>
      </c>
      <c r="DU66" s="113">
        <v>1634351</v>
      </c>
      <c r="DV66" s="113">
        <v>1655703</v>
      </c>
      <c r="DW66" s="113">
        <v>1810930</v>
      </c>
      <c r="DX66" s="113">
        <v>2031178</v>
      </c>
    </row>
    <row r="67" spans="1:128" x14ac:dyDescent="0.2">
      <c r="A67" s="105" t="s">
        <v>212</v>
      </c>
      <c r="B67" s="113">
        <v>1372001</v>
      </c>
      <c r="C67" s="115">
        <v>540360</v>
      </c>
      <c r="D67" s="113">
        <v>1400271</v>
      </c>
      <c r="E67" s="115">
        <v>528475</v>
      </c>
      <c r="F67" s="113">
        <v>1284852</v>
      </c>
      <c r="G67" s="115">
        <v>519605</v>
      </c>
      <c r="H67" s="113">
        <v>1073374</v>
      </c>
      <c r="I67" s="115">
        <v>553635</v>
      </c>
      <c r="J67" s="113">
        <v>1508088</v>
      </c>
      <c r="K67" s="115">
        <v>562803</v>
      </c>
      <c r="L67" s="113">
        <v>1337056</v>
      </c>
      <c r="M67" s="115">
        <v>634065</v>
      </c>
      <c r="N67" s="113">
        <v>1505723</v>
      </c>
      <c r="O67" s="115">
        <v>715643</v>
      </c>
      <c r="P67" s="113">
        <v>2226100</v>
      </c>
      <c r="Q67" s="115">
        <v>778806</v>
      </c>
      <c r="R67" s="113">
        <v>1641475</v>
      </c>
      <c r="S67" s="115">
        <v>821285</v>
      </c>
      <c r="T67" s="113">
        <v>1652539</v>
      </c>
      <c r="U67" s="115">
        <v>808990</v>
      </c>
      <c r="V67" s="113">
        <v>2222431</v>
      </c>
      <c r="W67" s="115">
        <v>964486</v>
      </c>
      <c r="X67" s="113">
        <v>1302796</v>
      </c>
      <c r="Y67" s="115">
        <v>853512</v>
      </c>
      <c r="Z67" s="113">
        <v>1121325</v>
      </c>
      <c r="AA67" s="115">
        <v>832619</v>
      </c>
      <c r="AB67" s="113">
        <v>1678070</v>
      </c>
      <c r="AC67" s="115">
        <v>786590</v>
      </c>
      <c r="AD67" s="113">
        <v>1075623</v>
      </c>
      <c r="AE67" s="115">
        <v>699207</v>
      </c>
      <c r="AF67" s="113">
        <v>1220953</v>
      </c>
      <c r="AG67" s="115">
        <v>739467</v>
      </c>
      <c r="AH67" s="113">
        <v>1552986</v>
      </c>
      <c r="AI67" s="115">
        <v>815317</v>
      </c>
      <c r="AJ67" s="112">
        <v>855343</v>
      </c>
      <c r="AK67" s="115">
        <v>816499</v>
      </c>
      <c r="AL67" s="113">
        <v>1324712</v>
      </c>
      <c r="AM67" s="115">
        <v>895789</v>
      </c>
      <c r="AN67" s="113">
        <v>1556007</v>
      </c>
      <c r="AO67" s="115">
        <v>948984</v>
      </c>
      <c r="AP67" s="112">
        <v>857479</v>
      </c>
      <c r="AQ67" s="116">
        <v>1093504</v>
      </c>
      <c r="AR67" s="112">
        <v>979798</v>
      </c>
      <c r="AS67" s="115">
        <v>986194</v>
      </c>
      <c r="AT67" s="113">
        <v>1180700</v>
      </c>
      <c r="AU67" s="116">
        <v>1046289</v>
      </c>
      <c r="AV67" s="112">
        <v>664423</v>
      </c>
      <c r="AW67" s="115">
        <v>988183</v>
      </c>
      <c r="AX67" s="112">
        <v>804545</v>
      </c>
      <c r="AY67" s="116">
        <v>1026885</v>
      </c>
      <c r="AZ67" s="113">
        <v>1028083</v>
      </c>
      <c r="BA67" s="115">
        <v>993803</v>
      </c>
      <c r="BB67" s="112">
        <v>848021</v>
      </c>
      <c r="BC67" s="115">
        <v>985779</v>
      </c>
      <c r="BD67" s="112">
        <v>857123</v>
      </c>
      <c r="BE67" s="116">
        <v>1060988</v>
      </c>
      <c r="BF67" s="113">
        <v>1008578</v>
      </c>
      <c r="BG67" s="116">
        <v>1038923</v>
      </c>
      <c r="BH67" s="113">
        <v>1010805</v>
      </c>
      <c r="BI67" s="116">
        <v>1137710</v>
      </c>
      <c r="BJ67" s="112">
        <v>942936</v>
      </c>
      <c r="BK67" s="116">
        <v>1122145</v>
      </c>
      <c r="BL67" s="113">
        <v>1133040</v>
      </c>
      <c r="BM67" s="116">
        <v>1108173</v>
      </c>
      <c r="BN67" s="113">
        <v>1120680</v>
      </c>
      <c r="BO67" s="116">
        <v>1355865</v>
      </c>
      <c r="BP67" s="113">
        <v>1569142</v>
      </c>
      <c r="BQ67" s="116">
        <v>1228577</v>
      </c>
      <c r="BR67" s="113">
        <v>2406973</v>
      </c>
      <c r="BS67" s="116">
        <v>1350813</v>
      </c>
      <c r="BT67" s="113">
        <v>1922476</v>
      </c>
      <c r="BU67" s="116">
        <v>1350719</v>
      </c>
      <c r="BV67" s="113">
        <v>1872657</v>
      </c>
      <c r="BW67" s="116">
        <v>1312942</v>
      </c>
      <c r="BX67" s="113">
        <v>1449236</v>
      </c>
      <c r="BY67" s="116">
        <v>1150523</v>
      </c>
      <c r="BZ67" s="113">
        <v>1605383</v>
      </c>
      <c r="CA67" s="116">
        <v>1323527</v>
      </c>
      <c r="CB67" s="113">
        <v>1658781</v>
      </c>
      <c r="CC67" s="116">
        <v>1217562</v>
      </c>
      <c r="CD67" s="113">
        <v>1585701</v>
      </c>
      <c r="CE67" s="116">
        <v>1180873</v>
      </c>
      <c r="CF67" s="113">
        <v>1359989</v>
      </c>
      <c r="CG67" s="116">
        <v>1333667</v>
      </c>
      <c r="CH67" s="113">
        <v>1659451</v>
      </c>
      <c r="CI67" s="116">
        <v>1370924</v>
      </c>
      <c r="CJ67" s="113">
        <v>2194605</v>
      </c>
      <c r="CK67" s="116">
        <v>1482853</v>
      </c>
      <c r="CL67" s="113">
        <v>1582668</v>
      </c>
      <c r="CM67" s="116">
        <v>1669703</v>
      </c>
      <c r="CN67" s="113">
        <v>1952420</v>
      </c>
      <c r="CO67" s="116">
        <v>1529134</v>
      </c>
      <c r="CP67" s="113">
        <v>2172828</v>
      </c>
      <c r="CQ67" s="116">
        <v>1773514</v>
      </c>
      <c r="CR67" s="113">
        <v>1740727</v>
      </c>
      <c r="CS67" s="116">
        <v>1694300</v>
      </c>
      <c r="CT67" s="113">
        <v>1335341</v>
      </c>
      <c r="CU67" s="116">
        <v>1591340</v>
      </c>
      <c r="CV67" s="113">
        <v>1656365</v>
      </c>
      <c r="CW67" s="116">
        <v>1509238</v>
      </c>
      <c r="CX67" s="113">
        <v>1312540</v>
      </c>
      <c r="CY67" s="116">
        <v>1596697</v>
      </c>
      <c r="CZ67" s="113">
        <v>1585163</v>
      </c>
      <c r="DA67" s="116">
        <v>1583535</v>
      </c>
      <c r="DB67" s="113">
        <v>1659790</v>
      </c>
      <c r="DC67" s="116">
        <v>1555507</v>
      </c>
      <c r="DD67" s="113">
        <v>1661822</v>
      </c>
      <c r="DE67" s="116">
        <v>1719760</v>
      </c>
      <c r="DF67" s="113">
        <v>1855918</v>
      </c>
      <c r="DG67" s="116">
        <v>1751379</v>
      </c>
      <c r="DH67" s="113">
        <v>2369436</v>
      </c>
      <c r="DI67" s="113">
        <v>1928018</v>
      </c>
      <c r="DJ67" s="113">
        <v>2195522</v>
      </c>
      <c r="DK67" s="113">
        <v>2057851</v>
      </c>
      <c r="DL67" s="113">
        <v>1325373</v>
      </c>
      <c r="DM67" s="113">
        <v>1779975</v>
      </c>
      <c r="DN67" s="113">
        <v>1595039</v>
      </c>
      <c r="DO67" s="113">
        <v>1272917</v>
      </c>
      <c r="DP67" s="113">
        <v>1856779</v>
      </c>
      <c r="DQ67" s="113">
        <v>1649496</v>
      </c>
      <c r="DR67" s="113">
        <v>1773378</v>
      </c>
      <c r="DS67" s="113">
        <v>1534024</v>
      </c>
      <c r="DT67" s="113">
        <v>2742638</v>
      </c>
      <c r="DU67" s="113">
        <v>1697092</v>
      </c>
      <c r="DV67" s="113">
        <v>2553508</v>
      </c>
      <c r="DW67" s="113">
        <v>2330744</v>
      </c>
      <c r="DX67" s="113">
        <v>1839020</v>
      </c>
    </row>
    <row r="68" spans="1:128" x14ac:dyDescent="0.2">
      <c r="A68" s="105" t="s">
        <v>539</v>
      </c>
      <c r="B68" s="112">
        <v>572993</v>
      </c>
      <c r="C68" s="115">
        <v>144044</v>
      </c>
      <c r="D68" s="112">
        <v>764558</v>
      </c>
      <c r="E68" s="115">
        <v>153366</v>
      </c>
      <c r="F68" s="112">
        <v>680908</v>
      </c>
      <c r="G68" s="115">
        <v>163784</v>
      </c>
      <c r="H68" s="112">
        <v>617687</v>
      </c>
      <c r="I68" s="115">
        <v>153759</v>
      </c>
      <c r="J68" s="112">
        <v>751503</v>
      </c>
      <c r="K68" s="115">
        <v>146456</v>
      </c>
      <c r="L68" s="112">
        <v>631895</v>
      </c>
      <c r="M68" s="115">
        <v>161626</v>
      </c>
      <c r="N68" s="112">
        <v>615436</v>
      </c>
      <c r="O68" s="115">
        <v>164541</v>
      </c>
      <c r="P68" s="112">
        <v>820309</v>
      </c>
      <c r="Q68" s="115">
        <v>173181</v>
      </c>
      <c r="R68" s="112">
        <v>701917</v>
      </c>
      <c r="S68" s="115">
        <v>158673</v>
      </c>
      <c r="T68" s="112">
        <v>647714</v>
      </c>
      <c r="U68" s="115">
        <v>145412</v>
      </c>
      <c r="V68" s="112">
        <v>891797</v>
      </c>
      <c r="W68" s="115">
        <v>182217</v>
      </c>
      <c r="X68" s="112">
        <v>682725</v>
      </c>
      <c r="Y68" s="115">
        <v>148963</v>
      </c>
      <c r="Z68" s="112">
        <v>691445</v>
      </c>
      <c r="AA68" s="115">
        <v>158511</v>
      </c>
      <c r="AB68" s="112">
        <v>876213</v>
      </c>
      <c r="AC68" s="115">
        <v>165999</v>
      </c>
      <c r="AD68" s="112">
        <v>697051</v>
      </c>
      <c r="AE68" s="115">
        <v>157173</v>
      </c>
      <c r="AF68" s="112">
        <v>721457</v>
      </c>
      <c r="AG68" s="115">
        <v>174323</v>
      </c>
      <c r="AH68" s="112">
        <v>921526</v>
      </c>
      <c r="AI68" s="115">
        <v>177130</v>
      </c>
      <c r="AJ68" s="112">
        <v>778617</v>
      </c>
      <c r="AK68" s="115">
        <v>169563</v>
      </c>
      <c r="AL68" s="112">
        <v>782482</v>
      </c>
      <c r="AM68" s="115">
        <v>190248</v>
      </c>
      <c r="AN68" s="113">
        <v>1086911</v>
      </c>
      <c r="AO68" s="115">
        <v>201597</v>
      </c>
      <c r="AP68" s="112">
        <v>822362</v>
      </c>
      <c r="AQ68" s="115">
        <v>185957</v>
      </c>
      <c r="AR68" s="112">
        <v>815553</v>
      </c>
      <c r="AS68" s="115">
        <v>183160</v>
      </c>
      <c r="AT68" s="113">
        <v>1039630</v>
      </c>
      <c r="AU68" s="115">
        <v>196987</v>
      </c>
      <c r="AV68" s="112">
        <v>847466</v>
      </c>
      <c r="AW68" s="115">
        <v>186821</v>
      </c>
      <c r="AX68" s="112">
        <v>888934</v>
      </c>
      <c r="AY68" s="115">
        <v>207565</v>
      </c>
      <c r="AZ68" s="113">
        <v>1113390</v>
      </c>
      <c r="BA68" s="115">
        <v>199656</v>
      </c>
      <c r="BB68" s="112">
        <v>918509</v>
      </c>
      <c r="BC68" s="115">
        <v>207975</v>
      </c>
      <c r="BD68" s="112">
        <v>810951</v>
      </c>
      <c r="BE68" s="115">
        <v>204617</v>
      </c>
      <c r="BF68" s="113">
        <v>1232553</v>
      </c>
      <c r="BG68" s="115">
        <v>192750</v>
      </c>
      <c r="BH68" s="112">
        <v>898125</v>
      </c>
      <c r="BI68" s="115">
        <v>207232</v>
      </c>
      <c r="BJ68" s="112">
        <v>856927</v>
      </c>
      <c r="BK68" s="115">
        <v>201065</v>
      </c>
      <c r="BL68" s="113">
        <v>1235915</v>
      </c>
      <c r="BM68" s="115">
        <v>216717</v>
      </c>
      <c r="BN68" s="112">
        <v>945877</v>
      </c>
      <c r="BO68" s="115">
        <v>208141</v>
      </c>
      <c r="BP68" s="112">
        <v>959046</v>
      </c>
      <c r="BQ68" s="115">
        <v>190322</v>
      </c>
      <c r="BR68" s="113">
        <v>1284488</v>
      </c>
      <c r="BS68" s="115">
        <v>211857</v>
      </c>
      <c r="BT68" s="112">
        <v>917988</v>
      </c>
      <c r="BU68" s="115">
        <v>211614</v>
      </c>
      <c r="BV68" s="112">
        <v>997143</v>
      </c>
      <c r="BW68" s="115">
        <v>211043</v>
      </c>
      <c r="BX68" s="113">
        <v>1249433</v>
      </c>
      <c r="BY68" s="115">
        <v>197273</v>
      </c>
      <c r="BZ68" s="113">
        <v>1027686</v>
      </c>
      <c r="CA68" s="115">
        <v>218597</v>
      </c>
      <c r="CB68" s="113">
        <v>1089325</v>
      </c>
      <c r="CC68" s="115">
        <v>214720</v>
      </c>
      <c r="CD68" s="113">
        <v>1500780</v>
      </c>
      <c r="CE68" s="115">
        <v>212495</v>
      </c>
      <c r="CF68" s="113">
        <v>1188061</v>
      </c>
      <c r="CG68" s="115">
        <v>222595</v>
      </c>
      <c r="CH68" s="113">
        <v>1236805</v>
      </c>
      <c r="CI68" s="115">
        <v>227224</v>
      </c>
      <c r="CJ68" s="113">
        <v>1461444</v>
      </c>
      <c r="CK68" s="115">
        <v>243988</v>
      </c>
      <c r="CL68" s="113">
        <v>1119935</v>
      </c>
      <c r="CM68" s="115">
        <v>206826</v>
      </c>
      <c r="CN68" s="113">
        <v>1075317</v>
      </c>
      <c r="CO68" s="115">
        <v>202892</v>
      </c>
      <c r="CP68" s="113">
        <v>1417075</v>
      </c>
      <c r="CQ68" s="115">
        <v>216499</v>
      </c>
      <c r="CR68" s="113">
        <v>1157838</v>
      </c>
      <c r="CS68" s="115">
        <v>221535</v>
      </c>
      <c r="CT68" s="113">
        <v>1118006</v>
      </c>
      <c r="CU68" s="115">
        <v>224597</v>
      </c>
      <c r="CV68" s="113">
        <v>1353105</v>
      </c>
      <c r="CW68" s="115">
        <v>218726</v>
      </c>
      <c r="CX68" s="113">
        <v>1106956</v>
      </c>
      <c r="CY68" s="115">
        <v>216201</v>
      </c>
      <c r="CZ68" s="113">
        <v>1131513</v>
      </c>
      <c r="DA68" s="115">
        <v>219238</v>
      </c>
      <c r="DB68" s="113">
        <v>1560890</v>
      </c>
      <c r="DC68" s="115">
        <v>246705</v>
      </c>
      <c r="DD68" s="113">
        <v>1201174</v>
      </c>
      <c r="DE68" s="115">
        <v>232026</v>
      </c>
      <c r="DF68" s="113">
        <v>1194478</v>
      </c>
      <c r="DG68" s="115">
        <v>220473</v>
      </c>
      <c r="DH68" s="113">
        <v>1589536</v>
      </c>
      <c r="DI68" s="113">
        <v>1284923</v>
      </c>
      <c r="DJ68" s="113">
        <v>1171314</v>
      </c>
      <c r="DK68" s="113">
        <v>1503983</v>
      </c>
      <c r="DL68" s="113">
        <v>1219594</v>
      </c>
      <c r="DM68" s="113">
        <v>1281722</v>
      </c>
      <c r="DN68" s="113">
        <v>1528254</v>
      </c>
      <c r="DO68" s="113">
        <v>1274491</v>
      </c>
      <c r="DP68" s="113">
        <v>1271418</v>
      </c>
      <c r="DQ68" s="113">
        <v>1319153</v>
      </c>
      <c r="DR68" s="113">
        <v>1188188</v>
      </c>
      <c r="DS68" s="113">
        <v>1116310</v>
      </c>
      <c r="DT68" s="113">
        <v>1654137</v>
      </c>
      <c r="DU68" s="113">
        <v>1238352</v>
      </c>
      <c r="DV68" s="113">
        <v>1718604</v>
      </c>
      <c r="DW68" s="113">
        <v>2362272</v>
      </c>
      <c r="DX68" s="113">
        <v>1768678</v>
      </c>
    </row>
    <row r="69" spans="1:128" x14ac:dyDescent="0.2">
      <c r="A69" s="105" t="s">
        <v>573</v>
      </c>
      <c r="B69" s="108">
        <v>46827</v>
      </c>
      <c r="C69" s="103">
        <v>992</v>
      </c>
      <c r="D69" s="112">
        <v>187333</v>
      </c>
      <c r="E69" s="104">
        <v>2972</v>
      </c>
      <c r="F69" s="112">
        <v>261412</v>
      </c>
      <c r="G69" s="104">
        <v>7008</v>
      </c>
      <c r="H69" s="112">
        <v>432720</v>
      </c>
      <c r="I69" s="114">
        <v>12606</v>
      </c>
      <c r="J69" s="112">
        <v>589940</v>
      </c>
      <c r="K69" s="114">
        <v>14181</v>
      </c>
      <c r="L69" s="112">
        <v>573392</v>
      </c>
      <c r="M69" s="114">
        <v>16571</v>
      </c>
      <c r="N69" s="112">
        <v>574540</v>
      </c>
      <c r="O69" s="114">
        <v>19035</v>
      </c>
      <c r="P69" s="112">
        <v>754752</v>
      </c>
      <c r="Q69" s="114">
        <v>17901</v>
      </c>
      <c r="R69" s="112">
        <v>545947</v>
      </c>
      <c r="S69" s="114">
        <v>18101</v>
      </c>
      <c r="T69" s="112">
        <v>733714</v>
      </c>
      <c r="U69" s="114">
        <v>20633</v>
      </c>
      <c r="V69" s="112">
        <v>900115</v>
      </c>
      <c r="W69" s="114">
        <v>24415</v>
      </c>
      <c r="X69" s="112">
        <v>717135</v>
      </c>
      <c r="Y69" s="114">
        <v>23063</v>
      </c>
      <c r="Z69" s="112">
        <v>759908</v>
      </c>
      <c r="AA69" s="114">
        <v>23849</v>
      </c>
      <c r="AB69" s="112">
        <v>899549</v>
      </c>
      <c r="AC69" s="114">
        <v>24784</v>
      </c>
      <c r="AD69" s="112">
        <v>954928</v>
      </c>
      <c r="AE69" s="114">
        <v>24256</v>
      </c>
      <c r="AF69" s="112">
        <v>760388</v>
      </c>
      <c r="AG69" s="114">
        <v>27020</v>
      </c>
      <c r="AH69" s="112">
        <v>935072</v>
      </c>
      <c r="AI69" s="114">
        <v>25595</v>
      </c>
      <c r="AJ69" s="112">
        <v>809650</v>
      </c>
      <c r="AK69" s="114">
        <v>27158</v>
      </c>
      <c r="AL69" s="112">
        <v>769146</v>
      </c>
      <c r="AM69" s="114">
        <v>26633</v>
      </c>
      <c r="AN69" s="112">
        <v>979710</v>
      </c>
      <c r="AO69" s="114">
        <v>26672</v>
      </c>
      <c r="AP69" s="112">
        <v>807400</v>
      </c>
      <c r="AQ69" s="114">
        <v>26655</v>
      </c>
      <c r="AR69" s="112">
        <v>898093</v>
      </c>
      <c r="AS69" s="114">
        <v>27272</v>
      </c>
      <c r="AT69" s="113">
        <v>1171134</v>
      </c>
      <c r="AU69" s="114">
        <v>28870</v>
      </c>
      <c r="AV69" s="112">
        <v>894140</v>
      </c>
      <c r="AW69" s="114">
        <v>27009</v>
      </c>
      <c r="AX69" s="112">
        <v>956355</v>
      </c>
      <c r="AY69" s="114">
        <v>29666</v>
      </c>
      <c r="AZ69" s="113">
        <v>1232373</v>
      </c>
      <c r="BA69" s="114">
        <v>29948</v>
      </c>
      <c r="BB69" s="113">
        <v>1028362</v>
      </c>
      <c r="BC69" s="114">
        <v>29485</v>
      </c>
      <c r="BD69" s="113">
        <v>1095919</v>
      </c>
      <c r="BE69" s="114">
        <v>30282</v>
      </c>
      <c r="BF69" s="113">
        <v>1294377</v>
      </c>
      <c r="BG69" s="114">
        <v>27432</v>
      </c>
      <c r="BH69" s="113">
        <v>1097462</v>
      </c>
      <c r="BI69" s="114">
        <v>32236</v>
      </c>
      <c r="BJ69" s="113">
        <v>1012276</v>
      </c>
      <c r="BK69" s="114">
        <v>29778</v>
      </c>
      <c r="BL69" s="113">
        <v>1366852</v>
      </c>
      <c r="BM69" s="114">
        <v>29872</v>
      </c>
      <c r="BN69" s="113">
        <v>1143347</v>
      </c>
      <c r="BO69" s="114">
        <v>31023</v>
      </c>
      <c r="BP69" s="113">
        <v>1109864</v>
      </c>
      <c r="BQ69" s="114">
        <v>28322</v>
      </c>
      <c r="BR69" s="113">
        <v>1455910</v>
      </c>
      <c r="BS69" s="114">
        <v>32758</v>
      </c>
      <c r="BT69" s="113">
        <v>1184131</v>
      </c>
      <c r="BU69" s="114">
        <v>31389</v>
      </c>
      <c r="BV69" s="113">
        <v>1119408</v>
      </c>
      <c r="BW69" s="114">
        <v>30920</v>
      </c>
      <c r="BX69" s="113">
        <v>1443921</v>
      </c>
      <c r="BY69" s="114">
        <v>30502</v>
      </c>
      <c r="BZ69" s="113">
        <v>1225135</v>
      </c>
      <c r="CA69" s="114">
        <v>32134</v>
      </c>
      <c r="CB69" s="113">
        <v>1231188</v>
      </c>
      <c r="CC69" s="114">
        <v>33198</v>
      </c>
      <c r="CD69" s="113">
        <v>1667587</v>
      </c>
      <c r="CE69" s="114">
        <v>30029</v>
      </c>
      <c r="CF69" s="113">
        <v>1349252</v>
      </c>
      <c r="CG69" s="114">
        <v>33521</v>
      </c>
      <c r="CH69" s="113">
        <v>1375326</v>
      </c>
      <c r="CI69" s="114">
        <v>31554</v>
      </c>
      <c r="CJ69" s="113">
        <v>1641389</v>
      </c>
      <c r="CK69" s="114">
        <v>31621</v>
      </c>
      <c r="CL69" s="113">
        <v>1290691</v>
      </c>
      <c r="CM69" s="114">
        <v>30911</v>
      </c>
      <c r="CN69" s="113">
        <v>1250047</v>
      </c>
      <c r="CO69" s="114">
        <v>29280</v>
      </c>
      <c r="CP69" s="113">
        <v>1714947</v>
      </c>
      <c r="CQ69" s="114">
        <v>30785</v>
      </c>
      <c r="CR69" s="113">
        <v>1446738</v>
      </c>
      <c r="CS69" s="114">
        <v>32032</v>
      </c>
      <c r="CT69" s="113">
        <v>1427371</v>
      </c>
      <c r="CU69" s="114">
        <v>33391</v>
      </c>
      <c r="CV69" s="113">
        <v>1791507</v>
      </c>
      <c r="CW69" s="114">
        <v>31538</v>
      </c>
      <c r="CX69" s="113">
        <v>1516683</v>
      </c>
      <c r="CY69" s="114">
        <v>32789</v>
      </c>
      <c r="CZ69" s="113">
        <v>1394306</v>
      </c>
      <c r="DA69" s="114">
        <v>31456</v>
      </c>
      <c r="DB69" s="113">
        <v>1883526</v>
      </c>
      <c r="DC69" s="114">
        <v>31495</v>
      </c>
      <c r="DD69" s="113">
        <v>1555863</v>
      </c>
      <c r="DE69" s="114">
        <v>34529</v>
      </c>
      <c r="DF69" s="113">
        <v>1411911</v>
      </c>
      <c r="DG69" s="114">
        <v>28510</v>
      </c>
      <c r="DH69" s="113">
        <v>1793346</v>
      </c>
      <c r="DI69" s="113">
        <v>1465491</v>
      </c>
      <c r="DJ69" s="113">
        <v>1522687</v>
      </c>
      <c r="DK69" s="113">
        <v>1949349</v>
      </c>
      <c r="DL69" s="113">
        <v>1510600</v>
      </c>
      <c r="DM69" s="113">
        <v>1505681</v>
      </c>
      <c r="DN69" s="113">
        <v>2009352</v>
      </c>
      <c r="DO69" s="113">
        <v>1518002</v>
      </c>
      <c r="DP69" s="113">
        <v>1576842</v>
      </c>
      <c r="DQ69" s="113">
        <v>1980580</v>
      </c>
      <c r="DR69" s="113">
        <v>1670324</v>
      </c>
      <c r="DS69" s="113">
        <v>1194037</v>
      </c>
      <c r="DT69" s="113">
        <v>1518778</v>
      </c>
      <c r="DU69" s="113">
        <v>1448368</v>
      </c>
      <c r="DV69" s="113">
        <v>1988034</v>
      </c>
      <c r="DW69" s="113">
        <v>2138632</v>
      </c>
      <c r="DX69" s="113">
        <v>1727151</v>
      </c>
    </row>
    <row r="70" spans="1:128" x14ac:dyDescent="0.2">
      <c r="A70" s="105" t="s">
        <v>201</v>
      </c>
      <c r="B70" s="112">
        <v>104916</v>
      </c>
      <c r="C70" s="103">
        <v>180</v>
      </c>
      <c r="D70" s="112">
        <v>111061</v>
      </c>
      <c r="E70" s="102"/>
      <c r="F70" s="108">
        <v>97621</v>
      </c>
      <c r="G70" s="109">
        <v>34</v>
      </c>
      <c r="H70" s="108">
        <v>56418</v>
      </c>
      <c r="I70" s="102"/>
      <c r="J70" s="112">
        <v>131418</v>
      </c>
      <c r="K70" s="102"/>
      <c r="L70" s="108">
        <v>72568</v>
      </c>
      <c r="M70" s="102"/>
      <c r="N70" s="108">
        <v>54070</v>
      </c>
      <c r="O70" s="102"/>
      <c r="P70" s="108">
        <v>59775</v>
      </c>
      <c r="Q70" s="102"/>
      <c r="R70" s="108">
        <v>49044</v>
      </c>
      <c r="S70" s="102"/>
      <c r="T70" s="108">
        <v>41919</v>
      </c>
      <c r="U70" s="102"/>
      <c r="V70" s="108">
        <v>50188</v>
      </c>
      <c r="W70" s="102"/>
      <c r="X70" s="108">
        <v>34602</v>
      </c>
      <c r="Y70" s="102"/>
      <c r="Z70" s="108">
        <v>45511</v>
      </c>
      <c r="AA70" s="102"/>
      <c r="AB70" s="108">
        <v>36728</v>
      </c>
      <c r="AC70" s="111">
        <v>5</v>
      </c>
      <c r="AD70" s="108">
        <v>23610</v>
      </c>
      <c r="AE70" s="111">
        <v>3</v>
      </c>
      <c r="AF70" s="108">
        <v>48391</v>
      </c>
      <c r="AG70" s="111">
        <v>5</v>
      </c>
      <c r="AH70" s="108">
        <v>30891</v>
      </c>
      <c r="AI70" s="102"/>
      <c r="AJ70" s="108">
        <v>30513</v>
      </c>
      <c r="AK70" s="109">
        <v>25</v>
      </c>
      <c r="AL70" s="108">
        <v>39834</v>
      </c>
      <c r="AM70" s="111">
        <v>6</v>
      </c>
      <c r="AN70" s="108">
        <v>22468</v>
      </c>
      <c r="AO70" s="102"/>
      <c r="AP70" s="108">
        <v>12337</v>
      </c>
      <c r="AQ70" s="102"/>
      <c r="AR70" s="108">
        <v>10341</v>
      </c>
      <c r="AS70" s="102"/>
      <c r="AT70" s="107">
        <v>7261</v>
      </c>
      <c r="AU70" s="102"/>
      <c r="AV70" s="107">
        <v>3775</v>
      </c>
      <c r="AW70" s="102"/>
      <c r="AX70" s="107">
        <v>4707</v>
      </c>
      <c r="AY70" s="102"/>
      <c r="AZ70" s="107">
        <v>8560</v>
      </c>
      <c r="BA70" s="102"/>
      <c r="BB70" s="107">
        <v>3789</v>
      </c>
      <c r="BC70" s="102"/>
      <c r="BD70" s="102"/>
      <c r="BE70" s="102"/>
      <c r="BF70" s="107">
        <v>1894</v>
      </c>
      <c r="BG70" s="102"/>
      <c r="BH70" s="102"/>
      <c r="BI70" s="102"/>
      <c r="BJ70" s="102"/>
      <c r="BK70" s="102"/>
      <c r="BL70" s="102"/>
      <c r="BM70" s="102"/>
      <c r="BN70" s="102"/>
      <c r="BO70" s="102"/>
      <c r="BP70" s="102"/>
      <c r="BQ70" s="102"/>
      <c r="BR70" s="102"/>
      <c r="BS70" s="102"/>
      <c r="BT70" s="102"/>
      <c r="BU70" s="102"/>
      <c r="BV70" s="107">
        <v>2821</v>
      </c>
      <c r="BW70" s="102"/>
      <c r="BX70" s="108">
        <v>19214</v>
      </c>
      <c r="BY70" s="102"/>
      <c r="BZ70" s="108">
        <v>29356</v>
      </c>
      <c r="CA70" s="102"/>
      <c r="CB70" s="107">
        <v>3915</v>
      </c>
      <c r="CC70" s="102"/>
      <c r="CD70" s="107">
        <v>1957</v>
      </c>
      <c r="CE70" s="102"/>
      <c r="CF70" s="107">
        <v>8976</v>
      </c>
      <c r="CG70" s="102"/>
      <c r="CH70" s="107">
        <v>7011</v>
      </c>
      <c r="CI70" s="102"/>
      <c r="CJ70" s="102"/>
      <c r="CK70" s="102"/>
      <c r="CL70" s="102"/>
      <c r="CM70" s="102"/>
      <c r="CN70" s="107">
        <v>2992</v>
      </c>
      <c r="CO70" s="102"/>
      <c r="CP70" s="108">
        <v>83253</v>
      </c>
      <c r="CQ70" s="109">
        <v>12</v>
      </c>
      <c r="CR70" s="108">
        <v>35253</v>
      </c>
      <c r="CS70" s="102"/>
      <c r="CT70" s="108">
        <v>43443</v>
      </c>
      <c r="CU70" s="102"/>
      <c r="CV70" s="108">
        <v>47871</v>
      </c>
      <c r="CW70" s="102"/>
      <c r="CX70" s="108">
        <v>86255</v>
      </c>
      <c r="CY70" s="102"/>
      <c r="CZ70" s="112">
        <v>189762</v>
      </c>
      <c r="DA70" s="102"/>
      <c r="DB70" s="112">
        <v>107223</v>
      </c>
      <c r="DC70" s="102"/>
      <c r="DD70" s="112">
        <v>137937</v>
      </c>
      <c r="DE70" s="102"/>
      <c r="DF70" s="112">
        <v>120757</v>
      </c>
      <c r="DG70" s="102"/>
      <c r="DH70" s="108">
        <v>92005</v>
      </c>
      <c r="DI70" s="112">
        <v>832044</v>
      </c>
      <c r="DJ70" s="112">
        <v>610167</v>
      </c>
      <c r="DK70" s="112">
        <v>226356</v>
      </c>
      <c r="DL70" s="113">
        <v>1580890</v>
      </c>
      <c r="DM70" s="112">
        <v>619198</v>
      </c>
      <c r="DN70" s="112">
        <v>801209</v>
      </c>
      <c r="DO70" s="113">
        <v>1391295</v>
      </c>
      <c r="DP70" s="112">
        <v>471492</v>
      </c>
      <c r="DQ70" s="112">
        <v>480599</v>
      </c>
      <c r="DR70" s="112">
        <v>554696</v>
      </c>
      <c r="DS70" s="113">
        <v>1553615</v>
      </c>
      <c r="DT70" s="113">
        <v>1686855</v>
      </c>
      <c r="DU70" s="113">
        <v>1404957</v>
      </c>
      <c r="DV70" s="113">
        <v>1476775</v>
      </c>
      <c r="DW70" s="112">
        <v>811348</v>
      </c>
      <c r="DX70" s="113">
        <v>1705691</v>
      </c>
    </row>
    <row r="71" spans="1:128" x14ac:dyDescent="0.2">
      <c r="A71" s="105" t="s">
        <v>347</v>
      </c>
      <c r="B71" s="113">
        <v>1056250</v>
      </c>
      <c r="C71" s="115">
        <v>290080</v>
      </c>
      <c r="D71" s="113">
        <v>1187885</v>
      </c>
      <c r="E71" s="115">
        <v>304969</v>
      </c>
      <c r="F71" s="113">
        <v>1011628</v>
      </c>
      <c r="G71" s="115">
        <v>308060</v>
      </c>
      <c r="H71" s="113">
        <v>1006399</v>
      </c>
      <c r="I71" s="115">
        <v>300421</v>
      </c>
      <c r="J71" s="113">
        <v>1192237</v>
      </c>
      <c r="K71" s="115">
        <v>304060</v>
      </c>
      <c r="L71" s="113">
        <v>1010341</v>
      </c>
      <c r="M71" s="115">
        <v>275778</v>
      </c>
      <c r="N71" s="112">
        <v>999208</v>
      </c>
      <c r="O71" s="115">
        <v>279441</v>
      </c>
      <c r="P71" s="113">
        <v>1190093</v>
      </c>
      <c r="Q71" s="115">
        <v>270498</v>
      </c>
      <c r="R71" s="112">
        <v>554503</v>
      </c>
      <c r="S71" s="115">
        <v>127439</v>
      </c>
      <c r="T71" s="112">
        <v>486547</v>
      </c>
      <c r="U71" s="115">
        <v>106173</v>
      </c>
      <c r="V71" s="112">
        <v>639402</v>
      </c>
      <c r="W71" s="115">
        <v>121730</v>
      </c>
      <c r="X71" s="112">
        <v>425859</v>
      </c>
      <c r="Y71" s="114">
        <v>86618</v>
      </c>
      <c r="Z71" s="112">
        <v>550644</v>
      </c>
      <c r="AA71" s="115">
        <v>113931</v>
      </c>
      <c r="AB71" s="112">
        <v>910267</v>
      </c>
      <c r="AC71" s="115">
        <v>146320</v>
      </c>
      <c r="AD71" s="112">
        <v>358411</v>
      </c>
      <c r="AE71" s="114">
        <v>79667</v>
      </c>
      <c r="AF71" s="112">
        <v>412428</v>
      </c>
      <c r="AG71" s="114">
        <v>94439</v>
      </c>
      <c r="AH71" s="112">
        <v>577984</v>
      </c>
      <c r="AI71" s="115">
        <v>103481</v>
      </c>
      <c r="AJ71" s="112">
        <v>504073</v>
      </c>
      <c r="AK71" s="115">
        <v>143747</v>
      </c>
      <c r="AL71" s="113">
        <v>2334609</v>
      </c>
      <c r="AM71" s="115">
        <v>471771</v>
      </c>
      <c r="AN71" s="113">
        <v>3033275</v>
      </c>
      <c r="AO71" s="115">
        <v>493727</v>
      </c>
      <c r="AP71" s="113">
        <v>2339650</v>
      </c>
      <c r="AQ71" s="115">
        <v>458698</v>
      </c>
      <c r="AR71" s="113">
        <v>2417850</v>
      </c>
      <c r="AS71" s="115">
        <v>476487</v>
      </c>
      <c r="AT71" s="113">
        <v>3050307</v>
      </c>
      <c r="AU71" s="115">
        <v>500848</v>
      </c>
      <c r="AV71" s="113">
        <v>2215735</v>
      </c>
      <c r="AW71" s="115">
        <v>410968</v>
      </c>
      <c r="AX71" s="113">
        <v>2386218</v>
      </c>
      <c r="AY71" s="115">
        <v>437746</v>
      </c>
      <c r="AZ71" s="113">
        <v>2813061</v>
      </c>
      <c r="BA71" s="115">
        <v>430505</v>
      </c>
      <c r="BB71" s="113">
        <v>2195211</v>
      </c>
      <c r="BC71" s="115">
        <v>395090</v>
      </c>
      <c r="BD71" s="113">
        <v>2275295</v>
      </c>
      <c r="BE71" s="115">
        <v>396616</v>
      </c>
      <c r="BF71" s="113">
        <v>2859488</v>
      </c>
      <c r="BG71" s="115">
        <v>375963</v>
      </c>
      <c r="BH71" s="113">
        <v>2400420</v>
      </c>
      <c r="BI71" s="115">
        <v>444187</v>
      </c>
      <c r="BJ71" s="113">
        <v>2478883</v>
      </c>
      <c r="BK71" s="115">
        <v>439468</v>
      </c>
      <c r="BL71" s="113">
        <v>3157006</v>
      </c>
      <c r="BM71" s="115">
        <v>404256</v>
      </c>
      <c r="BN71" s="113">
        <v>2454261</v>
      </c>
      <c r="BO71" s="115">
        <v>425035</v>
      </c>
      <c r="BP71" s="113">
        <v>2527397</v>
      </c>
      <c r="BQ71" s="115">
        <v>348435</v>
      </c>
      <c r="BR71" s="113">
        <v>3043253</v>
      </c>
      <c r="BS71" s="115">
        <v>363408</v>
      </c>
      <c r="BT71" s="113">
        <v>2425093</v>
      </c>
      <c r="BU71" s="115">
        <v>322222</v>
      </c>
      <c r="BV71" s="113">
        <v>1303729</v>
      </c>
      <c r="BW71" s="115">
        <v>155018</v>
      </c>
      <c r="BX71" s="112">
        <v>800824</v>
      </c>
      <c r="BY71" s="114">
        <v>81055</v>
      </c>
      <c r="BZ71" s="112">
        <v>657013</v>
      </c>
      <c r="CA71" s="114">
        <v>82682</v>
      </c>
      <c r="CB71" s="112">
        <v>619479</v>
      </c>
      <c r="CC71" s="114">
        <v>83671</v>
      </c>
      <c r="CD71" s="113">
        <v>1121415</v>
      </c>
      <c r="CE71" s="114">
        <v>83932</v>
      </c>
      <c r="CF71" s="112">
        <v>800981</v>
      </c>
      <c r="CG71" s="114">
        <v>72595</v>
      </c>
      <c r="CH71" s="112">
        <v>585521</v>
      </c>
      <c r="CI71" s="114">
        <v>72323</v>
      </c>
      <c r="CJ71" s="112">
        <v>662426</v>
      </c>
      <c r="CK71" s="114">
        <v>67584</v>
      </c>
      <c r="CL71" s="112">
        <v>458860</v>
      </c>
      <c r="CM71" s="114">
        <v>68045</v>
      </c>
      <c r="CN71" s="112">
        <v>318177</v>
      </c>
      <c r="CO71" s="114">
        <v>55692</v>
      </c>
      <c r="CP71" s="112">
        <v>714715</v>
      </c>
      <c r="CQ71" s="114">
        <v>57968</v>
      </c>
      <c r="CR71" s="112">
        <v>601121</v>
      </c>
      <c r="CS71" s="114">
        <v>57696</v>
      </c>
      <c r="CT71" s="112">
        <v>565139</v>
      </c>
      <c r="CU71" s="114">
        <v>56214</v>
      </c>
      <c r="CV71" s="112">
        <v>871589</v>
      </c>
      <c r="CW71" s="114">
        <v>60602</v>
      </c>
      <c r="CX71" s="112">
        <v>759656</v>
      </c>
      <c r="CY71" s="114">
        <v>57182</v>
      </c>
      <c r="CZ71" s="112">
        <v>784923</v>
      </c>
      <c r="DA71" s="114">
        <v>46335</v>
      </c>
      <c r="DB71" s="113">
        <v>1303742</v>
      </c>
      <c r="DC71" s="114">
        <v>52576</v>
      </c>
      <c r="DD71" s="113">
        <v>1139086</v>
      </c>
      <c r="DE71" s="114">
        <v>47743</v>
      </c>
      <c r="DF71" s="112">
        <v>966117</v>
      </c>
      <c r="DG71" s="114">
        <v>32196</v>
      </c>
      <c r="DH71" s="113">
        <v>1540366</v>
      </c>
      <c r="DI71" s="112">
        <v>865759</v>
      </c>
      <c r="DJ71" s="113">
        <v>1003362</v>
      </c>
      <c r="DK71" s="113">
        <v>1332938</v>
      </c>
      <c r="DL71" s="113">
        <v>1117516</v>
      </c>
      <c r="DM71" s="113">
        <v>1242635</v>
      </c>
      <c r="DN71" s="113">
        <v>1718066</v>
      </c>
      <c r="DO71" s="113">
        <v>1397377</v>
      </c>
      <c r="DP71" s="113">
        <v>1485482</v>
      </c>
      <c r="DQ71" s="113">
        <v>2409016</v>
      </c>
      <c r="DR71" s="113">
        <v>1729281</v>
      </c>
      <c r="DS71" s="113">
        <v>1792422</v>
      </c>
      <c r="DT71" s="113">
        <v>2305608</v>
      </c>
      <c r="DU71" s="113">
        <v>1608761</v>
      </c>
      <c r="DV71" s="113">
        <v>1320438</v>
      </c>
      <c r="DW71" s="112">
        <v>637720</v>
      </c>
      <c r="DX71" s="113">
        <v>1627922</v>
      </c>
    </row>
    <row r="72" spans="1:128" x14ac:dyDescent="0.2">
      <c r="A72" s="105" t="s">
        <v>331</v>
      </c>
      <c r="B72" s="113">
        <v>2065359</v>
      </c>
      <c r="C72" s="115">
        <v>103056</v>
      </c>
      <c r="D72" s="113">
        <v>2593867</v>
      </c>
      <c r="E72" s="115">
        <v>110185</v>
      </c>
      <c r="F72" s="113">
        <v>2093073</v>
      </c>
      <c r="G72" s="115">
        <v>109165</v>
      </c>
      <c r="H72" s="113">
        <v>2005346</v>
      </c>
      <c r="I72" s="115">
        <v>107129</v>
      </c>
      <c r="J72" s="113">
        <v>2479267</v>
      </c>
      <c r="K72" s="115">
        <v>103940</v>
      </c>
      <c r="L72" s="113">
        <v>2018066</v>
      </c>
      <c r="M72" s="115">
        <v>103569</v>
      </c>
      <c r="N72" s="113">
        <v>1981877</v>
      </c>
      <c r="O72" s="115">
        <v>104912</v>
      </c>
      <c r="P72" s="113">
        <v>2702881</v>
      </c>
      <c r="Q72" s="115">
        <v>115539</v>
      </c>
      <c r="R72" s="113">
        <v>2168690</v>
      </c>
      <c r="S72" s="115">
        <v>105319</v>
      </c>
      <c r="T72" s="113">
        <v>2115211</v>
      </c>
      <c r="U72" s="114">
        <v>92530</v>
      </c>
      <c r="V72" s="113">
        <v>2594767</v>
      </c>
      <c r="W72" s="115">
        <v>108948</v>
      </c>
      <c r="X72" s="113">
        <v>1951554</v>
      </c>
      <c r="Y72" s="114">
        <v>98465</v>
      </c>
      <c r="Z72" s="113">
        <v>2464188</v>
      </c>
      <c r="AA72" s="114">
        <v>99782</v>
      </c>
      <c r="AB72" s="113">
        <v>2805095</v>
      </c>
      <c r="AC72" s="114">
        <v>97517</v>
      </c>
      <c r="AD72" s="113">
        <v>2079230</v>
      </c>
      <c r="AE72" s="114">
        <v>93057</v>
      </c>
      <c r="AF72" s="113">
        <v>2029074</v>
      </c>
      <c r="AG72" s="114">
        <v>97791</v>
      </c>
      <c r="AH72" s="113">
        <v>2512964</v>
      </c>
      <c r="AI72" s="114">
        <v>91099</v>
      </c>
      <c r="AJ72" s="113">
        <v>2061527</v>
      </c>
      <c r="AK72" s="114">
        <v>91383</v>
      </c>
      <c r="AL72" s="113">
        <v>1980112</v>
      </c>
      <c r="AM72" s="114">
        <v>91648</v>
      </c>
      <c r="AN72" s="113">
        <v>2660887</v>
      </c>
      <c r="AO72" s="114">
        <v>97236</v>
      </c>
      <c r="AP72" s="113">
        <v>2129954</v>
      </c>
      <c r="AQ72" s="114">
        <v>89990</v>
      </c>
      <c r="AR72" s="113">
        <v>1989621</v>
      </c>
      <c r="AS72" s="114">
        <v>82968</v>
      </c>
      <c r="AT72" s="113">
        <v>2475653</v>
      </c>
      <c r="AU72" s="114">
        <v>86554</v>
      </c>
      <c r="AV72" s="113">
        <v>1993243</v>
      </c>
      <c r="AW72" s="114">
        <v>81181</v>
      </c>
      <c r="AX72" s="113">
        <v>1990274</v>
      </c>
      <c r="AY72" s="114">
        <v>84636</v>
      </c>
      <c r="AZ72" s="113">
        <v>2518949</v>
      </c>
      <c r="BA72" s="114">
        <v>82079</v>
      </c>
      <c r="BB72" s="113">
        <v>1864187</v>
      </c>
      <c r="BC72" s="114">
        <v>76014</v>
      </c>
      <c r="BD72" s="113">
        <v>1846337</v>
      </c>
      <c r="BE72" s="114">
        <v>83016</v>
      </c>
      <c r="BF72" s="113">
        <v>2278152</v>
      </c>
      <c r="BG72" s="114">
        <v>69792</v>
      </c>
      <c r="BH72" s="113">
        <v>1770442</v>
      </c>
      <c r="BI72" s="114">
        <v>73098</v>
      </c>
      <c r="BJ72" s="113">
        <v>1729149</v>
      </c>
      <c r="BK72" s="114">
        <v>67966</v>
      </c>
      <c r="BL72" s="113">
        <v>2281217</v>
      </c>
      <c r="BM72" s="114">
        <v>69777</v>
      </c>
      <c r="BN72" s="113">
        <v>1776760</v>
      </c>
      <c r="BO72" s="114">
        <v>64930</v>
      </c>
      <c r="BP72" s="113">
        <v>1604423</v>
      </c>
      <c r="BQ72" s="114">
        <v>53644</v>
      </c>
      <c r="BR72" s="113">
        <v>2063551</v>
      </c>
      <c r="BS72" s="114">
        <v>58121</v>
      </c>
      <c r="BT72" s="113">
        <v>1498525</v>
      </c>
      <c r="BU72" s="114">
        <v>54510</v>
      </c>
      <c r="BV72" s="113">
        <v>1655289</v>
      </c>
      <c r="BW72" s="114">
        <v>57102</v>
      </c>
      <c r="BX72" s="113">
        <v>1898908</v>
      </c>
      <c r="BY72" s="114">
        <v>47088</v>
      </c>
      <c r="BZ72" s="113">
        <v>1530424</v>
      </c>
      <c r="CA72" s="114">
        <v>58356</v>
      </c>
      <c r="CB72" s="113">
        <v>1537737</v>
      </c>
      <c r="CC72" s="114">
        <v>50134</v>
      </c>
      <c r="CD72" s="113">
        <v>2057419</v>
      </c>
      <c r="CE72" s="114">
        <v>49004</v>
      </c>
      <c r="CF72" s="113">
        <v>1628737</v>
      </c>
      <c r="CG72" s="114">
        <v>52426</v>
      </c>
      <c r="CH72" s="113">
        <v>1600555</v>
      </c>
      <c r="CI72" s="114">
        <v>46625</v>
      </c>
      <c r="CJ72" s="113">
        <v>2109147</v>
      </c>
      <c r="CK72" s="114">
        <v>50954</v>
      </c>
      <c r="CL72" s="113">
        <v>1589071</v>
      </c>
      <c r="CM72" s="114">
        <v>45975</v>
      </c>
      <c r="CN72" s="113">
        <v>1469907</v>
      </c>
      <c r="CO72" s="114">
        <v>39394</v>
      </c>
      <c r="CP72" s="113">
        <v>1881967</v>
      </c>
      <c r="CQ72" s="114">
        <v>42891</v>
      </c>
      <c r="CR72" s="113">
        <v>1555927</v>
      </c>
      <c r="CS72" s="114">
        <v>42459</v>
      </c>
      <c r="CT72" s="113">
        <v>1545568</v>
      </c>
      <c r="CU72" s="114">
        <v>43324</v>
      </c>
      <c r="CV72" s="113">
        <v>1941419</v>
      </c>
      <c r="CW72" s="114">
        <v>42371</v>
      </c>
      <c r="CX72" s="113">
        <v>1719087</v>
      </c>
      <c r="CY72" s="114">
        <v>44549</v>
      </c>
      <c r="CZ72" s="113">
        <v>1617767</v>
      </c>
      <c r="DA72" s="114">
        <v>40646</v>
      </c>
      <c r="DB72" s="113">
        <v>2040073</v>
      </c>
      <c r="DC72" s="114">
        <v>40727</v>
      </c>
      <c r="DD72" s="113">
        <v>1666290</v>
      </c>
      <c r="DE72" s="114">
        <v>42628</v>
      </c>
      <c r="DF72" s="113">
        <v>1584663</v>
      </c>
      <c r="DG72" s="114">
        <v>37825</v>
      </c>
      <c r="DH72" s="113">
        <v>2030532</v>
      </c>
      <c r="DI72" s="113">
        <v>1799680</v>
      </c>
      <c r="DJ72" s="113">
        <v>1595836</v>
      </c>
      <c r="DK72" s="113">
        <v>1986919</v>
      </c>
      <c r="DL72" s="113">
        <v>1553785</v>
      </c>
      <c r="DM72" s="113">
        <v>1586349</v>
      </c>
      <c r="DN72" s="113">
        <v>1937561</v>
      </c>
      <c r="DO72" s="113">
        <v>1520096</v>
      </c>
      <c r="DP72" s="113">
        <v>1458809</v>
      </c>
      <c r="DQ72" s="113">
        <v>1807469</v>
      </c>
      <c r="DR72" s="113">
        <v>1490407</v>
      </c>
      <c r="DS72" s="113">
        <v>1336810</v>
      </c>
      <c r="DT72" s="113">
        <v>1784658</v>
      </c>
      <c r="DU72" s="113">
        <v>1264137</v>
      </c>
      <c r="DV72" s="113">
        <v>1609365</v>
      </c>
      <c r="DW72" s="113">
        <v>1986356</v>
      </c>
      <c r="DX72" s="113">
        <v>1591635</v>
      </c>
    </row>
    <row r="73" spans="1:128" x14ac:dyDescent="0.2">
      <c r="A73" s="105" t="s">
        <v>206</v>
      </c>
      <c r="B73" s="113">
        <v>7436380</v>
      </c>
      <c r="C73" s="116">
        <v>1459140</v>
      </c>
      <c r="D73" s="113">
        <v>9389182</v>
      </c>
      <c r="E73" s="116">
        <v>1552464</v>
      </c>
      <c r="F73" s="113">
        <v>7495856</v>
      </c>
      <c r="G73" s="116">
        <v>1474385</v>
      </c>
      <c r="H73" s="113">
        <v>7684423</v>
      </c>
      <c r="I73" s="116">
        <v>1443078</v>
      </c>
      <c r="J73" s="113">
        <v>8915602</v>
      </c>
      <c r="K73" s="116">
        <v>1430220</v>
      </c>
      <c r="L73" s="113">
        <v>7148112</v>
      </c>
      <c r="M73" s="116">
        <v>1407650</v>
      </c>
      <c r="N73" s="113">
        <v>7219305</v>
      </c>
      <c r="O73" s="116">
        <v>1413595</v>
      </c>
      <c r="P73" s="113">
        <v>9822988</v>
      </c>
      <c r="Q73" s="116">
        <v>1527177</v>
      </c>
      <c r="R73" s="113">
        <v>8052049</v>
      </c>
      <c r="S73" s="116">
        <v>1504404</v>
      </c>
      <c r="T73" s="113">
        <v>7924287</v>
      </c>
      <c r="U73" s="116">
        <v>1321307</v>
      </c>
      <c r="V73" s="113">
        <v>9605578</v>
      </c>
      <c r="W73" s="116">
        <v>1532437</v>
      </c>
      <c r="X73" s="113">
        <v>7731753</v>
      </c>
      <c r="Y73" s="116">
        <v>1340703</v>
      </c>
      <c r="Z73" s="113">
        <v>7631907</v>
      </c>
      <c r="AA73" s="116">
        <v>1387793</v>
      </c>
      <c r="AB73" s="113">
        <v>9503876</v>
      </c>
      <c r="AC73" s="116">
        <v>1433122</v>
      </c>
      <c r="AD73" s="113">
        <v>7430204</v>
      </c>
      <c r="AE73" s="116">
        <v>1313302</v>
      </c>
      <c r="AF73" s="113">
        <v>7172683</v>
      </c>
      <c r="AG73" s="116">
        <v>1395767</v>
      </c>
      <c r="AH73" s="113">
        <v>9154191</v>
      </c>
      <c r="AI73" s="116">
        <v>1318567</v>
      </c>
      <c r="AJ73" s="113">
        <v>7247149</v>
      </c>
      <c r="AK73" s="116">
        <v>1272397</v>
      </c>
      <c r="AL73" s="113">
        <v>7358105</v>
      </c>
      <c r="AM73" s="116">
        <v>1234850</v>
      </c>
      <c r="AN73" s="113">
        <v>8115320</v>
      </c>
      <c r="AO73" s="116">
        <v>1095371</v>
      </c>
      <c r="AP73" s="113">
        <v>5107804</v>
      </c>
      <c r="AQ73" s="115">
        <v>674309</v>
      </c>
      <c r="AR73" s="113">
        <v>5375435</v>
      </c>
      <c r="AS73" s="115">
        <v>629425</v>
      </c>
      <c r="AT73" s="113">
        <v>6198789</v>
      </c>
      <c r="AU73" s="115">
        <v>729475</v>
      </c>
      <c r="AV73" s="113">
        <v>2389014</v>
      </c>
      <c r="AW73" s="115">
        <v>597285</v>
      </c>
      <c r="AX73" s="113">
        <v>2133885</v>
      </c>
      <c r="AY73" s="115">
        <v>577274</v>
      </c>
      <c r="AZ73" s="113">
        <v>2928858</v>
      </c>
      <c r="BA73" s="115">
        <v>558883</v>
      </c>
      <c r="BB73" s="113">
        <v>2546454</v>
      </c>
      <c r="BC73" s="115">
        <v>542059</v>
      </c>
      <c r="BD73" s="113">
        <v>2138771</v>
      </c>
      <c r="BE73" s="115">
        <v>462773</v>
      </c>
      <c r="BF73" s="113">
        <v>1997237</v>
      </c>
      <c r="BG73" s="115">
        <v>342234</v>
      </c>
      <c r="BH73" s="113">
        <v>1559334</v>
      </c>
      <c r="BI73" s="115">
        <v>362324</v>
      </c>
      <c r="BJ73" s="113">
        <v>1478298</v>
      </c>
      <c r="BK73" s="115">
        <v>350226</v>
      </c>
      <c r="BL73" s="113">
        <v>2311905</v>
      </c>
      <c r="BM73" s="115">
        <v>323723</v>
      </c>
      <c r="BN73" s="113">
        <v>2136481</v>
      </c>
      <c r="BO73" s="115">
        <v>316473</v>
      </c>
      <c r="BP73" s="113">
        <v>2292119</v>
      </c>
      <c r="BQ73" s="115">
        <v>269044</v>
      </c>
      <c r="BR73" s="113">
        <v>2778406</v>
      </c>
      <c r="BS73" s="115">
        <v>269108</v>
      </c>
      <c r="BT73" s="113">
        <v>2209960</v>
      </c>
      <c r="BU73" s="115">
        <v>254032</v>
      </c>
      <c r="BV73" s="113">
        <v>2052003</v>
      </c>
      <c r="BW73" s="115">
        <v>264100</v>
      </c>
      <c r="BX73" s="113">
        <v>2646306</v>
      </c>
      <c r="BY73" s="115">
        <v>254870</v>
      </c>
      <c r="BZ73" s="113">
        <v>1996382</v>
      </c>
      <c r="CA73" s="115">
        <v>233897</v>
      </c>
      <c r="CB73" s="113">
        <v>1914643</v>
      </c>
      <c r="CC73" s="115">
        <v>213462</v>
      </c>
      <c r="CD73" s="113">
        <v>2750697</v>
      </c>
      <c r="CE73" s="115">
        <v>200011</v>
      </c>
      <c r="CF73" s="113">
        <v>2135329</v>
      </c>
      <c r="CG73" s="115">
        <v>207273</v>
      </c>
      <c r="CH73" s="113">
        <v>2216382</v>
      </c>
      <c r="CI73" s="115">
        <v>186435</v>
      </c>
      <c r="CJ73" s="113">
        <v>2943216</v>
      </c>
      <c r="CK73" s="115">
        <v>202549</v>
      </c>
      <c r="CL73" s="113">
        <v>2333157</v>
      </c>
      <c r="CM73" s="115">
        <v>188810</v>
      </c>
      <c r="CN73" s="113">
        <v>2206119</v>
      </c>
      <c r="CO73" s="115">
        <v>156090</v>
      </c>
      <c r="CP73" s="113">
        <v>2936910</v>
      </c>
      <c r="CQ73" s="115">
        <v>181199</v>
      </c>
      <c r="CR73" s="113">
        <v>2231913</v>
      </c>
      <c r="CS73" s="115">
        <v>202136</v>
      </c>
      <c r="CT73" s="113">
        <v>2532792</v>
      </c>
      <c r="CU73" s="115">
        <v>182770</v>
      </c>
      <c r="CV73" s="113">
        <v>2499532</v>
      </c>
      <c r="CW73" s="115">
        <v>171482</v>
      </c>
      <c r="CX73" s="113">
        <v>2331436</v>
      </c>
      <c r="CY73" s="115">
        <v>172089</v>
      </c>
      <c r="CZ73" s="113">
        <v>2434650</v>
      </c>
      <c r="DA73" s="115">
        <v>157449</v>
      </c>
      <c r="DB73" s="113">
        <v>3083523</v>
      </c>
      <c r="DC73" s="115">
        <v>157017</v>
      </c>
      <c r="DD73" s="113">
        <v>2911652</v>
      </c>
      <c r="DE73" s="115">
        <v>142003</v>
      </c>
      <c r="DF73" s="113">
        <v>2876787</v>
      </c>
      <c r="DG73" s="115">
        <v>122641</v>
      </c>
      <c r="DH73" s="113">
        <v>4028230</v>
      </c>
      <c r="DI73" s="113">
        <v>3355697</v>
      </c>
      <c r="DJ73" s="113">
        <v>2828082</v>
      </c>
      <c r="DK73" s="113">
        <v>3920499</v>
      </c>
      <c r="DL73" s="113">
        <v>3823300</v>
      </c>
      <c r="DM73" s="113">
        <v>3188630</v>
      </c>
      <c r="DN73" s="113">
        <v>4371040</v>
      </c>
      <c r="DO73" s="113">
        <v>2961101</v>
      </c>
      <c r="DP73" s="113">
        <v>3172836</v>
      </c>
      <c r="DQ73" s="113">
        <v>4257444</v>
      </c>
      <c r="DR73" s="113">
        <v>3438706</v>
      </c>
      <c r="DS73" s="113">
        <v>2893064</v>
      </c>
      <c r="DT73" s="113">
        <v>3037245</v>
      </c>
      <c r="DU73" s="113">
        <v>1857085</v>
      </c>
      <c r="DV73" s="113">
        <v>1941567</v>
      </c>
      <c r="DW73" s="113">
        <v>2536228</v>
      </c>
      <c r="DX73" s="113">
        <v>1548318</v>
      </c>
    </row>
    <row r="74" spans="1:128" x14ac:dyDescent="0.2">
      <c r="A74" s="105" t="s">
        <v>232</v>
      </c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8">
        <v>35933</v>
      </c>
      <c r="O74" s="114">
        <v>11876</v>
      </c>
      <c r="P74" s="112">
        <v>200639</v>
      </c>
      <c r="Q74" s="114">
        <v>64342</v>
      </c>
      <c r="R74" s="112">
        <v>141735</v>
      </c>
      <c r="S74" s="115">
        <v>105814</v>
      </c>
      <c r="T74" s="112">
        <v>248730</v>
      </c>
      <c r="U74" s="115">
        <v>155553</v>
      </c>
      <c r="V74" s="112">
        <v>486961</v>
      </c>
      <c r="W74" s="115">
        <v>273598</v>
      </c>
      <c r="X74" s="112">
        <v>384856</v>
      </c>
      <c r="Y74" s="115">
        <v>271652</v>
      </c>
      <c r="Z74" s="112">
        <v>427970</v>
      </c>
      <c r="AA74" s="115">
        <v>290877</v>
      </c>
      <c r="AB74" s="112">
        <v>685546</v>
      </c>
      <c r="AC74" s="115">
        <v>345476</v>
      </c>
      <c r="AD74" s="112">
        <v>706016</v>
      </c>
      <c r="AE74" s="115">
        <v>364282</v>
      </c>
      <c r="AF74" s="112">
        <v>706572</v>
      </c>
      <c r="AG74" s="115">
        <v>415575</v>
      </c>
      <c r="AH74" s="112">
        <v>929935</v>
      </c>
      <c r="AI74" s="115">
        <v>468526</v>
      </c>
      <c r="AJ74" s="112">
        <v>913112</v>
      </c>
      <c r="AK74" s="115">
        <v>515536</v>
      </c>
      <c r="AL74" s="113">
        <v>1027473</v>
      </c>
      <c r="AM74" s="115">
        <v>552272</v>
      </c>
      <c r="AN74" s="113">
        <v>1484531</v>
      </c>
      <c r="AO74" s="115">
        <v>591624</v>
      </c>
      <c r="AP74" s="113">
        <v>1103612</v>
      </c>
      <c r="AQ74" s="115">
        <v>577580</v>
      </c>
      <c r="AR74" s="113">
        <v>1102370</v>
      </c>
      <c r="AS74" s="115">
        <v>513604</v>
      </c>
      <c r="AT74" s="113">
        <v>1430876</v>
      </c>
      <c r="AU74" s="115">
        <v>682768</v>
      </c>
      <c r="AV74" s="113">
        <v>1462742</v>
      </c>
      <c r="AW74" s="115">
        <v>633082</v>
      </c>
      <c r="AX74" s="113">
        <v>1622587</v>
      </c>
      <c r="AY74" s="115">
        <v>750157</v>
      </c>
      <c r="AZ74" s="113">
        <v>1940441</v>
      </c>
      <c r="BA74" s="115">
        <v>722202</v>
      </c>
      <c r="BB74" s="113">
        <v>1631413</v>
      </c>
      <c r="BC74" s="115">
        <v>764434</v>
      </c>
      <c r="BD74" s="113">
        <v>1895413</v>
      </c>
      <c r="BE74" s="115">
        <v>812593</v>
      </c>
      <c r="BF74" s="113">
        <v>2079194</v>
      </c>
      <c r="BG74" s="115">
        <v>754915</v>
      </c>
      <c r="BH74" s="113">
        <v>1642213</v>
      </c>
      <c r="BI74" s="115">
        <v>832883</v>
      </c>
      <c r="BJ74" s="113">
        <v>1634812</v>
      </c>
      <c r="BK74" s="115">
        <v>832871</v>
      </c>
      <c r="BL74" s="113">
        <v>2162084</v>
      </c>
      <c r="BM74" s="115">
        <v>863219</v>
      </c>
      <c r="BN74" s="113">
        <v>1739131</v>
      </c>
      <c r="BO74" s="115">
        <v>875820</v>
      </c>
      <c r="BP74" s="113">
        <v>1815701</v>
      </c>
      <c r="BQ74" s="115">
        <v>828262</v>
      </c>
      <c r="BR74" s="113">
        <v>2091453</v>
      </c>
      <c r="BS74" s="115">
        <v>859505</v>
      </c>
      <c r="BT74" s="113">
        <v>1626982</v>
      </c>
      <c r="BU74" s="115">
        <v>808537</v>
      </c>
      <c r="BV74" s="113">
        <v>1806879</v>
      </c>
      <c r="BW74" s="115">
        <v>907512</v>
      </c>
      <c r="BX74" s="113">
        <v>2094332</v>
      </c>
      <c r="BY74" s="115">
        <v>828895</v>
      </c>
      <c r="BZ74" s="113">
        <v>1581457</v>
      </c>
      <c r="CA74" s="115">
        <v>839328</v>
      </c>
      <c r="CB74" s="113">
        <v>1671777</v>
      </c>
      <c r="CC74" s="115">
        <v>821327</v>
      </c>
      <c r="CD74" s="113">
        <v>2345622</v>
      </c>
      <c r="CE74" s="115">
        <v>767365</v>
      </c>
      <c r="CF74" s="113">
        <v>1870639</v>
      </c>
      <c r="CG74" s="115">
        <v>858276</v>
      </c>
      <c r="CH74" s="113">
        <v>1830606</v>
      </c>
      <c r="CI74" s="115">
        <v>756001</v>
      </c>
      <c r="CJ74" s="113">
        <v>2294764</v>
      </c>
      <c r="CK74" s="115">
        <v>804898</v>
      </c>
      <c r="CL74" s="113">
        <v>1669476</v>
      </c>
      <c r="CM74" s="115">
        <v>773870</v>
      </c>
      <c r="CN74" s="113">
        <v>1575504</v>
      </c>
      <c r="CO74" s="115">
        <v>700888</v>
      </c>
      <c r="CP74" s="113">
        <v>2188200</v>
      </c>
      <c r="CQ74" s="115">
        <v>753143</v>
      </c>
      <c r="CR74" s="113">
        <v>1640582</v>
      </c>
      <c r="CS74" s="115">
        <v>747399</v>
      </c>
      <c r="CT74" s="113">
        <v>1549051</v>
      </c>
      <c r="CU74" s="115">
        <v>718471</v>
      </c>
      <c r="CV74" s="113">
        <v>2044363</v>
      </c>
      <c r="CW74" s="115">
        <v>711333</v>
      </c>
      <c r="CX74" s="113">
        <v>1775629</v>
      </c>
      <c r="CY74" s="115">
        <v>734172</v>
      </c>
      <c r="CZ74" s="113">
        <v>1689841</v>
      </c>
      <c r="DA74" s="115">
        <v>707252</v>
      </c>
      <c r="DB74" s="113">
        <v>2130045</v>
      </c>
      <c r="DC74" s="115">
        <v>695743</v>
      </c>
      <c r="DD74" s="113">
        <v>1631947</v>
      </c>
      <c r="DE74" s="115">
        <v>696846</v>
      </c>
      <c r="DF74" s="113">
        <v>1633684</v>
      </c>
      <c r="DG74" s="115">
        <v>644898</v>
      </c>
      <c r="DH74" s="113">
        <v>2073011</v>
      </c>
      <c r="DI74" s="113">
        <v>1636176</v>
      </c>
      <c r="DJ74" s="113">
        <v>1588205</v>
      </c>
      <c r="DK74" s="113">
        <v>2056990</v>
      </c>
      <c r="DL74" s="113">
        <v>1773666</v>
      </c>
      <c r="DM74" s="113">
        <v>1506995</v>
      </c>
      <c r="DN74" s="113">
        <v>1784279</v>
      </c>
      <c r="DO74" s="113">
        <v>2100168</v>
      </c>
      <c r="DP74" s="113">
        <v>1641213</v>
      </c>
      <c r="DQ74" s="113">
        <v>1864437</v>
      </c>
      <c r="DR74" s="113">
        <v>1475737</v>
      </c>
      <c r="DS74" s="113">
        <v>1508649</v>
      </c>
      <c r="DT74" s="113">
        <v>1956956</v>
      </c>
      <c r="DU74" s="113">
        <v>1487897</v>
      </c>
      <c r="DV74" s="113">
        <v>1655981</v>
      </c>
      <c r="DW74" s="113">
        <v>1889520</v>
      </c>
      <c r="DX74" s="113">
        <v>1517305</v>
      </c>
    </row>
    <row r="75" spans="1:128" x14ac:dyDescent="0.2">
      <c r="A75" s="105" t="s">
        <v>531</v>
      </c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M75" s="102"/>
      <c r="AN75" s="102"/>
      <c r="AO75" s="102"/>
      <c r="AP75" s="102"/>
      <c r="AQ75" s="102"/>
      <c r="AR75" s="102"/>
      <c r="AS75" s="102"/>
      <c r="AT75" s="102"/>
      <c r="AU75" s="102"/>
      <c r="AV75" s="102"/>
      <c r="AW75" s="102"/>
      <c r="AX75" s="102"/>
      <c r="AY75" s="102"/>
      <c r="AZ75" s="102"/>
      <c r="BA75" s="102"/>
      <c r="BB75" s="102"/>
      <c r="BC75" s="102"/>
      <c r="BD75" s="102"/>
      <c r="BE75" s="102"/>
      <c r="BF75" s="102"/>
      <c r="BG75" s="102"/>
      <c r="BH75" s="102"/>
      <c r="BI75" s="102"/>
      <c r="BJ75" s="102"/>
      <c r="BK75" s="102"/>
      <c r="BL75" s="102"/>
      <c r="BM75" s="102"/>
      <c r="BN75" s="102"/>
      <c r="BO75" s="102"/>
      <c r="BP75" s="102"/>
      <c r="BQ75" s="102"/>
      <c r="BR75" s="102"/>
      <c r="BS75" s="102"/>
      <c r="BT75" s="102"/>
      <c r="BU75" s="102"/>
      <c r="BV75" s="102"/>
      <c r="BW75" s="102"/>
      <c r="BX75" s="102"/>
      <c r="BY75" s="10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2"/>
      <c r="CJ75" s="102"/>
      <c r="CK75" s="102"/>
      <c r="CL75" s="102"/>
      <c r="CM75" s="102"/>
      <c r="CN75" s="102"/>
      <c r="CO75" s="102"/>
      <c r="CP75" s="102"/>
      <c r="CQ75" s="102"/>
      <c r="CR75" s="102"/>
      <c r="CS75" s="102"/>
      <c r="CT75" s="102"/>
      <c r="CU75" s="102"/>
      <c r="CV75" s="102"/>
      <c r="CW75" s="102"/>
      <c r="CX75" s="102"/>
      <c r="CY75" s="102"/>
      <c r="CZ75" s="102"/>
      <c r="DA75" s="102"/>
      <c r="DB75" s="102"/>
      <c r="DC75" s="102"/>
      <c r="DD75" s="102"/>
      <c r="DE75" s="102"/>
      <c r="DF75" s="102"/>
      <c r="DG75" s="102"/>
      <c r="DH75" s="102"/>
      <c r="DI75" s="102"/>
      <c r="DJ75" s="102"/>
      <c r="DK75" s="102"/>
      <c r="DL75" s="102"/>
      <c r="DM75" s="102"/>
      <c r="DN75" s="102"/>
      <c r="DO75" s="102"/>
      <c r="DP75" s="102"/>
      <c r="DQ75" s="113">
        <v>1970636</v>
      </c>
      <c r="DR75" s="113">
        <v>1958718</v>
      </c>
      <c r="DS75" s="113">
        <v>1820385</v>
      </c>
      <c r="DT75" s="113">
        <v>1899700</v>
      </c>
      <c r="DU75" s="113">
        <v>1389297</v>
      </c>
      <c r="DV75" s="113">
        <v>1395102</v>
      </c>
      <c r="DW75" s="113">
        <v>1519940</v>
      </c>
      <c r="DX75" s="113">
        <v>1385427</v>
      </c>
    </row>
    <row r="76" spans="1:128" x14ac:dyDescent="0.2">
      <c r="A76" s="105" t="s">
        <v>556</v>
      </c>
      <c r="B76" s="113">
        <v>1107362</v>
      </c>
      <c r="C76" s="115">
        <v>449661</v>
      </c>
      <c r="D76" s="113">
        <v>1368555</v>
      </c>
      <c r="E76" s="115">
        <v>514119</v>
      </c>
      <c r="F76" s="113">
        <v>1258580</v>
      </c>
      <c r="G76" s="115">
        <v>449330</v>
      </c>
      <c r="H76" s="113">
        <v>1362627</v>
      </c>
      <c r="I76" s="115">
        <v>479588</v>
      </c>
      <c r="J76" s="113">
        <v>1482043</v>
      </c>
      <c r="K76" s="115">
        <v>448068</v>
      </c>
      <c r="L76" s="113">
        <v>1060384</v>
      </c>
      <c r="M76" s="115">
        <v>427696</v>
      </c>
      <c r="N76" s="113">
        <v>1065208</v>
      </c>
      <c r="O76" s="115">
        <v>435947</v>
      </c>
      <c r="P76" s="113">
        <v>1326826</v>
      </c>
      <c r="Q76" s="115">
        <v>453702</v>
      </c>
      <c r="R76" s="112">
        <v>998034</v>
      </c>
      <c r="S76" s="115">
        <v>395120</v>
      </c>
      <c r="T76" s="113">
        <v>1009482</v>
      </c>
      <c r="U76" s="115">
        <v>365912</v>
      </c>
      <c r="V76" s="113">
        <v>1275709</v>
      </c>
      <c r="W76" s="115">
        <v>384210</v>
      </c>
      <c r="X76" s="113">
        <v>1187426</v>
      </c>
      <c r="Y76" s="115">
        <v>338914</v>
      </c>
      <c r="Z76" s="113">
        <v>1127703</v>
      </c>
      <c r="AA76" s="115">
        <v>365706</v>
      </c>
      <c r="AB76" s="113">
        <v>1393753</v>
      </c>
      <c r="AC76" s="115">
        <v>351890</v>
      </c>
      <c r="AD76" s="113">
        <v>1021786</v>
      </c>
      <c r="AE76" s="115">
        <v>324582</v>
      </c>
      <c r="AF76" s="112">
        <v>963991</v>
      </c>
      <c r="AG76" s="115">
        <v>333367</v>
      </c>
      <c r="AH76" s="113">
        <v>1230803</v>
      </c>
      <c r="AI76" s="115">
        <v>336505</v>
      </c>
      <c r="AJ76" s="113">
        <v>1053042</v>
      </c>
      <c r="AK76" s="115">
        <v>300633</v>
      </c>
      <c r="AL76" s="113">
        <v>1063151</v>
      </c>
      <c r="AM76" s="115">
        <v>310805</v>
      </c>
      <c r="AN76" s="113">
        <v>1382210</v>
      </c>
      <c r="AO76" s="115">
        <v>324516</v>
      </c>
      <c r="AP76" s="112">
        <v>733547</v>
      </c>
      <c r="AQ76" s="115">
        <v>277861</v>
      </c>
      <c r="AR76" s="112">
        <v>734636</v>
      </c>
      <c r="AS76" s="115">
        <v>266696</v>
      </c>
      <c r="AT76" s="112">
        <v>903640</v>
      </c>
      <c r="AU76" s="115">
        <v>283075</v>
      </c>
      <c r="AV76" s="112">
        <v>711469</v>
      </c>
      <c r="AW76" s="115">
        <v>272408</v>
      </c>
      <c r="AX76" s="112">
        <v>707560</v>
      </c>
      <c r="AY76" s="115">
        <v>280053</v>
      </c>
      <c r="AZ76" s="112">
        <v>875508</v>
      </c>
      <c r="BA76" s="115">
        <v>261239</v>
      </c>
      <c r="BB76" s="112">
        <v>696250</v>
      </c>
      <c r="BC76" s="115">
        <v>252336</v>
      </c>
      <c r="BD76" s="112">
        <v>656981</v>
      </c>
      <c r="BE76" s="115">
        <v>252356</v>
      </c>
      <c r="BF76" s="112">
        <v>903534</v>
      </c>
      <c r="BG76" s="115">
        <v>233201</v>
      </c>
      <c r="BH76" s="112">
        <v>725799</v>
      </c>
      <c r="BI76" s="115">
        <v>247685</v>
      </c>
      <c r="BJ76" s="112">
        <v>758591</v>
      </c>
      <c r="BK76" s="115">
        <v>240590</v>
      </c>
      <c r="BL76" s="112">
        <v>900399</v>
      </c>
      <c r="BM76" s="115">
        <v>249672</v>
      </c>
      <c r="BN76" s="112">
        <v>738812</v>
      </c>
      <c r="BO76" s="115">
        <v>237118</v>
      </c>
      <c r="BP76" s="112">
        <v>714013</v>
      </c>
      <c r="BQ76" s="115">
        <v>190058</v>
      </c>
      <c r="BR76" s="112">
        <v>843672</v>
      </c>
      <c r="BS76" s="115">
        <v>203133</v>
      </c>
      <c r="BT76" s="112">
        <v>747529</v>
      </c>
      <c r="BU76" s="115">
        <v>208082</v>
      </c>
      <c r="BV76" s="112">
        <v>889518</v>
      </c>
      <c r="BW76" s="115">
        <v>221764</v>
      </c>
      <c r="BX76" s="113">
        <v>1120256</v>
      </c>
      <c r="BY76" s="115">
        <v>196014</v>
      </c>
      <c r="BZ76" s="112">
        <v>883922</v>
      </c>
      <c r="CA76" s="115">
        <v>206121</v>
      </c>
      <c r="CB76" s="112">
        <v>876695</v>
      </c>
      <c r="CC76" s="115">
        <v>175445</v>
      </c>
      <c r="CD76" s="113">
        <v>1137505</v>
      </c>
      <c r="CE76" s="115">
        <v>159809</v>
      </c>
      <c r="CF76" s="112">
        <v>825645</v>
      </c>
      <c r="CG76" s="115">
        <v>176931</v>
      </c>
      <c r="CH76" s="112">
        <v>906298</v>
      </c>
      <c r="CI76" s="115">
        <v>167103</v>
      </c>
      <c r="CJ76" s="113">
        <v>1214533</v>
      </c>
      <c r="CK76" s="115">
        <v>188176</v>
      </c>
      <c r="CL76" s="112">
        <v>828324</v>
      </c>
      <c r="CM76" s="115">
        <v>157080</v>
      </c>
      <c r="CN76" s="112">
        <v>800215</v>
      </c>
      <c r="CO76" s="115">
        <v>139580</v>
      </c>
      <c r="CP76" s="113">
        <v>1173012</v>
      </c>
      <c r="CQ76" s="115">
        <v>154574</v>
      </c>
      <c r="CR76" s="112">
        <v>927780</v>
      </c>
      <c r="CS76" s="115">
        <v>145276</v>
      </c>
      <c r="CT76" s="112">
        <v>735869</v>
      </c>
      <c r="CU76" s="115">
        <v>129858</v>
      </c>
      <c r="CV76" s="112">
        <v>319931</v>
      </c>
      <c r="CW76" s="114">
        <v>95534</v>
      </c>
      <c r="CX76" s="113">
        <v>1287245</v>
      </c>
      <c r="CY76" s="115">
        <v>120238</v>
      </c>
      <c r="CZ76" s="112">
        <v>916309</v>
      </c>
      <c r="DA76" s="115">
        <v>113066</v>
      </c>
      <c r="DB76" s="113">
        <v>1176072</v>
      </c>
      <c r="DC76" s="115">
        <v>110387</v>
      </c>
      <c r="DD76" s="113">
        <v>1297426</v>
      </c>
      <c r="DE76" s="115">
        <v>105935</v>
      </c>
      <c r="DF76" s="113">
        <v>1097161</v>
      </c>
      <c r="DG76" s="114">
        <v>92498</v>
      </c>
      <c r="DH76" s="113">
        <v>1427487</v>
      </c>
      <c r="DI76" s="113">
        <v>1229700</v>
      </c>
      <c r="DJ76" s="113">
        <v>1216236</v>
      </c>
      <c r="DK76" s="113">
        <v>1528411</v>
      </c>
      <c r="DL76" s="113">
        <v>1315891</v>
      </c>
      <c r="DM76" s="113">
        <v>1335243</v>
      </c>
      <c r="DN76" s="113">
        <v>1854800</v>
      </c>
      <c r="DO76" s="113">
        <v>1395563</v>
      </c>
      <c r="DP76" s="113">
        <v>1571561</v>
      </c>
      <c r="DQ76" s="113">
        <v>1880864</v>
      </c>
      <c r="DR76" s="113">
        <v>1541833</v>
      </c>
      <c r="DS76" s="113">
        <v>1464655</v>
      </c>
      <c r="DT76" s="113">
        <v>2004957</v>
      </c>
      <c r="DU76" s="113">
        <v>1453059</v>
      </c>
      <c r="DV76" s="113">
        <v>1447854</v>
      </c>
      <c r="DW76" s="113">
        <v>1680625</v>
      </c>
      <c r="DX76" s="113">
        <v>1350336</v>
      </c>
    </row>
    <row r="77" spans="1:128" x14ac:dyDescent="0.2">
      <c r="A77" s="105" t="s">
        <v>472</v>
      </c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10">
        <v>52</v>
      </c>
      <c r="S77" s="102"/>
      <c r="T77" s="102"/>
      <c r="U77" s="102"/>
      <c r="V77" s="102"/>
      <c r="W77" s="104">
        <v>6689</v>
      </c>
      <c r="X77" s="110">
        <v>52</v>
      </c>
      <c r="Y77" s="114">
        <v>13600</v>
      </c>
      <c r="Z77" s="110">
        <v>82</v>
      </c>
      <c r="AA77" s="114">
        <v>19193</v>
      </c>
      <c r="AB77" s="106">
        <v>169</v>
      </c>
      <c r="AC77" s="114">
        <v>23195</v>
      </c>
      <c r="AD77" s="106">
        <v>250</v>
      </c>
      <c r="AE77" s="114">
        <v>34955</v>
      </c>
      <c r="AF77" s="106">
        <v>537</v>
      </c>
      <c r="AG77" s="114">
        <v>31226</v>
      </c>
      <c r="AH77" s="108">
        <v>46229</v>
      </c>
      <c r="AI77" s="114">
        <v>37445</v>
      </c>
      <c r="AJ77" s="112">
        <v>206006</v>
      </c>
      <c r="AK77" s="114">
        <v>38082</v>
      </c>
      <c r="AL77" s="112">
        <v>232982</v>
      </c>
      <c r="AM77" s="114">
        <v>42373</v>
      </c>
      <c r="AN77" s="112">
        <v>443859</v>
      </c>
      <c r="AO77" s="114">
        <v>51475</v>
      </c>
      <c r="AP77" s="112">
        <v>448909</v>
      </c>
      <c r="AQ77" s="114">
        <v>61051</v>
      </c>
      <c r="AR77" s="112">
        <v>484903</v>
      </c>
      <c r="AS77" s="114">
        <v>51820</v>
      </c>
      <c r="AT77" s="112">
        <v>700421</v>
      </c>
      <c r="AU77" s="114">
        <v>72458</v>
      </c>
      <c r="AV77" s="112">
        <v>553285</v>
      </c>
      <c r="AW77" s="114">
        <v>66273</v>
      </c>
      <c r="AX77" s="112">
        <v>476342</v>
      </c>
      <c r="AY77" s="114">
        <v>80151</v>
      </c>
      <c r="AZ77" s="112">
        <v>724509</v>
      </c>
      <c r="BA77" s="114">
        <v>78154</v>
      </c>
      <c r="BB77" s="112">
        <v>616906</v>
      </c>
      <c r="BC77" s="114">
        <v>81413</v>
      </c>
      <c r="BD77" s="112">
        <v>613972</v>
      </c>
      <c r="BE77" s="114">
        <v>95032</v>
      </c>
      <c r="BF77" s="112">
        <v>803440</v>
      </c>
      <c r="BG77" s="114">
        <v>94629</v>
      </c>
      <c r="BH77" s="112">
        <v>560826</v>
      </c>
      <c r="BI77" s="115">
        <v>113105</v>
      </c>
      <c r="BJ77" s="112">
        <v>695166</v>
      </c>
      <c r="BK77" s="115">
        <v>106657</v>
      </c>
      <c r="BL77" s="112">
        <v>751441</v>
      </c>
      <c r="BM77" s="115">
        <v>134693</v>
      </c>
      <c r="BN77" s="112">
        <v>701300</v>
      </c>
      <c r="BO77" s="115">
        <v>131617</v>
      </c>
      <c r="BP77" s="112">
        <v>723092</v>
      </c>
      <c r="BQ77" s="115">
        <v>117452</v>
      </c>
      <c r="BR77" s="112">
        <v>907927</v>
      </c>
      <c r="BS77" s="115">
        <v>140895</v>
      </c>
      <c r="BT77" s="113">
        <v>1131327</v>
      </c>
      <c r="BU77" s="115">
        <v>135642</v>
      </c>
      <c r="BV77" s="112">
        <v>742005</v>
      </c>
      <c r="BW77" s="115">
        <v>150430</v>
      </c>
      <c r="BX77" s="112">
        <v>883455</v>
      </c>
      <c r="BY77" s="115">
        <v>150830</v>
      </c>
      <c r="BZ77" s="112">
        <v>545708</v>
      </c>
      <c r="CA77" s="115">
        <v>167187</v>
      </c>
      <c r="CB77" s="112">
        <v>383553</v>
      </c>
      <c r="CC77" s="115">
        <v>157860</v>
      </c>
      <c r="CD77" s="112">
        <v>701027</v>
      </c>
      <c r="CE77" s="115">
        <v>138312</v>
      </c>
      <c r="CF77" s="112">
        <v>625431</v>
      </c>
      <c r="CG77" s="115">
        <v>130432</v>
      </c>
      <c r="CH77" s="112">
        <v>589300</v>
      </c>
      <c r="CI77" s="115">
        <v>107661</v>
      </c>
      <c r="CJ77" s="112">
        <v>726661</v>
      </c>
      <c r="CK77" s="115">
        <v>102391</v>
      </c>
      <c r="CL77" s="112">
        <v>762636</v>
      </c>
      <c r="CM77" s="114">
        <v>87996</v>
      </c>
      <c r="CN77" s="112">
        <v>719752</v>
      </c>
      <c r="CO77" s="114">
        <v>77451</v>
      </c>
      <c r="CP77" s="112">
        <v>913783</v>
      </c>
      <c r="CQ77" s="114">
        <v>96298</v>
      </c>
      <c r="CR77" s="112">
        <v>743685</v>
      </c>
      <c r="CS77" s="114">
        <v>88516</v>
      </c>
      <c r="CT77" s="112">
        <v>718993</v>
      </c>
      <c r="CU77" s="114">
        <v>89045</v>
      </c>
      <c r="CV77" s="112">
        <v>913855</v>
      </c>
      <c r="CW77" s="114">
        <v>76943</v>
      </c>
      <c r="CX77" s="112">
        <v>896153</v>
      </c>
      <c r="CY77" s="114">
        <v>80715</v>
      </c>
      <c r="CZ77" s="112">
        <v>837580</v>
      </c>
      <c r="DA77" s="114">
        <v>83354</v>
      </c>
      <c r="DB77" s="112">
        <v>802421</v>
      </c>
      <c r="DC77" s="114">
        <v>81214</v>
      </c>
      <c r="DD77" s="112">
        <v>724674</v>
      </c>
      <c r="DE77" s="114">
        <v>89835</v>
      </c>
      <c r="DF77" s="112">
        <v>681705</v>
      </c>
      <c r="DG77" s="114">
        <v>75223</v>
      </c>
      <c r="DH77" s="112">
        <v>741677</v>
      </c>
      <c r="DI77" s="113">
        <v>1035343</v>
      </c>
      <c r="DJ77" s="113">
        <v>1081572</v>
      </c>
      <c r="DK77" s="113">
        <v>1266276</v>
      </c>
      <c r="DL77" s="112">
        <v>692699</v>
      </c>
      <c r="DM77" s="112">
        <v>563118</v>
      </c>
      <c r="DN77" s="112">
        <v>981130</v>
      </c>
      <c r="DO77" s="112">
        <v>899985</v>
      </c>
      <c r="DP77" s="112">
        <v>955853</v>
      </c>
      <c r="DQ77" s="113">
        <v>1409223</v>
      </c>
      <c r="DR77" s="112">
        <v>769064</v>
      </c>
      <c r="DS77" s="113">
        <v>1210506</v>
      </c>
      <c r="DT77" s="113">
        <v>1388745</v>
      </c>
      <c r="DU77" s="113">
        <v>1069432</v>
      </c>
      <c r="DV77" s="113">
        <v>1319817</v>
      </c>
      <c r="DW77" s="113">
        <v>1327507</v>
      </c>
      <c r="DX77" s="113">
        <v>1309892</v>
      </c>
    </row>
    <row r="78" spans="1:128" x14ac:dyDescent="0.2">
      <c r="A78" s="105" t="s">
        <v>237</v>
      </c>
      <c r="B78" s="108">
        <v>69628</v>
      </c>
      <c r="C78" s="104">
        <v>2595</v>
      </c>
      <c r="D78" s="112">
        <v>180690</v>
      </c>
      <c r="E78" s="104">
        <v>4304</v>
      </c>
      <c r="F78" s="112">
        <v>106701</v>
      </c>
      <c r="G78" s="104">
        <v>3709</v>
      </c>
      <c r="H78" s="112">
        <v>104780</v>
      </c>
      <c r="I78" s="104">
        <v>3330</v>
      </c>
      <c r="J78" s="112">
        <v>150958</v>
      </c>
      <c r="K78" s="104">
        <v>4724</v>
      </c>
      <c r="L78" s="112">
        <v>175243</v>
      </c>
      <c r="M78" s="104">
        <v>4423</v>
      </c>
      <c r="N78" s="112">
        <v>102179</v>
      </c>
      <c r="O78" s="104">
        <v>5817</v>
      </c>
      <c r="P78" s="112">
        <v>217252</v>
      </c>
      <c r="Q78" s="104">
        <v>4813</v>
      </c>
      <c r="R78" s="112">
        <v>166862</v>
      </c>
      <c r="S78" s="104">
        <v>5792</v>
      </c>
      <c r="T78" s="112">
        <v>240831</v>
      </c>
      <c r="U78" s="104">
        <v>6439</v>
      </c>
      <c r="V78" s="112">
        <v>268059</v>
      </c>
      <c r="W78" s="104">
        <v>5761</v>
      </c>
      <c r="X78" s="112">
        <v>194479</v>
      </c>
      <c r="Y78" s="104">
        <v>3902</v>
      </c>
      <c r="Z78" s="112">
        <v>194821</v>
      </c>
      <c r="AA78" s="104">
        <v>4583</v>
      </c>
      <c r="AB78" s="112">
        <v>313186</v>
      </c>
      <c r="AC78" s="104">
        <v>5402</v>
      </c>
      <c r="AD78" s="112">
        <v>230360</v>
      </c>
      <c r="AE78" s="104">
        <v>5447</v>
      </c>
      <c r="AF78" s="112">
        <v>193792</v>
      </c>
      <c r="AG78" s="104">
        <v>4982</v>
      </c>
      <c r="AH78" s="112">
        <v>297033</v>
      </c>
      <c r="AI78" s="104">
        <v>7182</v>
      </c>
      <c r="AJ78" s="112">
        <v>227029</v>
      </c>
      <c r="AK78" s="104">
        <v>6483</v>
      </c>
      <c r="AL78" s="112">
        <v>283368</v>
      </c>
      <c r="AM78" s="104">
        <v>8355</v>
      </c>
      <c r="AN78" s="112">
        <v>416421</v>
      </c>
      <c r="AO78" s="104">
        <v>9196</v>
      </c>
      <c r="AP78" s="112">
        <v>232551</v>
      </c>
      <c r="AQ78" s="104">
        <v>5760</v>
      </c>
      <c r="AR78" s="112">
        <v>225710</v>
      </c>
      <c r="AS78" s="104">
        <v>7535</v>
      </c>
      <c r="AT78" s="112">
        <v>367766</v>
      </c>
      <c r="AU78" s="104">
        <v>5174</v>
      </c>
      <c r="AV78" s="112">
        <v>240209</v>
      </c>
      <c r="AW78" s="104">
        <v>5697</v>
      </c>
      <c r="AX78" s="112">
        <v>302884</v>
      </c>
      <c r="AY78" s="104">
        <v>6677</v>
      </c>
      <c r="AZ78" s="112">
        <v>311962</v>
      </c>
      <c r="BA78" s="104">
        <v>6042</v>
      </c>
      <c r="BB78" s="112">
        <v>227154</v>
      </c>
      <c r="BC78" s="104">
        <v>7065</v>
      </c>
      <c r="BD78" s="112">
        <v>404392</v>
      </c>
      <c r="BE78" s="104">
        <v>7482</v>
      </c>
      <c r="BF78" s="112">
        <v>312920</v>
      </c>
      <c r="BG78" s="104">
        <v>6638</v>
      </c>
      <c r="BH78" s="112">
        <v>253047</v>
      </c>
      <c r="BI78" s="104">
        <v>6384</v>
      </c>
      <c r="BJ78" s="112">
        <v>213697</v>
      </c>
      <c r="BK78" s="104">
        <v>6561</v>
      </c>
      <c r="BL78" s="112">
        <v>194091</v>
      </c>
      <c r="BM78" s="104">
        <v>3810</v>
      </c>
      <c r="BN78" s="112">
        <v>169625</v>
      </c>
      <c r="BO78" s="104">
        <v>4694</v>
      </c>
      <c r="BP78" s="112">
        <v>351782</v>
      </c>
      <c r="BQ78" s="104">
        <v>7361</v>
      </c>
      <c r="BR78" s="112">
        <v>197923</v>
      </c>
      <c r="BS78" s="104">
        <v>3698</v>
      </c>
      <c r="BT78" s="112">
        <v>103164</v>
      </c>
      <c r="BU78" s="104">
        <v>4315</v>
      </c>
      <c r="BV78" s="108">
        <v>46019</v>
      </c>
      <c r="BW78" s="104">
        <v>3948</v>
      </c>
      <c r="BX78" s="108">
        <v>38264</v>
      </c>
      <c r="BY78" s="104">
        <v>2621</v>
      </c>
      <c r="BZ78" s="107">
        <v>6609</v>
      </c>
      <c r="CA78" s="104">
        <v>1596</v>
      </c>
      <c r="CB78" s="108">
        <v>39067</v>
      </c>
      <c r="CC78" s="104">
        <v>1891</v>
      </c>
      <c r="CD78" s="107">
        <v>3180</v>
      </c>
      <c r="CE78" s="104">
        <v>1187</v>
      </c>
      <c r="CF78" s="107">
        <v>5579</v>
      </c>
      <c r="CG78" s="103">
        <v>625</v>
      </c>
      <c r="CH78" s="112">
        <v>310024</v>
      </c>
      <c r="CI78" s="104">
        <v>1821</v>
      </c>
      <c r="CJ78" s="112">
        <v>413404</v>
      </c>
      <c r="CK78" s="104">
        <v>2112</v>
      </c>
      <c r="CL78" s="112">
        <v>273987</v>
      </c>
      <c r="CM78" s="104">
        <v>2611</v>
      </c>
      <c r="CN78" s="112">
        <v>235206</v>
      </c>
      <c r="CO78" s="104">
        <v>3613</v>
      </c>
      <c r="CP78" s="112">
        <v>441427</v>
      </c>
      <c r="CQ78" s="104">
        <v>3268</v>
      </c>
      <c r="CR78" s="112">
        <v>265720</v>
      </c>
      <c r="CS78" s="104">
        <v>2793</v>
      </c>
      <c r="CT78" s="112">
        <v>204542</v>
      </c>
      <c r="CU78" s="104">
        <v>2854</v>
      </c>
      <c r="CV78" s="108">
        <v>80847</v>
      </c>
      <c r="CW78" s="104">
        <v>2713</v>
      </c>
      <c r="CX78" s="102"/>
      <c r="CY78" s="104">
        <v>1823</v>
      </c>
      <c r="CZ78" s="112">
        <v>461288</v>
      </c>
      <c r="DA78" s="104">
        <v>3238</v>
      </c>
      <c r="DB78" s="112">
        <v>689499</v>
      </c>
      <c r="DC78" s="104">
        <v>3998</v>
      </c>
      <c r="DD78" s="112">
        <v>500678</v>
      </c>
      <c r="DE78" s="104">
        <v>2589</v>
      </c>
      <c r="DF78" s="112">
        <v>552718</v>
      </c>
      <c r="DG78" s="104">
        <v>3078</v>
      </c>
      <c r="DH78" s="112">
        <v>992020</v>
      </c>
      <c r="DI78" s="112">
        <v>630756</v>
      </c>
      <c r="DJ78" s="112">
        <v>750605</v>
      </c>
      <c r="DK78" s="113">
        <v>1221571</v>
      </c>
      <c r="DL78" s="113">
        <v>1157195</v>
      </c>
      <c r="DM78" s="113">
        <v>1504473</v>
      </c>
      <c r="DN78" s="113">
        <v>1273501</v>
      </c>
      <c r="DO78" s="112">
        <v>849371</v>
      </c>
      <c r="DP78" s="113">
        <v>1450444</v>
      </c>
      <c r="DQ78" s="113">
        <v>1371972</v>
      </c>
      <c r="DR78" s="113">
        <v>1075155</v>
      </c>
      <c r="DS78" s="113">
        <v>1417695</v>
      </c>
      <c r="DT78" s="113">
        <v>1374939</v>
      </c>
      <c r="DU78" s="113">
        <v>1337471</v>
      </c>
      <c r="DV78" s="113">
        <v>1054404</v>
      </c>
      <c r="DW78" s="113">
        <v>1403756</v>
      </c>
      <c r="DX78" s="113">
        <v>1255463</v>
      </c>
    </row>
    <row r="79" spans="1:128" x14ac:dyDescent="0.2">
      <c r="A79" s="105" t="s">
        <v>302</v>
      </c>
      <c r="B79" s="112">
        <v>107065</v>
      </c>
      <c r="C79" s="115">
        <v>493645</v>
      </c>
      <c r="D79" s="112">
        <v>122418</v>
      </c>
      <c r="E79" s="115">
        <v>475014</v>
      </c>
      <c r="F79" s="108">
        <v>84698</v>
      </c>
      <c r="G79" s="115">
        <v>420265</v>
      </c>
      <c r="H79" s="108">
        <v>83576</v>
      </c>
      <c r="I79" s="115">
        <v>397804</v>
      </c>
      <c r="J79" s="108">
        <v>99903</v>
      </c>
      <c r="K79" s="115">
        <v>380676</v>
      </c>
      <c r="L79" s="108">
        <v>83650</v>
      </c>
      <c r="M79" s="115">
        <v>396516</v>
      </c>
      <c r="N79" s="112">
        <v>101544</v>
      </c>
      <c r="O79" s="115">
        <v>443001</v>
      </c>
      <c r="P79" s="112">
        <v>994747</v>
      </c>
      <c r="Q79" s="115">
        <v>749066</v>
      </c>
      <c r="R79" s="113">
        <v>1029304</v>
      </c>
      <c r="S79" s="115">
        <v>481474</v>
      </c>
      <c r="T79" s="113">
        <v>1086117</v>
      </c>
      <c r="U79" s="115">
        <v>476701</v>
      </c>
      <c r="V79" s="113">
        <v>1405516</v>
      </c>
      <c r="W79" s="115">
        <v>563081</v>
      </c>
      <c r="X79" s="113">
        <v>1040418</v>
      </c>
      <c r="Y79" s="115">
        <v>520178</v>
      </c>
      <c r="Z79" s="113">
        <v>1028105</v>
      </c>
      <c r="AA79" s="115">
        <v>506610</v>
      </c>
      <c r="AB79" s="113">
        <v>1027539</v>
      </c>
      <c r="AC79" s="115">
        <v>447784</v>
      </c>
      <c r="AD79" s="112">
        <v>487288</v>
      </c>
      <c r="AE79" s="115">
        <v>368946</v>
      </c>
      <c r="AF79" s="112">
        <v>476593</v>
      </c>
      <c r="AG79" s="115">
        <v>349372</v>
      </c>
      <c r="AH79" s="112">
        <v>613337</v>
      </c>
      <c r="AI79" s="115">
        <v>320560</v>
      </c>
      <c r="AJ79" s="112">
        <v>529511</v>
      </c>
      <c r="AK79" s="115">
        <v>331308</v>
      </c>
      <c r="AL79" s="112">
        <v>540676</v>
      </c>
      <c r="AM79" s="115">
        <v>359853</v>
      </c>
      <c r="AN79" s="112">
        <v>772078</v>
      </c>
      <c r="AO79" s="115">
        <v>402221</v>
      </c>
      <c r="AP79" s="112">
        <v>606106</v>
      </c>
      <c r="AQ79" s="115">
        <v>377632</v>
      </c>
      <c r="AR79" s="112">
        <v>646361</v>
      </c>
      <c r="AS79" s="115">
        <v>402138</v>
      </c>
      <c r="AT79" s="112">
        <v>812035</v>
      </c>
      <c r="AU79" s="115">
        <v>416283</v>
      </c>
      <c r="AV79" s="112">
        <v>571291</v>
      </c>
      <c r="AW79" s="115">
        <v>372411</v>
      </c>
      <c r="AX79" s="112">
        <v>590149</v>
      </c>
      <c r="AY79" s="115">
        <v>376381</v>
      </c>
      <c r="AZ79" s="112">
        <v>605530</v>
      </c>
      <c r="BA79" s="115">
        <v>311668</v>
      </c>
      <c r="BB79" s="112">
        <v>416581</v>
      </c>
      <c r="BC79" s="115">
        <v>287080</v>
      </c>
      <c r="BD79" s="112">
        <v>224703</v>
      </c>
      <c r="BE79" s="115">
        <v>263235</v>
      </c>
      <c r="BF79" s="112">
        <v>269690</v>
      </c>
      <c r="BG79" s="115">
        <v>250562</v>
      </c>
      <c r="BH79" s="112">
        <v>219402</v>
      </c>
      <c r="BI79" s="115">
        <v>284266</v>
      </c>
      <c r="BJ79" s="112">
        <v>227161</v>
      </c>
      <c r="BK79" s="115">
        <v>287891</v>
      </c>
      <c r="BL79" s="112">
        <v>349187</v>
      </c>
      <c r="BM79" s="115">
        <v>320726</v>
      </c>
      <c r="BN79" s="112">
        <v>329139</v>
      </c>
      <c r="BO79" s="115">
        <v>355242</v>
      </c>
      <c r="BP79" s="112">
        <v>331521</v>
      </c>
      <c r="BQ79" s="115">
        <v>354454</v>
      </c>
      <c r="BR79" s="112">
        <v>448300</v>
      </c>
      <c r="BS79" s="115">
        <v>390409</v>
      </c>
      <c r="BT79" s="112">
        <v>328184</v>
      </c>
      <c r="BU79" s="115">
        <v>369598</v>
      </c>
      <c r="BV79" s="112">
        <v>330132</v>
      </c>
      <c r="BW79" s="115">
        <v>377832</v>
      </c>
      <c r="BX79" s="112">
        <v>341130</v>
      </c>
      <c r="BY79" s="115">
        <v>318469</v>
      </c>
      <c r="BZ79" s="112">
        <v>245284</v>
      </c>
      <c r="CA79" s="115">
        <v>308084</v>
      </c>
      <c r="CB79" s="112">
        <v>218535</v>
      </c>
      <c r="CC79" s="115">
        <v>280125</v>
      </c>
      <c r="CD79" s="112">
        <v>291450</v>
      </c>
      <c r="CE79" s="115">
        <v>268283</v>
      </c>
      <c r="CF79" s="112">
        <v>242124</v>
      </c>
      <c r="CG79" s="115">
        <v>292681</v>
      </c>
      <c r="CH79" s="112">
        <v>263239</v>
      </c>
      <c r="CI79" s="115">
        <v>291295</v>
      </c>
      <c r="CJ79" s="112">
        <v>347458</v>
      </c>
      <c r="CK79" s="115">
        <v>319017</v>
      </c>
      <c r="CL79" s="112">
        <v>278509</v>
      </c>
      <c r="CM79" s="115">
        <v>316990</v>
      </c>
      <c r="CN79" s="112">
        <v>273609</v>
      </c>
      <c r="CO79" s="115">
        <v>306972</v>
      </c>
      <c r="CP79" s="112">
        <v>345922</v>
      </c>
      <c r="CQ79" s="115">
        <v>322345</v>
      </c>
      <c r="CR79" s="112">
        <v>252895</v>
      </c>
      <c r="CS79" s="115">
        <v>300125</v>
      </c>
      <c r="CT79" s="112">
        <v>258730</v>
      </c>
      <c r="CU79" s="115">
        <v>292402</v>
      </c>
      <c r="CV79" s="112">
        <v>296117</v>
      </c>
      <c r="CW79" s="115">
        <v>253721</v>
      </c>
      <c r="CX79" s="112">
        <v>168331</v>
      </c>
      <c r="CY79" s="115">
        <v>233005</v>
      </c>
      <c r="CZ79" s="112">
        <v>145162</v>
      </c>
      <c r="DA79" s="115">
        <v>197689</v>
      </c>
      <c r="DB79" s="112">
        <v>164121</v>
      </c>
      <c r="DC79" s="115">
        <v>189850</v>
      </c>
      <c r="DD79" s="112">
        <v>124373</v>
      </c>
      <c r="DE79" s="115">
        <v>234606</v>
      </c>
      <c r="DF79" s="112">
        <v>154014</v>
      </c>
      <c r="DG79" s="115">
        <v>276952</v>
      </c>
      <c r="DH79" s="112">
        <v>244220</v>
      </c>
      <c r="DI79" s="112">
        <v>163867</v>
      </c>
      <c r="DJ79" s="112">
        <v>167624</v>
      </c>
      <c r="DK79" s="112">
        <v>213053</v>
      </c>
      <c r="DL79" s="112">
        <v>155739</v>
      </c>
      <c r="DM79" s="112">
        <v>159325</v>
      </c>
      <c r="DN79" s="112">
        <v>184108</v>
      </c>
      <c r="DO79" s="112">
        <v>311759</v>
      </c>
      <c r="DP79" s="113">
        <v>1161263</v>
      </c>
      <c r="DQ79" s="113">
        <v>1196830</v>
      </c>
      <c r="DR79" s="113">
        <v>1102758</v>
      </c>
      <c r="DS79" s="113">
        <v>1064868</v>
      </c>
      <c r="DT79" s="113">
        <v>1188727</v>
      </c>
      <c r="DU79" s="113">
        <v>1421662</v>
      </c>
      <c r="DV79" s="113">
        <v>1446092</v>
      </c>
      <c r="DW79" s="113">
        <v>1682243</v>
      </c>
      <c r="DX79" s="113">
        <v>1222321</v>
      </c>
    </row>
    <row r="80" spans="1:128" x14ac:dyDescent="0.2">
      <c r="A80" s="105" t="s">
        <v>207</v>
      </c>
      <c r="B80" s="113">
        <v>3565836</v>
      </c>
      <c r="C80" s="116">
        <v>1108557</v>
      </c>
      <c r="D80" s="113">
        <v>4117330</v>
      </c>
      <c r="E80" s="116">
        <v>1140889</v>
      </c>
      <c r="F80" s="113">
        <v>3144199</v>
      </c>
      <c r="G80" s="116">
        <v>1053167</v>
      </c>
      <c r="H80" s="113">
        <v>3007291</v>
      </c>
      <c r="I80" s="116">
        <v>1008119</v>
      </c>
      <c r="J80" s="113">
        <v>3644592</v>
      </c>
      <c r="K80" s="115">
        <v>983341</v>
      </c>
      <c r="L80" s="113">
        <v>2805390</v>
      </c>
      <c r="M80" s="115">
        <v>952947</v>
      </c>
      <c r="N80" s="113">
        <v>2698609</v>
      </c>
      <c r="O80" s="115">
        <v>925232</v>
      </c>
      <c r="P80" s="113">
        <v>3346739</v>
      </c>
      <c r="Q80" s="115">
        <v>975430</v>
      </c>
      <c r="R80" s="113">
        <v>2965039</v>
      </c>
      <c r="S80" s="115">
        <v>957987</v>
      </c>
      <c r="T80" s="113">
        <v>2872368</v>
      </c>
      <c r="U80" s="115">
        <v>834856</v>
      </c>
      <c r="V80" s="113">
        <v>3604285</v>
      </c>
      <c r="W80" s="115">
        <v>947816</v>
      </c>
      <c r="X80" s="113">
        <v>2834248</v>
      </c>
      <c r="Y80" s="115">
        <v>868079</v>
      </c>
      <c r="Z80" s="113">
        <v>2705500</v>
      </c>
      <c r="AA80" s="115">
        <v>866523</v>
      </c>
      <c r="AB80" s="113">
        <v>3117345</v>
      </c>
      <c r="AC80" s="115">
        <v>886201</v>
      </c>
      <c r="AD80" s="113">
        <v>2928966</v>
      </c>
      <c r="AE80" s="115">
        <v>869953</v>
      </c>
      <c r="AF80" s="113">
        <v>2438954</v>
      </c>
      <c r="AG80" s="115">
        <v>850177</v>
      </c>
      <c r="AH80" s="113">
        <v>2846253</v>
      </c>
      <c r="AI80" s="115">
        <v>831129</v>
      </c>
      <c r="AJ80" s="113">
        <v>2182129</v>
      </c>
      <c r="AK80" s="115">
        <v>844520</v>
      </c>
      <c r="AL80" s="113">
        <v>2214331</v>
      </c>
      <c r="AM80" s="115">
        <v>830898</v>
      </c>
      <c r="AN80" s="113">
        <v>3411189</v>
      </c>
      <c r="AO80" s="115">
        <v>910100</v>
      </c>
      <c r="AP80" s="113">
        <v>2649196</v>
      </c>
      <c r="AQ80" s="115">
        <v>809786</v>
      </c>
      <c r="AR80" s="113">
        <v>2574998</v>
      </c>
      <c r="AS80" s="115">
        <v>771644</v>
      </c>
      <c r="AT80" s="113">
        <v>3181079</v>
      </c>
      <c r="AU80" s="115">
        <v>773950</v>
      </c>
      <c r="AV80" s="113">
        <v>2398448</v>
      </c>
      <c r="AW80" s="115">
        <v>715637</v>
      </c>
      <c r="AX80" s="113">
        <v>2322026</v>
      </c>
      <c r="AY80" s="115">
        <v>712525</v>
      </c>
      <c r="AZ80" s="113">
        <v>2692055</v>
      </c>
      <c r="BA80" s="115">
        <v>658107</v>
      </c>
      <c r="BB80" s="113">
        <v>1704839</v>
      </c>
      <c r="BC80" s="115">
        <v>624275</v>
      </c>
      <c r="BD80" s="113">
        <v>1741128</v>
      </c>
      <c r="BE80" s="115">
        <v>611299</v>
      </c>
      <c r="BF80" s="113">
        <v>2152739</v>
      </c>
      <c r="BG80" s="115">
        <v>553623</v>
      </c>
      <c r="BH80" s="113">
        <v>1732953</v>
      </c>
      <c r="BI80" s="115">
        <v>602566</v>
      </c>
      <c r="BJ80" s="113">
        <v>1606989</v>
      </c>
      <c r="BK80" s="115">
        <v>569072</v>
      </c>
      <c r="BL80" s="113">
        <v>2028686</v>
      </c>
      <c r="BM80" s="115">
        <v>540959</v>
      </c>
      <c r="BN80" s="113">
        <v>1666831</v>
      </c>
      <c r="BO80" s="115">
        <v>630480</v>
      </c>
      <c r="BP80" s="113">
        <v>1488661</v>
      </c>
      <c r="BQ80" s="115">
        <v>545391</v>
      </c>
      <c r="BR80" s="113">
        <v>1941676</v>
      </c>
      <c r="BS80" s="115">
        <v>591970</v>
      </c>
      <c r="BT80" s="113">
        <v>1428460</v>
      </c>
      <c r="BU80" s="115">
        <v>565613</v>
      </c>
      <c r="BV80" s="113">
        <v>1505723</v>
      </c>
      <c r="BW80" s="115">
        <v>623507</v>
      </c>
      <c r="BX80" s="113">
        <v>1555587</v>
      </c>
      <c r="BY80" s="115">
        <v>547043</v>
      </c>
      <c r="BZ80" s="113">
        <v>1260858</v>
      </c>
      <c r="CA80" s="115">
        <v>527658</v>
      </c>
      <c r="CB80" s="113">
        <v>1232814</v>
      </c>
      <c r="CC80" s="115">
        <v>440892</v>
      </c>
      <c r="CD80" s="113">
        <v>2147532</v>
      </c>
      <c r="CE80" s="115">
        <v>411617</v>
      </c>
      <c r="CF80" s="113">
        <v>1737084</v>
      </c>
      <c r="CG80" s="115">
        <v>469489</v>
      </c>
      <c r="CH80" s="113">
        <v>1590192</v>
      </c>
      <c r="CI80" s="115">
        <v>406841</v>
      </c>
      <c r="CJ80" s="113">
        <v>1637954</v>
      </c>
      <c r="CK80" s="115">
        <v>418415</v>
      </c>
      <c r="CL80" s="113">
        <v>1391604</v>
      </c>
      <c r="CM80" s="115">
        <v>431728</v>
      </c>
      <c r="CN80" s="113">
        <v>1243256</v>
      </c>
      <c r="CO80" s="115">
        <v>348567</v>
      </c>
      <c r="CP80" s="113">
        <v>1702621</v>
      </c>
      <c r="CQ80" s="115">
        <v>401192</v>
      </c>
      <c r="CR80" s="113">
        <v>1274030</v>
      </c>
      <c r="CS80" s="115">
        <v>392328</v>
      </c>
      <c r="CT80" s="113">
        <v>1305919</v>
      </c>
      <c r="CU80" s="115">
        <v>432642</v>
      </c>
      <c r="CV80" s="113">
        <v>1773915</v>
      </c>
      <c r="CW80" s="115">
        <v>468703</v>
      </c>
      <c r="CX80" s="113">
        <v>1517969</v>
      </c>
      <c r="CY80" s="115">
        <v>493101</v>
      </c>
      <c r="CZ80" s="113">
        <v>1416325</v>
      </c>
      <c r="DA80" s="115">
        <v>453170</v>
      </c>
      <c r="DB80" s="113">
        <v>1805991</v>
      </c>
      <c r="DC80" s="115">
        <v>466792</v>
      </c>
      <c r="DD80" s="113">
        <v>1538862</v>
      </c>
      <c r="DE80" s="115">
        <v>480145</v>
      </c>
      <c r="DF80" s="113">
        <v>1472972</v>
      </c>
      <c r="DG80" s="115">
        <v>400634</v>
      </c>
      <c r="DH80" s="113">
        <v>2355635</v>
      </c>
      <c r="DI80" s="113">
        <v>1858805</v>
      </c>
      <c r="DJ80" s="113">
        <v>1551713</v>
      </c>
      <c r="DK80" s="113">
        <v>1862481</v>
      </c>
      <c r="DL80" s="113">
        <v>1352127</v>
      </c>
      <c r="DM80" s="113">
        <v>1349964</v>
      </c>
      <c r="DN80" s="113">
        <v>1681528</v>
      </c>
      <c r="DO80" s="113">
        <v>1422780</v>
      </c>
      <c r="DP80" s="113">
        <v>1400325</v>
      </c>
      <c r="DQ80" s="113">
        <v>1686604</v>
      </c>
      <c r="DR80" s="113">
        <v>1411961</v>
      </c>
      <c r="DS80" s="113">
        <v>1260092</v>
      </c>
      <c r="DT80" s="113">
        <v>1560844</v>
      </c>
      <c r="DU80" s="113">
        <v>1266383</v>
      </c>
      <c r="DV80" s="113">
        <v>1165347</v>
      </c>
      <c r="DW80" s="113">
        <v>1461770</v>
      </c>
      <c r="DX80" s="113">
        <v>1214740</v>
      </c>
    </row>
    <row r="81" spans="1:128" x14ac:dyDescent="0.2">
      <c r="A81" s="105" t="s">
        <v>560</v>
      </c>
      <c r="B81" s="113">
        <v>2138636</v>
      </c>
      <c r="C81" s="109">
        <v>15</v>
      </c>
      <c r="D81" s="113">
        <v>1765947</v>
      </c>
      <c r="E81" s="109">
        <v>16</v>
      </c>
      <c r="F81" s="113">
        <v>1766971</v>
      </c>
      <c r="G81" s="111">
        <v>9</v>
      </c>
      <c r="H81" s="113">
        <v>1728757</v>
      </c>
      <c r="I81" s="109">
        <v>13</v>
      </c>
      <c r="J81" s="113">
        <v>2309630</v>
      </c>
      <c r="K81" s="111">
        <v>3</v>
      </c>
      <c r="L81" s="113">
        <v>1979297</v>
      </c>
      <c r="M81" s="109">
        <v>15</v>
      </c>
      <c r="N81" s="113">
        <v>1822991</v>
      </c>
      <c r="O81" s="111">
        <v>9</v>
      </c>
      <c r="P81" s="113">
        <v>2275322</v>
      </c>
      <c r="Q81" s="109">
        <v>13</v>
      </c>
      <c r="R81" s="113">
        <v>1608612</v>
      </c>
      <c r="S81" s="109">
        <v>16</v>
      </c>
      <c r="T81" s="113">
        <v>1563801</v>
      </c>
      <c r="U81" s="109">
        <v>11</v>
      </c>
      <c r="V81" s="113">
        <v>1901406</v>
      </c>
      <c r="W81" s="109">
        <v>24</v>
      </c>
      <c r="X81" s="113">
        <v>1553156</v>
      </c>
      <c r="Y81" s="109">
        <v>17</v>
      </c>
      <c r="Z81" s="113">
        <v>1909265</v>
      </c>
      <c r="AA81" s="109">
        <v>17</v>
      </c>
      <c r="AB81" s="113">
        <v>2333390</v>
      </c>
      <c r="AC81" s="109">
        <v>16</v>
      </c>
      <c r="AD81" s="113">
        <v>1240137</v>
      </c>
      <c r="AE81" s="109">
        <v>16</v>
      </c>
      <c r="AF81" s="113">
        <v>1227167</v>
      </c>
      <c r="AG81" s="109">
        <v>10</v>
      </c>
      <c r="AH81" s="113">
        <v>1867356</v>
      </c>
      <c r="AI81" s="109">
        <v>17</v>
      </c>
      <c r="AJ81" s="113">
        <v>1418702</v>
      </c>
      <c r="AK81" s="109">
        <v>13</v>
      </c>
      <c r="AL81" s="113">
        <v>1508976</v>
      </c>
      <c r="AM81" s="111">
        <v>7</v>
      </c>
      <c r="AN81" s="113">
        <v>1875392</v>
      </c>
      <c r="AO81" s="111">
        <v>7</v>
      </c>
      <c r="AP81" s="113">
        <v>1352071</v>
      </c>
      <c r="AQ81" s="109">
        <v>10</v>
      </c>
      <c r="AR81" s="113">
        <v>1337632</v>
      </c>
      <c r="AS81" s="109">
        <v>13</v>
      </c>
      <c r="AT81" s="113">
        <v>1749891</v>
      </c>
      <c r="AU81" s="109">
        <v>12</v>
      </c>
      <c r="AV81" s="113">
        <v>1321091</v>
      </c>
      <c r="AW81" s="109">
        <v>16</v>
      </c>
      <c r="AX81" s="113">
        <v>1205049</v>
      </c>
      <c r="AY81" s="102"/>
      <c r="AZ81" s="113">
        <v>1416253</v>
      </c>
      <c r="BA81" s="111">
        <v>1</v>
      </c>
      <c r="BB81" s="113">
        <v>1230629</v>
      </c>
      <c r="BC81" s="111">
        <v>2</v>
      </c>
      <c r="BD81" s="113">
        <v>1114644</v>
      </c>
      <c r="BE81" s="111">
        <v>7</v>
      </c>
      <c r="BF81" s="113">
        <v>1353653</v>
      </c>
      <c r="BG81" s="111">
        <v>4</v>
      </c>
      <c r="BH81" s="113">
        <v>1040996</v>
      </c>
      <c r="BI81" s="111">
        <v>7</v>
      </c>
      <c r="BJ81" s="113">
        <v>1286408</v>
      </c>
      <c r="BK81" s="111">
        <v>6</v>
      </c>
      <c r="BL81" s="113">
        <v>1259192</v>
      </c>
      <c r="BM81" s="111">
        <v>8</v>
      </c>
      <c r="BN81" s="113">
        <v>1023355</v>
      </c>
      <c r="BO81" s="109">
        <v>10</v>
      </c>
      <c r="BP81" s="113">
        <v>1158132</v>
      </c>
      <c r="BQ81" s="111">
        <v>5</v>
      </c>
      <c r="BR81" s="113">
        <v>1417770</v>
      </c>
      <c r="BS81" s="111">
        <v>7</v>
      </c>
      <c r="BT81" s="113">
        <v>1168420</v>
      </c>
      <c r="BU81" s="109">
        <v>21</v>
      </c>
      <c r="BV81" s="113">
        <v>1298773</v>
      </c>
      <c r="BW81" s="109">
        <v>17</v>
      </c>
      <c r="BX81" s="113">
        <v>1350409</v>
      </c>
      <c r="BY81" s="111">
        <v>5</v>
      </c>
      <c r="BZ81" s="112">
        <v>879462</v>
      </c>
      <c r="CA81" s="111">
        <v>9</v>
      </c>
      <c r="CB81" s="112">
        <v>894796</v>
      </c>
      <c r="CC81" s="111">
        <v>7</v>
      </c>
      <c r="CD81" s="113">
        <v>1485210</v>
      </c>
      <c r="CE81" s="111">
        <v>3</v>
      </c>
      <c r="CF81" s="113">
        <v>1120119</v>
      </c>
      <c r="CG81" s="111">
        <v>1</v>
      </c>
      <c r="CH81" s="113">
        <v>1220032</v>
      </c>
      <c r="CI81" s="111">
        <v>4</v>
      </c>
      <c r="CJ81" s="113">
        <v>1342412</v>
      </c>
      <c r="CK81" s="102"/>
      <c r="CL81" s="113">
        <v>1306079</v>
      </c>
      <c r="CM81" s="111">
        <v>4</v>
      </c>
      <c r="CN81" s="113">
        <v>1094439</v>
      </c>
      <c r="CO81" s="102"/>
      <c r="CP81" s="113">
        <v>1401948</v>
      </c>
      <c r="CQ81" s="102"/>
      <c r="CR81" s="113">
        <v>1191846</v>
      </c>
      <c r="CS81" s="102"/>
      <c r="CT81" s="113">
        <v>1113671</v>
      </c>
      <c r="CU81" s="102"/>
      <c r="CV81" s="113">
        <v>1568181</v>
      </c>
      <c r="CW81" s="111">
        <v>6</v>
      </c>
      <c r="CX81" s="113">
        <v>1117775</v>
      </c>
      <c r="CY81" s="109">
        <v>10</v>
      </c>
      <c r="CZ81" s="112">
        <v>950319</v>
      </c>
      <c r="DA81" s="111">
        <v>6</v>
      </c>
      <c r="DB81" s="113">
        <v>1564706</v>
      </c>
      <c r="DC81" s="111">
        <v>5</v>
      </c>
      <c r="DD81" s="113">
        <v>1126650</v>
      </c>
      <c r="DE81" s="111">
        <v>7</v>
      </c>
      <c r="DF81" s="113">
        <v>1086500</v>
      </c>
      <c r="DG81" s="111">
        <v>1</v>
      </c>
      <c r="DH81" s="113">
        <v>1002134</v>
      </c>
      <c r="DI81" s="113">
        <v>1198838</v>
      </c>
      <c r="DJ81" s="113">
        <v>1061599</v>
      </c>
      <c r="DK81" s="113">
        <v>1353145</v>
      </c>
      <c r="DL81" s="113">
        <v>1177460</v>
      </c>
      <c r="DM81" s="113">
        <v>1112416</v>
      </c>
      <c r="DN81" s="113">
        <v>1260498</v>
      </c>
      <c r="DO81" s="112">
        <v>965681</v>
      </c>
      <c r="DP81" s="112">
        <v>948111</v>
      </c>
      <c r="DQ81" s="113">
        <v>1409453</v>
      </c>
      <c r="DR81" s="113">
        <v>1040406</v>
      </c>
      <c r="DS81" s="113">
        <v>1050920</v>
      </c>
      <c r="DT81" s="113">
        <v>1218598</v>
      </c>
      <c r="DU81" s="112">
        <v>984472</v>
      </c>
      <c r="DV81" s="112">
        <v>998077</v>
      </c>
      <c r="DW81" s="113">
        <v>1172136</v>
      </c>
      <c r="DX81" s="113">
        <v>1187096</v>
      </c>
    </row>
    <row r="82" spans="1:128" x14ac:dyDescent="0.2">
      <c r="A82" s="105" t="s">
        <v>284</v>
      </c>
      <c r="B82" s="112">
        <v>842956</v>
      </c>
      <c r="C82" s="115">
        <v>334126</v>
      </c>
      <c r="D82" s="112">
        <v>762807</v>
      </c>
      <c r="E82" s="115">
        <v>216891</v>
      </c>
      <c r="F82" s="112">
        <v>772866</v>
      </c>
      <c r="G82" s="115">
        <v>191515</v>
      </c>
      <c r="H82" s="112">
        <v>782772</v>
      </c>
      <c r="I82" s="115">
        <v>189496</v>
      </c>
      <c r="J82" s="112">
        <v>928016</v>
      </c>
      <c r="K82" s="115">
        <v>199736</v>
      </c>
      <c r="L82" s="112">
        <v>918971</v>
      </c>
      <c r="M82" s="115">
        <v>198395</v>
      </c>
      <c r="N82" s="112">
        <v>738843</v>
      </c>
      <c r="O82" s="115">
        <v>214650</v>
      </c>
      <c r="P82" s="113">
        <v>1059691</v>
      </c>
      <c r="Q82" s="115">
        <v>219140</v>
      </c>
      <c r="R82" s="112">
        <v>934584</v>
      </c>
      <c r="S82" s="115">
        <v>206803</v>
      </c>
      <c r="T82" s="113">
        <v>1159162</v>
      </c>
      <c r="U82" s="115">
        <v>186741</v>
      </c>
      <c r="V82" s="113">
        <v>1780033</v>
      </c>
      <c r="W82" s="115">
        <v>233534</v>
      </c>
      <c r="X82" s="113">
        <v>1539126</v>
      </c>
      <c r="Y82" s="115">
        <v>240196</v>
      </c>
      <c r="Z82" s="113">
        <v>1318815</v>
      </c>
      <c r="AA82" s="115">
        <v>248301</v>
      </c>
      <c r="AB82" s="113">
        <v>1741334</v>
      </c>
      <c r="AC82" s="115">
        <v>270392</v>
      </c>
      <c r="AD82" s="113">
        <v>1533621</v>
      </c>
      <c r="AE82" s="115">
        <v>292099</v>
      </c>
      <c r="AF82" s="113">
        <v>1965707</v>
      </c>
      <c r="AG82" s="115">
        <v>420329</v>
      </c>
      <c r="AH82" s="113">
        <v>2546549</v>
      </c>
      <c r="AI82" s="115">
        <v>471715</v>
      </c>
      <c r="AJ82" s="113">
        <v>2007203</v>
      </c>
      <c r="AK82" s="115">
        <v>556971</v>
      </c>
      <c r="AL82" s="113">
        <v>3071477</v>
      </c>
      <c r="AM82" s="115">
        <v>568479</v>
      </c>
      <c r="AN82" s="113">
        <v>4452869</v>
      </c>
      <c r="AO82" s="115">
        <v>599735</v>
      </c>
      <c r="AP82" s="113">
        <v>1404097</v>
      </c>
      <c r="AQ82" s="115">
        <v>603762</v>
      </c>
      <c r="AR82" s="113">
        <v>1529416</v>
      </c>
      <c r="AS82" s="115">
        <v>618303</v>
      </c>
      <c r="AT82" s="113">
        <v>2038938</v>
      </c>
      <c r="AU82" s="115">
        <v>692494</v>
      </c>
      <c r="AV82" s="113">
        <v>1586454</v>
      </c>
      <c r="AW82" s="115">
        <v>651915</v>
      </c>
      <c r="AX82" s="113">
        <v>1596551</v>
      </c>
      <c r="AY82" s="115">
        <v>684651</v>
      </c>
      <c r="AZ82" s="113">
        <v>1774199</v>
      </c>
      <c r="BA82" s="115">
        <v>609622</v>
      </c>
      <c r="BB82" s="113">
        <v>1304058</v>
      </c>
      <c r="BC82" s="115">
        <v>579240</v>
      </c>
      <c r="BD82" s="113">
        <v>1341278</v>
      </c>
      <c r="BE82" s="115">
        <v>629639</v>
      </c>
      <c r="BF82" s="113">
        <v>1730191</v>
      </c>
      <c r="BG82" s="115">
        <v>580393</v>
      </c>
      <c r="BH82" s="113">
        <v>1436338</v>
      </c>
      <c r="BI82" s="115">
        <v>632694</v>
      </c>
      <c r="BJ82" s="113">
        <v>1235687</v>
      </c>
      <c r="BK82" s="115">
        <v>608574</v>
      </c>
      <c r="BL82" s="113">
        <v>1638077</v>
      </c>
      <c r="BM82" s="115">
        <v>627819</v>
      </c>
      <c r="BN82" s="113">
        <v>1343928</v>
      </c>
      <c r="BO82" s="115">
        <v>660506</v>
      </c>
      <c r="BP82" s="113">
        <v>1351157</v>
      </c>
      <c r="BQ82" s="115">
        <v>593187</v>
      </c>
      <c r="BR82" s="113">
        <v>1767267</v>
      </c>
      <c r="BS82" s="115">
        <v>657696</v>
      </c>
      <c r="BT82" s="113">
        <v>1441404</v>
      </c>
      <c r="BU82" s="115">
        <v>675092</v>
      </c>
      <c r="BV82" s="113">
        <v>1503497</v>
      </c>
      <c r="BW82" s="115">
        <v>672700</v>
      </c>
      <c r="BX82" s="113">
        <v>1632374</v>
      </c>
      <c r="BY82" s="115">
        <v>573499</v>
      </c>
      <c r="BZ82" s="112">
        <v>967814</v>
      </c>
      <c r="CA82" s="115">
        <v>533974</v>
      </c>
      <c r="CB82" s="112">
        <v>909441</v>
      </c>
      <c r="CC82" s="115">
        <v>518196</v>
      </c>
      <c r="CD82" s="113">
        <v>1147221</v>
      </c>
      <c r="CE82" s="115">
        <v>467785</v>
      </c>
      <c r="CF82" s="113">
        <v>1074579</v>
      </c>
      <c r="CG82" s="115">
        <v>533388</v>
      </c>
      <c r="CH82" s="112">
        <v>826436</v>
      </c>
      <c r="CI82" s="115">
        <v>442179</v>
      </c>
      <c r="CJ82" s="113">
        <v>1036420</v>
      </c>
      <c r="CK82" s="115">
        <v>462245</v>
      </c>
      <c r="CL82" s="112">
        <v>877672</v>
      </c>
      <c r="CM82" s="115">
        <v>477729</v>
      </c>
      <c r="CN82" s="112">
        <v>757456</v>
      </c>
      <c r="CO82" s="115">
        <v>424935</v>
      </c>
      <c r="CP82" s="112">
        <v>963422</v>
      </c>
      <c r="CQ82" s="115">
        <v>437395</v>
      </c>
      <c r="CR82" s="112">
        <v>721526</v>
      </c>
      <c r="CS82" s="115">
        <v>425221</v>
      </c>
      <c r="CT82" s="112">
        <v>671682</v>
      </c>
      <c r="CU82" s="115">
        <v>406736</v>
      </c>
      <c r="CV82" s="112">
        <v>768117</v>
      </c>
      <c r="CW82" s="115">
        <v>374008</v>
      </c>
      <c r="CX82" s="112">
        <v>554575</v>
      </c>
      <c r="CY82" s="115">
        <v>363887</v>
      </c>
      <c r="CZ82" s="112">
        <v>555043</v>
      </c>
      <c r="DA82" s="115">
        <v>364184</v>
      </c>
      <c r="DB82" s="112">
        <v>724118</v>
      </c>
      <c r="DC82" s="115">
        <v>383873</v>
      </c>
      <c r="DD82" s="112">
        <v>678347</v>
      </c>
      <c r="DE82" s="115">
        <v>455376</v>
      </c>
      <c r="DF82" s="112">
        <v>574350</v>
      </c>
      <c r="DG82" s="115">
        <v>396734</v>
      </c>
      <c r="DH82" s="113">
        <v>1192254</v>
      </c>
      <c r="DI82" s="112">
        <v>780764</v>
      </c>
      <c r="DJ82" s="112">
        <v>872744</v>
      </c>
      <c r="DK82" s="113">
        <v>1323881</v>
      </c>
      <c r="DL82" s="113">
        <v>1272600</v>
      </c>
      <c r="DM82" s="113">
        <v>1073926</v>
      </c>
      <c r="DN82" s="113">
        <v>1253890</v>
      </c>
      <c r="DO82" s="113">
        <v>1094374</v>
      </c>
      <c r="DP82" s="113">
        <v>1077881</v>
      </c>
      <c r="DQ82" s="113">
        <v>1535045</v>
      </c>
      <c r="DR82" s="113">
        <v>1320324</v>
      </c>
      <c r="DS82" s="113">
        <v>1165868</v>
      </c>
      <c r="DT82" s="113">
        <v>1047129</v>
      </c>
      <c r="DU82" s="113">
        <v>1049471</v>
      </c>
      <c r="DV82" s="113">
        <v>1036289</v>
      </c>
      <c r="DW82" s="113">
        <v>1309826</v>
      </c>
      <c r="DX82" s="113">
        <v>1119992</v>
      </c>
    </row>
    <row r="83" spans="1:128" x14ac:dyDescent="0.2">
      <c r="A83" s="105" t="s">
        <v>274</v>
      </c>
      <c r="B83" s="113">
        <v>3356965</v>
      </c>
      <c r="C83" s="115">
        <v>590078</v>
      </c>
      <c r="D83" s="113">
        <v>4020094</v>
      </c>
      <c r="E83" s="115">
        <v>594574</v>
      </c>
      <c r="F83" s="113">
        <v>3267626</v>
      </c>
      <c r="G83" s="115">
        <v>573391</v>
      </c>
      <c r="H83" s="113">
        <v>3853524</v>
      </c>
      <c r="I83" s="115">
        <v>569750</v>
      </c>
      <c r="J83" s="113">
        <v>4261782</v>
      </c>
      <c r="K83" s="115">
        <v>555995</v>
      </c>
      <c r="L83" s="113">
        <v>2737722</v>
      </c>
      <c r="M83" s="115">
        <v>563644</v>
      </c>
      <c r="N83" s="113">
        <v>2515040</v>
      </c>
      <c r="O83" s="115">
        <v>587614</v>
      </c>
      <c r="P83" s="113">
        <v>3570975</v>
      </c>
      <c r="Q83" s="115">
        <v>607356</v>
      </c>
      <c r="R83" s="113">
        <v>2547570</v>
      </c>
      <c r="S83" s="115">
        <v>589433</v>
      </c>
      <c r="T83" s="113">
        <v>2773005</v>
      </c>
      <c r="U83" s="115">
        <v>559855</v>
      </c>
      <c r="V83" s="113">
        <v>3587433</v>
      </c>
      <c r="W83" s="115">
        <v>667001</v>
      </c>
      <c r="X83" s="113">
        <v>2746718</v>
      </c>
      <c r="Y83" s="115">
        <v>629818</v>
      </c>
      <c r="Z83" s="113">
        <v>2906371</v>
      </c>
      <c r="AA83" s="115">
        <v>653093</v>
      </c>
      <c r="AB83" s="113">
        <v>3354935</v>
      </c>
      <c r="AC83" s="115">
        <v>635746</v>
      </c>
      <c r="AD83" s="113">
        <v>2472723</v>
      </c>
      <c r="AE83" s="115">
        <v>588837</v>
      </c>
      <c r="AF83" s="113">
        <v>2727694</v>
      </c>
      <c r="AG83" s="115">
        <v>617045</v>
      </c>
      <c r="AH83" s="113">
        <v>3066311</v>
      </c>
      <c r="AI83" s="115">
        <v>574592</v>
      </c>
      <c r="AJ83" s="113">
        <v>2483501</v>
      </c>
      <c r="AK83" s="115">
        <v>587558</v>
      </c>
      <c r="AL83" s="113">
        <v>2566063</v>
      </c>
      <c r="AM83" s="115">
        <v>613507</v>
      </c>
      <c r="AN83" s="113">
        <v>3517091</v>
      </c>
      <c r="AO83" s="115">
        <v>648399</v>
      </c>
      <c r="AP83" s="113">
        <v>2829974</v>
      </c>
      <c r="AQ83" s="115">
        <v>681038</v>
      </c>
      <c r="AR83" s="113">
        <v>3215264</v>
      </c>
      <c r="AS83" s="115">
        <v>682619</v>
      </c>
      <c r="AT83" s="113">
        <v>3700814</v>
      </c>
      <c r="AU83" s="115">
        <v>715665</v>
      </c>
      <c r="AV83" s="113">
        <v>2729631</v>
      </c>
      <c r="AW83" s="115">
        <v>663653</v>
      </c>
      <c r="AX83" s="113">
        <v>2788665</v>
      </c>
      <c r="AY83" s="115">
        <v>678628</v>
      </c>
      <c r="AZ83" s="113">
        <v>3189753</v>
      </c>
      <c r="BA83" s="115">
        <v>626338</v>
      </c>
      <c r="BB83" s="113">
        <v>2577474</v>
      </c>
      <c r="BC83" s="115">
        <v>612670</v>
      </c>
      <c r="BD83" s="113">
        <v>2551406</v>
      </c>
      <c r="BE83" s="115">
        <v>616854</v>
      </c>
      <c r="BF83" s="113">
        <v>3184298</v>
      </c>
      <c r="BG83" s="115">
        <v>565070</v>
      </c>
      <c r="BH83" s="113">
        <v>2557682</v>
      </c>
      <c r="BI83" s="115">
        <v>628118</v>
      </c>
      <c r="BJ83" s="113">
        <v>2797344</v>
      </c>
      <c r="BK83" s="115">
        <v>613054</v>
      </c>
      <c r="BL83" s="113">
        <v>3489081</v>
      </c>
      <c r="BM83" s="115">
        <v>621547</v>
      </c>
      <c r="BN83" s="113">
        <v>2394301</v>
      </c>
      <c r="BO83" s="115">
        <v>662962</v>
      </c>
      <c r="BP83" s="113">
        <v>2532938</v>
      </c>
      <c r="BQ83" s="115">
        <v>614658</v>
      </c>
      <c r="BR83" s="113">
        <v>3092882</v>
      </c>
      <c r="BS83" s="115">
        <v>677925</v>
      </c>
      <c r="BT83" s="113">
        <v>2320181</v>
      </c>
      <c r="BU83" s="115">
        <v>663806</v>
      </c>
      <c r="BV83" s="113">
        <v>2367410</v>
      </c>
      <c r="BW83" s="115">
        <v>654807</v>
      </c>
      <c r="BX83" s="113">
        <v>2749817</v>
      </c>
      <c r="BY83" s="115">
        <v>580455</v>
      </c>
      <c r="BZ83" s="113">
        <v>2123150</v>
      </c>
      <c r="CA83" s="115">
        <v>599709</v>
      </c>
      <c r="CB83" s="113">
        <v>2117985</v>
      </c>
      <c r="CC83" s="115">
        <v>575957</v>
      </c>
      <c r="CD83" s="113">
        <v>2716143</v>
      </c>
      <c r="CE83" s="115">
        <v>556747</v>
      </c>
      <c r="CF83" s="113">
        <v>2220742</v>
      </c>
      <c r="CG83" s="115">
        <v>620131</v>
      </c>
      <c r="CH83" s="113">
        <v>2178937</v>
      </c>
      <c r="CI83" s="115">
        <v>595050</v>
      </c>
      <c r="CJ83" s="113">
        <v>2688181</v>
      </c>
      <c r="CK83" s="115">
        <v>616126</v>
      </c>
      <c r="CL83" s="113">
        <v>2135027</v>
      </c>
      <c r="CM83" s="115">
        <v>618241</v>
      </c>
      <c r="CN83" s="113">
        <v>1854950</v>
      </c>
      <c r="CO83" s="115">
        <v>586916</v>
      </c>
      <c r="CP83" s="113">
        <v>2372199</v>
      </c>
      <c r="CQ83" s="115">
        <v>657347</v>
      </c>
      <c r="CR83" s="113">
        <v>1785826</v>
      </c>
      <c r="CS83" s="115">
        <v>619498</v>
      </c>
      <c r="CT83" s="113">
        <v>1793784</v>
      </c>
      <c r="CU83" s="115">
        <v>606744</v>
      </c>
      <c r="CV83" s="113">
        <v>2206544</v>
      </c>
      <c r="CW83" s="115">
        <v>570137</v>
      </c>
      <c r="CX83" s="113">
        <v>1869952</v>
      </c>
      <c r="CY83" s="115">
        <v>600443</v>
      </c>
      <c r="CZ83" s="113">
        <v>1834642</v>
      </c>
      <c r="DA83" s="115">
        <v>596492</v>
      </c>
      <c r="DB83" s="113">
        <v>2247295</v>
      </c>
      <c r="DC83" s="115">
        <v>608791</v>
      </c>
      <c r="DD83" s="113">
        <v>1690614</v>
      </c>
      <c r="DE83" s="115">
        <v>657433</v>
      </c>
      <c r="DF83" s="113">
        <v>1714466</v>
      </c>
      <c r="DG83" s="115">
        <v>607601</v>
      </c>
      <c r="DH83" s="113">
        <v>2171495</v>
      </c>
      <c r="DI83" s="113">
        <v>1709244</v>
      </c>
      <c r="DJ83" s="113">
        <v>1594966</v>
      </c>
      <c r="DK83" s="113">
        <v>2113755</v>
      </c>
      <c r="DL83" s="113">
        <v>1774797</v>
      </c>
      <c r="DM83" s="113">
        <v>1918435</v>
      </c>
      <c r="DN83" s="113">
        <v>2229288</v>
      </c>
      <c r="DO83" s="113">
        <v>1811680</v>
      </c>
      <c r="DP83" s="113">
        <v>1649668</v>
      </c>
      <c r="DQ83" s="113">
        <v>2008946</v>
      </c>
      <c r="DR83" s="113">
        <v>1511239</v>
      </c>
      <c r="DS83" s="113">
        <v>1590771</v>
      </c>
      <c r="DT83" s="113">
        <v>1833951</v>
      </c>
      <c r="DU83" s="113">
        <v>1482345</v>
      </c>
      <c r="DV83" s="113">
        <v>1371737</v>
      </c>
      <c r="DW83" s="113">
        <v>1725776</v>
      </c>
      <c r="DX83" s="113">
        <v>1094143</v>
      </c>
    </row>
    <row r="84" spans="1:128" x14ac:dyDescent="0.2">
      <c r="A84" s="105" t="s">
        <v>803</v>
      </c>
      <c r="B84" s="102"/>
      <c r="C84" s="102"/>
      <c r="D84" s="102"/>
      <c r="E84" s="102"/>
      <c r="F84" s="102"/>
      <c r="G84" s="102"/>
      <c r="H84" s="102"/>
      <c r="I84" s="102"/>
      <c r="J84" s="107">
        <v>1014</v>
      </c>
      <c r="K84" s="102"/>
      <c r="L84" s="108">
        <v>23909</v>
      </c>
      <c r="M84" s="114">
        <v>23541</v>
      </c>
      <c r="N84" s="112">
        <v>190061</v>
      </c>
      <c r="O84" s="115">
        <v>158733</v>
      </c>
      <c r="P84" s="112">
        <v>394632</v>
      </c>
      <c r="Q84" s="115">
        <v>297198</v>
      </c>
      <c r="R84" s="112">
        <v>262223</v>
      </c>
      <c r="S84" s="115">
        <v>339430</v>
      </c>
      <c r="T84" s="112">
        <v>327637</v>
      </c>
      <c r="U84" s="115">
        <v>334248</v>
      </c>
      <c r="V84" s="112">
        <v>466746</v>
      </c>
      <c r="W84" s="115">
        <v>408750</v>
      </c>
      <c r="X84" s="112">
        <v>280351</v>
      </c>
      <c r="Y84" s="115">
        <v>389034</v>
      </c>
      <c r="Z84" s="112">
        <v>367060</v>
      </c>
      <c r="AA84" s="115">
        <v>423758</v>
      </c>
      <c r="AB84" s="112">
        <v>486276</v>
      </c>
      <c r="AC84" s="115">
        <v>447864</v>
      </c>
      <c r="AD84" s="112">
        <v>376022</v>
      </c>
      <c r="AE84" s="115">
        <v>385435</v>
      </c>
      <c r="AF84" s="112">
        <v>425087</v>
      </c>
      <c r="AG84" s="115">
        <v>437657</v>
      </c>
      <c r="AH84" s="112">
        <v>788675</v>
      </c>
      <c r="AI84" s="115">
        <v>527687</v>
      </c>
      <c r="AJ84" s="112">
        <v>686067</v>
      </c>
      <c r="AK84" s="115">
        <v>627426</v>
      </c>
      <c r="AL84" s="112">
        <v>915915</v>
      </c>
      <c r="AM84" s="116">
        <v>1082870</v>
      </c>
      <c r="AN84" s="113">
        <v>1855019</v>
      </c>
      <c r="AO84" s="116">
        <v>2313898</v>
      </c>
      <c r="AP84" s="113">
        <v>1679711</v>
      </c>
      <c r="AQ84" s="116">
        <v>2667167</v>
      </c>
      <c r="AR84" s="113">
        <v>1724111</v>
      </c>
      <c r="AS84" s="116">
        <v>3030890</v>
      </c>
      <c r="AT84" s="113">
        <v>1844229</v>
      </c>
      <c r="AU84" s="116">
        <v>2841663</v>
      </c>
      <c r="AV84" s="113">
        <v>1356477</v>
      </c>
      <c r="AW84" s="116">
        <v>2592981</v>
      </c>
      <c r="AX84" s="113">
        <v>1203070</v>
      </c>
      <c r="AY84" s="116">
        <v>2638401</v>
      </c>
      <c r="AZ84" s="113">
        <v>1453247</v>
      </c>
      <c r="BA84" s="116">
        <v>2688867</v>
      </c>
      <c r="BB84" s="113">
        <v>1053638</v>
      </c>
      <c r="BC84" s="116">
        <v>2562648</v>
      </c>
      <c r="BD84" s="113">
        <v>1088842</v>
      </c>
      <c r="BE84" s="116">
        <v>2654308</v>
      </c>
      <c r="BF84" s="113">
        <v>1445024</v>
      </c>
      <c r="BG84" s="116">
        <v>2489009</v>
      </c>
      <c r="BH84" s="113">
        <v>1291897</v>
      </c>
      <c r="BI84" s="116">
        <v>2980287</v>
      </c>
      <c r="BJ84" s="113">
        <v>1344814</v>
      </c>
      <c r="BK84" s="116">
        <v>3346905</v>
      </c>
      <c r="BL84" s="113">
        <v>1890923</v>
      </c>
      <c r="BM84" s="116">
        <v>3495811</v>
      </c>
      <c r="BN84" s="113">
        <v>1545763</v>
      </c>
      <c r="BO84" s="116">
        <v>3681392</v>
      </c>
      <c r="BP84" s="113">
        <v>1630685</v>
      </c>
      <c r="BQ84" s="116">
        <v>3470236</v>
      </c>
      <c r="BR84" s="113">
        <v>2105244</v>
      </c>
      <c r="BS84" s="116">
        <v>3815956</v>
      </c>
      <c r="BT84" s="113">
        <v>1549420</v>
      </c>
      <c r="BU84" s="116">
        <v>3503856</v>
      </c>
      <c r="BV84" s="113">
        <v>1332867</v>
      </c>
      <c r="BW84" s="116">
        <v>3223187</v>
      </c>
      <c r="BX84" s="113">
        <v>1522297</v>
      </c>
      <c r="BY84" s="116">
        <v>3090356</v>
      </c>
      <c r="BZ84" s="113">
        <v>1224845</v>
      </c>
      <c r="CA84" s="116">
        <v>3214039</v>
      </c>
      <c r="CB84" s="113">
        <v>1315460</v>
      </c>
      <c r="CC84" s="116">
        <v>3282661</v>
      </c>
      <c r="CD84" s="113">
        <v>1750528</v>
      </c>
      <c r="CE84" s="116">
        <v>3033920</v>
      </c>
      <c r="CF84" s="113">
        <v>1465064</v>
      </c>
      <c r="CG84" s="116">
        <v>3622654</v>
      </c>
      <c r="CH84" s="113">
        <v>1658532</v>
      </c>
      <c r="CI84" s="116">
        <v>3711728</v>
      </c>
      <c r="CJ84" s="113">
        <v>1924279</v>
      </c>
      <c r="CK84" s="116">
        <v>3898443</v>
      </c>
      <c r="CL84" s="113">
        <v>1379291</v>
      </c>
      <c r="CM84" s="116">
        <v>3426588</v>
      </c>
      <c r="CN84" s="113">
        <v>1240444</v>
      </c>
      <c r="CO84" s="116">
        <v>2899888</v>
      </c>
      <c r="CP84" s="113">
        <v>1583098</v>
      </c>
      <c r="CQ84" s="116">
        <v>2972977</v>
      </c>
      <c r="CR84" s="113">
        <v>1216923</v>
      </c>
      <c r="CS84" s="116">
        <v>2852662</v>
      </c>
      <c r="CT84" s="113">
        <v>1182332</v>
      </c>
      <c r="CU84" s="116">
        <v>2700037</v>
      </c>
      <c r="CV84" s="113">
        <v>1309857</v>
      </c>
      <c r="CW84" s="116">
        <v>2381787</v>
      </c>
      <c r="CX84" s="113">
        <v>1297763</v>
      </c>
      <c r="CY84" s="116">
        <v>2296664</v>
      </c>
      <c r="CZ84" s="113">
        <v>1179881</v>
      </c>
      <c r="DA84" s="116">
        <v>1986628</v>
      </c>
      <c r="DB84" s="113">
        <v>1375013</v>
      </c>
      <c r="DC84" s="116">
        <v>1810832</v>
      </c>
      <c r="DD84" s="113">
        <v>1122487</v>
      </c>
      <c r="DE84" s="116">
        <v>1841923</v>
      </c>
      <c r="DF84" s="113">
        <v>1237060</v>
      </c>
      <c r="DG84" s="116">
        <v>1903988</v>
      </c>
      <c r="DH84" s="113">
        <v>1602561</v>
      </c>
      <c r="DI84" s="113">
        <v>1062322</v>
      </c>
      <c r="DJ84" s="112">
        <v>911797</v>
      </c>
      <c r="DK84" s="112">
        <v>907879</v>
      </c>
      <c r="DL84" s="112">
        <v>686679</v>
      </c>
      <c r="DM84" s="112">
        <v>748401</v>
      </c>
      <c r="DN84" s="112">
        <v>691064</v>
      </c>
      <c r="DO84" s="112">
        <v>624891</v>
      </c>
      <c r="DP84" s="112">
        <v>697825</v>
      </c>
      <c r="DQ84" s="112">
        <v>911828</v>
      </c>
      <c r="DR84" s="112">
        <v>778626</v>
      </c>
      <c r="DS84" s="112">
        <v>733913</v>
      </c>
      <c r="DT84" s="113">
        <v>1116087</v>
      </c>
      <c r="DU84" s="112">
        <v>853203</v>
      </c>
      <c r="DV84" s="112">
        <v>857841</v>
      </c>
      <c r="DW84" s="113">
        <v>1165879</v>
      </c>
      <c r="DX84" s="113">
        <v>1080535</v>
      </c>
    </row>
    <row r="85" spans="1:128" x14ac:dyDescent="0.2">
      <c r="A85" s="105" t="s">
        <v>491</v>
      </c>
      <c r="B85" s="112">
        <v>440008</v>
      </c>
      <c r="C85" s="115">
        <v>108966</v>
      </c>
      <c r="D85" s="112">
        <v>524015</v>
      </c>
      <c r="E85" s="115">
        <v>118001</v>
      </c>
      <c r="F85" s="112">
        <v>423599</v>
      </c>
      <c r="G85" s="115">
        <v>107464</v>
      </c>
      <c r="H85" s="112">
        <v>441023</v>
      </c>
      <c r="I85" s="115">
        <v>117730</v>
      </c>
      <c r="J85" s="112">
        <v>522419</v>
      </c>
      <c r="K85" s="115">
        <v>109867</v>
      </c>
      <c r="L85" s="112">
        <v>398638</v>
      </c>
      <c r="M85" s="115">
        <v>110691</v>
      </c>
      <c r="N85" s="112">
        <v>399992</v>
      </c>
      <c r="O85" s="115">
        <v>108729</v>
      </c>
      <c r="P85" s="112">
        <v>491209</v>
      </c>
      <c r="Q85" s="115">
        <v>106169</v>
      </c>
      <c r="R85" s="112">
        <v>412218</v>
      </c>
      <c r="S85" s="115">
        <v>105579</v>
      </c>
      <c r="T85" s="112">
        <v>383115</v>
      </c>
      <c r="U85" s="114">
        <v>88614</v>
      </c>
      <c r="V85" s="112">
        <v>492608</v>
      </c>
      <c r="W85" s="115">
        <v>104448</v>
      </c>
      <c r="X85" s="112">
        <v>415273</v>
      </c>
      <c r="Y85" s="114">
        <v>98753</v>
      </c>
      <c r="Z85" s="112">
        <v>399166</v>
      </c>
      <c r="AA85" s="114">
        <v>95543</v>
      </c>
      <c r="AB85" s="112">
        <v>495813</v>
      </c>
      <c r="AC85" s="115">
        <v>101346</v>
      </c>
      <c r="AD85" s="112">
        <v>384742</v>
      </c>
      <c r="AE85" s="114">
        <v>93831</v>
      </c>
      <c r="AF85" s="112">
        <v>372619</v>
      </c>
      <c r="AG85" s="115">
        <v>102529</v>
      </c>
      <c r="AH85" s="112">
        <v>488963</v>
      </c>
      <c r="AI85" s="114">
        <v>99704</v>
      </c>
      <c r="AJ85" s="112">
        <v>278672</v>
      </c>
      <c r="AK85" s="114">
        <v>61636</v>
      </c>
      <c r="AL85" s="112">
        <v>243142</v>
      </c>
      <c r="AM85" s="114">
        <v>58361</v>
      </c>
      <c r="AN85" s="112">
        <v>328872</v>
      </c>
      <c r="AO85" s="114">
        <v>68328</v>
      </c>
      <c r="AP85" s="112">
        <v>335187</v>
      </c>
      <c r="AQ85" s="114">
        <v>69711</v>
      </c>
      <c r="AR85" s="112">
        <v>389345</v>
      </c>
      <c r="AS85" s="114">
        <v>68784</v>
      </c>
      <c r="AT85" s="112">
        <v>431588</v>
      </c>
      <c r="AU85" s="114">
        <v>74564</v>
      </c>
      <c r="AV85" s="112">
        <v>370667</v>
      </c>
      <c r="AW85" s="114">
        <v>66280</v>
      </c>
      <c r="AX85" s="112">
        <v>332877</v>
      </c>
      <c r="AY85" s="114">
        <v>69319</v>
      </c>
      <c r="AZ85" s="112">
        <v>436821</v>
      </c>
      <c r="BA85" s="114">
        <v>67279</v>
      </c>
      <c r="BB85" s="112">
        <v>317144</v>
      </c>
      <c r="BC85" s="114">
        <v>66714</v>
      </c>
      <c r="BD85" s="112">
        <v>360407</v>
      </c>
      <c r="BE85" s="114">
        <v>76936</v>
      </c>
      <c r="BF85" s="112">
        <v>476910</v>
      </c>
      <c r="BG85" s="114">
        <v>67505</v>
      </c>
      <c r="BH85" s="112">
        <v>378542</v>
      </c>
      <c r="BI85" s="114">
        <v>73133</v>
      </c>
      <c r="BJ85" s="112">
        <v>354292</v>
      </c>
      <c r="BK85" s="114">
        <v>73545</v>
      </c>
      <c r="BL85" s="112">
        <v>496980</v>
      </c>
      <c r="BM85" s="114">
        <v>71402</v>
      </c>
      <c r="BN85" s="112">
        <v>410671</v>
      </c>
      <c r="BO85" s="114">
        <v>68494</v>
      </c>
      <c r="BP85" s="112">
        <v>363344</v>
      </c>
      <c r="BQ85" s="114">
        <v>61315</v>
      </c>
      <c r="BR85" s="112">
        <v>457207</v>
      </c>
      <c r="BS85" s="114">
        <v>65904</v>
      </c>
      <c r="BT85" s="112">
        <v>321355</v>
      </c>
      <c r="BU85" s="114">
        <v>65874</v>
      </c>
      <c r="BV85" s="112">
        <v>333232</v>
      </c>
      <c r="BW85" s="114">
        <v>65697</v>
      </c>
      <c r="BX85" s="112">
        <v>435866</v>
      </c>
      <c r="BY85" s="114">
        <v>61581</v>
      </c>
      <c r="BZ85" s="112">
        <v>303000</v>
      </c>
      <c r="CA85" s="114">
        <v>63584</v>
      </c>
      <c r="CB85" s="112">
        <v>463251</v>
      </c>
      <c r="CC85" s="114">
        <v>70492</v>
      </c>
      <c r="CD85" s="112">
        <v>548020</v>
      </c>
      <c r="CE85" s="114">
        <v>63644</v>
      </c>
      <c r="CF85" s="112">
        <v>441671</v>
      </c>
      <c r="CG85" s="114">
        <v>70455</v>
      </c>
      <c r="CH85" s="112">
        <v>400154</v>
      </c>
      <c r="CI85" s="114">
        <v>66860</v>
      </c>
      <c r="CJ85" s="112">
        <v>426054</v>
      </c>
      <c r="CK85" s="114">
        <v>65446</v>
      </c>
      <c r="CL85" s="112">
        <v>465711</v>
      </c>
      <c r="CM85" s="114">
        <v>70279</v>
      </c>
      <c r="CN85" s="112">
        <v>365742</v>
      </c>
      <c r="CO85" s="114">
        <v>65713</v>
      </c>
      <c r="CP85" s="112">
        <v>545573</v>
      </c>
      <c r="CQ85" s="114">
        <v>76221</v>
      </c>
      <c r="CR85" s="112">
        <v>527622</v>
      </c>
      <c r="CS85" s="114">
        <v>76727</v>
      </c>
      <c r="CT85" s="112">
        <v>402831</v>
      </c>
      <c r="CU85" s="114">
        <v>77423</v>
      </c>
      <c r="CV85" s="112">
        <v>527885</v>
      </c>
      <c r="CW85" s="114">
        <v>78915</v>
      </c>
      <c r="CX85" s="112">
        <v>383181</v>
      </c>
      <c r="CY85" s="114">
        <v>81532</v>
      </c>
      <c r="CZ85" s="112">
        <v>398085</v>
      </c>
      <c r="DA85" s="114">
        <v>80713</v>
      </c>
      <c r="DB85" s="112">
        <v>370358</v>
      </c>
      <c r="DC85" s="114">
        <v>70464</v>
      </c>
      <c r="DD85" s="112">
        <v>424135</v>
      </c>
      <c r="DE85" s="114">
        <v>81782</v>
      </c>
      <c r="DF85" s="112">
        <v>433872</v>
      </c>
      <c r="DG85" s="114">
        <v>66551</v>
      </c>
      <c r="DH85" s="112">
        <v>406314</v>
      </c>
      <c r="DI85" s="112">
        <v>307813</v>
      </c>
      <c r="DJ85" s="112">
        <v>246148</v>
      </c>
      <c r="DK85" s="112">
        <v>520943</v>
      </c>
      <c r="DL85" s="112">
        <v>439952</v>
      </c>
      <c r="DM85" s="112">
        <v>571272</v>
      </c>
      <c r="DN85" s="112">
        <v>895619</v>
      </c>
      <c r="DO85" s="112">
        <v>723029</v>
      </c>
      <c r="DP85" s="112">
        <v>829694</v>
      </c>
      <c r="DQ85" s="113">
        <v>1144263</v>
      </c>
      <c r="DR85" s="112">
        <v>592881</v>
      </c>
      <c r="DS85" s="112">
        <v>760732</v>
      </c>
      <c r="DT85" s="112">
        <v>729822</v>
      </c>
      <c r="DU85" s="112">
        <v>470305</v>
      </c>
      <c r="DV85" s="112">
        <v>796890</v>
      </c>
      <c r="DW85" s="113">
        <v>1389514</v>
      </c>
      <c r="DX85" s="113">
        <v>1079172</v>
      </c>
    </row>
    <row r="86" spans="1:128" x14ac:dyDescent="0.2">
      <c r="A86" s="105" t="s">
        <v>383</v>
      </c>
      <c r="B86" s="112">
        <v>659842</v>
      </c>
      <c r="C86" s="111">
        <v>7</v>
      </c>
      <c r="D86" s="112">
        <v>752872</v>
      </c>
      <c r="E86" s="103">
        <v>102</v>
      </c>
      <c r="F86" s="112">
        <v>616372</v>
      </c>
      <c r="G86" s="109">
        <v>10</v>
      </c>
      <c r="H86" s="112">
        <v>645764</v>
      </c>
      <c r="I86" s="109">
        <v>71</v>
      </c>
      <c r="J86" s="112">
        <v>798922</v>
      </c>
      <c r="K86" s="111">
        <v>4</v>
      </c>
      <c r="L86" s="112">
        <v>728877</v>
      </c>
      <c r="M86" s="111">
        <v>8</v>
      </c>
      <c r="N86" s="112">
        <v>708795</v>
      </c>
      <c r="O86" s="111">
        <v>5</v>
      </c>
      <c r="P86" s="112">
        <v>779474</v>
      </c>
      <c r="Q86" s="109">
        <v>47</v>
      </c>
      <c r="R86" s="112">
        <v>594613</v>
      </c>
      <c r="S86" s="111">
        <v>4</v>
      </c>
      <c r="T86" s="112">
        <v>673802</v>
      </c>
      <c r="U86" s="102"/>
      <c r="V86" s="112">
        <v>895086</v>
      </c>
      <c r="W86" s="109">
        <v>43</v>
      </c>
      <c r="X86" s="112">
        <v>689445</v>
      </c>
      <c r="Y86" s="109">
        <v>15</v>
      </c>
      <c r="Z86" s="112">
        <v>703455</v>
      </c>
      <c r="AA86" s="109">
        <v>15</v>
      </c>
      <c r="AB86" s="112">
        <v>869212</v>
      </c>
      <c r="AC86" s="111">
        <v>7</v>
      </c>
      <c r="AD86" s="112">
        <v>644791</v>
      </c>
      <c r="AE86" s="109">
        <v>13</v>
      </c>
      <c r="AF86" s="112">
        <v>727096</v>
      </c>
      <c r="AG86" s="109">
        <v>17</v>
      </c>
      <c r="AH86" s="112">
        <v>810966</v>
      </c>
      <c r="AI86" s="109">
        <v>17</v>
      </c>
      <c r="AJ86" s="112">
        <v>741645</v>
      </c>
      <c r="AK86" s="109">
        <v>12</v>
      </c>
      <c r="AL86" s="112">
        <v>684952</v>
      </c>
      <c r="AM86" s="109">
        <v>38</v>
      </c>
      <c r="AN86" s="112">
        <v>836752</v>
      </c>
      <c r="AO86" s="109">
        <v>20</v>
      </c>
      <c r="AP86" s="112">
        <v>573905</v>
      </c>
      <c r="AQ86" s="109">
        <v>13</v>
      </c>
      <c r="AR86" s="112">
        <v>697755</v>
      </c>
      <c r="AS86" s="109">
        <v>13</v>
      </c>
      <c r="AT86" s="112">
        <v>881368</v>
      </c>
      <c r="AU86" s="109">
        <v>11</v>
      </c>
      <c r="AV86" s="112">
        <v>705247</v>
      </c>
      <c r="AW86" s="109">
        <v>13</v>
      </c>
      <c r="AX86" s="112">
        <v>716809</v>
      </c>
      <c r="AY86" s="109">
        <v>45</v>
      </c>
      <c r="AZ86" s="112">
        <v>861416</v>
      </c>
      <c r="BA86" s="109">
        <v>17</v>
      </c>
      <c r="BB86" s="112">
        <v>650763</v>
      </c>
      <c r="BC86" s="109">
        <v>49</v>
      </c>
      <c r="BD86" s="112">
        <v>720601</v>
      </c>
      <c r="BE86" s="109">
        <v>41</v>
      </c>
      <c r="BF86" s="112">
        <v>896670</v>
      </c>
      <c r="BG86" s="109">
        <v>31</v>
      </c>
      <c r="BH86" s="112">
        <v>771445</v>
      </c>
      <c r="BI86" s="109">
        <v>16</v>
      </c>
      <c r="BJ86" s="112">
        <v>687675</v>
      </c>
      <c r="BK86" s="109">
        <v>45</v>
      </c>
      <c r="BL86" s="112">
        <v>942558</v>
      </c>
      <c r="BM86" s="109">
        <v>23</v>
      </c>
      <c r="BN86" s="112">
        <v>614232</v>
      </c>
      <c r="BO86" s="109">
        <v>15</v>
      </c>
      <c r="BP86" s="112">
        <v>765905</v>
      </c>
      <c r="BQ86" s="109">
        <v>24</v>
      </c>
      <c r="BR86" s="112">
        <v>952082</v>
      </c>
      <c r="BS86" s="109">
        <v>19</v>
      </c>
      <c r="BT86" s="112">
        <v>794233</v>
      </c>
      <c r="BU86" s="109">
        <v>24</v>
      </c>
      <c r="BV86" s="112">
        <v>785951</v>
      </c>
      <c r="BW86" s="109">
        <v>31</v>
      </c>
      <c r="BX86" s="113">
        <v>1034887</v>
      </c>
      <c r="BY86" s="103">
        <v>144</v>
      </c>
      <c r="BZ86" s="112">
        <v>741025</v>
      </c>
      <c r="CA86" s="109">
        <v>52</v>
      </c>
      <c r="CB86" s="112">
        <v>802662</v>
      </c>
      <c r="CC86" s="109">
        <v>16</v>
      </c>
      <c r="CD86" s="112">
        <v>938493</v>
      </c>
      <c r="CE86" s="109">
        <v>17</v>
      </c>
      <c r="CF86" s="112">
        <v>782399</v>
      </c>
      <c r="CG86" s="109">
        <v>15</v>
      </c>
      <c r="CH86" s="112">
        <v>780709</v>
      </c>
      <c r="CI86" s="109">
        <v>30</v>
      </c>
      <c r="CJ86" s="112">
        <v>750843</v>
      </c>
      <c r="CK86" s="109">
        <v>22</v>
      </c>
      <c r="CL86" s="112">
        <v>695517</v>
      </c>
      <c r="CM86" s="109">
        <v>40</v>
      </c>
      <c r="CN86" s="112">
        <v>784574</v>
      </c>
      <c r="CO86" s="109">
        <v>24</v>
      </c>
      <c r="CP86" s="112">
        <v>912588</v>
      </c>
      <c r="CQ86" s="109">
        <v>24</v>
      </c>
      <c r="CR86" s="112">
        <v>784103</v>
      </c>
      <c r="CS86" s="109">
        <v>21</v>
      </c>
      <c r="CT86" s="112">
        <v>795636</v>
      </c>
      <c r="CU86" s="109">
        <v>16</v>
      </c>
      <c r="CV86" s="113">
        <v>1019189</v>
      </c>
      <c r="CW86" s="111">
        <v>8</v>
      </c>
      <c r="CX86" s="112">
        <v>815243</v>
      </c>
      <c r="CY86" s="109">
        <v>26</v>
      </c>
      <c r="CZ86" s="112">
        <v>804903</v>
      </c>
      <c r="DA86" s="109">
        <v>10</v>
      </c>
      <c r="DB86" s="113">
        <v>1007418</v>
      </c>
      <c r="DC86" s="111">
        <v>5</v>
      </c>
      <c r="DD86" s="112">
        <v>841190</v>
      </c>
      <c r="DE86" s="109">
        <v>41</v>
      </c>
      <c r="DF86" s="112">
        <v>900609</v>
      </c>
      <c r="DG86" s="111">
        <v>9</v>
      </c>
      <c r="DH86" s="112">
        <v>851962</v>
      </c>
      <c r="DI86" s="112">
        <v>725859</v>
      </c>
      <c r="DJ86" s="112">
        <v>872187</v>
      </c>
      <c r="DK86" s="112">
        <v>973223</v>
      </c>
      <c r="DL86" s="112">
        <v>780522</v>
      </c>
      <c r="DM86" s="112">
        <v>904286</v>
      </c>
      <c r="DN86" s="113">
        <v>1076545</v>
      </c>
      <c r="DO86" s="112">
        <v>832615</v>
      </c>
      <c r="DP86" s="112">
        <v>830332</v>
      </c>
      <c r="DQ86" s="113">
        <v>1080217</v>
      </c>
      <c r="DR86" s="112">
        <v>877614</v>
      </c>
      <c r="DS86" s="112">
        <v>803502</v>
      </c>
      <c r="DT86" s="112">
        <v>886596</v>
      </c>
      <c r="DU86" s="112">
        <v>770265</v>
      </c>
      <c r="DV86" s="112">
        <v>806324</v>
      </c>
      <c r="DW86" s="112">
        <v>849416</v>
      </c>
      <c r="DX86" s="113">
        <v>1049552</v>
      </c>
    </row>
    <row r="87" spans="1:128" x14ac:dyDescent="0.2">
      <c r="A87" s="105" t="s">
        <v>570</v>
      </c>
      <c r="B87" s="112">
        <v>626520</v>
      </c>
      <c r="C87" s="114">
        <v>94883</v>
      </c>
      <c r="D87" s="112">
        <v>791319</v>
      </c>
      <c r="E87" s="115">
        <v>104257</v>
      </c>
      <c r="F87" s="112">
        <v>546957</v>
      </c>
      <c r="G87" s="114">
        <v>91674</v>
      </c>
      <c r="H87" s="112">
        <v>653601</v>
      </c>
      <c r="I87" s="114">
        <v>97311</v>
      </c>
      <c r="J87" s="112">
        <v>739359</v>
      </c>
      <c r="K87" s="114">
        <v>88696</v>
      </c>
      <c r="L87" s="112">
        <v>608129</v>
      </c>
      <c r="M87" s="114">
        <v>92276</v>
      </c>
      <c r="N87" s="112">
        <v>563266</v>
      </c>
      <c r="O87" s="114">
        <v>86947</v>
      </c>
      <c r="P87" s="112">
        <v>737003</v>
      </c>
      <c r="Q87" s="114">
        <v>89923</v>
      </c>
      <c r="R87" s="112">
        <v>599686</v>
      </c>
      <c r="S87" s="114">
        <v>86722</v>
      </c>
      <c r="T87" s="112">
        <v>555543</v>
      </c>
      <c r="U87" s="114">
        <v>75046</v>
      </c>
      <c r="V87" s="112">
        <v>732691</v>
      </c>
      <c r="W87" s="114">
        <v>91825</v>
      </c>
      <c r="X87" s="112">
        <v>586786</v>
      </c>
      <c r="Y87" s="114">
        <v>80149</v>
      </c>
      <c r="Z87" s="112">
        <v>431744</v>
      </c>
      <c r="AA87" s="114">
        <v>71557</v>
      </c>
      <c r="AB87" s="112">
        <v>734133</v>
      </c>
      <c r="AC87" s="114">
        <v>77435</v>
      </c>
      <c r="AD87" s="112">
        <v>570518</v>
      </c>
      <c r="AE87" s="114">
        <v>74739</v>
      </c>
      <c r="AF87" s="112">
        <v>544490</v>
      </c>
      <c r="AG87" s="114">
        <v>70272</v>
      </c>
      <c r="AH87" s="112">
        <v>593644</v>
      </c>
      <c r="AI87" s="114">
        <v>69679</v>
      </c>
      <c r="AJ87" s="112">
        <v>356321</v>
      </c>
      <c r="AK87" s="114">
        <v>73046</v>
      </c>
      <c r="AL87" s="112">
        <v>422595</v>
      </c>
      <c r="AM87" s="114">
        <v>58788</v>
      </c>
      <c r="AN87" s="112">
        <v>654342</v>
      </c>
      <c r="AO87" s="114">
        <v>73705</v>
      </c>
      <c r="AP87" s="112">
        <v>496130</v>
      </c>
      <c r="AQ87" s="114">
        <v>66186</v>
      </c>
      <c r="AR87" s="112">
        <v>496772</v>
      </c>
      <c r="AS87" s="114">
        <v>55565</v>
      </c>
      <c r="AT87" s="112">
        <v>548673</v>
      </c>
      <c r="AU87" s="114">
        <v>62230</v>
      </c>
      <c r="AV87" s="112">
        <v>442155</v>
      </c>
      <c r="AW87" s="114">
        <v>53887</v>
      </c>
      <c r="AX87" s="112">
        <v>459153</v>
      </c>
      <c r="AY87" s="114">
        <v>57524</v>
      </c>
      <c r="AZ87" s="112">
        <v>604821</v>
      </c>
      <c r="BA87" s="114">
        <v>53940</v>
      </c>
      <c r="BB87" s="112">
        <v>428869</v>
      </c>
      <c r="BC87" s="114">
        <v>50438</v>
      </c>
      <c r="BD87" s="112">
        <v>471754</v>
      </c>
      <c r="BE87" s="114">
        <v>52058</v>
      </c>
      <c r="BF87" s="112">
        <v>599859</v>
      </c>
      <c r="BG87" s="114">
        <v>47633</v>
      </c>
      <c r="BH87" s="112">
        <v>445192</v>
      </c>
      <c r="BI87" s="114">
        <v>48733</v>
      </c>
      <c r="BJ87" s="112">
        <v>438590</v>
      </c>
      <c r="BK87" s="114">
        <v>44810</v>
      </c>
      <c r="BL87" s="112">
        <v>548989</v>
      </c>
      <c r="BM87" s="114">
        <v>45187</v>
      </c>
      <c r="BN87" s="112">
        <v>403143</v>
      </c>
      <c r="BO87" s="114">
        <v>45114</v>
      </c>
      <c r="BP87" s="112">
        <v>510481</v>
      </c>
      <c r="BQ87" s="114">
        <v>41895</v>
      </c>
      <c r="BR87" s="112">
        <v>558199</v>
      </c>
      <c r="BS87" s="114">
        <v>37734</v>
      </c>
      <c r="BT87" s="112">
        <v>498399</v>
      </c>
      <c r="BU87" s="114">
        <v>39275</v>
      </c>
      <c r="BV87" s="112">
        <v>515139</v>
      </c>
      <c r="BW87" s="114">
        <v>38527</v>
      </c>
      <c r="BX87" s="112">
        <v>551842</v>
      </c>
      <c r="BY87" s="114">
        <v>34287</v>
      </c>
      <c r="BZ87" s="112">
        <v>429062</v>
      </c>
      <c r="CA87" s="114">
        <v>32316</v>
      </c>
      <c r="CB87" s="112">
        <v>502925</v>
      </c>
      <c r="CC87" s="114">
        <v>33274</v>
      </c>
      <c r="CD87" s="112">
        <v>528208</v>
      </c>
      <c r="CE87" s="114">
        <v>29627</v>
      </c>
      <c r="CF87" s="112">
        <v>491690</v>
      </c>
      <c r="CG87" s="114">
        <v>30349</v>
      </c>
      <c r="CH87" s="112">
        <v>457328</v>
      </c>
      <c r="CI87" s="114">
        <v>31555</v>
      </c>
      <c r="CJ87" s="112">
        <v>635278</v>
      </c>
      <c r="CK87" s="114">
        <v>32231</v>
      </c>
      <c r="CL87" s="112">
        <v>498708</v>
      </c>
      <c r="CM87" s="114">
        <v>24940</v>
      </c>
      <c r="CN87" s="112">
        <v>444907</v>
      </c>
      <c r="CO87" s="114">
        <v>25692</v>
      </c>
      <c r="CP87" s="112">
        <v>598751</v>
      </c>
      <c r="CQ87" s="114">
        <v>26223</v>
      </c>
      <c r="CR87" s="112">
        <v>453649</v>
      </c>
      <c r="CS87" s="114">
        <v>27260</v>
      </c>
      <c r="CT87" s="112">
        <v>518800</v>
      </c>
      <c r="CU87" s="114">
        <v>24891</v>
      </c>
      <c r="CV87" s="112">
        <v>567804</v>
      </c>
      <c r="CW87" s="114">
        <v>26263</v>
      </c>
      <c r="CX87" s="112">
        <v>571319</v>
      </c>
      <c r="CY87" s="114">
        <v>18907</v>
      </c>
      <c r="CZ87" s="112">
        <v>774865</v>
      </c>
      <c r="DA87" s="114">
        <v>12845</v>
      </c>
      <c r="DB87" s="112">
        <v>945037</v>
      </c>
      <c r="DC87" s="114">
        <v>11789</v>
      </c>
      <c r="DD87" s="112">
        <v>872758</v>
      </c>
      <c r="DE87" s="104">
        <v>6171</v>
      </c>
      <c r="DF87" s="112">
        <v>860670</v>
      </c>
      <c r="DG87" s="104">
        <v>7963</v>
      </c>
      <c r="DH87" s="113">
        <v>1286388</v>
      </c>
      <c r="DI87" s="113">
        <v>1017943</v>
      </c>
      <c r="DJ87" s="113">
        <v>1004079</v>
      </c>
      <c r="DK87" s="113">
        <v>1256502</v>
      </c>
      <c r="DL87" s="112">
        <v>977865</v>
      </c>
      <c r="DM87" s="112">
        <v>959876</v>
      </c>
      <c r="DN87" s="113">
        <v>1320565</v>
      </c>
      <c r="DO87" s="113">
        <v>1196260</v>
      </c>
      <c r="DP87" s="113">
        <v>1225913</v>
      </c>
      <c r="DQ87" s="113">
        <v>1393730</v>
      </c>
      <c r="DR87" s="113">
        <v>1008880</v>
      </c>
      <c r="DS87" s="113">
        <v>1110553</v>
      </c>
      <c r="DT87" s="113">
        <v>1177616</v>
      </c>
      <c r="DU87" s="113">
        <v>1087551</v>
      </c>
      <c r="DV87" s="112">
        <v>808523</v>
      </c>
      <c r="DW87" s="113">
        <v>1136488</v>
      </c>
      <c r="DX87" s="113">
        <v>1033418</v>
      </c>
    </row>
    <row r="88" spans="1:128" x14ac:dyDescent="0.2">
      <c r="A88" s="105" t="s">
        <v>460</v>
      </c>
      <c r="B88" s="108">
        <v>49488</v>
      </c>
      <c r="C88" s="104">
        <v>6160</v>
      </c>
      <c r="D88" s="108">
        <v>56949</v>
      </c>
      <c r="E88" s="114">
        <v>11190</v>
      </c>
      <c r="F88" s="108">
        <v>45868</v>
      </c>
      <c r="G88" s="104">
        <v>5354</v>
      </c>
      <c r="H88" s="108">
        <v>48302</v>
      </c>
      <c r="I88" s="104">
        <v>7233</v>
      </c>
      <c r="J88" s="108">
        <v>58195</v>
      </c>
      <c r="K88" s="104">
        <v>6034</v>
      </c>
      <c r="L88" s="108">
        <v>48534</v>
      </c>
      <c r="M88" s="104">
        <v>6042</v>
      </c>
      <c r="N88" s="108">
        <v>51025</v>
      </c>
      <c r="O88" s="104">
        <v>4786</v>
      </c>
      <c r="P88" s="112">
        <v>232721</v>
      </c>
      <c r="Q88" s="104">
        <v>6432</v>
      </c>
      <c r="R88" s="112">
        <v>351648</v>
      </c>
      <c r="S88" s="104">
        <v>5419</v>
      </c>
      <c r="T88" s="112">
        <v>353357</v>
      </c>
      <c r="U88" s="104">
        <v>5067</v>
      </c>
      <c r="V88" s="112">
        <v>425560</v>
      </c>
      <c r="W88" s="104">
        <v>4883</v>
      </c>
      <c r="X88" s="112">
        <v>308515</v>
      </c>
      <c r="Y88" s="104">
        <v>4959</v>
      </c>
      <c r="Z88" s="112">
        <v>271441</v>
      </c>
      <c r="AA88" s="104">
        <v>5628</v>
      </c>
      <c r="AB88" s="112">
        <v>331252</v>
      </c>
      <c r="AC88" s="104">
        <v>5013</v>
      </c>
      <c r="AD88" s="112">
        <v>218442</v>
      </c>
      <c r="AE88" s="104">
        <v>6505</v>
      </c>
      <c r="AF88" s="112">
        <v>196265</v>
      </c>
      <c r="AG88" s="104">
        <v>4160</v>
      </c>
      <c r="AH88" s="112">
        <v>216445</v>
      </c>
      <c r="AI88" s="104">
        <v>5469</v>
      </c>
      <c r="AJ88" s="112">
        <v>215997</v>
      </c>
      <c r="AK88" s="104">
        <v>5221</v>
      </c>
      <c r="AL88" s="112">
        <v>172590</v>
      </c>
      <c r="AM88" s="104">
        <v>4518</v>
      </c>
      <c r="AN88" s="112">
        <v>212131</v>
      </c>
      <c r="AO88" s="104">
        <v>4448</v>
      </c>
      <c r="AP88" s="112">
        <v>168759</v>
      </c>
      <c r="AQ88" s="104">
        <v>6027</v>
      </c>
      <c r="AR88" s="112">
        <v>170078</v>
      </c>
      <c r="AS88" s="104">
        <v>3736</v>
      </c>
      <c r="AT88" s="112">
        <v>235888</v>
      </c>
      <c r="AU88" s="104">
        <v>4480</v>
      </c>
      <c r="AV88" s="112">
        <v>158057</v>
      </c>
      <c r="AW88" s="104">
        <v>3745</v>
      </c>
      <c r="AX88" s="112">
        <v>234321</v>
      </c>
      <c r="AY88" s="104">
        <v>5027</v>
      </c>
      <c r="AZ88" s="112">
        <v>201280</v>
      </c>
      <c r="BA88" s="104">
        <v>3340</v>
      </c>
      <c r="BB88" s="112">
        <v>154813</v>
      </c>
      <c r="BC88" s="104">
        <v>3956</v>
      </c>
      <c r="BD88" s="112">
        <v>161545</v>
      </c>
      <c r="BE88" s="104">
        <v>4477</v>
      </c>
      <c r="BF88" s="112">
        <v>214277</v>
      </c>
      <c r="BG88" s="104">
        <v>3841</v>
      </c>
      <c r="BH88" s="112">
        <v>163954</v>
      </c>
      <c r="BI88" s="104">
        <v>4512</v>
      </c>
      <c r="BJ88" s="112">
        <v>139565</v>
      </c>
      <c r="BK88" s="104">
        <v>4636</v>
      </c>
      <c r="BL88" s="112">
        <v>187680</v>
      </c>
      <c r="BM88" s="104">
        <v>3673</v>
      </c>
      <c r="BN88" s="112">
        <v>136050</v>
      </c>
      <c r="BO88" s="104">
        <v>4288</v>
      </c>
      <c r="BP88" s="112">
        <v>157153</v>
      </c>
      <c r="BQ88" s="104">
        <v>3491</v>
      </c>
      <c r="BR88" s="112">
        <v>193453</v>
      </c>
      <c r="BS88" s="104">
        <v>4450</v>
      </c>
      <c r="BT88" s="112">
        <v>151289</v>
      </c>
      <c r="BU88" s="104">
        <v>4892</v>
      </c>
      <c r="BV88" s="112">
        <v>268250</v>
      </c>
      <c r="BW88" s="104">
        <v>4555</v>
      </c>
      <c r="BX88" s="112">
        <v>314269</v>
      </c>
      <c r="BY88" s="104">
        <v>4025</v>
      </c>
      <c r="BZ88" s="112">
        <v>195192</v>
      </c>
      <c r="CA88" s="104">
        <v>4062</v>
      </c>
      <c r="CB88" s="112">
        <v>126167</v>
      </c>
      <c r="CC88" s="104">
        <v>3941</v>
      </c>
      <c r="CD88" s="108">
        <v>93506</v>
      </c>
      <c r="CE88" s="104">
        <v>1898</v>
      </c>
      <c r="CF88" s="108">
        <v>45236</v>
      </c>
      <c r="CG88" s="104">
        <v>2335</v>
      </c>
      <c r="CH88" s="108">
        <v>49518</v>
      </c>
      <c r="CI88" s="104">
        <v>1608</v>
      </c>
      <c r="CJ88" s="108">
        <v>28687</v>
      </c>
      <c r="CK88" s="104">
        <v>1171</v>
      </c>
      <c r="CL88" s="108">
        <v>38136</v>
      </c>
      <c r="CM88" s="104">
        <v>1928</v>
      </c>
      <c r="CN88" s="108">
        <v>17265</v>
      </c>
      <c r="CO88" s="104">
        <v>1062</v>
      </c>
      <c r="CP88" s="108">
        <v>25036</v>
      </c>
      <c r="CQ88" s="103">
        <v>938</v>
      </c>
      <c r="CR88" s="108">
        <v>26427</v>
      </c>
      <c r="CS88" s="104">
        <v>1186</v>
      </c>
      <c r="CT88" s="112">
        <v>395675</v>
      </c>
      <c r="CU88" s="104">
        <v>2384</v>
      </c>
      <c r="CV88" s="113">
        <v>2863548</v>
      </c>
      <c r="CW88" s="104">
        <v>3168</v>
      </c>
      <c r="CX88" s="113">
        <v>1780433</v>
      </c>
      <c r="CY88" s="104">
        <v>4762</v>
      </c>
      <c r="CZ88" s="113">
        <v>2496241</v>
      </c>
      <c r="DA88" s="104">
        <v>3871</v>
      </c>
      <c r="DB88" s="113">
        <v>3041056</v>
      </c>
      <c r="DC88" s="104">
        <v>3550</v>
      </c>
      <c r="DD88" s="113">
        <v>2388884</v>
      </c>
      <c r="DE88" s="104">
        <v>6485</v>
      </c>
      <c r="DF88" s="113">
        <v>2026744</v>
      </c>
      <c r="DG88" s="104">
        <v>5857</v>
      </c>
      <c r="DH88" s="113">
        <v>2139676</v>
      </c>
      <c r="DI88" s="113">
        <v>2118704</v>
      </c>
      <c r="DJ88" s="113">
        <v>2558618</v>
      </c>
      <c r="DK88" s="113">
        <v>3987928</v>
      </c>
      <c r="DL88" s="113">
        <v>2730570</v>
      </c>
      <c r="DM88" s="113">
        <v>2239132</v>
      </c>
      <c r="DN88" s="113">
        <v>2362305</v>
      </c>
      <c r="DO88" s="113">
        <v>1672245</v>
      </c>
      <c r="DP88" s="113">
        <v>1643316</v>
      </c>
      <c r="DQ88" s="113">
        <v>1894553</v>
      </c>
      <c r="DR88" s="113">
        <v>1551562</v>
      </c>
      <c r="DS88" s="113">
        <v>1555403</v>
      </c>
      <c r="DT88" s="113">
        <v>1536207</v>
      </c>
      <c r="DU88" s="113">
        <v>1143854</v>
      </c>
      <c r="DV88" s="113">
        <v>1121805</v>
      </c>
      <c r="DW88" s="113">
        <v>1279302</v>
      </c>
      <c r="DX88" s="113">
        <v>1013421</v>
      </c>
    </row>
    <row r="89" spans="1:128" x14ac:dyDescent="0.2">
      <c r="A89" s="105" t="s">
        <v>521</v>
      </c>
      <c r="B89" s="108">
        <v>60153</v>
      </c>
      <c r="C89" s="115">
        <v>536886</v>
      </c>
      <c r="D89" s="108">
        <v>72424</v>
      </c>
      <c r="E89" s="115">
        <v>523554</v>
      </c>
      <c r="F89" s="108">
        <v>49928</v>
      </c>
      <c r="G89" s="115">
        <v>464374</v>
      </c>
      <c r="H89" s="112">
        <v>182381</v>
      </c>
      <c r="I89" s="115">
        <v>422323</v>
      </c>
      <c r="J89" s="112">
        <v>375407</v>
      </c>
      <c r="K89" s="115">
        <v>403514</v>
      </c>
      <c r="L89" s="112">
        <v>312231</v>
      </c>
      <c r="M89" s="115">
        <v>417962</v>
      </c>
      <c r="N89" s="112">
        <v>337274</v>
      </c>
      <c r="O89" s="115">
        <v>476367</v>
      </c>
      <c r="P89" s="112">
        <v>483972</v>
      </c>
      <c r="Q89" s="115">
        <v>539722</v>
      </c>
      <c r="R89" s="112">
        <v>364708</v>
      </c>
      <c r="S89" s="115">
        <v>531657</v>
      </c>
      <c r="T89" s="112">
        <v>340430</v>
      </c>
      <c r="U89" s="115">
        <v>487514</v>
      </c>
      <c r="V89" s="112">
        <v>432308</v>
      </c>
      <c r="W89" s="115">
        <v>565323</v>
      </c>
      <c r="X89" s="112">
        <v>341480</v>
      </c>
      <c r="Y89" s="115">
        <v>516704</v>
      </c>
      <c r="Z89" s="112">
        <v>342894</v>
      </c>
      <c r="AA89" s="115">
        <v>491909</v>
      </c>
      <c r="AB89" s="112">
        <v>360345</v>
      </c>
      <c r="AC89" s="115">
        <v>438184</v>
      </c>
      <c r="AD89" s="112">
        <v>248908</v>
      </c>
      <c r="AE89" s="115">
        <v>358028</v>
      </c>
      <c r="AF89" s="112">
        <v>226105</v>
      </c>
      <c r="AG89" s="115">
        <v>354432</v>
      </c>
      <c r="AH89" s="112">
        <v>274048</v>
      </c>
      <c r="AI89" s="115">
        <v>314171</v>
      </c>
      <c r="AJ89" s="112">
        <v>249910</v>
      </c>
      <c r="AK89" s="115">
        <v>331411</v>
      </c>
      <c r="AL89" s="112">
        <v>269721</v>
      </c>
      <c r="AM89" s="115">
        <v>376797</v>
      </c>
      <c r="AN89" s="112">
        <v>375029</v>
      </c>
      <c r="AO89" s="115">
        <v>442914</v>
      </c>
      <c r="AP89" s="112">
        <v>328604</v>
      </c>
      <c r="AQ89" s="115">
        <v>562732</v>
      </c>
      <c r="AR89" s="112">
        <v>355381</v>
      </c>
      <c r="AS89" s="115">
        <v>578426</v>
      </c>
      <c r="AT89" s="112">
        <v>432347</v>
      </c>
      <c r="AU89" s="115">
        <v>591046</v>
      </c>
      <c r="AV89" s="112">
        <v>347387</v>
      </c>
      <c r="AW89" s="115">
        <v>529983</v>
      </c>
      <c r="AX89" s="112">
        <v>330488</v>
      </c>
      <c r="AY89" s="115">
        <v>543306</v>
      </c>
      <c r="AZ89" s="112">
        <v>363615</v>
      </c>
      <c r="BA89" s="115">
        <v>450373</v>
      </c>
      <c r="BB89" s="112">
        <v>265008</v>
      </c>
      <c r="BC89" s="115">
        <v>414798</v>
      </c>
      <c r="BD89" s="112">
        <v>582595</v>
      </c>
      <c r="BE89" s="115">
        <v>390095</v>
      </c>
      <c r="BF89" s="113">
        <v>1005969</v>
      </c>
      <c r="BG89" s="115">
        <v>355681</v>
      </c>
      <c r="BH89" s="112">
        <v>824038</v>
      </c>
      <c r="BI89" s="115">
        <v>401311</v>
      </c>
      <c r="BJ89" s="112">
        <v>862497</v>
      </c>
      <c r="BK89" s="115">
        <v>418274</v>
      </c>
      <c r="BL89" s="113">
        <v>1172717</v>
      </c>
      <c r="BM89" s="115">
        <v>451681</v>
      </c>
      <c r="BN89" s="112">
        <v>994835</v>
      </c>
      <c r="BO89" s="115">
        <v>477867</v>
      </c>
      <c r="BP89" s="113">
        <v>1029828</v>
      </c>
      <c r="BQ89" s="115">
        <v>457667</v>
      </c>
      <c r="BR89" s="113">
        <v>1349101</v>
      </c>
      <c r="BS89" s="115">
        <v>506438</v>
      </c>
      <c r="BT89" s="113">
        <v>1052834</v>
      </c>
      <c r="BU89" s="115">
        <v>488016</v>
      </c>
      <c r="BV89" s="113">
        <v>1040653</v>
      </c>
      <c r="BW89" s="115">
        <v>486254</v>
      </c>
      <c r="BX89" s="113">
        <v>1060598</v>
      </c>
      <c r="BY89" s="115">
        <v>404814</v>
      </c>
      <c r="BZ89" s="112">
        <v>728053</v>
      </c>
      <c r="CA89" s="115">
        <v>390432</v>
      </c>
      <c r="CB89" s="112">
        <v>681706</v>
      </c>
      <c r="CC89" s="115">
        <v>351350</v>
      </c>
      <c r="CD89" s="112">
        <v>849187</v>
      </c>
      <c r="CE89" s="115">
        <v>325900</v>
      </c>
      <c r="CF89" s="112">
        <v>673668</v>
      </c>
      <c r="CG89" s="115">
        <v>372886</v>
      </c>
      <c r="CH89" s="112">
        <v>707645</v>
      </c>
      <c r="CI89" s="115">
        <v>377903</v>
      </c>
      <c r="CJ89" s="112">
        <v>912994</v>
      </c>
      <c r="CK89" s="115">
        <v>407413</v>
      </c>
      <c r="CL89" s="112">
        <v>765676</v>
      </c>
      <c r="CM89" s="115">
        <v>404770</v>
      </c>
      <c r="CN89" s="112">
        <v>780543</v>
      </c>
      <c r="CO89" s="115">
        <v>386754</v>
      </c>
      <c r="CP89" s="113">
        <v>1070310</v>
      </c>
      <c r="CQ89" s="115">
        <v>447318</v>
      </c>
      <c r="CR89" s="112">
        <v>815586</v>
      </c>
      <c r="CS89" s="115">
        <v>427229</v>
      </c>
      <c r="CT89" s="112">
        <v>933064</v>
      </c>
      <c r="CU89" s="115">
        <v>435682</v>
      </c>
      <c r="CV89" s="112">
        <v>968440</v>
      </c>
      <c r="CW89" s="115">
        <v>391920</v>
      </c>
      <c r="CX89" s="112">
        <v>680153</v>
      </c>
      <c r="CY89" s="115">
        <v>367562</v>
      </c>
      <c r="CZ89" s="112">
        <v>614897</v>
      </c>
      <c r="DA89" s="115">
        <v>322655</v>
      </c>
      <c r="DB89" s="112">
        <v>782459</v>
      </c>
      <c r="DC89" s="115">
        <v>321370</v>
      </c>
      <c r="DD89" s="112">
        <v>615919</v>
      </c>
      <c r="DE89" s="115">
        <v>348499</v>
      </c>
      <c r="DF89" s="112">
        <v>617247</v>
      </c>
      <c r="DG89" s="115">
        <v>330190</v>
      </c>
      <c r="DH89" s="112">
        <v>813608</v>
      </c>
      <c r="DI89" s="112">
        <v>712286</v>
      </c>
      <c r="DJ89" s="112">
        <v>707773</v>
      </c>
      <c r="DK89" s="112">
        <v>866371</v>
      </c>
      <c r="DL89" s="112">
        <v>671037</v>
      </c>
      <c r="DM89" s="112">
        <v>667558</v>
      </c>
      <c r="DN89" s="112">
        <v>755431</v>
      </c>
      <c r="DO89" s="112">
        <v>527234</v>
      </c>
      <c r="DP89" s="112">
        <v>466857</v>
      </c>
      <c r="DQ89" s="112">
        <v>593864</v>
      </c>
      <c r="DR89" s="112">
        <v>498708</v>
      </c>
      <c r="DS89" s="112">
        <v>681737</v>
      </c>
      <c r="DT89" s="113">
        <v>1261746</v>
      </c>
      <c r="DU89" s="112">
        <v>877583</v>
      </c>
      <c r="DV89" s="112">
        <v>656482</v>
      </c>
      <c r="DW89" s="112">
        <v>690298</v>
      </c>
      <c r="DX89" s="112">
        <v>978702</v>
      </c>
    </row>
    <row r="90" spans="1:128" x14ac:dyDescent="0.2">
      <c r="A90" s="105" t="s">
        <v>837</v>
      </c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2"/>
      <c r="AN90" s="102"/>
      <c r="AO90" s="102"/>
      <c r="AP90" s="102"/>
      <c r="AQ90" s="102"/>
      <c r="AR90" s="102"/>
      <c r="AS90" s="102"/>
      <c r="AT90" s="102"/>
      <c r="AU90" s="102"/>
      <c r="AV90" s="102"/>
      <c r="AW90" s="102"/>
      <c r="AX90" s="102"/>
      <c r="AY90" s="102"/>
      <c r="AZ90" s="102"/>
      <c r="BA90" s="102"/>
      <c r="BB90" s="102"/>
      <c r="BC90" s="102"/>
      <c r="BD90" s="102"/>
      <c r="BE90" s="102"/>
      <c r="BF90" s="102"/>
      <c r="BG90" s="102"/>
      <c r="BH90" s="102"/>
      <c r="BI90" s="102"/>
      <c r="BJ90" s="102"/>
      <c r="BK90" s="102"/>
      <c r="BL90" s="102"/>
      <c r="BM90" s="102"/>
      <c r="BN90" s="102"/>
      <c r="BO90" s="102"/>
      <c r="BP90" s="102"/>
      <c r="BQ90" s="102"/>
      <c r="BR90" s="102"/>
      <c r="BS90" s="102"/>
      <c r="BT90" s="102"/>
      <c r="BU90" s="102"/>
      <c r="BV90" s="102"/>
      <c r="BW90" s="102"/>
      <c r="BX90" s="102"/>
      <c r="BY90" s="102"/>
      <c r="BZ90" s="102"/>
      <c r="CA90" s="102"/>
      <c r="CB90" s="102"/>
      <c r="CC90" s="102"/>
      <c r="CD90" s="102"/>
      <c r="CE90" s="102"/>
      <c r="CF90" s="102"/>
      <c r="CG90" s="102"/>
      <c r="CH90" s="102"/>
      <c r="CI90" s="102"/>
      <c r="CJ90" s="102"/>
      <c r="CK90" s="102"/>
      <c r="CL90" s="102"/>
      <c r="CM90" s="102"/>
      <c r="CN90" s="102"/>
      <c r="CO90" s="102"/>
      <c r="CP90" s="102"/>
      <c r="CQ90" s="102"/>
      <c r="CR90" s="102"/>
      <c r="CS90" s="102"/>
      <c r="CT90" s="102"/>
      <c r="CU90" s="102"/>
      <c r="CV90" s="102"/>
      <c r="CW90" s="102"/>
      <c r="CX90" s="102"/>
      <c r="CY90" s="102"/>
      <c r="CZ90" s="102"/>
      <c r="DA90" s="102"/>
      <c r="DB90" s="102"/>
      <c r="DC90" s="102"/>
      <c r="DD90" s="102"/>
      <c r="DE90" s="102"/>
      <c r="DF90" s="102"/>
      <c r="DG90" s="102"/>
      <c r="DH90" s="102"/>
      <c r="DI90" s="102"/>
      <c r="DJ90" s="10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2"/>
      <c r="DV90" s="102"/>
      <c r="DW90" s="112">
        <v>493970</v>
      </c>
      <c r="DX90" s="112">
        <v>956786</v>
      </c>
    </row>
    <row r="91" spans="1:128" x14ac:dyDescent="0.2">
      <c r="A91" s="105" t="s">
        <v>245</v>
      </c>
      <c r="B91" s="112">
        <v>483174</v>
      </c>
      <c r="C91" s="115">
        <v>141637</v>
      </c>
      <c r="D91" s="112">
        <v>485263</v>
      </c>
      <c r="E91" s="115">
        <v>148041</v>
      </c>
      <c r="F91" s="112">
        <v>432762</v>
      </c>
      <c r="G91" s="115">
        <v>145225</v>
      </c>
      <c r="H91" s="112">
        <v>453264</v>
      </c>
      <c r="I91" s="115">
        <v>148934</v>
      </c>
      <c r="J91" s="112">
        <v>528876</v>
      </c>
      <c r="K91" s="115">
        <v>141889</v>
      </c>
      <c r="L91" s="112">
        <v>433203</v>
      </c>
      <c r="M91" s="115">
        <v>140206</v>
      </c>
      <c r="N91" s="112">
        <v>455444</v>
      </c>
      <c r="O91" s="115">
        <v>140781</v>
      </c>
      <c r="P91" s="112">
        <v>568836</v>
      </c>
      <c r="Q91" s="115">
        <v>142115</v>
      </c>
      <c r="R91" s="112">
        <v>497846</v>
      </c>
      <c r="S91" s="115">
        <v>147403</v>
      </c>
      <c r="T91" s="112">
        <v>405455</v>
      </c>
      <c r="U91" s="115">
        <v>142326</v>
      </c>
      <c r="V91" s="112">
        <v>567439</v>
      </c>
      <c r="W91" s="115">
        <v>167988</v>
      </c>
      <c r="X91" s="112">
        <v>432306</v>
      </c>
      <c r="Y91" s="115">
        <v>155175</v>
      </c>
      <c r="Z91" s="112">
        <v>430961</v>
      </c>
      <c r="AA91" s="115">
        <v>163674</v>
      </c>
      <c r="AB91" s="112">
        <v>539344</v>
      </c>
      <c r="AC91" s="115">
        <v>166655</v>
      </c>
      <c r="AD91" s="112">
        <v>396246</v>
      </c>
      <c r="AE91" s="115">
        <v>153257</v>
      </c>
      <c r="AF91" s="112">
        <v>381824</v>
      </c>
      <c r="AG91" s="115">
        <v>164698</v>
      </c>
      <c r="AH91" s="112">
        <v>491496</v>
      </c>
      <c r="AI91" s="115">
        <v>150651</v>
      </c>
      <c r="AJ91" s="112">
        <v>449672</v>
      </c>
      <c r="AK91" s="115">
        <v>146944</v>
      </c>
      <c r="AL91" s="112">
        <v>492792</v>
      </c>
      <c r="AM91" s="115">
        <v>151220</v>
      </c>
      <c r="AN91" s="112">
        <v>644210</v>
      </c>
      <c r="AO91" s="115">
        <v>154666</v>
      </c>
      <c r="AP91" s="112">
        <v>513382</v>
      </c>
      <c r="AQ91" s="115">
        <v>158570</v>
      </c>
      <c r="AR91" s="112">
        <v>653515</v>
      </c>
      <c r="AS91" s="115">
        <v>162068</v>
      </c>
      <c r="AT91" s="112">
        <v>786013</v>
      </c>
      <c r="AU91" s="115">
        <v>177369</v>
      </c>
      <c r="AV91" s="112">
        <v>831342</v>
      </c>
      <c r="AW91" s="115">
        <v>173067</v>
      </c>
      <c r="AX91" s="112">
        <v>886764</v>
      </c>
      <c r="AY91" s="115">
        <v>194555</v>
      </c>
      <c r="AZ91" s="113">
        <v>1055643</v>
      </c>
      <c r="BA91" s="115">
        <v>191791</v>
      </c>
      <c r="BB91" s="112">
        <v>814165</v>
      </c>
      <c r="BC91" s="115">
        <v>192402</v>
      </c>
      <c r="BD91" s="112">
        <v>843658</v>
      </c>
      <c r="BE91" s="115">
        <v>204399</v>
      </c>
      <c r="BF91" s="113">
        <v>1028582</v>
      </c>
      <c r="BG91" s="115">
        <v>175988</v>
      </c>
      <c r="BH91" s="112">
        <v>884717</v>
      </c>
      <c r="BI91" s="115">
        <v>199628</v>
      </c>
      <c r="BJ91" s="112">
        <v>893224</v>
      </c>
      <c r="BK91" s="115">
        <v>182579</v>
      </c>
      <c r="BL91" s="113">
        <v>1239645</v>
      </c>
      <c r="BM91" s="115">
        <v>176841</v>
      </c>
      <c r="BN91" s="112">
        <v>964144</v>
      </c>
      <c r="BO91" s="115">
        <v>200529</v>
      </c>
      <c r="BP91" s="113">
        <v>1067206</v>
      </c>
      <c r="BQ91" s="115">
        <v>190355</v>
      </c>
      <c r="BR91" s="113">
        <v>1465963</v>
      </c>
      <c r="BS91" s="115">
        <v>203311</v>
      </c>
      <c r="BT91" s="113">
        <v>1110727</v>
      </c>
      <c r="BU91" s="115">
        <v>209522</v>
      </c>
      <c r="BV91" s="113">
        <v>1180716</v>
      </c>
      <c r="BW91" s="115">
        <v>220925</v>
      </c>
      <c r="BX91" s="113">
        <v>1429378</v>
      </c>
      <c r="BY91" s="115">
        <v>203932</v>
      </c>
      <c r="BZ91" s="113">
        <v>1116849</v>
      </c>
      <c r="CA91" s="115">
        <v>220639</v>
      </c>
      <c r="CB91" s="113">
        <v>1218496</v>
      </c>
      <c r="CC91" s="115">
        <v>232644</v>
      </c>
      <c r="CD91" s="113">
        <v>1533581</v>
      </c>
      <c r="CE91" s="115">
        <v>222717</v>
      </c>
      <c r="CF91" s="113">
        <v>1244653</v>
      </c>
      <c r="CG91" s="115">
        <v>247077</v>
      </c>
      <c r="CH91" s="113">
        <v>1126457</v>
      </c>
      <c r="CI91" s="115">
        <v>224877</v>
      </c>
      <c r="CJ91" s="113">
        <v>1208253</v>
      </c>
      <c r="CK91" s="115">
        <v>232149</v>
      </c>
      <c r="CL91" s="112">
        <v>969275</v>
      </c>
      <c r="CM91" s="115">
        <v>241320</v>
      </c>
      <c r="CN91" s="113">
        <v>1112588</v>
      </c>
      <c r="CO91" s="115">
        <v>231364</v>
      </c>
      <c r="CP91" s="113">
        <v>1485116</v>
      </c>
      <c r="CQ91" s="115">
        <v>264462</v>
      </c>
      <c r="CR91" s="113">
        <v>1178386</v>
      </c>
      <c r="CS91" s="115">
        <v>271962</v>
      </c>
      <c r="CT91" s="113">
        <v>1200842</v>
      </c>
      <c r="CU91" s="115">
        <v>286067</v>
      </c>
      <c r="CV91" s="113">
        <v>1573386</v>
      </c>
      <c r="CW91" s="115">
        <v>276150</v>
      </c>
      <c r="CX91" s="113">
        <v>1258361</v>
      </c>
      <c r="CY91" s="115">
        <v>295155</v>
      </c>
      <c r="CZ91" s="113">
        <v>1252711</v>
      </c>
      <c r="DA91" s="115">
        <v>304995</v>
      </c>
      <c r="DB91" s="113">
        <v>1465597</v>
      </c>
      <c r="DC91" s="115">
        <v>302910</v>
      </c>
      <c r="DD91" s="113">
        <v>1091938</v>
      </c>
      <c r="DE91" s="115">
        <v>304226</v>
      </c>
      <c r="DF91" s="113">
        <v>1121207</v>
      </c>
      <c r="DG91" s="115">
        <v>257907</v>
      </c>
      <c r="DH91" s="113">
        <v>1249084</v>
      </c>
      <c r="DI91" s="113">
        <v>1062192</v>
      </c>
      <c r="DJ91" s="113">
        <v>1070234</v>
      </c>
      <c r="DK91" s="113">
        <v>1368626</v>
      </c>
      <c r="DL91" s="113">
        <v>1099763</v>
      </c>
      <c r="DM91" s="113">
        <v>1109845</v>
      </c>
      <c r="DN91" s="113">
        <v>1466334</v>
      </c>
      <c r="DO91" s="113">
        <v>1217047</v>
      </c>
      <c r="DP91" s="112">
        <v>838273</v>
      </c>
      <c r="DQ91" s="112">
        <v>803952</v>
      </c>
      <c r="DR91" s="112">
        <v>671577</v>
      </c>
      <c r="DS91" s="112">
        <v>934415</v>
      </c>
      <c r="DT91" s="113">
        <v>1348651</v>
      </c>
      <c r="DU91" s="113">
        <v>1180465</v>
      </c>
      <c r="DV91" s="113">
        <v>1078119</v>
      </c>
      <c r="DW91" s="113">
        <v>1200576</v>
      </c>
      <c r="DX91" s="112">
        <v>950909</v>
      </c>
    </row>
    <row r="92" spans="1:128" x14ac:dyDescent="0.2">
      <c r="A92" s="105" t="s">
        <v>365</v>
      </c>
      <c r="B92" s="113">
        <v>1140162</v>
      </c>
      <c r="C92" s="115">
        <v>906252</v>
      </c>
      <c r="D92" s="113">
        <v>1340143</v>
      </c>
      <c r="E92" s="115">
        <v>892905</v>
      </c>
      <c r="F92" s="112">
        <v>993954</v>
      </c>
      <c r="G92" s="115">
        <v>825680</v>
      </c>
      <c r="H92" s="113">
        <v>1026196</v>
      </c>
      <c r="I92" s="115">
        <v>817626</v>
      </c>
      <c r="J92" s="113">
        <v>1172222</v>
      </c>
      <c r="K92" s="115">
        <v>794761</v>
      </c>
      <c r="L92" s="112">
        <v>998642</v>
      </c>
      <c r="M92" s="115">
        <v>826103</v>
      </c>
      <c r="N92" s="113">
        <v>1045999</v>
      </c>
      <c r="O92" s="115">
        <v>793289</v>
      </c>
      <c r="P92" s="113">
        <v>1300542</v>
      </c>
      <c r="Q92" s="115">
        <v>811881</v>
      </c>
      <c r="R92" s="112">
        <v>920936</v>
      </c>
      <c r="S92" s="115">
        <v>554844</v>
      </c>
      <c r="T92" s="112">
        <v>915044</v>
      </c>
      <c r="U92" s="115">
        <v>505145</v>
      </c>
      <c r="V92" s="113">
        <v>1113244</v>
      </c>
      <c r="W92" s="115">
        <v>542494</v>
      </c>
      <c r="X92" s="112">
        <v>827964</v>
      </c>
      <c r="Y92" s="115">
        <v>501254</v>
      </c>
      <c r="Z92" s="112">
        <v>906736</v>
      </c>
      <c r="AA92" s="115">
        <v>497561</v>
      </c>
      <c r="AB92" s="112">
        <v>975347</v>
      </c>
      <c r="AC92" s="115">
        <v>466942</v>
      </c>
      <c r="AD92" s="112">
        <v>616137</v>
      </c>
      <c r="AE92" s="115">
        <v>416982</v>
      </c>
      <c r="AF92" s="112">
        <v>931602</v>
      </c>
      <c r="AG92" s="115">
        <v>472596</v>
      </c>
      <c r="AH92" s="112">
        <v>898205</v>
      </c>
      <c r="AI92" s="115">
        <v>397218</v>
      </c>
      <c r="AJ92" s="112">
        <v>748357</v>
      </c>
      <c r="AK92" s="115">
        <v>374996</v>
      </c>
      <c r="AL92" s="112">
        <v>652746</v>
      </c>
      <c r="AM92" s="115">
        <v>348232</v>
      </c>
      <c r="AN92" s="112">
        <v>863577</v>
      </c>
      <c r="AO92" s="115">
        <v>376737</v>
      </c>
      <c r="AP92" s="112">
        <v>663014</v>
      </c>
      <c r="AQ92" s="115">
        <v>303521</v>
      </c>
      <c r="AR92" s="112">
        <v>747318</v>
      </c>
      <c r="AS92" s="115">
        <v>275575</v>
      </c>
      <c r="AT92" s="112">
        <v>694106</v>
      </c>
      <c r="AU92" s="115">
        <v>268469</v>
      </c>
      <c r="AV92" s="112">
        <v>404387</v>
      </c>
      <c r="AW92" s="115">
        <v>222159</v>
      </c>
      <c r="AX92" s="112">
        <v>403467</v>
      </c>
      <c r="AY92" s="115">
        <v>240258</v>
      </c>
      <c r="AZ92" s="112">
        <v>468478</v>
      </c>
      <c r="BA92" s="115">
        <v>205510</v>
      </c>
      <c r="BB92" s="112">
        <v>376009</v>
      </c>
      <c r="BC92" s="115">
        <v>182676</v>
      </c>
      <c r="BD92" s="112">
        <v>359669</v>
      </c>
      <c r="BE92" s="115">
        <v>181491</v>
      </c>
      <c r="BF92" s="112">
        <v>420471</v>
      </c>
      <c r="BG92" s="115">
        <v>140963</v>
      </c>
      <c r="BH92" s="112">
        <v>371523</v>
      </c>
      <c r="BI92" s="115">
        <v>175029</v>
      </c>
      <c r="BJ92" s="112">
        <v>300812</v>
      </c>
      <c r="BK92" s="115">
        <v>148700</v>
      </c>
      <c r="BL92" s="112">
        <v>409727</v>
      </c>
      <c r="BM92" s="115">
        <v>165263</v>
      </c>
      <c r="BN92" s="112">
        <v>343798</v>
      </c>
      <c r="BO92" s="115">
        <v>145336</v>
      </c>
      <c r="BP92" s="112">
        <v>291598</v>
      </c>
      <c r="BQ92" s="115">
        <v>122755</v>
      </c>
      <c r="BR92" s="112">
        <v>342649</v>
      </c>
      <c r="BS92" s="115">
        <v>125375</v>
      </c>
      <c r="BT92" s="112">
        <v>253682</v>
      </c>
      <c r="BU92" s="115">
        <v>128007</v>
      </c>
      <c r="BV92" s="112">
        <v>251862</v>
      </c>
      <c r="BW92" s="115">
        <v>106669</v>
      </c>
      <c r="BX92" s="112">
        <v>287285</v>
      </c>
      <c r="BY92" s="114">
        <v>93917</v>
      </c>
      <c r="BZ92" s="112">
        <v>197162</v>
      </c>
      <c r="CA92" s="114">
        <v>97344</v>
      </c>
      <c r="CB92" s="112">
        <v>209995</v>
      </c>
      <c r="CC92" s="114">
        <v>83820</v>
      </c>
      <c r="CD92" s="112">
        <v>260901</v>
      </c>
      <c r="CE92" s="114">
        <v>76586</v>
      </c>
      <c r="CF92" s="112">
        <v>223129</v>
      </c>
      <c r="CG92" s="114">
        <v>89670</v>
      </c>
      <c r="CH92" s="112">
        <v>215600</v>
      </c>
      <c r="CI92" s="114">
        <v>73169</v>
      </c>
      <c r="CJ92" s="112">
        <v>222450</v>
      </c>
      <c r="CK92" s="114">
        <v>80605</v>
      </c>
      <c r="CL92" s="112">
        <v>170725</v>
      </c>
      <c r="CM92" s="114">
        <v>65333</v>
      </c>
      <c r="CN92" s="112">
        <v>137790</v>
      </c>
      <c r="CO92" s="114">
        <v>58972</v>
      </c>
      <c r="CP92" s="112">
        <v>201544</v>
      </c>
      <c r="CQ92" s="114">
        <v>58165</v>
      </c>
      <c r="CR92" s="112">
        <v>228992</v>
      </c>
      <c r="CS92" s="114">
        <v>65126</v>
      </c>
      <c r="CT92" s="112">
        <v>227890</v>
      </c>
      <c r="CU92" s="114">
        <v>62376</v>
      </c>
      <c r="CV92" s="112">
        <v>187149</v>
      </c>
      <c r="CW92" s="114">
        <v>51793</v>
      </c>
      <c r="CX92" s="112">
        <v>160297</v>
      </c>
      <c r="CY92" s="114">
        <v>49658</v>
      </c>
      <c r="CZ92" s="112">
        <v>209109</v>
      </c>
      <c r="DA92" s="114">
        <v>57959</v>
      </c>
      <c r="DB92" s="112">
        <v>224096</v>
      </c>
      <c r="DC92" s="114">
        <v>59977</v>
      </c>
      <c r="DD92" s="112">
        <v>198387</v>
      </c>
      <c r="DE92" s="114">
        <v>56581</v>
      </c>
      <c r="DF92" s="112">
        <v>241513</v>
      </c>
      <c r="DG92" s="114">
        <v>51529</v>
      </c>
      <c r="DH92" s="112">
        <v>286319</v>
      </c>
      <c r="DI92" s="112">
        <v>158244</v>
      </c>
      <c r="DJ92" s="112">
        <v>127630</v>
      </c>
      <c r="DK92" s="112">
        <v>167545</v>
      </c>
      <c r="DL92" s="112">
        <v>146010</v>
      </c>
      <c r="DM92" s="112">
        <v>403661</v>
      </c>
      <c r="DN92" s="112">
        <v>685129</v>
      </c>
      <c r="DO92" s="112">
        <v>679307</v>
      </c>
      <c r="DP92" s="112">
        <v>228988</v>
      </c>
      <c r="DQ92" s="112">
        <v>713508</v>
      </c>
      <c r="DR92" s="112">
        <v>753382</v>
      </c>
      <c r="DS92" s="112">
        <v>560703</v>
      </c>
      <c r="DT92" s="112">
        <v>242499</v>
      </c>
      <c r="DU92" s="112">
        <v>686597</v>
      </c>
      <c r="DV92" s="112">
        <v>655520</v>
      </c>
      <c r="DW92" s="113">
        <v>1397130</v>
      </c>
      <c r="DX92" s="112">
        <v>950201</v>
      </c>
    </row>
    <row r="93" spans="1:128" x14ac:dyDescent="0.2">
      <c r="A93" s="105" t="s">
        <v>146</v>
      </c>
      <c r="B93" s="118">
        <v>11165078</v>
      </c>
      <c r="C93" s="115">
        <v>361306</v>
      </c>
      <c r="D93" s="113">
        <v>6568933</v>
      </c>
      <c r="E93" s="115">
        <v>218022</v>
      </c>
      <c r="F93" s="113">
        <v>4178745</v>
      </c>
      <c r="G93" s="115">
        <v>165276</v>
      </c>
      <c r="H93" s="113">
        <v>4219472</v>
      </c>
      <c r="I93" s="115">
        <v>157610</v>
      </c>
      <c r="J93" s="113">
        <v>4213371</v>
      </c>
      <c r="K93" s="115">
        <v>141582</v>
      </c>
      <c r="L93" s="113">
        <v>2380284</v>
      </c>
      <c r="M93" s="115">
        <v>108725</v>
      </c>
      <c r="N93" s="113">
        <v>1265581</v>
      </c>
      <c r="O93" s="114">
        <v>86671</v>
      </c>
      <c r="P93" s="112">
        <v>905262</v>
      </c>
      <c r="Q93" s="114">
        <v>74840</v>
      </c>
      <c r="R93" s="112">
        <v>969136</v>
      </c>
      <c r="S93" s="114">
        <v>61486</v>
      </c>
      <c r="T93" s="112">
        <v>727873</v>
      </c>
      <c r="U93" s="114">
        <v>58169</v>
      </c>
      <c r="V93" s="112">
        <v>803024</v>
      </c>
      <c r="W93" s="114">
        <v>66749</v>
      </c>
      <c r="X93" s="113">
        <v>1062628</v>
      </c>
      <c r="Y93" s="114">
        <v>61254</v>
      </c>
      <c r="Z93" s="112">
        <v>905426</v>
      </c>
      <c r="AA93" s="114">
        <v>53043</v>
      </c>
      <c r="AB93" s="113">
        <v>1148536</v>
      </c>
      <c r="AC93" s="114">
        <v>48390</v>
      </c>
      <c r="AD93" s="112">
        <v>828615</v>
      </c>
      <c r="AE93" s="114">
        <v>39269</v>
      </c>
      <c r="AF93" s="113">
        <v>1093268</v>
      </c>
      <c r="AG93" s="114">
        <v>56245</v>
      </c>
      <c r="AH93" s="113">
        <v>1239694</v>
      </c>
      <c r="AI93" s="114">
        <v>48447</v>
      </c>
      <c r="AJ93" s="113">
        <v>1017720</v>
      </c>
      <c r="AK93" s="114">
        <v>46359</v>
      </c>
      <c r="AL93" s="112">
        <v>923620</v>
      </c>
      <c r="AM93" s="114">
        <v>46355</v>
      </c>
      <c r="AN93" s="112">
        <v>786326</v>
      </c>
      <c r="AO93" s="114">
        <v>36933</v>
      </c>
      <c r="AP93" s="112">
        <v>108848</v>
      </c>
      <c r="AQ93" s="114">
        <v>22868</v>
      </c>
      <c r="AR93" s="112">
        <v>540120</v>
      </c>
      <c r="AS93" s="114">
        <v>23147</v>
      </c>
      <c r="AT93" s="112">
        <v>711414</v>
      </c>
      <c r="AU93" s="114">
        <v>24141</v>
      </c>
      <c r="AV93" s="112">
        <v>554268</v>
      </c>
      <c r="AW93" s="114">
        <v>21871</v>
      </c>
      <c r="AX93" s="112">
        <v>524945</v>
      </c>
      <c r="AY93" s="114">
        <v>21904</v>
      </c>
      <c r="AZ93" s="112">
        <v>642525</v>
      </c>
      <c r="BA93" s="114">
        <v>21187</v>
      </c>
      <c r="BB93" s="112">
        <v>465412</v>
      </c>
      <c r="BC93" s="114">
        <v>19804</v>
      </c>
      <c r="BD93" s="112">
        <v>396150</v>
      </c>
      <c r="BE93" s="114">
        <v>19975</v>
      </c>
      <c r="BF93" s="112">
        <v>437633</v>
      </c>
      <c r="BG93" s="114">
        <v>15404</v>
      </c>
      <c r="BH93" s="112">
        <v>347093</v>
      </c>
      <c r="BI93" s="114">
        <v>16874</v>
      </c>
      <c r="BJ93" s="112">
        <v>289427</v>
      </c>
      <c r="BK93" s="114">
        <v>15839</v>
      </c>
      <c r="BL93" s="112">
        <v>356416</v>
      </c>
      <c r="BM93" s="114">
        <v>14660</v>
      </c>
      <c r="BN93" s="112">
        <v>299757</v>
      </c>
      <c r="BO93" s="114">
        <v>15092</v>
      </c>
      <c r="BP93" s="112">
        <v>279765</v>
      </c>
      <c r="BQ93" s="114">
        <v>12090</v>
      </c>
      <c r="BR93" s="112">
        <v>338391</v>
      </c>
      <c r="BS93" s="114">
        <v>13971</v>
      </c>
      <c r="BT93" s="112">
        <v>235012</v>
      </c>
      <c r="BU93" s="114">
        <v>11544</v>
      </c>
      <c r="BV93" s="112">
        <v>236373</v>
      </c>
      <c r="BW93" s="104">
        <v>8265</v>
      </c>
      <c r="BX93" s="112">
        <v>263157</v>
      </c>
      <c r="BY93" s="104">
        <v>6565</v>
      </c>
      <c r="BZ93" s="112">
        <v>186987</v>
      </c>
      <c r="CA93" s="104">
        <v>6238</v>
      </c>
      <c r="CB93" s="112">
        <v>247325</v>
      </c>
      <c r="CC93" s="104">
        <v>7057</v>
      </c>
      <c r="CD93" s="112">
        <v>332450</v>
      </c>
      <c r="CE93" s="104">
        <v>5919</v>
      </c>
      <c r="CF93" s="112">
        <v>249322</v>
      </c>
      <c r="CG93" s="104">
        <v>6930</v>
      </c>
      <c r="CH93" s="112">
        <v>203081</v>
      </c>
      <c r="CI93" s="104">
        <v>5339</v>
      </c>
      <c r="CJ93" s="112">
        <v>213650</v>
      </c>
      <c r="CK93" s="104">
        <v>5516</v>
      </c>
      <c r="CL93" s="112">
        <v>442498</v>
      </c>
      <c r="CM93" s="104">
        <v>9846</v>
      </c>
      <c r="CN93" s="112">
        <v>510797</v>
      </c>
      <c r="CO93" s="104">
        <v>9457</v>
      </c>
      <c r="CP93" s="112">
        <v>564713</v>
      </c>
      <c r="CQ93" s="114">
        <v>10755</v>
      </c>
      <c r="CR93" s="112">
        <v>598619</v>
      </c>
      <c r="CS93" s="114">
        <v>10494</v>
      </c>
      <c r="CT93" s="112">
        <v>633659</v>
      </c>
      <c r="CU93" s="114">
        <v>11842</v>
      </c>
      <c r="CV93" s="112">
        <v>771094</v>
      </c>
      <c r="CW93" s="114">
        <v>10838</v>
      </c>
      <c r="CX93" s="112">
        <v>536754</v>
      </c>
      <c r="CY93" s="114">
        <v>11077</v>
      </c>
      <c r="CZ93" s="112">
        <v>621967</v>
      </c>
      <c r="DA93" s="114">
        <v>10691</v>
      </c>
      <c r="DB93" s="112">
        <v>688382</v>
      </c>
      <c r="DC93" s="114">
        <v>10983</v>
      </c>
      <c r="DD93" s="112">
        <v>574675</v>
      </c>
      <c r="DE93" s="114">
        <v>11257</v>
      </c>
      <c r="DF93" s="112">
        <v>652979</v>
      </c>
      <c r="DG93" s="114">
        <v>10102</v>
      </c>
      <c r="DH93" s="112">
        <v>672691</v>
      </c>
      <c r="DI93" s="113">
        <v>1007001</v>
      </c>
      <c r="DJ93" s="112">
        <v>911557</v>
      </c>
      <c r="DK93" s="113">
        <v>1415708</v>
      </c>
      <c r="DL93" s="112">
        <v>873688</v>
      </c>
      <c r="DM93" s="112">
        <v>923420</v>
      </c>
      <c r="DN93" s="113">
        <v>1368168</v>
      </c>
      <c r="DO93" s="113">
        <v>1011354</v>
      </c>
      <c r="DP93" s="113">
        <v>1063121</v>
      </c>
      <c r="DQ93" s="113">
        <v>1379427</v>
      </c>
      <c r="DR93" s="113">
        <v>1460530</v>
      </c>
      <c r="DS93" s="112">
        <v>993310</v>
      </c>
      <c r="DT93" s="113">
        <v>1006952</v>
      </c>
      <c r="DU93" s="112">
        <v>963175</v>
      </c>
      <c r="DV93" s="112">
        <v>851648</v>
      </c>
      <c r="DW93" s="113">
        <v>1216286</v>
      </c>
      <c r="DX93" s="112">
        <v>945376</v>
      </c>
    </row>
    <row r="94" spans="1:128" x14ac:dyDescent="0.2">
      <c r="A94" s="105" t="s">
        <v>528</v>
      </c>
      <c r="B94" s="112">
        <v>473907</v>
      </c>
      <c r="C94" s="114">
        <v>68189</v>
      </c>
      <c r="D94" s="112">
        <v>687497</v>
      </c>
      <c r="E94" s="115">
        <v>100593</v>
      </c>
      <c r="F94" s="112">
        <v>528001</v>
      </c>
      <c r="G94" s="114">
        <v>85679</v>
      </c>
      <c r="H94" s="112">
        <v>575583</v>
      </c>
      <c r="I94" s="114">
        <v>77738</v>
      </c>
      <c r="J94" s="112">
        <v>753689</v>
      </c>
      <c r="K94" s="114">
        <v>84383</v>
      </c>
      <c r="L94" s="112">
        <v>546834</v>
      </c>
      <c r="M94" s="114">
        <v>82610</v>
      </c>
      <c r="N94" s="112">
        <v>524329</v>
      </c>
      <c r="O94" s="114">
        <v>80669</v>
      </c>
      <c r="P94" s="112">
        <v>744880</v>
      </c>
      <c r="Q94" s="114">
        <v>85557</v>
      </c>
      <c r="R94" s="112">
        <v>555689</v>
      </c>
      <c r="S94" s="114">
        <v>81032</v>
      </c>
      <c r="T94" s="112">
        <v>509160</v>
      </c>
      <c r="U94" s="114">
        <v>57442</v>
      </c>
      <c r="V94" s="112">
        <v>790911</v>
      </c>
      <c r="W94" s="114">
        <v>76524</v>
      </c>
      <c r="X94" s="112">
        <v>506997</v>
      </c>
      <c r="Y94" s="114">
        <v>69289</v>
      </c>
      <c r="Z94" s="112">
        <v>595019</v>
      </c>
      <c r="AA94" s="114">
        <v>72985</v>
      </c>
      <c r="AB94" s="112">
        <v>787929</v>
      </c>
      <c r="AC94" s="114">
        <v>84126</v>
      </c>
      <c r="AD94" s="112">
        <v>723811</v>
      </c>
      <c r="AE94" s="114">
        <v>73510</v>
      </c>
      <c r="AF94" s="112">
        <v>597119</v>
      </c>
      <c r="AG94" s="114">
        <v>74971</v>
      </c>
      <c r="AH94" s="112">
        <v>747411</v>
      </c>
      <c r="AI94" s="114">
        <v>66721</v>
      </c>
      <c r="AJ94" s="112">
        <v>604080</v>
      </c>
      <c r="AK94" s="114">
        <v>68085</v>
      </c>
      <c r="AL94" s="112">
        <v>506418</v>
      </c>
      <c r="AM94" s="114">
        <v>63809</v>
      </c>
      <c r="AN94" s="112">
        <v>820802</v>
      </c>
      <c r="AO94" s="114">
        <v>61233</v>
      </c>
      <c r="AP94" s="112">
        <v>597032</v>
      </c>
      <c r="AQ94" s="114">
        <v>63362</v>
      </c>
      <c r="AR94" s="112">
        <v>643612</v>
      </c>
      <c r="AS94" s="114">
        <v>72021</v>
      </c>
      <c r="AT94" s="112">
        <v>807312</v>
      </c>
      <c r="AU94" s="114">
        <v>66373</v>
      </c>
      <c r="AV94" s="112">
        <v>575878</v>
      </c>
      <c r="AW94" s="114">
        <v>57164</v>
      </c>
      <c r="AX94" s="112">
        <v>521002</v>
      </c>
      <c r="AY94" s="114">
        <v>60112</v>
      </c>
      <c r="AZ94" s="112">
        <v>728312</v>
      </c>
      <c r="BA94" s="114">
        <v>55640</v>
      </c>
      <c r="BB94" s="112">
        <v>572091</v>
      </c>
      <c r="BC94" s="114">
        <v>61607</v>
      </c>
      <c r="BD94" s="112">
        <v>623362</v>
      </c>
      <c r="BE94" s="114">
        <v>65912</v>
      </c>
      <c r="BF94" s="112">
        <v>773360</v>
      </c>
      <c r="BG94" s="114">
        <v>47854</v>
      </c>
      <c r="BH94" s="112">
        <v>658114</v>
      </c>
      <c r="BI94" s="114">
        <v>67184</v>
      </c>
      <c r="BJ94" s="112">
        <v>665695</v>
      </c>
      <c r="BK94" s="114">
        <v>60674</v>
      </c>
      <c r="BL94" s="112">
        <v>702869</v>
      </c>
      <c r="BM94" s="114">
        <v>50649</v>
      </c>
      <c r="BN94" s="112">
        <v>493815</v>
      </c>
      <c r="BO94" s="114">
        <v>48846</v>
      </c>
      <c r="BP94" s="112">
        <v>728392</v>
      </c>
      <c r="BQ94" s="114">
        <v>51763</v>
      </c>
      <c r="BR94" s="112">
        <v>987986</v>
      </c>
      <c r="BS94" s="114">
        <v>52781</v>
      </c>
      <c r="BT94" s="112">
        <v>732050</v>
      </c>
      <c r="BU94" s="114">
        <v>53142</v>
      </c>
      <c r="BV94" s="112">
        <v>726022</v>
      </c>
      <c r="BW94" s="114">
        <v>55596</v>
      </c>
      <c r="BX94" s="113">
        <v>1030765</v>
      </c>
      <c r="BY94" s="114">
        <v>53700</v>
      </c>
      <c r="BZ94" s="112">
        <v>839948</v>
      </c>
      <c r="CA94" s="114">
        <v>54226</v>
      </c>
      <c r="CB94" s="112">
        <v>851040</v>
      </c>
      <c r="CC94" s="114">
        <v>53936</v>
      </c>
      <c r="CD94" s="112">
        <v>983394</v>
      </c>
      <c r="CE94" s="114">
        <v>40664</v>
      </c>
      <c r="CF94" s="112">
        <v>952605</v>
      </c>
      <c r="CG94" s="114">
        <v>48862</v>
      </c>
      <c r="CH94" s="112">
        <v>958697</v>
      </c>
      <c r="CI94" s="114">
        <v>56621</v>
      </c>
      <c r="CJ94" s="113">
        <v>1202510</v>
      </c>
      <c r="CK94" s="114">
        <v>45834</v>
      </c>
      <c r="CL94" s="112">
        <v>688230</v>
      </c>
      <c r="CM94" s="114">
        <v>37017</v>
      </c>
      <c r="CN94" s="112">
        <v>915001</v>
      </c>
      <c r="CO94" s="114">
        <v>42910</v>
      </c>
      <c r="CP94" s="113">
        <v>1208625</v>
      </c>
      <c r="CQ94" s="114">
        <v>41220</v>
      </c>
      <c r="CR94" s="113">
        <v>1007154</v>
      </c>
      <c r="CS94" s="114">
        <v>43534</v>
      </c>
      <c r="CT94" s="112">
        <v>914288</v>
      </c>
      <c r="CU94" s="114">
        <v>35499</v>
      </c>
      <c r="CV94" s="113">
        <v>1192650</v>
      </c>
      <c r="CW94" s="114">
        <v>39008</v>
      </c>
      <c r="CX94" s="113">
        <v>1314984</v>
      </c>
      <c r="CY94" s="114">
        <v>44955</v>
      </c>
      <c r="CZ94" s="113">
        <v>1436684</v>
      </c>
      <c r="DA94" s="114">
        <v>38031</v>
      </c>
      <c r="DB94" s="113">
        <v>1885364</v>
      </c>
      <c r="DC94" s="114">
        <v>46572</v>
      </c>
      <c r="DD94" s="113">
        <v>1908974</v>
      </c>
      <c r="DE94" s="114">
        <v>39722</v>
      </c>
      <c r="DF94" s="113">
        <v>1782841</v>
      </c>
      <c r="DG94" s="114">
        <v>42065</v>
      </c>
      <c r="DH94" s="113">
        <v>2499562</v>
      </c>
      <c r="DI94" s="113">
        <v>1783945</v>
      </c>
      <c r="DJ94" s="113">
        <v>2442750</v>
      </c>
      <c r="DK94" s="113">
        <v>2086429</v>
      </c>
      <c r="DL94" s="113">
        <v>2234297</v>
      </c>
      <c r="DM94" s="113">
        <v>2408458</v>
      </c>
      <c r="DN94" s="113">
        <v>1925312</v>
      </c>
      <c r="DO94" s="113">
        <v>1258144</v>
      </c>
      <c r="DP94" s="113">
        <v>1770891</v>
      </c>
      <c r="DQ94" s="113">
        <v>1630807</v>
      </c>
      <c r="DR94" s="113">
        <v>1021142</v>
      </c>
      <c r="DS94" s="113">
        <v>1387505</v>
      </c>
      <c r="DT94" s="113">
        <v>1355525</v>
      </c>
      <c r="DU94" s="112">
        <v>940006</v>
      </c>
      <c r="DV94" s="112">
        <v>867896</v>
      </c>
      <c r="DW94" s="112">
        <v>879943</v>
      </c>
      <c r="DX94" s="112">
        <v>917556</v>
      </c>
    </row>
    <row r="95" spans="1:128" x14ac:dyDescent="0.2">
      <c r="A95" s="105" t="s">
        <v>144</v>
      </c>
      <c r="B95" s="112">
        <v>748433</v>
      </c>
      <c r="C95" s="114">
        <v>98808</v>
      </c>
      <c r="D95" s="112">
        <v>329686</v>
      </c>
      <c r="E95" s="114">
        <v>76284</v>
      </c>
      <c r="F95" s="112">
        <v>524120</v>
      </c>
      <c r="G95" s="114">
        <v>64610</v>
      </c>
      <c r="H95" s="112">
        <v>395915</v>
      </c>
      <c r="I95" s="114">
        <v>62929</v>
      </c>
      <c r="J95" s="112">
        <v>522946</v>
      </c>
      <c r="K95" s="114">
        <v>65117</v>
      </c>
      <c r="L95" s="112">
        <v>238508</v>
      </c>
      <c r="M95" s="114">
        <v>49589</v>
      </c>
      <c r="N95" s="112">
        <v>186070</v>
      </c>
      <c r="O95" s="114">
        <v>41548</v>
      </c>
      <c r="P95" s="112">
        <v>204421</v>
      </c>
      <c r="Q95" s="114">
        <v>35597</v>
      </c>
      <c r="R95" s="112">
        <v>172525</v>
      </c>
      <c r="S95" s="114">
        <v>34761</v>
      </c>
      <c r="T95" s="112">
        <v>233467</v>
      </c>
      <c r="U95" s="114">
        <v>32470</v>
      </c>
      <c r="V95" s="112">
        <v>469076</v>
      </c>
      <c r="W95" s="114">
        <v>63081</v>
      </c>
      <c r="X95" s="112">
        <v>514323</v>
      </c>
      <c r="Y95" s="115">
        <v>107401</v>
      </c>
      <c r="Z95" s="112">
        <v>552082</v>
      </c>
      <c r="AA95" s="115">
        <v>172558</v>
      </c>
      <c r="AB95" s="112">
        <v>412148</v>
      </c>
      <c r="AC95" s="114">
        <v>88955</v>
      </c>
      <c r="AD95" s="112">
        <v>214936</v>
      </c>
      <c r="AE95" s="114">
        <v>59708</v>
      </c>
      <c r="AF95" s="112">
        <v>313346</v>
      </c>
      <c r="AG95" s="114">
        <v>59953</v>
      </c>
      <c r="AH95" s="112">
        <v>285205</v>
      </c>
      <c r="AI95" s="114">
        <v>54180</v>
      </c>
      <c r="AJ95" s="112">
        <v>209560</v>
      </c>
      <c r="AK95" s="114">
        <v>48275</v>
      </c>
      <c r="AL95" s="112">
        <v>168560</v>
      </c>
      <c r="AM95" s="114">
        <v>42756</v>
      </c>
      <c r="AN95" s="112">
        <v>211015</v>
      </c>
      <c r="AO95" s="114">
        <v>39219</v>
      </c>
      <c r="AP95" s="112">
        <v>171910</v>
      </c>
      <c r="AQ95" s="114">
        <v>42104</v>
      </c>
      <c r="AR95" s="112">
        <v>246064</v>
      </c>
      <c r="AS95" s="114">
        <v>46105</v>
      </c>
      <c r="AT95" s="112">
        <v>709201</v>
      </c>
      <c r="AU95" s="115">
        <v>110934</v>
      </c>
      <c r="AV95" s="113">
        <v>1066176</v>
      </c>
      <c r="AW95" s="115">
        <v>159052</v>
      </c>
      <c r="AX95" s="112">
        <v>813979</v>
      </c>
      <c r="AY95" s="115">
        <v>124497</v>
      </c>
      <c r="AZ95" s="112">
        <v>505208</v>
      </c>
      <c r="BA95" s="114">
        <v>85732</v>
      </c>
      <c r="BB95" s="112">
        <v>665390</v>
      </c>
      <c r="BC95" s="114">
        <v>65085</v>
      </c>
      <c r="BD95" s="112">
        <v>922982</v>
      </c>
      <c r="BE95" s="114">
        <v>62716</v>
      </c>
      <c r="BF95" s="112">
        <v>541123</v>
      </c>
      <c r="BG95" s="114">
        <v>53521</v>
      </c>
      <c r="BH95" s="112">
        <v>331630</v>
      </c>
      <c r="BI95" s="114">
        <v>52116</v>
      </c>
      <c r="BJ95" s="112">
        <v>255453</v>
      </c>
      <c r="BK95" s="114">
        <v>43656</v>
      </c>
      <c r="BL95" s="112">
        <v>329781</v>
      </c>
      <c r="BM95" s="114">
        <v>37815</v>
      </c>
      <c r="BN95" s="112">
        <v>324733</v>
      </c>
      <c r="BO95" s="114">
        <v>42403</v>
      </c>
      <c r="BP95" s="112">
        <v>316444</v>
      </c>
      <c r="BQ95" s="114">
        <v>45559</v>
      </c>
      <c r="BR95" s="112">
        <v>440185</v>
      </c>
      <c r="BS95" s="114">
        <v>61810</v>
      </c>
      <c r="BT95" s="112">
        <v>661550</v>
      </c>
      <c r="BU95" s="115">
        <v>121104</v>
      </c>
      <c r="BV95" s="112">
        <v>839428</v>
      </c>
      <c r="BW95" s="115">
        <v>159646</v>
      </c>
      <c r="BX95" s="112">
        <v>622061</v>
      </c>
      <c r="BY95" s="114">
        <v>85110</v>
      </c>
      <c r="BZ95" s="112">
        <v>420478</v>
      </c>
      <c r="CA95" s="114">
        <v>72659</v>
      </c>
      <c r="CB95" s="112">
        <v>342694</v>
      </c>
      <c r="CC95" s="114">
        <v>70831</v>
      </c>
      <c r="CD95" s="112">
        <v>556805</v>
      </c>
      <c r="CE95" s="114">
        <v>65215</v>
      </c>
      <c r="CF95" s="112">
        <v>355784</v>
      </c>
      <c r="CG95" s="114">
        <v>63679</v>
      </c>
      <c r="CH95" s="112">
        <v>256138</v>
      </c>
      <c r="CI95" s="114">
        <v>52065</v>
      </c>
      <c r="CJ95" s="112">
        <v>304455</v>
      </c>
      <c r="CK95" s="114">
        <v>43008</v>
      </c>
      <c r="CL95" s="112">
        <v>305801</v>
      </c>
      <c r="CM95" s="114">
        <v>46596</v>
      </c>
      <c r="CN95" s="112">
        <v>507655</v>
      </c>
      <c r="CO95" s="114">
        <v>47407</v>
      </c>
      <c r="CP95" s="113">
        <v>1240027</v>
      </c>
      <c r="CQ95" s="114">
        <v>70886</v>
      </c>
      <c r="CR95" s="112">
        <v>689335</v>
      </c>
      <c r="CS95" s="115">
        <v>115348</v>
      </c>
      <c r="CT95" s="112">
        <v>806367</v>
      </c>
      <c r="CU95" s="115">
        <v>169521</v>
      </c>
      <c r="CV95" s="112">
        <v>857034</v>
      </c>
      <c r="CW95" s="115">
        <v>112491</v>
      </c>
      <c r="CX95" s="112">
        <v>528180</v>
      </c>
      <c r="CY95" s="114">
        <v>92535</v>
      </c>
      <c r="CZ95" s="112">
        <v>423483</v>
      </c>
      <c r="DA95" s="114">
        <v>85241</v>
      </c>
      <c r="DB95" s="112">
        <v>522640</v>
      </c>
      <c r="DC95" s="114">
        <v>84102</v>
      </c>
      <c r="DD95" s="112">
        <v>424470</v>
      </c>
      <c r="DE95" s="114">
        <v>76511</v>
      </c>
      <c r="DF95" s="112">
        <v>398151</v>
      </c>
      <c r="DG95" s="114">
        <v>57163</v>
      </c>
      <c r="DH95" s="112">
        <v>443200</v>
      </c>
      <c r="DI95" s="112">
        <v>379113</v>
      </c>
      <c r="DJ95" s="112">
        <v>443819</v>
      </c>
      <c r="DK95" s="113">
        <v>1125657</v>
      </c>
      <c r="DL95" s="112">
        <v>800684</v>
      </c>
      <c r="DM95" s="113">
        <v>1031854</v>
      </c>
      <c r="DN95" s="112">
        <v>837531</v>
      </c>
      <c r="DO95" s="112">
        <v>469335</v>
      </c>
      <c r="DP95" s="112">
        <v>479949</v>
      </c>
      <c r="DQ95" s="112">
        <v>689165</v>
      </c>
      <c r="DR95" s="112">
        <v>427519</v>
      </c>
      <c r="DS95" s="112">
        <v>367976</v>
      </c>
      <c r="DT95" s="112">
        <v>463624</v>
      </c>
      <c r="DU95" s="112">
        <v>475491</v>
      </c>
      <c r="DV95" s="112">
        <v>677276</v>
      </c>
      <c r="DW95" s="112">
        <v>774881</v>
      </c>
      <c r="DX95" s="112">
        <v>889690</v>
      </c>
    </row>
    <row r="96" spans="1:128" x14ac:dyDescent="0.2">
      <c r="A96" s="105" t="s">
        <v>282</v>
      </c>
      <c r="B96" s="113">
        <v>2077663</v>
      </c>
      <c r="C96" s="115">
        <v>438679</v>
      </c>
      <c r="D96" s="113">
        <v>2682826</v>
      </c>
      <c r="E96" s="115">
        <v>466823</v>
      </c>
      <c r="F96" s="113">
        <v>2246109</v>
      </c>
      <c r="G96" s="115">
        <v>475643</v>
      </c>
      <c r="H96" s="113">
        <v>1725145</v>
      </c>
      <c r="I96" s="115">
        <v>435100</v>
      </c>
      <c r="J96" s="113">
        <v>1152720</v>
      </c>
      <c r="K96" s="115">
        <v>418326</v>
      </c>
      <c r="L96" s="112">
        <v>266145</v>
      </c>
      <c r="M96" s="115">
        <v>311041</v>
      </c>
      <c r="N96" s="112">
        <v>179652</v>
      </c>
      <c r="O96" s="115">
        <v>211858</v>
      </c>
      <c r="P96" s="113">
        <v>2197562</v>
      </c>
      <c r="Q96" s="115">
        <v>285897</v>
      </c>
      <c r="R96" s="112">
        <v>834950</v>
      </c>
      <c r="S96" s="115">
        <v>187775</v>
      </c>
      <c r="T96" s="112">
        <v>585876</v>
      </c>
      <c r="U96" s="115">
        <v>150040</v>
      </c>
      <c r="V96" s="113">
        <v>1467865</v>
      </c>
      <c r="W96" s="115">
        <v>180669</v>
      </c>
      <c r="X96" s="112">
        <v>557050</v>
      </c>
      <c r="Y96" s="115">
        <v>136590</v>
      </c>
      <c r="Z96" s="112">
        <v>588881</v>
      </c>
      <c r="AA96" s="115">
        <v>131497</v>
      </c>
      <c r="AB96" s="113">
        <v>1127413</v>
      </c>
      <c r="AC96" s="115">
        <v>140386</v>
      </c>
      <c r="AD96" s="112">
        <v>595019</v>
      </c>
      <c r="AE96" s="115">
        <v>129348</v>
      </c>
      <c r="AF96" s="112">
        <v>549305</v>
      </c>
      <c r="AG96" s="115">
        <v>127586</v>
      </c>
      <c r="AH96" s="112">
        <v>748627</v>
      </c>
      <c r="AI96" s="115">
        <v>118968</v>
      </c>
      <c r="AJ96" s="112">
        <v>618012</v>
      </c>
      <c r="AK96" s="115">
        <v>114530</v>
      </c>
      <c r="AL96" s="112">
        <v>513859</v>
      </c>
      <c r="AM96" s="115">
        <v>105854</v>
      </c>
      <c r="AN96" s="112">
        <v>665394</v>
      </c>
      <c r="AO96" s="115">
        <v>111076</v>
      </c>
      <c r="AP96" s="112">
        <v>607956</v>
      </c>
      <c r="AQ96" s="115">
        <v>110130</v>
      </c>
      <c r="AR96" s="112">
        <v>598123</v>
      </c>
      <c r="AS96" s="115">
        <v>106420</v>
      </c>
      <c r="AT96" s="112">
        <v>877849</v>
      </c>
      <c r="AU96" s="115">
        <v>125012</v>
      </c>
      <c r="AV96" s="112">
        <v>715819</v>
      </c>
      <c r="AW96" s="115">
        <v>128713</v>
      </c>
      <c r="AX96" s="112">
        <v>774314</v>
      </c>
      <c r="AY96" s="115">
        <v>132716</v>
      </c>
      <c r="AZ96" s="112">
        <v>896774</v>
      </c>
      <c r="BA96" s="115">
        <v>127296</v>
      </c>
      <c r="BB96" s="112">
        <v>817822</v>
      </c>
      <c r="BC96" s="115">
        <v>144172</v>
      </c>
      <c r="BD96" s="112">
        <v>834337</v>
      </c>
      <c r="BE96" s="115">
        <v>150327</v>
      </c>
      <c r="BF96" s="113">
        <v>1212309</v>
      </c>
      <c r="BG96" s="115">
        <v>134646</v>
      </c>
      <c r="BH96" s="112">
        <v>972379</v>
      </c>
      <c r="BI96" s="115">
        <v>147912</v>
      </c>
      <c r="BJ96" s="112">
        <v>962982</v>
      </c>
      <c r="BK96" s="115">
        <v>146540</v>
      </c>
      <c r="BL96" s="113">
        <v>1144225</v>
      </c>
      <c r="BM96" s="115">
        <v>138810</v>
      </c>
      <c r="BN96" s="112">
        <v>936528</v>
      </c>
      <c r="BO96" s="115">
        <v>143903</v>
      </c>
      <c r="BP96" s="112">
        <v>951903</v>
      </c>
      <c r="BQ96" s="115">
        <v>128832</v>
      </c>
      <c r="BR96" s="113">
        <v>1064509</v>
      </c>
      <c r="BS96" s="115">
        <v>133406</v>
      </c>
      <c r="BT96" s="112">
        <v>851617</v>
      </c>
      <c r="BU96" s="115">
        <v>129430</v>
      </c>
      <c r="BV96" s="112">
        <v>861053</v>
      </c>
      <c r="BW96" s="115">
        <v>128235</v>
      </c>
      <c r="BX96" s="112">
        <v>992103</v>
      </c>
      <c r="BY96" s="115">
        <v>124248</v>
      </c>
      <c r="BZ96" s="112">
        <v>868748</v>
      </c>
      <c r="CA96" s="115">
        <v>129489</v>
      </c>
      <c r="CB96" s="112">
        <v>826179</v>
      </c>
      <c r="CC96" s="115">
        <v>119342</v>
      </c>
      <c r="CD96" s="113">
        <v>1090295</v>
      </c>
      <c r="CE96" s="115">
        <v>119173</v>
      </c>
      <c r="CF96" s="113">
        <v>1057864</v>
      </c>
      <c r="CG96" s="115">
        <v>131510</v>
      </c>
      <c r="CH96" s="113">
        <v>1072224</v>
      </c>
      <c r="CI96" s="115">
        <v>119750</v>
      </c>
      <c r="CJ96" s="113">
        <v>1164962</v>
      </c>
      <c r="CK96" s="115">
        <v>125192</v>
      </c>
      <c r="CL96" s="112">
        <v>974270</v>
      </c>
      <c r="CM96" s="115">
        <v>120872</v>
      </c>
      <c r="CN96" s="112">
        <v>833170</v>
      </c>
      <c r="CO96" s="115">
        <v>107965</v>
      </c>
      <c r="CP96" s="113">
        <v>1076307</v>
      </c>
      <c r="CQ96" s="115">
        <v>114847</v>
      </c>
      <c r="CR96" s="112">
        <v>847645</v>
      </c>
      <c r="CS96" s="115">
        <v>111967</v>
      </c>
      <c r="CT96" s="112">
        <v>796020</v>
      </c>
      <c r="CU96" s="115">
        <v>108062</v>
      </c>
      <c r="CV96" s="113">
        <v>1011024</v>
      </c>
      <c r="CW96" s="115">
        <v>108813</v>
      </c>
      <c r="CX96" s="112">
        <v>829542</v>
      </c>
      <c r="CY96" s="115">
        <v>109766</v>
      </c>
      <c r="CZ96" s="112">
        <v>766478</v>
      </c>
      <c r="DA96" s="115">
        <v>100251</v>
      </c>
      <c r="DB96" s="113">
        <v>1022127</v>
      </c>
      <c r="DC96" s="115">
        <v>104716</v>
      </c>
      <c r="DD96" s="112">
        <v>809147</v>
      </c>
      <c r="DE96" s="115">
        <v>104831</v>
      </c>
      <c r="DF96" s="112">
        <v>855464</v>
      </c>
      <c r="DG96" s="114">
        <v>90025</v>
      </c>
      <c r="DH96" s="113">
        <v>1046955</v>
      </c>
      <c r="DI96" s="112">
        <v>765979</v>
      </c>
      <c r="DJ96" s="112">
        <v>663684</v>
      </c>
      <c r="DK96" s="112">
        <v>932599</v>
      </c>
      <c r="DL96" s="113">
        <v>1725444</v>
      </c>
      <c r="DM96" s="113">
        <v>1657360</v>
      </c>
      <c r="DN96" s="113">
        <v>2074899</v>
      </c>
      <c r="DO96" s="112">
        <v>771959</v>
      </c>
      <c r="DP96" s="113">
        <v>1012796</v>
      </c>
      <c r="DQ96" s="112">
        <v>880027</v>
      </c>
      <c r="DR96" s="112">
        <v>464667</v>
      </c>
      <c r="DS96" s="112">
        <v>544351</v>
      </c>
      <c r="DT96" s="112">
        <v>640894</v>
      </c>
      <c r="DU96" s="112">
        <v>888040</v>
      </c>
      <c r="DV96" s="112">
        <v>612128</v>
      </c>
      <c r="DW96" s="112">
        <v>707539</v>
      </c>
      <c r="DX96" s="112">
        <v>877147</v>
      </c>
    </row>
    <row r="97" spans="1:128" x14ac:dyDescent="0.2">
      <c r="A97" s="105" t="s">
        <v>328</v>
      </c>
      <c r="B97" s="112">
        <v>543438</v>
      </c>
      <c r="C97" s="116">
        <v>1223751</v>
      </c>
      <c r="D97" s="112">
        <v>556764</v>
      </c>
      <c r="E97" s="116">
        <v>1178587</v>
      </c>
      <c r="F97" s="112">
        <v>401460</v>
      </c>
      <c r="G97" s="116">
        <v>1171645</v>
      </c>
      <c r="H97" s="112">
        <v>436398</v>
      </c>
      <c r="I97" s="116">
        <v>1221028</v>
      </c>
      <c r="J97" s="112">
        <v>575702</v>
      </c>
      <c r="K97" s="116">
        <v>1297201</v>
      </c>
      <c r="L97" s="112">
        <v>514734</v>
      </c>
      <c r="M97" s="116">
        <v>1400480</v>
      </c>
      <c r="N97" s="112">
        <v>535110</v>
      </c>
      <c r="O97" s="116">
        <v>1499921</v>
      </c>
      <c r="P97" s="112">
        <v>736890</v>
      </c>
      <c r="Q97" s="116">
        <v>1674184</v>
      </c>
      <c r="R97" s="112">
        <v>629227</v>
      </c>
      <c r="S97" s="116">
        <v>1653949</v>
      </c>
      <c r="T97" s="112">
        <v>630461</v>
      </c>
      <c r="U97" s="116">
        <v>1573813</v>
      </c>
      <c r="V97" s="112">
        <v>804268</v>
      </c>
      <c r="W97" s="116">
        <v>1714232</v>
      </c>
      <c r="X97" s="112">
        <v>475919</v>
      </c>
      <c r="Y97" s="116">
        <v>1491123</v>
      </c>
      <c r="Z97" s="112">
        <v>452069</v>
      </c>
      <c r="AA97" s="116">
        <v>1493804</v>
      </c>
      <c r="AB97" s="112">
        <v>525599</v>
      </c>
      <c r="AC97" s="116">
        <v>1416125</v>
      </c>
      <c r="AD97" s="112">
        <v>409200</v>
      </c>
      <c r="AE97" s="116">
        <v>1352917</v>
      </c>
      <c r="AF97" s="112">
        <v>497279</v>
      </c>
      <c r="AG97" s="116">
        <v>1582012</v>
      </c>
      <c r="AH97" s="112">
        <v>696206</v>
      </c>
      <c r="AI97" s="116">
        <v>1621595</v>
      </c>
      <c r="AJ97" s="112">
        <v>574912</v>
      </c>
      <c r="AK97" s="116">
        <v>1770958</v>
      </c>
      <c r="AL97" s="112">
        <v>615791</v>
      </c>
      <c r="AM97" s="116">
        <v>1915998</v>
      </c>
      <c r="AN97" s="112">
        <v>853004</v>
      </c>
      <c r="AO97" s="116">
        <v>2083419</v>
      </c>
      <c r="AP97" s="112">
        <v>687633</v>
      </c>
      <c r="AQ97" s="116">
        <v>2148787</v>
      </c>
      <c r="AR97" s="112">
        <v>727630</v>
      </c>
      <c r="AS97" s="116">
        <v>2122680</v>
      </c>
      <c r="AT97" s="112">
        <v>825685</v>
      </c>
      <c r="AU97" s="116">
        <v>2116684</v>
      </c>
      <c r="AV97" s="112">
        <v>563781</v>
      </c>
      <c r="AW97" s="116">
        <v>1883311</v>
      </c>
      <c r="AX97" s="112">
        <v>551035</v>
      </c>
      <c r="AY97" s="116">
        <v>1852452</v>
      </c>
      <c r="AZ97" s="112">
        <v>609084</v>
      </c>
      <c r="BA97" s="116">
        <v>1622281</v>
      </c>
      <c r="BB97" s="112">
        <v>459873</v>
      </c>
      <c r="BC97" s="116">
        <v>1620001</v>
      </c>
      <c r="BD97" s="112">
        <v>479509</v>
      </c>
      <c r="BE97" s="116">
        <v>1716611</v>
      </c>
      <c r="BF97" s="112">
        <v>658759</v>
      </c>
      <c r="BG97" s="116">
        <v>1664125</v>
      </c>
      <c r="BH97" s="112">
        <v>582949</v>
      </c>
      <c r="BI97" s="116">
        <v>1908033</v>
      </c>
      <c r="BJ97" s="112">
        <v>579837</v>
      </c>
      <c r="BK97" s="116">
        <v>1966515</v>
      </c>
      <c r="BL97" s="112">
        <v>850937</v>
      </c>
      <c r="BM97" s="116">
        <v>2188333</v>
      </c>
      <c r="BN97" s="112">
        <v>763105</v>
      </c>
      <c r="BO97" s="116">
        <v>2444949</v>
      </c>
      <c r="BP97" s="112">
        <v>618646</v>
      </c>
      <c r="BQ97" s="116">
        <v>2070220</v>
      </c>
      <c r="BR97" s="112">
        <v>761169</v>
      </c>
      <c r="BS97" s="116">
        <v>2002109</v>
      </c>
      <c r="BT97" s="112">
        <v>902221</v>
      </c>
      <c r="BU97" s="116">
        <v>1849160</v>
      </c>
      <c r="BV97" s="113">
        <v>1652162</v>
      </c>
      <c r="BW97" s="116">
        <v>1667708</v>
      </c>
      <c r="BX97" s="113">
        <v>1544695</v>
      </c>
      <c r="BY97" s="116">
        <v>1410973</v>
      </c>
      <c r="BZ97" s="113">
        <v>1075728</v>
      </c>
      <c r="CA97" s="116">
        <v>1396024</v>
      </c>
      <c r="CB97" s="113">
        <v>1055266</v>
      </c>
      <c r="CC97" s="116">
        <v>1423629</v>
      </c>
      <c r="CD97" s="113">
        <v>1364838</v>
      </c>
      <c r="CE97" s="116">
        <v>1368466</v>
      </c>
      <c r="CF97" s="113">
        <v>1201281</v>
      </c>
      <c r="CG97" s="116">
        <v>1595131</v>
      </c>
      <c r="CH97" s="113">
        <v>1208785</v>
      </c>
      <c r="CI97" s="116">
        <v>1522921</v>
      </c>
      <c r="CJ97" s="113">
        <v>1579971</v>
      </c>
      <c r="CK97" s="116">
        <v>1702284</v>
      </c>
      <c r="CL97" s="113">
        <v>1303417</v>
      </c>
      <c r="CM97" s="116">
        <v>1717331</v>
      </c>
      <c r="CN97" s="113">
        <v>1251896</v>
      </c>
      <c r="CO97" s="116">
        <v>1624407</v>
      </c>
      <c r="CP97" s="113">
        <v>1700470</v>
      </c>
      <c r="CQ97" s="116">
        <v>1754766</v>
      </c>
      <c r="CR97" s="113">
        <v>1270857</v>
      </c>
      <c r="CS97" s="116">
        <v>1690236</v>
      </c>
      <c r="CT97" s="113">
        <v>1116106</v>
      </c>
      <c r="CU97" s="116">
        <v>1585624</v>
      </c>
      <c r="CV97" s="113">
        <v>1490438</v>
      </c>
      <c r="CW97" s="116">
        <v>1510197</v>
      </c>
      <c r="CX97" s="113">
        <v>1343390</v>
      </c>
      <c r="CY97" s="116">
        <v>1620775</v>
      </c>
      <c r="CZ97" s="113">
        <v>1429409</v>
      </c>
      <c r="DA97" s="116">
        <v>1615879</v>
      </c>
      <c r="DB97" s="113">
        <v>1956967</v>
      </c>
      <c r="DC97" s="116">
        <v>1746822</v>
      </c>
      <c r="DD97" s="113">
        <v>1644441</v>
      </c>
      <c r="DE97" s="116">
        <v>1900203</v>
      </c>
      <c r="DF97" s="113">
        <v>1750168</v>
      </c>
      <c r="DG97" s="116">
        <v>1866599</v>
      </c>
      <c r="DH97" s="113">
        <v>2318526</v>
      </c>
      <c r="DI97" s="113">
        <v>1820625</v>
      </c>
      <c r="DJ97" s="113">
        <v>1769799</v>
      </c>
      <c r="DK97" s="113">
        <v>2240487</v>
      </c>
      <c r="DL97" s="113">
        <v>1720275</v>
      </c>
      <c r="DM97" s="113">
        <v>1159743</v>
      </c>
      <c r="DN97" s="113">
        <v>1260124</v>
      </c>
      <c r="DO97" s="113">
        <v>1158635</v>
      </c>
      <c r="DP97" s="113">
        <v>1036928</v>
      </c>
      <c r="DQ97" s="113">
        <v>1402983</v>
      </c>
      <c r="DR97" s="113">
        <v>1210254</v>
      </c>
      <c r="DS97" s="113">
        <v>1330554</v>
      </c>
      <c r="DT97" s="113">
        <v>1898555</v>
      </c>
      <c r="DU97" s="113">
        <v>1138265</v>
      </c>
      <c r="DV97" s="113">
        <v>1422065</v>
      </c>
      <c r="DW97" s="113">
        <v>1190567</v>
      </c>
      <c r="DX97" s="112">
        <v>874767</v>
      </c>
    </row>
    <row r="98" spans="1:128" x14ac:dyDescent="0.2">
      <c r="A98" s="105" t="s">
        <v>286</v>
      </c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102"/>
      <c r="AQ98" s="102"/>
      <c r="AR98" s="102"/>
      <c r="AS98" s="102"/>
      <c r="AT98" s="102"/>
      <c r="AU98" s="102"/>
      <c r="AV98" s="102"/>
      <c r="AW98" s="102"/>
      <c r="AX98" s="102"/>
      <c r="AY98" s="102"/>
      <c r="AZ98" s="102"/>
      <c r="BA98" s="102"/>
      <c r="BB98" s="102"/>
      <c r="BC98" s="102"/>
      <c r="BD98" s="102"/>
      <c r="BE98" s="102"/>
      <c r="BF98" s="102"/>
      <c r="BG98" s="102"/>
      <c r="BH98" s="102"/>
      <c r="BI98" s="102"/>
      <c r="BJ98" s="102"/>
      <c r="BK98" s="102"/>
      <c r="BL98" s="102"/>
      <c r="BM98" s="102"/>
      <c r="BN98" s="102"/>
      <c r="BO98" s="102"/>
      <c r="BP98" s="102"/>
      <c r="BQ98" s="102"/>
      <c r="BR98" s="102"/>
      <c r="BS98" s="102"/>
      <c r="BT98" s="102"/>
      <c r="BU98" s="102"/>
      <c r="BV98" s="102"/>
      <c r="BW98" s="102"/>
      <c r="BX98" s="102"/>
      <c r="BY98" s="102"/>
      <c r="BZ98" s="102"/>
      <c r="CA98" s="102"/>
      <c r="CB98" s="102"/>
      <c r="CC98" s="102"/>
      <c r="CD98" s="102"/>
      <c r="CE98" s="102"/>
      <c r="CF98" s="102"/>
      <c r="CG98" s="102"/>
      <c r="CH98" s="102"/>
      <c r="CI98" s="102"/>
      <c r="CJ98" s="102"/>
      <c r="CK98" s="102"/>
      <c r="CL98" s="102"/>
      <c r="CM98" s="103">
        <v>433</v>
      </c>
      <c r="CN98" s="113">
        <v>4379980</v>
      </c>
      <c r="CO98" s="114">
        <v>65827</v>
      </c>
      <c r="CP98" s="113">
        <v>3750818</v>
      </c>
      <c r="CQ98" s="115">
        <v>154068</v>
      </c>
      <c r="CR98" s="113">
        <v>2763245</v>
      </c>
      <c r="CS98" s="115">
        <v>162882</v>
      </c>
      <c r="CT98" s="113">
        <v>2548827</v>
      </c>
      <c r="CU98" s="115">
        <v>177436</v>
      </c>
      <c r="CV98" s="113">
        <v>4808164</v>
      </c>
      <c r="CW98" s="115">
        <v>187284</v>
      </c>
      <c r="CX98" s="113">
        <v>2795047</v>
      </c>
      <c r="CY98" s="115">
        <v>189993</v>
      </c>
      <c r="CZ98" s="113">
        <v>2341040</v>
      </c>
      <c r="DA98" s="115">
        <v>164700</v>
      </c>
      <c r="DB98" s="113">
        <v>1515630</v>
      </c>
      <c r="DC98" s="115">
        <v>150528</v>
      </c>
      <c r="DD98" s="112">
        <v>297136</v>
      </c>
      <c r="DE98" s="115">
        <v>150160</v>
      </c>
      <c r="DF98" s="112">
        <v>860509</v>
      </c>
      <c r="DG98" s="115">
        <v>131690</v>
      </c>
      <c r="DH98" s="112">
        <v>868213</v>
      </c>
      <c r="DI98" s="112">
        <v>851938</v>
      </c>
      <c r="DJ98" s="112">
        <v>958125</v>
      </c>
      <c r="DK98" s="112">
        <v>252243</v>
      </c>
      <c r="DL98" s="112">
        <v>563335</v>
      </c>
      <c r="DM98" s="112">
        <v>792952</v>
      </c>
      <c r="DN98" s="113">
        <v>1389160</v>
      </c>
      <c r="DO98" s="113">
        <v>1081281</v>
      </c>
      <c r="DP98" s="113">
        <v>1392047</v>
      </c>
      <c r="DQ98" s="113">
        <v>1518030</v>
      </c>
      <c r="DR98" s="113">
        <v>1151471</v>
      </c>
      <c r="DS98" s="113">
        <v>1276428</v>
      </c>
      <c r="DT98" s="113">
        <v>1503488</v>
      </c>
      <c r="DU98" s="113">
        <v>1124595</v>
      </c>
      <c r="DV98" s="113">
        <v>1160968</v>
      </c>
      <c r="DW98" s="113">
        <v>1197030</v>
      </c>
      <c r="DX98" s="112">
        <v>866995</v>
      </c>
    </row>
    <row r="99" spans="1:128" x14ac:dyDescent="0.2">
      <c r="A99" s="105" t="s">
        <v>550</v>
      </c>
      <c r="B99" s="112">
        <v>853297</v>
      </c>
      <c r="C99" s="115">
        <v>195672</v>
      </c>
      <c r="D99" s="112">
        <v>688551</v>
      </c>
      <c r="E99" s="115">
        <v>146031</v>
      </c>
      <c r="F99" s="112">
        <v>496692</v>
      </c>
      <c r="G99" s="115">
        <v>108196</v>
      </c>
      <c r="H99" s="112">
        <v>533514</v>
      </c>
      <c r="I99" s="115">
        <v>109594</v>
      </c>
      <c r="J99" s="112">
        <v>889468</v>
      </c>
      <c r="K99" s="115">
        <v>141986</v>
      </c>
      <c r="L99" s="112">
        <v>935273</v>
      </c>
      <c r="M99" s="115">
        <v>171330</v>
      </c>
      <c r="N99" s="113">
        <v>1042246</v>
      </c>
      <c r="O99" s="115">
        <v>195689</v>
      </c>
      <c r="P99" s="113">
        <v>1518711</v>
      </c>
      <c r="Q99" s="115">
        <v>245651</v>
      </c>
      <c r="R99" s="113">
        <v>1121897</v>
      </c>
      <c r="S99" s="115">
        <v>229262</v>
      </c>
      <c r="T99" s="113">
        <v>1154691</v>
      </c>
      <c r="U99" s="115">
        <v>208663</v>
      </c>
      <c r="V99" s="113">
        <v>1184877</v>
      </c>
      <c r="W99" s="115">
        <v>169471</v>
      </c>
      <c r="X99" s="112">
        <v>731185</v>
      </c>
      <c r="Y99" s="115">
        <v>122452</v>
      </c>
      <c r="Z99" s="112">
        <v>745032</v>
      </c>
      <c r="AA99" s="115">
        <v>101880</v>
      </c>
      <c r="AB99" s="112">
        <v>741415</v>
      </c>
      <c r="AC99" s="114">
        <v>79987</v>
      </c>
      <c r="AD99" s="112">
        <v>276556</v>
      </c>
      <c r="AE99" s="114">
        <v>55862</v>
      </c>
      <c r="AF99" s="112">
        <v>227282</v>
      </c>
      <c r="AG99" s="114">
        <v>63170</v>
      </c>
      <c r="AH99" s="112">
        <v>446495</v>
      </c>
      <c r="AI99" s="114">
        <v>72758</v>
      </c>
      <c r="AJ99" s="112">
        <v>471307</v>
      </c>
      <c r="AK99" s="114">
        <v>87570</v>
      </c>
      <c r="AL99" s="112">
        <v>625693</v>
      </c>
      <c r="AM99" s="115">
        <v>118437</v>
      </c>
      <c r="AN99" s="112">
        <v>888245</v>
      </c>
      <c r="AO99" s="115">
        <v>134863</v>
      </c>
      <c r="AP99" s="112">
        <v>685206</v>
      </c>
      <c r="AQ99" s="115">
        <v>124068</v>
      </c>
      <c r="AR99" s="112">
        <v>632381</v>
      </c>
      <c r="AS99" s="115">
        <v>120638</v>
      </c>
      <c r="AT99" s="112">
        <v>617331</v>
      </c>
      <c r="AU99" s="115">
        <v>105343</v>
      </c>
      <c r="AV99" s="112">
        <v>311452</v>
      </c>
      <c r="AW99" s="114">
        <v>73287</v>
      </c>
      <c r="AX99" s="112">
        <v>269356</v>
      </c>
      <c r="AY99" s="114">
        <v>65281</v>
      </c>
      <c r="AZ99" s="112">
        <v>254289</v>
      </c>
      <c r="BA99" s="114">
        <v>53369</v>
      </c>
      <c r="BB99" s="112">
        <v>178009</v>
      </c>
      <c r="BC99" s="114">
        <v>44289</v>
      </c>
      <c r="BD99" s="112">
        <v>204342</v>
      </c>
      <c r="BE99" s="114">
        <v>48369</v>
      </c>
      <c r="BF99" s="112">
        <v>370852</v>
      </c>
      <c r="BG99" s="114">
        <v>58003</v>
      </c>
      <c r="BH99" s="112">
        <v>534423</v>
      </c>
      <c r="BI99" s="114">
        <v>95825</v>
      </c>
      <c r="BJ99" s="112">
        <v>765984</v>
      </c>
      <c r="BK99" s="115">
        <v>136647</v>
      </c>
      <c r="BL99" s="113">
        <v>1401417</v>
      </c>
      <c r="BM99" s="115">
        <v>186543</v>
      </c>
      <c r="BN99" s="113">
        <v>1178067</v>
      </c>
      <c r="BO99" s="115">
        <v>183945</v>
      </c>
      <c r="BP99" s="113">
        <v>1381593</v>
      </c>
      <c r="BQ99" s="115">
        <v>174003</v>
      </c>
      <c r="BR99" s="113">
        <v>1759829</v>
      </c>
      <c r="BS99" s="115">
        <v>187627</v>
      </c>
      <c r="BT99" s="112">
        <v>896476</v>
      </c>
      <c r="BU99" s="115">
        <v>126812</v>
      </c>
      <c r="BV99" s="112">
        <v>765347</v>
      </c>
      <c r="BW99" s="115">
        <v>101992</v>
      </c>
      <c r="BX99" s="112">
        <v>783320</v>
      </c>
      <c r="BY99" s="114">
        <v>65624</v>
      </c>
      <c r="BZ99" s="112">
        <v>519947</v>
      </c>
      <c r="CA99" s="114">
        <v>55893</v>
      </c>
      <c r="CB99" s="112">
        <v>458479</v>
      </c>
      <c r="CC99" s="114">
        <v>55340</v>
      </c>
      <c r="CD99" s="112">
        <v>949364</v>
      </c>
      <c r="CE99" s="114">
        <v>74690</v>
      </c>
      <c r="CF99" s="112">
        <v>894347</v>
      </c>
      <c r="CG99" s="114">
        <v>85608</v>
      </c>
      <c r="CH99" s="113">
        <v>1217524</v>
      </c>
      <c r="CI99" s="115">
        <v>113380</v>
      </c>
      <c r="CJ99" s="113">
        <v>2458327</v>
      </c>
      <c r="CK99" s="115">
        <v>185829</v>
      </c>
      <c r="CL99" s="113">
        <v>1792675</v>
      </c>
      <c r="CM99" s="115">
        <v>177811</v>
      </c>
      <c r="CN99" s="113">
        <v>1414045</v>
      </c>
      <c r="CO99" s="115">
        <v>135204</v>
      </c>
      <c r="CP99" s="113">
        <v>1571301</v>
      </c>
      <c r="CQ99" s="115">
        <v>123119</v>
      </c>
      <c r="CR99" s="113">
        <v>1148697</v>
      </c>
      <c r="CS99" s="115">
        <v>112802</v>
      </c>
      <c r="CT99" s="112">
        <v>920243</v>
      </c>
      <c r="CU99" s="115">
        <v>100099</v>
      </c>
      <c r="CV99" s="112">
        <v>652943</v>
      </c>
      <c r="CW99" s="114">
        <v>66933</v>
      </c>
      <c r="CX99" s="112">
        <v>509281</v>
      </c>
      <c r="CY99" s="114">
        <v>56174</v>
      </c>
      <c r="CZ99" s="112">
        <v>749869</v>
      </c>
      <c r="DA99" s="114">
        <v>44735</v>
      </c>
      <c r="DB99" s="113">
        <v>1242805</v>
      </c>
      <c r="DC99" s="114">
        <v>54558</v>
      </c>
      <c r="DD99" s="112">
        <v>357729</v>
      </c>
      <c r="DE99" s="114">
        <v>42033</v>
      </c>
      <c r="DF99" s="112">
        <v>697054</v>
      </c>
      <c r="DG99" s="114">
        <v>43966</v>
      </c>
      <c r="DH99" s="113">
        <v>1467722</v>
      </c>
      <c r="DI99" s="113">
        <v>1180386</v>
      </c>
      <c r="DJ99" s="113">
        <v>1154403</v>
      </c>
      <c r="DK99" s="113">
        <v>1276122</v>
      </c>
      <c r="DL99" s="112">
        <v>811150</v>
      </c>
      <c r="DM99" s="112">
        <v>708211</v>
      </c>
      <c r="DN99" s="112">
        <v>649892</v>
      </c>
      <c r="DO99" s="112">
        <v>410532</v>
      </c>
      <c r="DP99" s="112">
        <v>422020</v>
      </c>
      <c r="DQ99" s="112">
        <v>772839</v>
      </c>
      <c r="DR99" s="112">
        <v>838871</v>
      </c>
      <c r="DS99" s="113">
        <v>1435476</v>
      </c>
      <c r="DT99" s="113">
        <v>2293609</v>
      </c>
      <c r="DU99" s="113">
        <v>1491591</v>
      </c>
      <c r="DV99" s="113">
        <v>1452094</v>
      </c>
      <c r="DW99" s="113">
        <v>1898022</v>
      </c>
      <c r="DX99" s="112">
        <v>857380</v>
      </c>
    </row>
    <row r="100" spans="1:128" x14ac:dyDescent="0.2">
      <c r="A100" s="105" t="s">
        <v>438</v>
      </c>
      <c r="B100" s="113">
        <v>1711411</v>
      </c>
      <c r="C100" s="115">
        <v>692525</v>
      </c>
      <c r="D100" s="113">
        <v>1958965</v>
      </c>
      <c r="E100" s="115">
        <v>737894</v>
      </c>
      <c r="F100" s="113">
        <v>1573838</v>
      </c>
      <c r="G100" s="115">
        <v>703106</v>
      </c>
      <c r="H100" s="113">
        <v>1640892</v>
      </c>
      <c r="I100" s="115">
        <v>737267</v>
      </c>
      <c r="J100" s="113">
        <v>1965845</v>
      </c>
      <c r="K100" s="115">
        <v>736048</v>
      </c>
      <c r="L100" s="113">
        <v>1802774</v>
      </c>
      <c r="M100" s="115">
        <v>784927</v>
      </c>
      <c r="N100" s="113">
        <v>1724424</v>
      </c>
      <c r="O100" s="115">
        <v>749369</v>
      </c>
      <c r="P100" s="113">
        <v>1999769</v>
      </c>
      <c r="Q100" s="115">
        <v>681999</v>
      </c>
      <c r="R100" s="113">
        <v>1497695</v>
      </c>
      <c r="S100" s="115">
        <v>636357</v>
      </c>
      <c r="T100" s="113">
        <v>1273274</v>
      </c>
      <c r="U100" s="115">
        <v>579036</v>
      </c>
      <c r="V100" s="113">
        <v>1667948</v>
      </c>
      <c r="W100" s="115">
        <v>654102</v>
      </c>
      <c r="X100" s="113">
        <v>1469022</v>
      </c>
      <c r="Y100" s="115">
        <v>605887</v>
      </c>
      <c r="Z100" s="113">
        <v>1587571</v>
      </c>
      <c r="AA100" s="115">
        <v>592804</v>
      </c>
      <c r="AB100" s="113">
        <v>1553462</v>
      </c>
      <c r="AC100" s="115">
        <v>595803</v>
      </c>
      <c r="AD100" s="113">
        <v>1488197</v>
      </c>
      <c r="AE100" s="115">
        <v>569856</v>
      </c>
      <c r="AF100" s="113">
        <v>1834066</v>
      </c>
      <c r="AG100" s="115">
        <v>607821</v>
      </c>
      <c r="AH100" s="113">
        <v>1995067</v>
      </c>
      <c r="AI100" s="115">
        <v>555834</v>
      </c>
      <c r="AJ100" s="113">
        <v>1753422</v>
      </c>
      <c r="AK100" s="115">
        <v>593123</v>
      </c>
      <c r="AL100" s="113">
        <v>1823537</v>
      </c>
      <c r="AM100" s="115">
        <v>570824</v>
      </c>
      <c r="AN100" s="113">
        <v>2159078</v>
      </c>
      <c r="AO100" s="115">
        <v>520839</v>
      </c>
      <c r="AP100" s="113">
        <v>1757938</v>
      </c>
      <c r="AQ100" s="115">
        <v>513178</v>
      </c>
      <c r="AR100" s="113">
        <v>1699437</v>
      </c>
      <c r="AS100" s="115">
        <v>494271</v>
      </c>
      <c r="AT100" s="113">
        <v>1987024</v>
      </c>
      <c r="AU100" s="115">
        <v>532566</v>
      </c>
      <c r="AV100" s="113">
        <v>1280840</v>
      </c>
      <c r="AW100" s="115">
        <v>480787</v>
      </c>
      <c r="AX100" s="113">
        <v>1205717</v>
      </c>
      <c r="AY100" s="115">
        <v>475605</v>
      </c>
      <c r="AZ100" s="113">
        <v>1516381</v>
      </c>
      <c r="BA100" s="115">
        <v>467442</v>
      </c>
      <c r="BB100" s="113">
        <v>1372160</v>
      </c>
      <c r="BC100" s="115">
        <v>455816</v>
      </c>
      <c r="BD100" s="113">
        <v>1152839</v>
      </c>
      <c r="BE100" s="115">
        <v>463258</v>
      </c>
      <c r="BF100" s="113">
        <v>1608777</v>
      </c>
      <c r="BG100" s="115">
        <v>414959</v>
      </c>
      <c r="BH100" s="113">
        <v>1556784</v>
      </c>
      <c r="BI100" s="115">
        <v>480493</v>
      </c>
      <c r="BJ100" s="113">
        <v>1360221</v>
      </c>
      <c r="BK100" s="115">
        <v>432178</v>
      </c>
      <c r="BL100" s="113">
        <v>1607598</v>
      </c>
      <c r="BM100" s="115">
        <v>370072</v>
      </c>
      <c r="BN100" s="113">
        <v>1131448</v>
      </c>
      <c r="BO100" s="115">
        <v>390806</v>
      </c>
      <c r="BP100" s="113">
        <v>1093615</v>
      </c>
      <c r="BQ100" s="115">
        <v>356592</v>
      </c>
      <c r="BR100" s="113">
        <v>1417096</v>
      </c>
      <c r="BS100" s="115">
        <v>367821</v>
      </c>
      <c r="BT100" s="113">
        <v>1062141</v>
      </c>
      <c r="BU100" s="115">
        <v>371981</v>
      </c>
      <c r="BV100" s="113">
        <v>1015538</v>
      </c>
      <c r="BW100" s="115">
        <v>350233</v>
      </c>
      <c r="BX100" s="113">
        <v>1205886</v>
      </c>
      <c r="BY100" s="115">
        <v>330068</v>
      </c>
      <c r="BZ100" s="112">
        <v>964066</v>
      </c>
      <c r="CA100" s="115">
        <v>346792</v>
      </c>
      <c r="CB100" s="112">
        <v>957374</v>
      </c>
      <c r="CC100" s="115">
        <v>341176</v>
      </c>
      <c r="CD100" s="113">
        <v>1289129</v>
      </c>
      <c r="CE100" s="115">
        <v>339297</v>
      </c>
      <c r="CF100" s="113">
        <v>1194644</v>
      </c>
      <c r="CG100" s="115">
        <v>376226</v>
      </c>
      <c r="CH100" s="113">
        <v>1283751</v>
      </c>
      <c r="CI100" s="115">
        <v>342299</v>
      </c>
      <c r="CJ100" s="113">
        <v>1170690</v>
      </c>
      <c r="CK100" s="115">
        <v>301840</v>
      </c>
      <c r="CL100" s="112">
        <v>985061</v>
      </c>
      <c r="CM100" s="115">
        <v>303255</v>
      </c>
      <c r="CN100" s="112">
        <v>936483</v>
      </c>
      <c r="CO100" s="115">
        <v>275528</v>
      </c>
      <c r="CP100" s="113">
        <v>1048482</v>
      </c>
      <c r="CQ100" s="115">
        <v>296785</v>
      </c>
      <c r="CR100" s="112">
        <v>956247</v>
      </c>
      <c r="CS100" s="115">
        <v>290788</v>
      </c>
      <c r="CT100" s="112">
        <v>954598</v>
      </c>
      <c r="CU100" s="115">
        <v>278606</v>
      </c>
      <c r="CV100" s="113">
        <v>1349024</v>
      </c>
      <c r="CW100" s="115">
        <v>270841</v>
      </c>
      <c r="CX100" s="113">
        <v>1156690</v>
      </c>
      <c r="CY100" s="115">
        <v>284242</v>
      </c>
      <c r="CZ100" s="113">
        <v>1168609</v>
      </c>
      <c r="DA100" s="115">
        <v>261712</v>
      </c>
      <c r="DB100" s="113">
        <v>1476053</v>
      </c>
      <c r="DC100" s="115">
        <v>269263</v>
      </c>
      <c r="DD100" s="113">
        <v>1333826</v>
      </c>
      <c r="DE100" s="115">
        <v>296907</v>
      </c>
      <c r="DF100" s="113">
        <v>1337693</v>
      </c>
      <c r="DG100" s="115">
        <v>255931</v>
      </c>
      <c r="DH100" s="113">
        <v>1296473</v>
      </c>
      <c r="DI100" s="113">
        <v>1159845</v>
      </c>
      <c r="DJ100" s="113">
        <v>1073372</v>
      </c>
      <c r="DK100" s="113">
        <v>1333655</v>
      </c>
      <c r="DL100" s="113">
        <v>1167667</v>
      </c>
      <c r="DM100" s="113">
        <v>1132440</v>
      </c>
      <c r="DN100" s="113">
        <v>1447016</v>
      </c>
      <c r="DO100" s="113">
        <v>1268108</v>
      </c>
      <c r="DP100" s="113">
        <v>1163662</v>
      </c>
      <c r="DQ100" s="113">
        <v>1396220</v>
      </c>
      <c r="DR100" s="113">
        <v>1119446</v>
      </c>
      <c r="DS100" s="112">
        <v>983160</v>
      </c>
      <c r="DT100" s="112">
        <v>930729</v>
      </c>
      <c r="DU100" s="112">
        <v>880123</v>
      </c>
      <c r="DV100" s="112">
        <v>883965</v>
      </c>
      <c r="DW100" s="113">
        <v>1111626</v>
      </c>
      <c r="DX100" s="112">
        <v>820838</v>
      </c>
    </row>
    <row r="101" spans="1:128" x14ac:dyDescent="0.2">
      <c r="A101" s="105" t="s">
        <v>804</v>
      </c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102"/>
      <c r="AQ101" s="102"/>
      <c r="AR101" s="102"/>
      <c r="AS101" s="102"/>
      <c r="AT101" s="102"/>
      <c r="AU101" s="102"/>
      <c r="AV101" s="102"/>
      <c r="AW101" s="102"/>
      <c r="AX101" s="102"/>
      <c r="AY101" s="102"/>
      <c r="AZ101" s="102"/>
      <c r="BA101" s="102"/>
      <c r="BB101" s="102"/>
      <c r="BC101" s="102"/>
      <c r="BD101" s="102"/>
      <c r="BE101" s="102"/>
      <c r="BF101" s="102"/>
      <c r="BG101" s="102"/>
      <c r="BH101" s="102"/>
      <c r="BI101" s="102"/>
      <c r="BJ101" s="102"/>
      <c r="BK101" s="102"/>
      <c r="BL101" s="102"/>
      <c r="BM101" s="102"/>
      <c r="BN101" s="102"/>
      <c r="BO101" s="102"/>
      <c r="BP101" s="102"/>
      <c r="BQ101" s="102"/>
      <c r="BR101" s="102"/>
      <c r="BS101" s="102"/>
      <c r="BT101" s="102"/>
      <c r="BU101" s="102"/>
      <c r="BV101" s="102"/>
      <c r="BW101" s="102"/>
      <c r="BX101" s="102"/>
      <c r="BY101" s="102"/>
      <c r="BZ101" s="102"/>
      <c r="CA101" s="102"/>
      <c r="CB101" s="102"/>
      <c r="CC101" s="102"/>
      <c r="CD101" s="102"/>
      <c r="CE101" s="102"/>
      <c r="CF101" s="102"/>
      <c r="CG101" s="102"/>
      <c r="CH101" s="102"/>
      <c r="CI101" s="102"/>
      <c r="CJ101" s="102"/>
      <c r="CK101" s="102"/>
      <c r="CL101" s="102"/>
      <c r="CM101" s="102"/>
      <c r="CN101" s="102"/>
      <c r="CO101" s="102"/>
      <c r="CP101" s="102"/>
      <c r="CQ101" s="102"/>
      <c r="CR101" s="102"/>
      <c r="CS101" s="102"/>
      <c r="CT101" s="102"/>
      <c r="CU101" s="102"/>
      <c r="CV101" s="102"/>
      <c r="CW101" s="102"/>
      <c r="CX101" s="102"/>
      <c r="CY101" s="102"/>
      <c r="CZ101" s="102"/>
      <c r="DA101" s="102"/>
      <c r="DB101" s="102"/>
      <c r="DC101" s="102"/>
      <c r="DD101" s="102"/>
      <c r="DE101" s="102"/>
      <c r="DF101" s="102"/>
      <c r="DG101" s="102"/>
      <c r="DH101" s="102"/>
      <c r="DI101" s="102"/>
      <c r="DJ101" s="102"/>
      <c r="DK101" s="102"/>
      <c r="DL101" s="102"/>
      <c r="DM101" s="102"/>
      <c r="DN101" s="102"/>
      <c r="DO101" s="102"/>
      <c r="DP101" s="102"/>
      <c r="DQ101" s="102"/>
      <c r="DR101" s="112">
        <v>100253</v>
      </c>
      <c r="DS101" s="112">
        <v>470980</v>
      </c>
      <c r="DT101" s="113">
        <v>1418013</v>
      </c>
      <c r="DU101" s="113">
        <v>1098143</v>
      </c>
      <c r="DV101" s="112">
        <v>920320</v>
      </c>
      <c r="DW101" s="113">
        <v>1195516</v>
      </c>
      <c r="DX101" s="112">
        <v>781069</v>
      </c>
    </row>
    <row r="102" spans="1:128" x14ac:dyDescent="0.2">
      <c r="A102" s="105" t="s">
        <v>538</v>
      </c>
      <c r="B102" s="102"/>
      <c r="C102" s="102"/>
      <c r="D102" s="112">
        <v>182893</v>
      </c>
      <c r="E102" s="103">
        <v>906</v>
      </c>
      <c r="F102" s="112">
        <v>901391</v>
      </c>
      <c r="G102" s="114">
        <v>51967</v>
      </c>
      <c r="H102" s="112">
        <v>951637</v>
      </c>
      <c r="I102" s="115">
        <v>110188</v>
      </c>
      <c r="J102" s="113">
        <v>1033041</v>
      </c>
      <c r="K102" s="115">
        <v>117916</v>
      </c>
      <c r="L102" s="112">
        <v>821923</v>
      </c>
      <c r="M102" s="115">
        <v>124847</v>
      </c>
      <c r="N102" s="112">
        <v>783208</v>
      </c>
      <c r="O102" s="115">
        <v>135676</v>
      </c>
      <c r="P102" s="112">
        <v>992982</v>
      </c>
      <c r="Q102" s="115">
        <v>147456</v>
      </c>
      <c r="R102" s="112">
        <v>766161</v>
      </c>
      <c r="S102" s="115">
        <v>137840</v>
      </c>
      <c r="T102" s="112">
        <v>712389</v>
      </c>
      <c r="U102" s="115">
        <v>127898</v>
      </c>
      <c r="V102" s="112">
        <v>877665</v>
      </c>
      <c r="W102" s="115">
        <v>150475</v>
      </c>
      <c r="X102" s="112">
        <v>745024</v>
      </c>
      <c r="Y102" s="115">
        <v>144579</v>
      </c>
      <c r="Z102" s="112">
        <v>728249</v>
      </c>
      <c r="AA102" s="115">
        <v>152099</v>
      </c>
      <c r="AB102" s="112">
        <v>847990</v>
      </c>
      <c r="AC102" s="115">
        <v>146775</v>
      </c>
      <c r="AD102" s="112">
        <v>667349</v>
      </c>
      <c r="AE102" s="115">
        <v>136841</v>
      </c>
      <c r="AF102" s="112">
        <v>638990</v>
      </c>
      <c r="AG102" s="115">
        <v>150032</v>
      </c>
      <c r="AH102" s="112">
        <v>716048</v>
      </c>
      <c r="AI102" s="115">
        <v>145792</v>
      </c>
      <c r="AJ102" s="112">
        <v>586494</v>
      </c>
      <c r="AK102" s="115">
        <v>146171</v>
      </c>
      <c r="AL102" s="112">
        <v>595022</v>
      </c>
      <c r="AM102" s="115">
        <v>149801</v>
      </c>
      <c r="AN102" s="112">
        <v>796420</v>
      </c>
      <c r="AO102" s="115">
        <v>158984</v>
      </c>
      <c r="AP102" s="112">
        <v>678553</v>
      </c>
      <c r="AQ102" s="115">
        <v>148879</v>
      </c>
      <c r="AR102" s="112">
        <v>795846</v>
      </c>
      <c r="AS102" s="115">
        <v>143500</v>
      </c>
      <c r="AT102" s="112">
        <v>683770</v>
      </c>
      <c r="AU102" s="115">
        <v>139028</v>
      </c>
      <c r="AV102" s="112">
        <v>644728</v>
      </c>
      <c r="AW102" s="115">
        <v>134465</v>
      </c>
      <c r="AX102" s="113">
        <v>1206320</v>
      </c>
      <c r="AY102" s="115">
        <v>243309</v>
      </c>
      <c r="AZ102" s="113">
        <v>1545508</v>
      </c>
      <c r="BA102" s="115">
        <v>340349</v>
      </c>
      <c r="BB102" s="113">
        <v>1486776</v>
      </c>
      <c r="BC102" s="115">
        <v>448177</v>
      </c>
      <c r="BD102" s="113">
        <v>1386314</v>
      </c>
      <c r="BE102" s="115">
        <v>502864</v>
      </c>
      <c r="BF102" s="113">
        <v>1806160</v>
      </c>
      <c r="BG102" s="115">
        <v>501073</v>
      </c>
      <c r="BH102" s="113">
        <v>1469701</v>
      </c>
      <c r="BI102" s="115">
        <v>575767</v>
      </c>
      <c r="BJ102" s="113">
        <v>1159670</v>
      </c>
      <c r="BK102" s="115">
        <v>560555</v>
      </c>
      <c r="BL102" s="113">
        <v>1475655</v>
      </c>
      <c r="BM102" s="115">
        <v>572183</v>
      </c>
      <c r="BN102" s="113">
        <v>1252048</v>
      </c>
      <c r="BO102" s="115">
        <v>598096</v>
      </c>
      <c r="BP102" s="113">
        <v>1264619</v>
      </c>
      <c r="BQ102" s="115">
        <v>558606</v>
      </c>
      <c r="BR102" s="113">
        <v>1535535</v>
      </c>
      <c r="BS102" s="115">
        <v>648494</v>
      </c>
      <c r="BT102" s="113">
        <v>1140898</v>
      </c>
      <c r="BU102" s="115">
        <v>668185</v>
      </c>
      <c r="BV102" s="113">
        <v>1127338</v>
      </c>
      <c r="BW102" s="115">
        <v>675720</v>
      </c>
      <c r="BX102" s="113">
        <v>1365025</v>
      </c>
      <c r="BY102" s="115">
        <v>645120</v>
      </c>
      <c r="BZ102" s="113">
        <v>1073473</v>
      </c>
      <c r="CA102" s="115">
        <v>683021</v>
      </c>
      <c r="CB102" s="113">
        <v>1057473</v>
      </c>
      <c r="CC102" s="115">
        <v>678545</v>
      </c>
      <c r="CD102" s="113">
        <v>1382920</v>
      </c>
      <c r="CE102" s="115">
        <v>646558</v>
      </c>
      <c r="CF102" s="112">
        <v>895984</v>
      </c>
      <c r="CG102" s="115">
        <v>676936</v>
      </c>
      <c r="CH102" s="112">
        <v>970613</v>
      </c>
      <c r="CI102" s="115">
        <v>624567</v>
      </c>
      <c r="CJ102" s="113">
        <v>1403702</v>
      </c>
      <c r="CK102" s="115">
        <v>679837</v>
      </c>
      <c r="CL102" s="113">
        <v>1247801</v>
      </c>
      <c r="CM102" s="115">
        <v>714767</v>
      </c>
      <c r="CN102" s="113">
        <v>1190869</v>
      </c>
      <c r="CO102" s="115">
        <v>663120</v>
      </c>
      <c r="CP102" s="113">
        <v>1534632</v>
      </c>
      <c r="CQ102" s="115">
        <v>736582</v>
      </c>
      <c r="CR102" s="113">
        <v>1145395</v>
      </c>
      <c r="CS102" s="115">
        <v>727210</v>
      </c>
      <c r="CT102" s="113">
        <v>1149294</v>
      </c>
      <c r="CU102" s="115">
        <v>752400</v>
      </c>
      <c r="CV102" s="113">
        <v>1653914</v>
      </c>
      <c r="CW102" s="115">
        <v>797366</v>
      </c>
      <c r="CX102" s="113">
        <v>1372829</v>
      </c>
      <c r="CY102" s="115">
        <v>796873</v>
      </c>
      <c r="CZ102" s="113">
        <v>1380082</v>
      </c>
      <c r="DA102" s="115">
        <v>768634</v>
      </c>
      <c r="DB102" s="113">
        <v>1182868</v>
      </c>
      <c r="DC102" s="115">
        <v>724006</v>
      </c>
      <c r="DD102" s="112">
        <v>927036</v>
      </c>
      <c r="DE102" s="115">
        <v>715365</v>
      </c>
      <c r="DF102" s="112">
        <v>939390</v>
      </c>
      <c r="DG102" s="115">
        <v>657919</v>
      </c>
      <c r="DH102" s="113">
        <v>1259152</v>
      </c>
      <c r="DI102" s="113">
        <v>1062538</v>
      </c>
      <c r="DJ102" s="113">
        <v>1125236</v>
      </c>
      <c r="DK102" s="113">
        <v>2344644</v>
      </c>
      <c r="DL102" s="113">
        <v>2157670</v>
      </c>
      <c r="DM102" s="112">
        <v>984704</v>
      </c>
      <c r="DN102" s="113">
        <v>1085150</v>
      </c>
      <c r="DO102" s="112">
        <v>796148</v>
      </c>
      <c r="DP102" s="112">
        <v>841024</v>
      </c>
      <c r="DQ102" s="113">
        <v>1141106</v>
      </c>
      <c r="DR102" s="112">
        <v>826084</v>
      </c>
      <c r="DS102" s="112">
        <v>838827</v>
      </c>
      <c r="DT102" s="113">
        <v>1075698</v>
      </c>
      <c r="DU102" s="112">
        <v>851168</v>
      </c>
      <c r="DV102" s="112">
        <v>775669</v>
      </c>
      <c r="DW102" s="112">
        <v>990042</v>
      </c>
      <c r="DX102" s="112">
        <v>726676</v>
      </c>
    </row>
    <row r="103" spans="1:128" x14ac:dyDescent="0.2">
      <c r="A103" s="105" t="s">
        <v>802</v>
      </c>
      <c r="B103" s="112">
        <v>532632</v>
      </c>
      <c r="C103" s="115">
        <v>121382</v>
      </c>
      <c r="D103" s="112">
        <v>623135</v>
      </c>
      <c r="E103" s="115">
        <v>125519</v>
      </c>
      <c r="F103" s="112">
        <v>479325</v>
      </c>
      <c r="G103" s="115">
        <v>112960</v>
      </c>
      <c r="H103" s="112">
        <v>509577</v>
      </c>
      <c r="I103" s="115">
        <v>117867</v>
      </c>
      <c r="J103" s="112">
        <v>609417</v>
      </c>
      <c r="K103" s="115">
        <v>123863</v>
      </c>
      <c r="L103" s="112">
        <v>460848</v>
      </c>
      <c r="M103" s="115">
        <v>108342</v>
      </c>
      <c r="N103" s="112">
        <v>465669</v>
      </c>
      <c r="O103" s="115">
        <v>110398</v>
      </c>
      <c r="P103" s="112">
        <v>629112</v>
      </c>
      <c r="Q103" s="115">
        <v>122590</v>
      </c>
      <c r="R103" s="112">
        <v>439266</v>
      </c>
      <c r="S103" s="115">
        <v>108039</v>
      </c>
      <c r="T103" s="112">
        <v>458191</v>
      </c>
      <c r="U103" s="114">
        <v>97480</v>
      </c>
      <c r="V103" s="112">
        <v>580625</v>
      </c>
      <c r="W103" s="115">
        <v>112854</v>
      </c>
      <c r="X103" s="112">
        <v>452173</v>
      </c>
      <c r="Y103" s="114">
        <v>99949</v>
      </c>
      <c r="Z103" s="112">
        <v>481184</v>
      </c>
      <c r="AA103" s="115">
        <v>111578</v>
      </c>
      <c r="AB103" s="112">
        <v>596302</v>
      </c>
      <c r="AC103" s="115">
        <v>109373</v>
      </c>
      <c r="AD103" s="112">
        <v>436531</v>
      </c>
      <c r="AE103" s="114">
        <v>93728</v>
      </c>
      <c r="AF103" s="112">
        <v>457180</v>
      </c>
      <c r="AG103" s="115">
        <v>115048</v>
      </c>
      <c r="AH103" s="112">
        <v>535313</v>
      </c>
      <c r="AI103" s="115">
        <v>104972</v>
      </c>
      <c r="AJ103" s="112">
        <v>460728</v>
      </c>
      <c r="AK103" s="115">
        <v>105847</v>
      </c>
      <c r="AL103" s="112">
        <v>480812</v>
      </c>
      <c r="AM103" s="115">
        <v>100842</v>
      </c>
      <c r="AN103" s="112">
        <v>655216</v>
      </c>
      <c r="AO103" s="115">
        <v>109973</v>
      </c>
      <c r="AP103" s="112">
        <v>494770</v>
      </c>
      <c r="AQ103" s="114">
        <v>92724</v>
      </c>
      <c r="AR103" s="112">
        <v>497487</v>
      </c>
      <c r="AS103" s="114">
        <v>94912</v>
      </c>
      <c r="AT103" s="112">
        <v>605529</v>
      </c>
      <c r="AU103" s="115">
        <v>102970</v>
      </c>
      <c r="AV103" s="112">
        <v>480770</v>
      </c>
      <c r="AW103" s="114">
        <v>95897</v>
      </c>
      <c r="AX103" s="112">
        <v>503345</v>
      </c>
      <c r="AY103" s="115">
        <v>106214</v>
      </c>
      <c r="AZ103" s="112">
        <v>537093</v>
      </c>
      <c r="BA103" s="114">
        <v>98918</v>
      </c>
      <c r="BB103" s="112">
        <v>450566</v>
      </c>
      <c r="BC103" s="114">
        <v>94345</v>
      </c>
      <c r="BD103" s="112">
        <v>502340</v>
      </c>
      <c r="BE103" s="115">
        <v>107038</v>
      </c>
      <c r="BF103" s="112">
        <v>562536</v>
      </c>
      <c r="BG103" s="114">
        <v>94652</v>
      </c>
      <c r="BH103" s="112">
        <v>441967</v>
      </c>
      <c r="BI103" s="115">
        <v>107205</v>
      </c>
      <c r="BJ103" s="112">
        <v>460988</v>
      </c>
      <c r="BK103" s="115">
        <v>102943</v>
      </c>
      <c r="BL103" s="112">
        <v>570395</v>
      </c>
      <c r="BM103" s="114">
        <v>89172</v>
      </c>
      <c r="BN103" s="112">
        <v>474009</v>
      </c>
      <c r="BO103" s="115">
        <v>100959</v>
      </c>
      <c r="BP103" s="112">
        <v>460032</v>
      </c>
      <c r="BQ103" s="114">
        <v>95013</v>
      </c>
      <c r="BR103" s="112">
        <v>583493</v>
      </c>
      <c r="BS103" s="114">
        <v>99028</v>
      </c>
      <c r="BT103" s="112">
        <v>426294</v>
      </c>
      <c r="BU103" s="114">
        <v>88872</v>
      </c>
      <c r="BV103" s="112">
        <v>451026</v>
      </c>
      <c r="BW103" s="115">
        <v>101496</v>
      </c>
      <c r="BX103" s="112">
        <v>547520</v>
      </c>
      <c r="BY103" s="114">
        <v>90211</v>
      </c>
      <c r="BZ103" s="112">
        <v>466175</v>
      </c>
      <c r="CA103" s="114">
        <v>99901</v>
      </c>
      <c r="CB103" s="112">
        <v>458285</v>
      </c>
      <c r="CC103" s="114">
        <v>98941</v>
      </c>
      <c r="CD103" s="112">
        <v>580101</v>
      </c>
      <c r="CE103" s="114">
        <v>88176</v>
      </c>
      <c r="CF103" s="112">
        <v>525054</v>
      </c>
      <c r="CG103" s="114">
        <v>97539</v>
      </c>
      <c r="CH103" s="112">
        <v>497275</v>
      </c>
      <c r="CI103" s="114">
        <v>94739</v>
      </c>
      <c r="CJ103" s="112">
        <v>593378</v>
      </c>
      <c r="CK103" s="114">
        <v>95368</v>
      </c>
      <c r="CL103" s="112">
        <v>472052</v>
      </c>
      <c r="CM103" s="115">
        <v>111551</v>
      </c>
      <c r="CN103" s="112">
        <v>432229</v>
      </c>
      <c r="CO103" s="115">
        <v>108148</v>
      </c>
      <c r="CP103" s="112">
        <v>604498</v>
      </c>
      <c r="CQ103" s="115">
        <v>120329</v>
      </c>
      <c r="CR103" s="112">
        <v>504937</v>
      </c>
      <c r="CS103" s="115">
        <v>135826</v>
      </c>
      <c r="CT103" s="112">
        <v>479362</v>
      </c>
      <c r="CU103" s="115">
        <v>124480</v>
      </c>
      <c r="CV103" s="112">
        <v>553830</v>
      </c>
      <c r="CW103" s="115">
        <v>126879</v>
      </c>
      <c r="CX103" s="112">
        <v>502108</v>
      </c>
      <c r="CY103" s="115">
        <v>142641</v>
      </c>
      <c r="CZ103" s="112">
        <v>499833</v>
      </c>
      <c r="DA103" s="115">
        <v>141793</v>
      </c>
      <c r="DB103" s="112">
        <v>640847</v>
      </c>
      <c r="DC103" s="115">
        <v>139555</v>
      </c>
      <c r="DD103" s="112">
        <v>500437</v>
      </c>
      <c r="DE103" s="115">
        <v>150709</v>
      </c>
      <c r="DF103" s="112">
        <v>458909</v>
      </c>
      <c r="DG103" s="115">
        <v>127494</v>
      </c>
      <c r="DH103" s="112">
        <v>605530</v>
      </c>
      <c r="DI103" s="112">
        <v>395539</v>
      </c>
      <c r="DJ103" s="112">
        <v>322664</v>
      </c>
      <c r="DK103" s="112">
        <v>394652</v>
      </c>
      <c r="DL103" s="112">
        <v>306431</v>
      </c>
      <c r="DM103" s="112">
        <v>766303</v>
      </c>
      <c r="DN103" s="113">
        <v>1076006</v>
      </c>
      <c r="DO103" s="112">
        <v>692986</v>
      </c>
      <c r="DP103" s="112">
        <v>731199</v>
      </c>
      <c r="DQ103" s="112">
        <v>984249</v>
      </c>
      <c r="DR103" s="112">
        <v>712779</v>
      </c>
      <c r="DS103" s="112">
        <v>750629</v>
      </c>
      <c r="DT103" s="112">
        <v>926267</v>
      </c>
      <c r="DU103" s="112">
        <v>767957</v>
      </c>
      <c r="DV103" s="112">
        <v>816158</v>
      </c>
      <c r="DW103" s="113">
        <v>1034664</v>
      </c>
      <c r="DX103" s="112">
        <v>721891</v>
      </c>
    </row>
    <row r="104" spans="1:128" x14ac:dyDescent="0.2">
      <c r="A104" s="105" t="s">
        <v>164</v>
      </c>
      <c r="B104" s="112">
        <v>257793</v>
      </c>
      <c r="C104" s="114">
        <v>81411</v>
      </c>
      <c r="D104" s="112">
        <v>350424</v>
      </c>
      <c r="E104" s="114">
        <v>88516</v>
      </c>
      <c r="F104" s="112">
        <v>246523</v>
      </c>
      <c r="G104" s="114">
        <v>77744</v>
      </c>
      <c r="H104" s="112">
        <v>186529</v>
      </c>
      <c r="I104" s="114">
        <v>48706</v>
      </c>
      <c r="J104" s="112">
        <v>240182</v>
      </c>
      <c r="K104" s="114">
        <v>43698</v>
      </c>
      <c r="L104" s="112">
        <v>189161</v>
      </c>
      <c r="M104" s="114">
        <v>45012</v>
      </c>
      <c r="N104" s="112">
        <v>184483</v>
      </c>
      <c r="O104" s="114">
        <v>40185</v>
      </c>
      <c r="P104" s="112">
        <v>251378</v>
      </c>
      <c r="Q104" s="114">
        <v>47437</v>
      </c>
      <c r="R104" s="112">
        <v>168901</v>
      </c>
      <c r="S104" s="114">
        <v>35084</v>
      </c>
      <c r="T104" s="112">
        <v>160612</v>
      </c>
      <c r="U104" s="114">
        <v>37188</v>
      </c>
      <c r="V104" s="112">
        <v>229319</v>
      </c>
      <c r="W104" s="114">
        <v>44632</v>
      </c>
      <c r="X104" s="112">
        <v>186943</v>
      </c>
      <c r="Y104" s="114">
        <v>36107</v>
      </c>
      <c r="Z104" s="112">
        <v>205531</v>
      </c>
      <c r="AA104" s="114">
        <v>41721</v>
      </c>
      <c r="AB104" s="112">
        <v>263542</v>
      </c>
      <c r="AC104" s="114">
        <v>38017</v>
      </c>
      <c r="AD104" s="112">
        <v>151672</v>
      </c>
      <c r="AE104" s="114">
        <v>33788</v>
      </c>
      <c r="AF104" s="112">
        <v>138116</v>
      </c>
      <c r="AG104" s="114">
        <v>39331</v>
      </c>
      <c r="AH104" s="112">
        <v>176153</v>
      </c>
      <c r="AI104" s="114">
        <v>29748</v>
      </c>
      <c r="AJ104" s="112">
        <v>146629</v>
      </c>
      <c r="AK104" s="114">
        <v>30351</v>
      </c>
      <c r="AL104" s="112">
        <v>174461</v>
      </c>
      <c r="AM104" s="114">
        <v>41859</v>
      </c>
      <c r="AN104" s="112">
        <v>241896</v>
      </c>
      <c r="AO104" s="114">
        <v>38215</v>
      </c>
      <c r="AP104" s="112">
        <v>132744</v>
      </c>
      <c r="AQ104" s="114">
        <v>37487</v>
      </c>
      <c r="AR104" s="112">
        <v>146622</v>
      </c>
      <c r="AS104" s="114">
        <v>41307</v>
      </c>
      <c r="AT104" s="112">
        <v>163435</v>
      </c>
      <c r="AU104" s="114">
        <v>41567</v>
      </c>
      <c r="AV104" s="112">
        <v>142330</v>
      </c>
      <c r="AW104" s="114">
        <v>34572</v>
      </c>
      <c r="AX104" s="112">
        <v>145779</v>
      </c>
      <c r="AY104" s="114">
        <v>34900</v>
      </c>
      <c r="AZ104" s="112">
        <v>183352</v>
      </c>
      <c r="BA104" s="114">
        <v>33191</v>
      </c>
      <c r="BB104" s="112">
        <v>140915</v>
      </c>
      <c r="BC104" s="114">
        <v>37911</v>
      </c>
      <c r="BD104" s="112">
        <v>167860</v>
      </c>
      <c r="BE104" s="114">
        <v>38911</v>
      </c>
      <c r="BF104" s="112">
        <v>188163</v>
      </c>
      <c r="BG104" s="114">
        <v>34214</v>
      </c>
      <c r="BH104" s="112">
        <v>139164</v>
      </c>
      <c r="BI104" s="114">
        <v>33332</v>
      </c>
      <c r="BJ104" s="112">
        <v>126877</v>
      </c>
      <c r="BK104" s="114">
        <v>30414</v>
      </c>
      <c r="BL104" s="112">
        <v>161725</v>
      </c>
      <c r="BM104" s="114">
        <v>34833</v>
      </c>
      <c r="BN104" s="112">
        <v>118184</v>
      </c>
      <c r="BO104" s="114">
        <v>32317</v>
      </c>
      <c r="BP104" s="112">
        <v>126631</v>
      </c>
      <c r="BQ104" s="114">
        <v>32670</v>
      </c>
      <c r="BR104" s="112">
        <v>154981</v>
      </c>
      <c r="BS104" s="114">
        <v>31608</v>
      </c>
      <c r="BT104" s="112">
        <v>137282</v>
      </c>
      <c r="BU104" s="114">
        <v>36492</v>
      </c>
      <c r="BV104" s="112">
        <v>123840</v>
      </c>
      <c r="BW104" s="114">
        <v>38238</v>
      </c>
      <c r="BX104" s="112">
        <v>350980</v>
      </c>
      <c r="BY104" s="114">
        <v>45179</v>
      </c>
      <c r="BZ104" s="112">
        <v>254450</v>
      </c>
      <c r="CA104" s="114">
        <v>44068</v>
      </c>
      <c r="CB104" s="112">
        <v>209841</v>
      </c>
      <c r="CC104" s="114">
        <v>41498</v>
      </c>
      <c r="CD104" s="112">
        <v>546912</v>
      </c>
      <c r="CE104" s="114">
        <v>43473</v>
      </c>
      <c r="CF104" s="112">
        <v>522420</v>
      </c>
      <c r="CG104" s="114">
        <v>52875</v>
      </c>
      <c r="CH104" s="112">
        <v>328884</v>
      </c>
      <c r="CI104" s="114">
        <v>48016</v>
      </c>
      <c r="CJ104" s="112">
        <v>303134</v>
      </c>
      <c r="CK104" s="114">
        <v>47715</v>
      </c>
      <c r="CL104" s="112">
        <v>230879</v>
      </c>
      <c r="CM104" s="114">
        <v>57321</v>
      </c>
      <c r="CN104" s="112">
        <v>268240</v>
      </c>
      <c r="CO104" s="114">
        <v>67354</v>
      </c>
      <c r="CP104" s="112">
        <v>681917</v>
      </c>
      <c r="CQ104" s="115">
        <v>129240</v>
      </c>
      <c r="CR104" s="112">
        <v>622670</v>
      </c>
      <c r="CS104" s="115">
        <v>155883</v>
      </c>
      <c r="CT104" s="112">
        <v>635273</v>
      </c>
      <c r="CU104" s="115">
        <v>174594</v>
      </c>
      <c r="CV104" s="112">
        <v>900345</v>
      </c>
      <c r="CW104" s="115">
        <v>190047</v>
      </c>
      <c r="CX104" s="112">
        <v>498149</v>
      </c>
      <c r="CY104" s="115">
        <v>176297</v>
      </c>
      <c r="CZ104" s="112">
        <v>746458</v>
      </c>
      <c r="DA104" s="115">
        <v>198066</v>
      </c>
      <c r="DB104" s="112">
        <v>823872</v>
      </c>
      <c r="DC104" s="115">
        <v>181879</v>
      </c>
      <c r="DD104" s="112">
        <v>546602</v>
      </c>
      <c r="DE104" s="115">
        <v>161169</v>
      </c>
      <c r="DF104" s="112">
        <v>478248</v>
      </c>
      <c r="DG104" s="115">
        <v>104874</v>
      </c>
      <c r="DH104" s="112">
        <v>498649</v>
      </c>
      <c r="DI104" s="112">
        <v>404085</v>
      </c>
      <c r="DJ104" s="112">
        <v>417016</v>
      </c>
      <c r="DK104" s="112">
        <v>539471</v>
      </c>
      <c r="DL104" s="112">
        <v>623154</v>
      </c>
      <c r="DM104" s="112">
        <v>514890</v>
      </c>
      <c r="DN104" s="112">
        <v>743050</v>
      </c>
      <c r="DO104" s="112">
        <v>478515</v>
      </c>
      <c r="DP104" s="112">
        <v>837526</v>
      </c>
      <c r="DQ104" s="113">
        <v>1138944</v>
      </c>
      <c r="DR104" s="112">
        <v>992443</v>
      </c>
      <c r="DS104" s="112">
        <v>847164</v>
      </c>
      <c r="DT104" s="112">
        <v>945540</v>
      </c>
      <c r="DU104" s="118">
        <v>35644159</v>
      </c>
      <c r="DV104" s="112">
        <v>953191</v>
      </c>
      <c r="DW104" s="113">
        <v>1285482</v>
      </c>
      <c r="DX104" s="112">
        <v>712331</v>
      </c>
    </row>
    <row r="105" spans="1:128" x14ac:dyDescent="0.2">
      <c r="A105" s="105" t="s">
        <v>243</v>
      </c>
      <c r="B105" s="108">
        <v>47725</v>
      </c>
      <c r="C105" s="114">
        <v>16509</v>
      </c>
      <c r="D105" s="108">
        <v>60520</v>
      </c>
      <c r="E105" s="114">
        <v>17242</v>
      </c>
      <c r="F105" s="108">
        <v>44536</v>
      </c>
      <c r="G105" s="114">
        <v>15421</v>
      </c>
      <c r="H105" s="108">
        <v>46181</v>
      </c>
      <c r="I105" s="114">
        <v>15985</v>
      </c>
      <c r="J105" s="108">
        <v>56089</v>
      </c>
      <c r="K105" s="114">
        <v>15238</v>
      </c>
      <c r="L105" s="108">
        <v>46663</v>
      </c>
      <c r="M105" s="114">
        <v>15347</v>
      </c>
      <c r="N105" s="108">
        <v>44570</v>
      </c>
      <c r="O105" s="114">
        <v>15171</v>
      </c>
      <c r="P105" s="108">
        <v>58932</v>
      </c>
      <c r="Q105" s="114">
        <v>16741</v>
      </c>
      <c r="R105" s="108">
        <v>50847</v>
      </c>
      <c r="S105" s="114">
        <v>15571</v>
      </c>
      <c r="T105" s="108">
        <v>49486</v>
      </c>
      <c r="U105" s="114">
        <v>14406</v>
      </c>
      <c r="V105" s="112">
        <v>101387</v>
      </c>
      <c r="W105" s="114">
        <v>18349</v>
      </c>
      <c r="X105" s="108">
        <v>88725</v>
      </c>
      <c r="Y105" s="114">
        <v>17491</v>
      </c>
      <c r="Z105" s="108">
        <v>90480</v>
      </c>
      <c r="AA105" s="114">
        <v>18218</v>
      </c>
      <c r="AB105" s="112">
        <v>104278</v>
      </c>
      <c r="AC105" s="114">
        <v>17939</v>
      </c>
      <c r="AD105" s="108">
        <v>78589</v>
      </c>
      <c r="AE105" s="114">
        <v>16660</v>
      </c>
      <c r="AF105" s="108">
        <v>83669</v>
      </c>
      <c r="AG105" s="114">
        <v>18837</v>
      </c>
      <c r="AH105" s="112">
        <v>100353</v>
      </c>
      <c r="AI105" s="114">
        <v>16109</v>
      </c>
      <c r="AJ105" s="108">
        <v>89972</v>
      </c>
      <c r="AK105" s="114">
        <v>17925</v>
      </c>
      <c r="AL105" s="108">
        <v>88367</v>
      </c>
      <c r="AM105" s="114">
        <v>16957</v>
      </c>
      <c r="AN105" s="112">
        <v>100388</v>
      </c>
      <c r="AO105" s="114">
        <v>17612</v>
      </c>
      <c r="AP105" s="108">
        <v>82583</v>
      </c>
      <c r="AQ105" s="114">
        <v>18798</v>
      </c>
      <c r="AR105" s="108">
        <v>90740</v>
      </c>
      <c r="AS105" s="114">
        <v>18913</v>
      </c>
      <c r="AT105" s="112">
        <v>111004</v>
      </c>
      <c r="AU105" s="114">
        <v>19875</v>
      </c>
      <c r="AV105" s="108">
        <v>90742</v>
      </c>
      <c r="AW105" s="114">
        <v>18937</v>
      </c>
      <c r="AX105" s="108">
        <v>91600</v>
      </c>
      <c r="AY105" s="114">
        <v>20095</v>
      </c>
      <c r="AZ105" s="112">
        <v>108462</v>
      </c>
      <c r="BA105" s="114">
        <v>19068</v>
      </c>
      <c r="BB105" s="108">
        <v>91454</v>
      </c>
      <c r="BC105" s="114">
        <v>20928</v>
      </c>
      <c r="BD105" s="108">
        <v>89825</v>
      </c>
      <c r="BE105" s="114">
        <v>21262</v>
      </c>
      <c r="BF105" s="112">
        <v>107947</v>
      </c>
      <c r="BG105" s="114">
        <v>19423</v>
      </c>
      <c r="BH105" s="108">
        <v>85372</v>
      </c>
      <c r="BI105" s="114">
        <v>20683</v>
      </c>
      <c r="BJ105" s="108">
        <v>85258</v>
      </c>
      <c r="BK105" s="114">
        <v>20861</v>
      </c>
      <c r="BL105" s="112">
        <v>101784</v>
      </c>
      <c r="BM105" s="114">
        <v>18785</v>
      </c>
      <c r="BN105" s="108">
        <v>86358</v>
      </c>
      <c r="BO105" s="114">
        <v>21988</v>
      </c>
      <c r="BP105" s="108">
        <v>82484</v>
      </c>
      <c r="BQ105" s="114">
        <v>19961</v>
      </c>
      <c r="BR105" s="112">
        <v>103661</v>
      </c>
      <c r="BS105" s="114">
        <v>21077</v>
      </c>
      <c r="BT105" s="108">
        <v>84498</v>
      </c>
      <c r="BU105" s="114">
        <v>22359</v>
      </c>
      <c r="BV105" s="108">
        <v>91615</v>
      </c>
      <c r="BW105" s="114">
        <v>23389</v>
      </c>
      <c r="BX105" s="112">
        <v>104516</v>
      </c>
      <c r="BY105" s="114">
        <v>22692</v>
      </c>
      <c r="BZ105" s="108">
        <v>81513</v>
      </c>
      <c r="CA105" s="114">
        <v>22875</v>
      </c>
      <c r="CB105" s="108">
        <v>85540</v>
      </c>
      <c r="CC105" s="114">
        <v>22328</v>
      </c>
      <c r="CD105" s="112">
        <v>110347</v>
      </c>
      <c r="CE105" s="114">
        <v>22306</v>
      </c>
      <c r="CF105" s="108">
        <v>88967</v>
      </c>
      <c r="CG105" s="114">
        <v>24834</v>
      </c>
      <c r="CH105" s="108">
        <v>92615</v>
      </c>
      <c r="CI105" s="114">
        <v>22105</v>
      </c>
      <c r="CJ105" s="112">
        <v>106560</v>
      </c>
      <c r="CK105" s="114">
        <v>22497</v>
      </c>
      <c r="CL105" s="112">
        <v>118809</v>
      </c>
      <c r="CM105" s="114">
        <v>25079</v>
      </c>
      <c r="CN105" s="112">
        <v>134322</v>
      </c>
      <c r="CO105" s="114">
        <v>25384</v>
      </c>
      <c r="CP105" s="112">
        <v>164515</v>
      </c>
      <c r="CQ105" s="114">
        <v>28664</v>
      </c>
      <c r="CR105" s="112">
        <v>159368</v>
      </c>
      <c r="CS105" s="114">
        <v>32211</v>
      </c>
      <c r="CT105" s="112">
        <v>143605</v>
      </c>
      <c r="CU105" s="114">
        <v>33862</v>
      </c>
      <c r="CV105" s="112">
        <v>219507</v>
      </c>
      <c r="CW105" s="114">
        <v>31240</v>
      </c>
      <c r="CX105" s="112">
        <v>132375</v>
      </c>
      <c r="CY105" s="114">
        <v>33970</v>
      </c>
      <c r="CZ105" s="112">
        <v>135465</v>
      </c>
      <c r="DA105" s="114">
        <v>33148</v>
      </c>
      <c r="DB105" s="112">
        <v>171743</v>
      </c>
      <c r="DC105" s="114">
        <v>34579</v>
      </c>
      <c r="DD105" s="112">
        <v>130271</v>
      </c>
      <c r="DE105" s="114">
        <v>36069</v>
      </c>
      <c r="DF105" s="112">
        <v>141701</v>
      </c>
      <c r="DG105" s="114">
        <v>33576</v>
      </c>
      <c r="DH105" s="112">
        <v>152165</v>
      </c>
      <c r="DI105" s="112">
        <v>144039</v>
      </c>
      <c r="DJ105" s="112">
        <v>135896</v>
      </c>
      <c r="DK105" s="112">
        <v>172621</v>
      </c>
      <c r="DL105" s="112">
        <v>150529</v>
      </c>
      <c r="DM105" s="112">
        <v>153901</v>
      </c>
      <c r="DN105" s="112">
        <v>205155</v>
      </c>
      <c r="DO105" s="112">
        <v>394320</v>
      </c>
      <c r="DP105" s="112">
        <v>432542</v>
      </c>
      <c r="DQ105" s="112">
        <v>172810</v>
      </c>
      <c r="DR105" s="112">
        <v>194860</v>
      </c>
      <c r="DS105" s="112">
        <v>588341</v>
      </c>
      <c r="DT105" s="112">
        <v>239056</v>
      </c>
      <c r="DU105" s="112">
        <v>612455</v>
      </c>
      <c r="DV105" s="112">
        <v>374678</v>
      </c>
      <c r="DW105" s="112">
        <v>632848</v>
      </c>
      <c r="DX105" s="112">
        <v>681505</v>
      </c>
    </row>
    <row r="106" spans="1:128" x14ac:dyDescent="0.2">
      <c r="A106" s="105" t="s">
        <v>338</v>
      </c>
      <c r="B106" s="112">
        <v>471078</v>
      </c>
      <c r="C106" s="115">
        <v>201496</v>
      </c>
      <c r="D106" s="112">
        <v>606856</v>
      </c>
      <c r="E106" s="115">
        <v>231206</v>
      </c>
      <c r="F106" s="112">
        <v>515284</v>
      </c>
      <c r="G106" s="115">
        <v>208347</v>
      </c>
      <c r="H106" s="112">
        <v>510310</v>
      </c>
      <c r="I106" s="115">
        <v>218071</v>
      </c>
      <c r="J106" s="112">
        <v>630524</v>
      </c>
      <c r="K106" s="115">
        <v>217782</v>
      </c>
      <c r="L106" s="112">
        <v>497577</v>
      </c>
      <c r="M106" s="115">
        <v>199248</v>
      </c>
      <c r="N106" s="112">
        <v>481446</v>
      </c>
      <c r="O106" s="115">
        <v>203601</v>
      </c>
      <c r="P106" s="112">
        <v>680503</v>
      </c>
      <c r="Q106" s="115">
        <v>228366</v>
      </c>
      <c r="R106" s="112">
        <v>548569</v>
      </c>
      <c r="S106" s="115">
        <v>205099</v>
      </c>
      <c r="T106" s="112">
        <v>578116</v>
      </c>
      <c r="U106" s="115">
        <v>194629</v>
      </c>
      <c r="V106" s="112">
        <v>726792</v>
      </c>
      <c r="W106" s="115">
        <v>210947</v>
      </c>
      <c r="X106" s="112">
        <v>526684</v>
      </c>
      <c r="Y106" s="115">
        <v>183033</v>
      </c>
      <c r="Z106" s="112">
        <v>537583</v>
      </c>
      <c r="AA106" s="115">
        <v>198279</v>
      </c>
      <c r="AB106" s="112">
        <v>674203</v>
      </c>
      <c r="AC106" s="115">
        <v>183935</v>
      </c>
      <c r="AD106" s="112">
        <v>517283</v>
      </c>
      <c r="AE106" s="115">
        <v>178434</v>
      </c>
      <c r="AF106" s="112">
        <v>601783</v>
      </c>
      <c r="AG106" s="115">
        <v>194307</v>
      </c>
      <c r="AH106" s="112">
        <v>689361</v>
      </c>
      <c r="AI106" s="115">
        <v>187627</v>
      </c>
      <c r="AJ106" s="112">
        <v>588062</v>
      </c>
      <c r="AK106" s="115">
        <v>184543</v>
      </c>
      <c r="AL106" s="112">
        <v>544802</v>
      </c>
      <c r="AM106" s="115">
        <v>186807</v>
      </c>
      <c r="AN106" s="112">
        <v>778446</v>
      </c>
      <c r="AO106" s="115">
        <v>189034</v>
      </c>
      <c r="AP106" s="112">
        <v>584538</v>
      </c>
      <c r="AQ106" s="115">
        <v>168106</v>
      </c>
      <c r="AR106" s="112">
        <v>558686</v>
      </c>
      <c r="AS106" s="115">
        <v>153031</v>
      </c>
      <c r="AT106" s="112">
        <v>701405</v>
      </c>
      <c r="AU106" s="115">
        <v>176789</v>
      </c>
      <c r="AV106" s="112">
        <v>657774</v>
      </c>
      <c r="AW106" s="115">
        <v>158250</v>
      </c>
      <c r="AX106" s="112">
        <v>649768</v>
      </c>
      <c r="AY106" s="115">
        <v>167047</v>
      </c>
      <c r="AZ106" s="112">
        <v>766358</v>
      </c>
      <c r="BA106" s="115">
        <v>150388</v>
      </c>
      <c r="BB106" s="112">
        <v>648379</v>
      </c>
      <c r="BC106" s="115">
        <v>134954</v>
      </c>
      <c r="BD106" s="112">
        <v>651760</v>
      </c>
      <c r="BE106" s="115">
        <v>155539</v>
      </c>
      <c r="BF106" s="112">
        <v>799548</v>
      </c>
      <c r="BG106" s="115">
        <v>134504</v>
      </c>
      <c r="BH106" s="112">
        <v>672594</v>
      </c>
      <c r="BI106" s="115">
        <v>150574</v>
      </c>
      <c r="BJ106" s="112">
        <v>647119</v>
      </c>
      <c r="BK106" s="115">
        <v>134172</v>
      </c>
      <c r="BL106" s="112">
        <v>887977</v>
      </c>
      <c r="BM106" s="115">
        <v>158634</v>
      </c>
      <c r="BN106" s="112">
        <v>649106</v>
      </c>
      <c r="BO106" s="115">
        <v>144750</v>
      </c>
      <c r="BP106" s="112">
        <v>647546</v>
      </c>
      <c r="BQ106" s="115">
        <v>137049</v>
      </c>
      <c r="BR106" s="112">
        <v>838019</v>
      </c>
      <c r="BS106" s="115">
        <v>147993</v>
      </c>
      <c r="BT106" s="112">
        <v>636283</v>
      </c>
      <c r="BU106" s="115">
        <v>139934</v>
      </c>
      <c r="BV106" s="112">
        <v>645899</v>
      </c>
      <c r="BW106" s="115">
        <v>140158</v>
      </c>
      <c r="BX106" s="112">
        <v>799210</v>
      </c>
      <c r="BY106" s="115">
        <v>125353</v>
      </c>
      <c r="BZ106" s="112">
        <v>607356</v>
      </c>
      <c r="CA106" s="115">
        <v>137611</v>
      </c>
      <c r="CB106" s="112">
        <v>703480</v>
      </c>
      <c r="CC106" s="115">
        <v>140594</v>
      </c>
      <c r="CD106" s="112">
        <v>935257</v>
      </c>
      <c r="CE106" s="115">
        <v>142541</v>
      </c>
      <c r="CF106" s="112">
        <v>728730</v>
      </c>
      <c r="CG106" s="115">
        <v>144442</v>
      </c>
      <c r="CH106" s="112">
        <v>785188</v>
      </c>
      <c r="CI106" s="115">
        <v>155570</v>
      </c>
      <c r="CJ106" s="112">
        <v>915236</v>
      </c>
      <c r="CK106" s="115">
        <v>154998</v>
      </c>
      <c r="CL106" s="112">
        <v>715738</v>
      </c>
      <c r="CM106" s="115">
        <v>214200</v>
      </c>
      <c r="CN106" s="112">
        <v>594802</v>
      </c>
      <c r="CO106" s="115">
        <v>182156</v>
      </c>
      <c r="CP106" s="112">
        <v>838018</v>
      </c>
      <c r="CQ106" s="115">
        <v>178807</v>
      </c>
      <c r="CR106" s="112">
        <v>727048</v>
      </c>
      <c r="CS106" s="115">
        <v>211704</v>
      </c>
      <c r="CT106" s="112">
        <v>715047</v>
      </c>
      <c r="CU106" s="115">
        <v>202844</v>
      </c>
      <c r="CV106" s="112">
        <v>833836</v>
      </c>
      <c r="CW106" s="115">
        <v>193682</v>
      </c>
      <c r="CX106" s="112">
        <v>747349</v>
      </c>
      <c r="CY106" s="115">
        <v>210431</v>
      </c>
      <c r="CZ106" s="112">
        <v>693255</v>
      </c>
      <c r="DA106" s="115">
        <v>190282</v>
      </c>
      <c r="DB106" s="112">
        <v>959046</v>
      </c>
      <c r="DC106" s="115">
        <v>207261</v>
      </c>
      <c r="DD106" s="112">
        <v>803870</v>
      </c>
      <c r="DE106" s="115">
        <v>215849</v>
      </c>
      <c r="DF106" s="112">
        <v>766579</v>
      </c>
      <c r="DG106" s="115">
        <v>196505</v>
      </c>
      <c r="DH106" s="112">
        <v>971539</v>
      </c>
      <c r="DI106" s="112">
        <v>800405</v>
      </c>
      <c r="DJ106" s="112">
        <v>779111</v>
      </c>
      <c r="DK106" s="113">
        <v>1020321</v>
      </c>
      <c r="DL106" s="112">
        <v>839809</v>
      </c>
      <c r="DM106" s="112">
        <v>808611</v>
      </c>
      <c r="DN106" s="113">
        <v>1002417</v>
      </c>
      <c r="DO106" s="112">
        <v>806698</v>
      </c>
      <c r="DP106" s="112">
        <v>834827</v>
      </c>
      <c r="DQ106" s="113">
        <v>1010267</v>
      </c>
      <c r="DR106" s="112">
        <v>883442</v>
      </c>
      <c r="DS106" s="112">
        <v>781361</v>
      </c>
      <c r="DT106" s="112">
        <v>950631</v>
      </c>
      <c r="DU106" s="112">
        <v>715219</v>
      </c>
      <c r="DV106" s="112">
        <v>568943</v>
      </c>
      <c r="DW106" s="113">
        <v>1272359</v>
      </c>
      <c r="DX106" s="112">
        <v>665929</v>
      </c>
    </row>
    <row r="107" spans="1:128" x14ac:dyDescent="0.2">
      <c r="A107" s="105" t="s">
        <v>330</v>
      </c>
      <c r="B107" s="112">
        <v>168532</v>
      </c>
      <c r="C107" s="115">
        <v>137052</v>
      </c>
      <c r="D107" s="112">
        <v>185606</v>
      </c>
      <c r="E107" s="115">
        <v>129292</v>
      </c>
      <c r="F107" s="112">
        <v>175715</v>
      </c>
      <c r="G107" s="115">
        <v>154467</v>
      </c>
      <c r="H107" s="112">
        <v>167723</v>
      </c>
      <c r="I107" s="115">
        <v>138190</v>
      </c>
      <c r="J107" s="112">
        <v>201604</v>
      </c>
      <c r="K107" s="115">
        <v>131562</v>
      </c>
      <c r="L107" s="112">
        <v>168421</v>
      </c>
      <c r="M107" s="115">
        <v>138196</v>
      </c>
      <c r="N107" s="112">
        <v>163125</v>
      </c>
      <c r="O107" s="115">
        <v>124077</v>
      </c>
      <c r="P107" s="112">
        <v>214686</v>
      </c>
      <c r="Q107" s="115">
        <v>148719</v>
      </c>
      <c r="R107" s="112">
        <v>178593</v>
      </c>
      <c r="S107" s="115">
        <v>133564</v>
      </c>
      <c r="T107" s="112">
        <v>162222</v>
      </c>
      <c r="U107" s="115">
        <v>108347</v>
      </c>
      <c r="V107" s="112">
        <v>222733</v>
      </c>
      <c r="W107" s="115">
        <v>150667</v>
      </c>
      <c r="X107" s="112">
        <v>161211</v>
      </c>
      <c r="Y107" s="115">
        <v>114111</v>
      </c>
      <c r="Z107" s="112">
        <v>169340</v>
      </c>
      <c r="AA107" s="115">
        <v>107894</v>
      </c>
      <c r="AB107" s="112">
        <v>212326</v>
      </c>
      <c r="AC107" s="115">
        <v>133286</v>
      </c>
      <c r="AD107" s="112">
        <v>151505</v>
      </c>
      <c r="AE107" s="115">
        <v>106941</v>
      </c>
      <c r="AF107" s="112">
        <v>160700</v>
      </c>
      <c r="AG107" s="115">
        <v>117019</v>
      </c>
      <c r="AH107" s="112">
        <v>198994</v>
      </c>
      <c r="AI107" s="115">
        <v>105109</v>
      </c>
      <c r="AJ107" s="112">
        <v>173173</v>
      </c>
      <c r="AK107" s="115">
        <v>109258</v>
      </c>
      <c r="AL107" s="112">
        <v>160942</v>
      </c>
      <c r="AM107" s="115">
        <v>106000</v>
      </c>
      <c r="AN107" s="112">
        <v>205615</v>
      </c>
      <c r="AO107" s="115">
        <v>118709</v>
      </c>
      <c r="AP107" s="112">
        <v>153531</v>
      </c>
      <c r="AQ107" s="115">
        <v>105200</v>
      </c>
      <c r="AR107" s="112">
        <v>139518</v>
      </c>
      <c r="AS107" s="114">
        <v>99988</v>
      </c>
      <c r="AT107" s="112">
        <v>202389</v>
      </c>
      <c r="AU107" s="115">
        <v>104205</v>
      </c>
      <c r="AV107" s="112">
        <v>162872</v>
      </c>
      <c r="AW107" s="114">
        <v>91300</v>
      </c>
      <c r="AX107" s="112">
        <v>174240</v>
      </c>
      <c r="AY107" s="114">
        <v>99614</v>
      </c>
      <c r="AZ107" s="112">
        <v>288260</v>
      </c>
      <c r="BA107" s="114">
        <v>85228</v>
      </c>
      <c r="BB107" s="112">
        <v>232096</v>
      </c>
      <c r="BC107" s="115">
        <v>116047</v>
      </c>
      <c r="BD107" s="112">
        <v>188440</v>
      </c>
      <c r="BE107" s="114">
        <v>98795</v>
      </c>
      <c r="BF107" s="112">
        <v>219277</v>
      </c>
      <c r="BG107" s="114">
        <v>91189</v>
      </c>
      <c r="BH107" s="112">
        <v>212842</v>
      </c>
      <c r="BI107" s="115">
        <v>117576</v>
      </c>
      <c r="BJ107" s="112">
        <v>198583</v>
      </c>
      <c r="BK107" s="115">
        <v>105809</v>
      </c>
      <c r="BL107" s="112">
        <v>255892</v>
      </c>
      <c r="BM107" s="115">
        <v>110422</v>
      </c>
      <c r="BN107" s="112">
        <v>182002</v>
      </c>
      <c r="BO107" s="114">
        <v>95177</v>
      </c>
      <c r="BP107" s="112">
        <v>201296</v>
      </c>
      <c r="BQ107" s="114">
        <v>73688</v>
      </c>
      <c r="BR107" s="112">
        <v>221464</v>
      </c>
      <c r="BS107" s="114">
        <v>88037</v>
      </c>
      <c r="BT107" s="112">
        <v>193356</v>
      </c>
      <c r="BU107" s="114">
        <v>86355</v>
      </c>
      <c r="BV107" s="112">
        <v>204809</v>
      </c>
      <c r="BW107" s="114">
        <v>85497</v>
      </c>
      <c r="BX107" s="112">
        <v>246297</v>
      </c>
      <c r="BY107" s="114">
        <v>80629</v>
      </c>
      <c r="BZ107" s="112">
        <v>228009</v>
      </c>
      <c r="CA107" s="114">
        <v>82321</v>
      </c>
      <c r="CB107" s="112">
        <v>193608</v>
      </c>
      <c r="CC107" s="114">
        <v>73612</v>
      </c>
      <c r="CD107" s="112">
        <v>273148</v>
      </c>
      <c r="CE107" s="114">
        <v>66790</v>
      </c>
      <c r="CF107" s="112">
        <v>222570</v>
      </c>
      <c r="CG107" s="114">
        <v>76645</v>
      </c>
      <c r="CH107" s="112">
        <v>219867</v>
      </c>
      <c r="CI107" s="114">
        <v>66944</v>
      </c>
      <c r="CJ107" s="112">
        <v>279317</v>
      </c>
      <c r="CK107" s="114">
        <v>66715</v>
      </c>
      <c r="CL107" s="112">
        <v>229501</v>
      </c>
      <c r="CM107" s="114">
        <v>74048</v>
      </c>
      <c r="CN107" s="112">
        <v>228353</v>
      </c>
      <c r="CO107" s="114">
        <v>65679</v>
      </c>
      <c r="CP107" s="112">
        <v>394372</v>
      </c>
      <c r="CQ107" s="114">
        <v>66213</v>
      </c>
      <c r="CR107" s="112">
        <v>215663</v>
      </c>
      <c r="CS107" s="114">
        <v>68247</v>
      </c>
      <c r="CT107" s="112">
        <v>250036</v>
      </c>
      <c r="CU107" s="114">
        <v>68098</v>
      </c>
      <c r="CV107" s="112">
        <v>319463</v>
      </c>
      <c r="CW107" s="114">
        <v>58424</v>
      </c>
      <c r="CX107" s="112">
        <v>337313</v>
      </c>
      <c r="CY107" s="114">
        <v>53586</v>
      </c>
      <c r="CZ107" s="112">
        <v>415336</v>
      </c>
      <c r="DA107" s="114">
        <v>35771</v>
      </c>
      <c r="DB107" s="112">
        <v>592026</v>
      </c>
      <c r="DC107" s="114">
        <v>32348</v>
      </c>
      <c r="DD107" s="112">
        <v>659649</v>
      </c>
      <c r="DE107" s="114">
        <v>67855</v>
      </c>
      <c r="DF107" s="112">
        <v>489495</v>
      </c>
      <c r="DG107" s="114">
        <v>57827</v>
      </c>
      <c r="DH107" s="112">
        <v>894839</v>
      </c>
      <c r="DI107" s="112">
        <v>665094</v>
      </c>
      <c r="DJ107" s="112">
        <v>756424</v>
      </c>
      <c r="DK107" s="112">
        <v>927729</v>
      </c>
      <c r="DL107" s="112">
        <v>765580</v>
      </c>
      <c r="DM107" s="112">
        <v>773395</v>
      </c>
      <c r="DN107" s="112">
        <v>882221</v>
      </c>
      <c r="DO107" s="112">
        <v>716144</v>
      </c>
      <c r="DP107" s="112">
        <v>805550</v>
      </c>
      <c r="DQ107" s="113">
        <v>1016668</v>
      </c>
      <c r="DR107" s="112">
        <v>777129</v>
      </c>
      <c r="DS107" s="112">
        <v>753308</v>
      </c>
      <c r="DT107" s="113">
        <v>1127059</v>
      </c>
      <c r="DU107" s="112">
        <v>823328</v>
      </c>
      <c r="DV107" s="112">
        <v>739256</v>
      </c>
      <c r="DW107" s="112">
        <v>890583</v>
      </c>
      <c r="DX107" s="112">
        <v>646702</v>
      </c>
    </row>
    <row r="108" spans="1:128" x14ac:dyDescent="0.2">
      <c r="A108" s="105" t="s">
        <v>391</v>
      </c>
      <c r="B108" s="112">
        <v>815105</v>
      </c>
      <c r="C108" s="114">
        <v>57711</v>
      </c>
      <c r="D108" s="112">
        <v>994495</v>
      </c>
      <c r="E108" s="114">
        <v>58391</v>
      </c>
      <c r="F108" s="112">
        <v>791116</v>
      </c>
      <c r="G108" s="114">
        <v>56369</v>
      </c>
      <c r="H108" s="112">
        <v>816979</v>
      </c>
      <c r="I108" s="114">
        <v>58995</v>
      </c>
      <c r="J108" s="113">
        <v>1111011</v>
      </c>
      <c r="K108" s="114">
        <v>56926</v>
      </c>
      <c r="L108" s="112">
        <v>827428</v>
      </c>
      <c r="M108" s="114">
        <v>53235</v>
      </c>
      <c r="N108" s="112">
        <v>782775</v>
      </c>
      <c r="O108" s="114">
        <v>54560</v>
      </c>
      <c r="P108" s="112">
        <v>995208</v>
      </c>
      <c r="Q108" s="114">
        <v>55852</v>
      </c>
      <c r="R108" s="112">
        <v>792543</v>
      </c>
      <c r="S108" s="114">
        <v>52098</v>
      </c>
      <c r="T108" s="112">
        <v>768518</v>
      </c>
      <c r="U108" s="114">
        <v>51099</v>
      </c>
      <c r="V108" s="113">
        <v>1046056</v>
      </c>
      <c r="W108" s="114">
        <v>57855</v>
      </c>
      <c r="X108" s="112">
        <v>802780</v>
      </c>
      <c r="Y108" s="114">
        <v>57054</v>
      </c>
      <c r="Z108" s="112">
        <v>847945</v>
      </c>
      <c r="AA108" s="114">
        <v>58835</v>
      </c>
      <c r="AB108" s="113">
        <v>1057282</v>
      </c>
      <c r="AC108" s="114">
        <v>60521</v>
      </c>
      <c r="AD108" s="112">
        <v>805655</v>
      </c>
      <c r="AE108" s="114">
        <v>53412</v>
      </c>
      <c r="AF108" s="112">
        <v>824212</v>
      </c>
      <c r="AG108" s="114">
        <v>55500</v>
      </c>
      <c r="AH108" s="113">
        <v>1011069</v>
      </c>
      <c r="AI108" s="114">
        <v>53958</v>
      </c>
      <c r="AJ108" s="112">
        <v>769407</v>
      </c>
      <c r="AK108" s="114">
        <v>50362</v>
      </c>
      <c r="AL108" s="112">
        <v>751851</v>
      </c>
      <c r="AM108" s="114">
        <v>51074</v>
      </c>
      <c r="AN108" s="112">
        <v>953331</v>
      </c>
      <c r="AO108" s="114">
        <v>51444</v>
      </c>
      <c r="AP108" s="112">
        <v>728621</v>
      </c>
      <c r="AQ108" s="114">
        <v>52401</v>
      </c>
      <c r="AR108" s="112">
        <v>793461</v>
      </c>
      <c r="AS108" s="114">
        <v>51467</v>
      </c>
      <c r="AT108" s="112">
        <v>974835</v>
      </c>
      <c r="AU108" s="114">
        <v>56045</v>
      </c>
      <c r="AV108" s="112">
        <v>836040</v>
      </c>
      <c r="AW108" s="114">
        <v>52532</v>
      </c>
      <c r="AX108" s="112">
        <v>864409</v>
      </c>
      <c r="AY108" s="114">
        <v>55305</v>
      </c>
      <c r="AZ108" s="113">
        <v>1001274</v>
      </c>
      <c r="BA108" s="114">
        <v>53981</v>
      </c>
      <c r="BB108" s="112">
        <v>817100</v>
      </c>
      <c r="BC108" s="114">
        <v>55486</v>
      </c>
      <c r="BD108" s="112">
        <v>782539</v>
      </c>
      <c r="BE108" s="114">
        <v>57858</v>
      </c>
      <c r="BF108" s="113">
        <v>1006219</v>
      </c>
      <c r="BG108" s="114">
        <v>50802</v>
      </c>
      <c r="BH108" s="112">
        <v>800896</v>
      </c>
      <c r="BI108" s="114">
        <v>56583</v>
      </c>
      <c r="BJ108" s="112">
        <v>765389</v>
      </c>
      <c r="BK108" s="114">
        <v>52727</v>
      </c>
      <c r="BL108" s="113">
        <v>1013708</v>
      </c>
      <c r="BM108" s="114">
        <v>50027</v>
      </c>
      <c r="BN108" s="112">
        <v>766435</v>
      </c>
      <c r="BO108" s="114">
        <v>52777</v>
      </c>
      <c r="BP108" s="112">
        <v>787587</v>
      </c>
      <c r="BQ108" s="114">
        <v>45935</v>
      </c>
      <c r="BR108" s="113">
        <v>1086850</v>
      </c>
      <c r="BS108" s="114">
        <v>51007</v>
      </c>
      <c r="BT108" s="112">
        <v>841334</v>
      </c>
      <c r="BU108" s="114">
        <v>54019</v>
      </c>
      <c r="BV108" s="112">
        <v>848630</v>
      </c>
      <c r="BW108" s="114">
        <v>57334</v>
      </c>
      <c r="BX108" s="113">
        <v>1051735</v>
      </c>
      <c r="BY108" s="114">
        <v>54576</v>
      </c>
      <c r="BZ108" s="112">
        <v>825894</v>
      </c>
      <c r="CA108" s="114">
        <v>57492</v>
      </c>
      <c r="CB108" s="112">
        <v>762613</v>
      </c>
      <c r="CC108" s="114">
        <v>56210</v>
      </c>
      <c r="CD108" s="112">
        <v>954168</v>
      </c>
      <c r="CE108" s="114">
        <v>53174</v>
      </c>
      <c r="CF108" s="112">
        <v>763804</v>
      </c>
      <c r="CG108" s="114">
        <v>59137</v>
      </c>
      <c r="CH108" s="112">
        <v>705687</v>
      </c>
      <c r="CI108" s="114">
        <v>52984</v>
      </c>
      <c r="CJ108" s="112">
        <v>809678</v>
      </c>
      <c r="CK108" s="114">
        <v>54108</v>
      </c>
      <c r="CL108" s="112">
        <v>663894</v>
      </c>
      <c r="CM108" s="114">
        <v>53149</v>
      </c>
      <c r="CN108" s="112">
        <v>655568</v>
      </c>
      <c r="CO108" s="114">
        <v>47916</v>
      </c>
      <c r="CP108" s="112">
        <v>822768</v>
      </c>
      <c r="CQ108" s="114">
        <v>53066</v>
      </c>
      <c r="CR108" s="112">
        <v>526372</v>
      </c>
      <c r="CS108" s="114">
        <v>51796</v>
      </c>
      <c r="CT108" s="112">
        <v>389733</v>
      </c>
      <c r="CU108" s="114">
        <v>55188</v>
      </c>
      <c r="CV108" s="112">
        <v>574565</v>
      </c>
      <c r="CW108" s="114">
        <v>51291</v>
      </c>
      <c r="CX108" s="112">
        <v>727921</v>
      </c>
      <c r="CY108" s="114">
        <v>52035</v>
      </c>
      <c r="CZ108" s="112">
        <v>639310</v>
      </c>
      <c r="DA108" s="114">
        <v>52310</v>
      </c>
      <c r="DB108" s="112">
        <v>758656</v>
      </c>
      <c r="DC108" s="114">
        <v>57342</v>
      </c>
      <c r="DD108" s="112">
        <v>516282</v>
      </c>
      <c r="DE108" s="114">
        <v>55581</v>
      </c>
      <c r="DF108" s="112">
        <v>405299</v>
      </c>
      <c r="DG108" s="114">
        <v>46693</v>
      </c>
      <c r="DH108" s="112">
        <v>941399</v>
      </c>
      <c r="DI108" s="112">
        <v>689964</v>
      </c>
      <c r="DJ108" s="112">
        <v>721216</v>
      </c>
      <c r="DK108" s="112">
        <v>839357</v>
      </c>
      <c r="DL108" s="112">
        <v>560403</v>
      </c>
      <c r="DM108" s="112">
        <v>801218</v>
      </c>
      <c r="DN108" s="112">
        <v>867461</v>
      </c>
      <c r="DO108" s="112">
        <v>707919</v>
      </c>
      <c r="DP108" s="112">
        <v>724735</v>
      </c>
      <c r="DQ108" s="112">
        <v>880841</v>
      </c>
      <c r="DR108" s="112">
        <v>655005</v>
      </c>
      <c r="DS108" s="112">
        <v>649126</v>
      </c>
      <c r="DT108" s="112">
        <v>768712</v>
      </c>
      <c r="DU108" s="112">
        <v>628763</v>
      </c>
      <c r="DV108" s="112">
        <v>638010</v>
      </c>
      <c r="DW108" s="112">
        <v>875141</v>
      </c>
      <c r="DX108" s="112">
        <v>646490</v>
      </c>
    </row>
    <row r="109" spans="1:128" x14ac:dyDescent="0.2">
      <c r="A109" s="105" t="s">
        <v>576</v>
      </c>
      <c r="B109" s="113">
        <v>9656296</v>
      </c>
      <c r="C109" s="115">
        <v>965549</v>
      </c>
      <c r="D109" s="118">
        <v>11177288</v>
      </c>
      <c r="E109" s="116">
        <v>1001910</v>
      </c>
      <c r="F109" s="113">
        <v>8904950</v>
      </c>
      <c r="G109" s="115">
        <v>972143</v>
      </c>
      <c r="H109" s="113">
        <v>9129432</v>
      </c>
      <c r="I109" s="115">
        <v>986425</v>
      </c>
      <c r="J109" s="118">
        <v>11740190</v>
      </c>
      <c r="K109" s="115">
        <v>998975</v>
      </c>
      <c r="L109" s="113">
        <v>9960758</v>
      </c>
      <c r="M109" s="116">
        <v>1037546</v>
      </c>
      <c r="N109" s="118">
        <v>11348347</v>
      </c>
      <c r="O109" s="116">
        <v>1128237</v>
      </c>
      <c r="P109" s="118">
        <v>14984108</v>
      </c>
      <c r="Q109" s="116">
        <v>1239812</v>
      </c>
      <c r="R109" s="118">
        <v>11309501</v>
      </c>
      <c r="S109" s="116">
        <v>1116670</v>
      </c>
      <c r="T109" s="118">
        <v>11603649</v>
      </c>
      <c r="U109" s="116">
        <v>1022302</v>
      </c>
      <c r="V109" s="118">
        <v>13562756</v>
      </c>
      <c r="W109" s="116">
        <v>1102601</v>
      </c>
      <c r="X109" s="113">
        <v>9869503</v>
      </c>
      <c r="Y109" s="115">
        <v>965629</v>
      </c>
      <c r="Z109" s="118">
        <v>11052434</v>
      </c>
      <c r="AA109" s="115">
        <v>800732</v>
      </c>
      <c r="AB109" s="118">
        <v>18660385</v>
      </c>
      <c r="AC109" s="115">
        <v>918491</v>
      </c>
      <c r="AD109" s="118">
        <v>12774298</v>
      </c>
      <c r="AE109" s="116">
        <v>1245004</v>
      </c>
      <c r="AF109" s="118">
        <v>15263766</v>
      </c>
      <c r="AG109" s="116">
        <v>1457668</v>
      </c>
      <c r="AH109" s="118">
        <v>21000719</v>
      </c>
      <c r="AI109" s="116">
        <v>1450394</v>
      </c>
      <c r="AJ109" s="118">
        <v>17828334</v>
      </c>
      <c r="AK109" s="116">
        <v>1526350</v>
      </c>
      <c r="AL109" s="118">
        <v>18443450</v>
      </c>
      <c r="AM109" s="116">
        <v>1656476</v>
      </c>
      <c r="AN109" s="118">
        <v>22937869</v>
      </c>
      <c r="AO109" s="116">
        <v>1748614</v>
      </c>
      <c r="AP109" s="118">
        <v>18115964</v>
      </c>
      <c r="AQ109" s="116">
        <v>1575846</v>
      </c>
      <c r="AR109" s="118">
        <v>16943955</v>
      </c>
      <c r="AS109" s="116">
        <v>1476255</v>
      </c>
      <c r="AT109" s="118">
        <v>20462718</v>
      </c>
      <c r="AU109" s="116">
        <v>1466233</v>
      </c>
      <c r="AV109" s="118">
        <v>16059769</v>
      </c>
      <c r="AW109" s="116">
        <v>1378312</v>
      </c>
      <c r="AX109" s="118">
        <v>15586262</v>
      </c>
      <c r="AY109" s="116">
        <v>1399077</v>
      </c>
      <c r="AZ109" s="118">
        <v>15269606</v>
      </c>
      <c r="BA109" s="116">
        <v>1267117</v>
      </c>
      <c r="BB109" s="118">
        <v>11773219</v>
      </c>
      <c r="BC109" s="116">
        <v>1143631</v>
      </c>
      <c r="BD109" s="118">
        <v>14681535</v>
      </c>
      <c r="BE109" s="116">
        <v>1321101</v>
      </c>
      <c r="BF109" s="118">
        <v>23744262</v>
      </c>
      <c r="BG109" s="116">
        <v>1345310</v>
      </c>
      <c r="BH109" s="118">
        <v>18762532</v>
      </c>
      <c r="BI109" s="116">
        <v>1387182</v>
      </c>
      <c r="BJ109" s="118">
        <v>20366640</v>
      </c>
      <c r="BK109" s="116">
        <v>1382799</v>
      </c>
      <c r="BL109" s="118">
        <v>25990748</v>
      </c>
      <c r="BM109" s="116">
        <v>1383058</v>
      </c>
      <c r="BN109" s="118">
        <v>24125597</v>
      </c>
      <c r="BO109" s="116">
        <v>1408486</v>
      </c>
      <c r="BP109" s="118">
        <v>24263978</v>
      </c>
      <c r="BQ109" s="116">
        <v>1206261</v>
      </c>
      <c r="BR109" s="118">
        <v>28552713</v>
      </c>
      <c r="BS109" s="116">
        <v>1235117</v>
      </c>
      <c r="BT109" s="118">
        <v>12257722</v>
      </c>
      <c r="BU109" s="115">
        <v>695719</v>
      </c>
      <c r="BV109" s="113">
        <v>4422891</v>
      </c>
      <c r="BW109" s="115">
        <v>314419</v>
      </c>
      <c r="BX109" s="113">
        <v>3410396</v>
      </c>
      <c r="BY109" s="115">
        <v>189515</v>
      </c>
      <c r="BZ109" s="113">
        <v>1962903</v>
      </c>
      <c r="CA109" s="115">
        <v>165426</v>
      </c>
      <c r="CB109" s="113">
        <v>1954314</v>
      </c>
      <c r="CC109" s="115">
        <v>141698</v>
      </c>
      <c r="CD109" s="113">
        <v>2562571</v>
      </c>
      <c r="CE109" s="115">
        <v>125263</v>
      </c>
      <c r="CF109" s="113">
        <v>2046192</v>
      </c>
      <c r="CG109" s="115">
        <v>130851</v>
      </c>
      <c r="CH109" s="113">
        <v>1640831</v>
      </c>
      <c r="CI109" s="115">
        <v>121442</v>
      </c>
      <c r="CJ109" s="113">
        <v>2166731</v>
      </c>
      <c r="CK109" s="115">
        <v>126735</v>
      </c>
      <c r="CL109" s="113">
        <v>1554716</v>
      </c>
      <c r="CM109" s="115">
        <v>104406</v>
      </c>
      <c r="CN109" s="113">
        <v>1527700</v>
      </c>
      <c r="CO109" s="114">
        <v>88106</v>
      </c>
      <c r="CP109" s="113">
        <v>1814486</v>
      </c>
      <c r="CQ109" s="114">
        <v>78517</v>
      </c>
      <c r="CR109" s="113">
        <v>1342665</v>
      </c>
      <c r="CS109" s="114">
        <v>68537</v>
      </c>
      <c r="CT109" s="113">
        <v>1120213</v>
      </c>
      <c r="CU109" s="114">
        <v>54021</v>
      </c>
      <c r="CV109" s="113">
        <v>1210367</v>
      </c>
      <c r="CW109" s="114">
        <v>50307</v>
      </c>
      <c r="CX109" s="112">
        <v>934831</v>
      </c>
      <c r="CY109" s="114">
        <v>44069</v>
      </c>
      <c r="CZ109" s="112">
        <v>914044</v>
      </c>
      <c r="DA109" s="114">
        <v>46240</v>
      </c>
      <c r="DB109" s="113">
        <v>1028922</v>
      </c>
      <c r="DC109" s="114">
        <v>41813</v>
      </c>
      <c r="DD109" s="112">
        <v>921974</v>
      </c>
      <c r="DE109" s="114">
        <v>41972</v>
      </c>
      <c r="DF109" s="113">
        <v>1125793</v>
      </c>
      <c r="DG109" s="114">
        <v>42750</v>
      </c>
      <c r="DH109" s="112">
        <v>984764</v>
      </c>
      <c r="DI109" s="112">
        <v>802245</v>
      </c>
      <c r="DJ109" s="112">
        <v>741971</v>
      </c>
      <c r="DK109" s="113">
        <v>1171359</v>
      </c>
      <c r="DL109" s="112">
        <v>861624</v>
      </c>
      <c r="DM109" s="112">
        <v>819181</v>
      </c>
      <c r="DN109" s="113">
        <v>1012365</v>
      </c>
      <c r="DO109" s="112">
        <v>957953</v>
      </c>
      <c r="DP109" s="112">
        <v>957856</v>
      </c>
      <c r="DQ109" s="113">
        <v>1234988</v>
      </c>
      <c r="DR109" s="113">
        <v>1011102</v>
      </c>
      <c r="DS109" s="112">
        <v>800296</v>
      </c>
      <c r="DT109" s="112">
        <v>890518</v>
      </c>
      <c r="DU109" s="112">
        <v>630810</v>
      </c>
      <c r="DV109" s="112">
        <v>617022</v>
      </c>
      <c r="DW109" s="112">
        <v>730004</v>
      </c>
      <c r="DX109" s="112">
        <v>627385</v>
      </c>
    </row>
    <row r="110" spans="1:128" x14ac:dyDescent="0.2">
      <c r="A110" s="105" t="s">
        <v>468</v>
      </c>
      <c r="B110" s="108">
        <v>95126</v>
      </c>
      <c r="C110" s="115">
        <v>781476</v>
      </c>
      <c r="D110" s="108">
        <v>97088</v>
      </c>
      <c r="E110" s="115">
        <v>726581</v>
      </c>
      <c r="F110" s="108">
        <v>73610</v>
      </c>
      <c r="G110" s="115">
        <v>604448</v>
      </c>
      <c r="H110" s="108">
        <v>64421</v>
      </c>
      <c r="I110" s="115">
        <v>541376</v>
      </c>
      <c r="J110" s="108">
        <v>86284</v>
      </c>
      <c r="K110" s="115">
        <v>536049</v>
      </c>
      <c r="L110" s="108">
        <v>80004</v>
      </c>
      <c r="M110" s="115">
        <v>600228</v>
      </c>
      <c r="N110" s="108">
        <v>91813</v>
      </c>
      <c r="O110" s="115">
        <v>736302</v>
      </c>
      <c r="P110" s="112">
        <v>129272</v>
      </c>
      <c r="Q110" s="115">
        <v>852534</v>
      </c>
      <c r="R110" s="112">
        <v>100853</v>
      </c>
      <c r="S110" s="115">
        <v>834527</v>
      </c>
      <c r="T110" s="112">
        <v>127746</v>
      </c>
      <c r="U110" s="115">
        <v>881321</v>
      </c>
      <c r="V110" s="112">
        <v>853644</v>
      </c>
      <c r="W110" s="116">
        <v>1085813</v>
      </c>
      <c r="X110" s="112">
        <v>775384</v>
      </c>
      <c r="Y110" s="116">
        <v>1040206</v>
      </c>
      <c r="Z110" s="112">
        <v>726087</v>
      </c>
      <c r="AA110" s="116">
        <v>1031280</v>
      </c>
      <c r="AB110" s="112">
        <v>747882</v>
      </c>
      <c r="AC110" s="115">
        <v>896810</v>
      </c>
      <c r="AD110" s="112">
        <v>471138</v>
      </c>
      <c r="AE110" s="115">
        <v>709581</v>
      </c>
      <c r="AF110" s="112">
        <v>548471</v>
      </c>
      <c r="AG110" s="115">
        <v>677140</v>
      </c>
      <c r="AH110" s="112">
        <v>528266</v>
      </c>
      <c r="AI110" s="115">
        <v>629330</v>
      </c>
      <c r="AJ110" s="112">
        <v>487199</v>
      </c>
      <c r="AK110" s="115">
        <v>681899</v>
      </c>
      <c r="AL110" s="112">
        <v>565902</v>
      </c>
      <c r="AM110" s="115">
        <v>838682</v>
      </c>
      <c r="AN110" s="112">
        <v>834642</v>
      </c>
      <c r="AO110" s="115">
        <v>982346</v>
      </c>
      <c r="AP110" s="112">
        <v>726688</v>
      </c>
      <c r="AQ110" s="116">
        <v>1015686</v>
      </c>
      <c r="AR110" s="112">
        <v>840825</v>
      </c>
      <c r="AS110" s="116">
        <v>1126010</v>
      </c>
      <c r="AT110" s="112">
        <v>984152</v>
      </c>
      <c r="AU110" s="116">
        <v>1099251</v>
      </c>
      <c r="AV110" s="112">
        <v>670420</v>
      </c>
      <c r="AW110" s="115">
        <v>980433</v>
      </c>
      <c r="AX110" s="112">
        <v>654236</v>
      </c>
      <c r="AY110" s="116">
        <v>1012636</v>
      </c>
      <c r="AZ110" s="112">
        <v>717171</v>
      </c>
      <c r="BA110" s="115">
        <v>817823</v>
      </c>
      <c r="BB110" s="112">
        <v>469493</v>
      </c>
      <c r="BC110" s="115">
        <v>717941</v>
      </c>
      <c r="BD110" s="112">
        <v>439701</v>
      </c>
      <c r="BE110" s="115">
        <v>652962</v>
      </c>
      <c r="BF110" s="112">
        <v>544818</v>
      </c>
      <c r="BG110" s="115">
        <v>604894</v>
      </c>
      <c r="BH110" s="112">
        <v>490733</v>
      </c>
      <c r="BI110" s="115">
        <v>754393</v>
      </c>
      <c r="BJ110" s="112">
        <v>557718</v>
      </c>
      <c r="BK110" s="115">
        <v>803109</v>
      </c>
      <c r="BL110" s="112">
        <v>806600</v>
      </c>
      <c r="BM110" s="115">
        <v>945094</v>
      </c>
      <c r="BN110" s="112">
        <v>717652</v>
      </c>
      <c r="BO110" s="116">
        <v>1079796</v>
      </c>
      <c r="BP110" s="112">
        <v>780177</v>
      </c>
      <c r="BQ110" s="116">
        <v>1066362</v>
      </c>
      <c r="BR110" s="112">
        <v>990059</v>
      </c>
      <c r="BS110" s="116">
        <v>1145304</v>
      </c>
      <c r="BT110" s="112">
        <v>689301</v>
      </c>
      <c r="BU110" s="116">
        <v>1057669</v>
      </c>
      <c r="BV110" s="112">
        <v>722465</v>
      </c>
      <c r="BW110" s="116">
        <v>1081756</v>
      </c>
      <c r="BX110" s="112">
        <v>663294</v>
      </c>
      <c r="BY110" s="115">
        <v>845088</v>
      </c>
      <c r="BZ110" s="112">
        <v>446403</v>
      </c>
      <c r="CA110" s="115">
        <v>787857</v>
      </c>
      <c r="CB110" s="112">
        <v>388556</v>
      </c>
      <c r="CC110" s="115">
        <v>679060</v>
      </c>
      <c r="CD110" s="112">
        <v>509185</v>
      </c>
      <c r="CE110" s="115">
        <v>676460</v>
      </c>
      <c r="CF110" s="112">
        <v>423790</v>
      </c>
      <c r="CG110" s="115">
        <v>807057</v>
      </c>
      <c r="CH110" s="112">
        <v>573442</v>
      </c>
      <c r="CI110" s="115">
        <v>969330</v>
      </c>
      <c r="CJ110" s="112">
        <v>762788</v>
      </c>
      <c r="CK110" s="116">
        <v>1104675</v>
      </c>
      <c r="CL110" s="112">
        <v>600358</v>
      </c>
      <c r="CM110" s="116">
        <v>1068388</v>
      </c>
      <c r="CN110" s="112">
        <v>669755</v>
      </c>
      <c r="CO110" s="116">
        <v>1083106</v>
      </c>
      <c r="CP110" s="112">
        <v>945043</v>
      </c>
      <c r="CQ110" s="116">
        <v>1280466</v>
      </c>
      <c r="CR110" s="112">
        <v>829332</v>
      </c>
      <c r="CS110" s="116">
        <v>1300742</v>
      </c>
      <c r="CT110" s="112">
        <v>804853</v>
      </c>
      <c r="CU110" s="116">
        <v>1339743</v>
      </c>
      <c r="CV110" s="112">
        <v>731941</v>
      </c>
      <c r="CW110" s="116">
        <v>1128803</v>
      </c>
      <c r="CX110" s="112">
        <v>450663</v>
      </c>
      <c r="CY110" s="115">
        <v>994246</v>
      </c>
      <c r="CZ110" s="112">
        <v>370477</v>
      </c>
      <c r="DA110" s="115">
        <v>881503</v>
      </c>
      <c r="DB110" s="112">
        <v>482745</v>
      </c>
      <c r="DC110" s="115">
        <v>972891</v>
      </c>
      <c r="DD110" s="112">
        <v>440116</v>
      </c>
      <c r="DE110" s="116">
        <v>1153688</v>
      </c>
      <c r="DF110" s="112">
        <v>478787</v>
      </c>
      <c r="DG110" s="116">
        <v>1186153</v>
      </c>
      <c r="DH110" s="112">
        <v>680943</v>
      </c>
      <c r="DI110" s="112">
        <v>555420</v>
      </c>
      <c r="DJ110" s="112">
        <v>565821</v>
      </c>
      <c r="DK110" s="112">
        <v>735870</v>
      </c>
      <c r="DL110" s="112">
        <v>558736</v>
      </c>
      <c r="DM110" s="112">
        <v>577864</v>
      </c>
      <c r="DN110" s="112">
        <v>718285</v>
      </c>
      <c r="DO110" s="112">
        <v>493155</v>
      </c>
      <c r="DP110" s="112">
        <v>421469</v>
      </c>
      <c r="DQ110" s="112">
        <v>509370</v>
      </c>
      <c r="DR110" s="112">
        <v>443310</v>
      </c>
      <c r="DS110" s="112">
        <v>532694</v>
      </c>
      <c r="DT110" s="112">
        <v>763082</v>
      </c>
      <c r="DU110" s="112">
        <v>633515</v>
      </c>
      <c r="DV110" s="112">
        <v>678507</v>
      </c>
      <c r="DW110" s="112">
        <v>748808</v>
      </c>
      <c r="DX110" s="112">
        <v>585785</v>
      </c>
    </row>
    <row r="111" spans="1:128" x14ac:dyDescent="0.2">
      <c r="A111" s="105" t="s">
        <v>561</v>
      </c>
      <c r="B111" s="113">
        <v>1003153</v>
      </c>
      <c r="C111" s="103">
        <v>124</v>
      </c>
      <c r="D111" s="113">
        <v>1138358</v>
      </c>
      <c r="E111" s="103">
        <v>152</v>
      </c>
      <c r="F111" s="112">
        <v>901046</v>
      </c>
      <c r="G111" s="103">
        <v>112</v>
      </c>
      <c r="H111" s="113">
        <v>1058838</v>
      </c>
      <c r="I111" s="103">
        <v>113</v>
      </c>
      <c r="J111" s="113">
        <v>1283799</v>
      </c>
      <c r="K111" s="109">
        <v>53</v>
      </c>
      <c r="L111" s="113">
        <v>1055159</v>
      </c>
      <c r="M111" s="103">
        <v>108</v>
      </c>
      <c r="N111" s="113">
        <v>1101882</v>
      </c>
      <c r="O111" s="103">
        <v>219</v>
      </c>
      <c r="P111" s="113">
        <v>1263308</v>
      </c>
      <c r="Q111" s="109">
        <v>66</v>
      </c>
      <c r="R111" s="113">
        <v>1008174</v>
      </c>
      <c r="S111" s="109">
        <v>40</v>
      </c>
      <c r="T111" s="112">
        <v>993222</v>
      </c>
      <c r="U111" s="109">
        <v>53</v>
      </c>
      <c r="V111" s="113">
        <v>1357068</v>
      </c>
      <c r="W111" s="103">
        <v>105</v>
      </c>
      <c r="X111" s="113">
        <v>1090893</v>
      </c>
      <c r="Y111" s="109">
        <v>92</v>
      </c>
      <c r="Z111" s="113">
        <v>1187375</v>
      </c>
      <c r="AA111" s="109">
        <v>99</v>
      </c>
      <c r="AB111" s="113">
        <v>1427860</v>
      </c>
      <c r="AC111" s="103">
        <v>132</v>
      </c>
      <c r="AD111" s="113">
        <v>1091354</v>
      </c>
      <c r="AE111" s="103">
        <v>106</v>
      </c>
      <c r="AF111" s="113">
        <v>1134421</v>
      </c>
      <c r="AG111" s="103">
        <v>107</v>
      </c>
      <c r="AH111" s="113">
        <v>1472002</v>
      </c>
      <c r="AI111" s="103">
        <v>222</v>
      </c>
      <c r="AJ111" s="113">
        <v>1282283</v>
      </c>
      <c r="AK111" s="103">
        <v>176</v>
      </c>
      <c r="AL111" s="113">
        <v>1307792</v>
      </c>
      <c r="AM111" s="109">
        <v>93</v>
      </c>
      <c r="AN111" s="113">
        <v>1612889</v>
      </c>
      <c r="AO111" s="103">
        <v>116</v>
      </c>
      <c r="AP111" s="113">
        <v>1201004</v>
      </c>
      <c r="AQ111" s="103">
        <v>143</v>
      </c>
      <c r="AR111" s="113">
        <v>1285437</v>
      </c>
      <c r="AS111" s="103">
        <v>133</v>
      </c>
      <c r="AT111" s="113">
        <v>1590383</v>
      </c>
      <c r="AU111" s="109">
        <v>90</v>
      </c>
      <c r="AV111" s="113">
        <v>1305305</v>
      </c>
      <c r="AW111" s="109">
        <v>74</v>
      </c>
      <c r="AX111" s="113">
        <v>1267552</v>
      </c>
      <c r="AY111" s="109">
        <v>27</v>
      </c>
      <c r="AZ111" s="113">
        <v>1469315</v>
      </c>
      <c r="BA111" s="109">
        <v>50</v>
      </c>
      <c r="BB111" s="112">
        <v>995027</v>
      </c>
      <c r="BC111" s="103">
        <v>112</v>
      </c>
      <c r="BD111" s="113">
        <v>1091336</v>
      </c>
      <c r="BE111" s="103">
        <v>162</v>
      </c>
      <c r="BF111" s="113">
        <v>1249378</v>
      </c>
      <c r="BG111" s="109">
        <v>73</v>
      </c>
      <c r="BH111" s="113">
        <v>1078073</v>
      </c>
      <c r="BI111" s="103">
        <v>109</v>
      </c>
      <c r="BJ111" s="112">
        <v>883434</v>
      </c>
      <c r="BK111" s="109">
        <v>64</v>
      </c>
      <c r="BL111" s="113">
        <v>1207384</v>
      </c>
      <c r="BM111" s="103">
        <v>106</v>
      </c>
      <c r="BN111" s="112">
        <v>867342</v>
      </c>
      <c r="BO111" s="109">
        <v>33</v>
      </c>
      <c r="BP111" s="112">
        <v>950536</v>
      </c>
      <c r="BQ111" s="109">
        <v>81</v>
      </c>
      <c r="BR111" s="113">
        <v>1177374</v>
      </c>
      <c r="BS111" s="103">
        <v>186</v>
      </c>
      <c r="BT111" s="112">
        <v>921358</v>
      </c>
      <c r="BU111" s="109">
        <v>77</v>
      </c>
      <c r="BV111" s="112">
        <v>896586</v>
      </c>
      <c r="BW111" s="103">
        <v>128</v>
      </c>
      <c r="BX111" s="113">
        <v>1139191</v>
      </c>
      <c r="BY111" s="103">
        <v>177</v>
      </c>
      <c r="BZ111" s="112">
        <v>826749</v>
      </c>
      <c r="CA111" s="103">
        <v>200</v>
      </c>
      <c r="CB111" s="112">
        <v>792163</v>
      </c>
      <c r="CC111" s="103">
        <v>179</v>
      </c>
      <c r="CD111" s="112">
        <v>994021</v>
      </c>
      <c r="CE111" s="103">
        <v>142</v>
      </c>
      <c r="CF111" s="112">
        <v>806494</v>
      </c>
      <c r="CG111" s="103">
        <v>138</v>
      </c>
      <c r="CH111" s="112">
        <v>710153</v>
      </c>
      <c r="CI111" s="103">
        <v>230</v>
      </c>
      <c r="CJ111" s="112">
        <v>805064</v>
      </c>
      <c r="CK111" s="103">
        <v>157</v>
      </c>
      <c r="CL111" s="112">
        <v>676060</v>
      </c>
      <c r="CM111" s="103">
        <v>193</v>
      </c>
      <c r="CN111" s="112">
        <v>625258</v>
      </c>
      <c r="CO111" s="109">
        <v>98</v>
      </c>
      <c r="CP111" s="112">
        <v>824010</v>
      </c>
      <c r="CQ111" s="103">
        <v>234</v>
      </c>
      <c r="CR111" s="112">
        <v>600334</v>
      </c>
      <c r="CS111" s="103">
        <v>186</v>
      </c>
      <c r="CT111" s="112">
        <v>557802</v>
      </c>
      <c r="CU111" s="103">
        <v>109</v>
      </c>
      <c r="CV111" s="112">
        <v>757589</v>
      </c>
      <c r="CW111" s="103">
        <v>145</v>
      </c>
      <c r="CX111" s="112">
        <v>572695</v>
      </c>
      <c r="CY111" s="103">
        <v>133</v>
      </c>
      <c r="CZ111" s="112">
        <v>569543</v>
      </c>
      <c r="DA111" s="109">
        <v>70</v>
      </c>
      <c r="DB111" s="112">
        <v>680847</v>
      </c>
      <c r="DC111" s="103">
        <v>127</v>
      </c>
      <c r="DD111" s="112">
        <v>553975</v>
      </c>
      <c r="DE111" s="103">
        <v>546</v>
      </c>
      <c r="DF111" s="112">
        <v>502913</v>
      </c>
      <c r="DG111" s="103">
        <v>392</v>
      </c>
      <c r="DH111" s="112">
        <v>599301</v>
      </c>
      <c r="DI111" s="112">
        <v>558564</v>
      </c>
      <c r="DJ111" s="112">
        <v>565620</v>
      </c>
      <c r="DK111" s="112">
        <v>761658</v>
      </c>
      <c r="DL111" s="112">
        <v>654009</v>
      </c>
      <c r="DM111" s="112">
        <v>597383</v>
      </c>
      <c r="DN111" s="112">
        <v>673265</v>
      </c>
      <c r="DO111" s="112">
        <v>561900</v>
      </c>
      <c r="DP111" s="112">
        <v>571504</v>
      </c>
      <c r="DQ111" s="112">
        <v>759578</v>
      </c>
      <c r="DR111" s="112">
        <v>652440</v>
      </c>
      <c r="DS111" s="112">
        <v>566034</v>
      </c>
      <c r="DT111" s="112">
        <v>691856</v>
      </c>
      <c r="DU111" s="112">
        <v>547648</v>
      </c>
      <c r="DV111" s="112">
        <v>501923</v>
      </c>
      <c r="DW111" s="112">
        <v>638083</v>
      </c>
      <c r="DX111" s="112">
        <v>576439</v>
      </c>
    </row>
    <row r="112" spans="1:128" x14ac:dyDescent="0.2">
      <c r="A112" s="105" t="s">
        <v>204</v>
      </c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  <c r="AM112" s="102"/>
      <c r="AN112" s="102"/>
      <c r="AO112" s="102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2"/>
      <c r="BA112" s="102"/>
      <c r="BB112" s="102"/>
      <c r="BC112" s="102"/>
      <c r="BD112" s="102"/>
      <c r="BE112" s="102"/>
      <c r="BF112" s="102"/>
      <c r="BG112" s="102"/>
      <c r="BH112" s="102"/>
      <c r="BI112" s="102"/>
      <c r="BJ112" s="102"/>
      <c r="BK112" s="102"/>
      <c r="BL112" s="102"/>
      <c r="BM112" s="102"/>
      <c r="BN112" s="102"/>
      <c r="BO112" s="102"/>
      <c r="BP112" s="102"/>
      <c r="BQ112" s="102"/>
      <c r="BR112" s="102"/>
      <c r="BS112" s="102"/>
      <c r="BT112" s="102"/>
      <c r="BU112" s="102"/>
      <c r="BV112" s="102"/>
      <c r="BW112" s="102"/>
      <c r="BX112" s="102"/>
      <c r="BY112" s="102"/>
      <c r="BZ112" s="102"/>
      <c r="CA112" s="102"/>
      <c r="CB112" s="102"/>
      <c r="CC112" s="102"/>
      <c r="CD112" s="102"/>
      <c r="CE112" s="102"/>
      <c r="CF112" s="102"/>
      <c r="CG112" s="102"/>
      <c r="CH112" s="102"/>
      <c r="CI112" s="102"/>
      <c r="CJ112" s="102"/>
      <c r="CK112" s="102"/>
      <c r="CL112" s="102"/>
      <c r="CM112" s="102"/>
      <c r="CN112" s="102"/>
      <c r="CO112" s="102"/>
      <c r="CP112" s="102"/>
      <c r="CQ112" s="102"/>
      <c r="CR112" s="108">
        <v>15759</v>
      </c>
      <c r="CS112" s="102"/>
      <c r="CT112" s="112">
        <v>750145</v>
      </c>
      <c r="CU112" s="114">
        <v>77204</v>
      </c>
      <c r="CV112" s="112">
        <v>932057</v>
      </c>
      <c r="CW112" s="114">
        <v>87296</v>
      </c>
      <c r="CX112" s="112">
        <v>807719</v>
      </c>
      <c r="CY112" s="115">
        <v>104268</v>
      </c>
      <c r="CZ112" s="112">
        <v>953887</v>
      </c>
      <c r="DA112" s="115">
        <v>120130</v>
      </c>
      <c r="DB112" s="112">
        <v>781022</v>
      </c>
      <c r="DC112" s="115">
        <v>133693</v>
      </c>
      <c r="DD112" s="112">
        <v>824438</v>
      </c>
      <c r="DE112" s="115">
        <v>170592</v>
      </c>
      <c r="DF112" s="112">
        <v>788355</v>
      </c>
      <c r="DG112" s="115">
        <v>164007</v>
      </c>
      <c r="DH112" s="112">
        <v>826972</v>
      </c>
      <c r="DI112" s="112">
        <v>769510</v>
      </c>
      <c r="DJ112" s="112">
        <v>706153</v>
      </c>
      <c r="DK112" s="112">
        <v>926224</v>
      </c>
      <c r="DL112" s="112">
        <v>751692</v>
      </c>
      <c r="DM112" s="112">
        <v>765001</v>
      </c>
      <c r="DN112" s="112">
        <v>870163</v>
      </c>
      <c r="DO112" s="112">
        <v>754616</v>
      </c>
      <c r="DP112" s="112">
        <v>747131</v>
      </c>
      <c r="DQ112" s="112">
        <v>860132</v>
      </c>
      <c r="DR112" s="112">
        <v>697721</v>
      </c>
      <c r="DS112" s="112">
        <v>819722</v>
      </c>
      <c r="DT112" s="112">
        <v>849944</v>
      </c>
      <c r="DU112" s="112">
        <v>639991</v>
      </c>
      <c r="DV112" s="112">
        <v>679660</v>
      </c>
      <c r="DW112" s="112">
        <v>851193</v>
      </c>
      <c r="DX112" s="112">
        <v>543666</v>
      </c>
    </row>
    <row r="113" spans="1:128" x14ac:dyDescent="0.2">
      <c r="A113" s="105" t="s">
        <v>431</v>
      </c>
      <c r="B113" s="112">
        <v>617844</v>
      </c>
      <c r="C113" s="104">
        <v>8762</v>
      </c>
      <c r="D113" s="112">
        <v>433711</v>
      </c>
      <c r="E113" s="104">
        <v>7883</v>
      </c>
      <c r="F113" s="112">
        <v>319875</v>
      </c>
      <c r="G113" s="104">
        <v>6429</v>
      </c>
      <c r="H113" s="112">
        <v>354468</v>
      </c>
      <c r="I113" s="104">
        <v>6533</v>
      </c>
      <c r="J113" s="112">
        <v>428706</v>
      </c>
      <c r="K113" s="104">
        <v>5759</v>
      </c>
      <c r="L113" s="112">
        <v>333792</v>
      </c>
      <c r="M113" s="104">
        <v>5820</v>
      </c>
      <c r="N113" s="112">
        <v>280965</v>
      </c>
      <c r="O113" s="104">
        <v>5558</v>
      </c>
      <c r="P113" s="112">
        <v>339797</v>
      </c>
      <c r="Q113" s="104">
        <v>4709</v>
      </c>
      <c r="R113" s="112">
        <v>280070</v>
      </c>
      <c r="S113" s="104">
        <v>5130</v>
      </c>
      <c r="T113" s="112">
        <v>342483</v>
      </c>
      <c r="U113" s="104">
        <v>5521</v>
      </c>
      <c r="V113" s="112">
        <v>478307</v>
      </c>
      <c r="W113" s="104">
        <v>7889</v>
      </c>
      <c r="X113" s="112">
        <v>432673</v>
      </c>
      <c r="Y113" s="104">
        <v>8580</v>
      </c>
      <c r="Z113" s="112">
        <v>655456</v>
      </c>
      <c r="AA113" s="114">
        <v>13344</v>
      </c>
      <c r="AB113" s="112">
        <v>575743</v>
      </c>
      <c r="AC113" s="104">
        <v>8945</v>
      </c>
      <c r="AD113" s="112">
        <v>316313</v>
      </c>
      <c r="AE113" s="104">
        <v>7070</v>
      </c>
      <c r="AF113" s="112">
        <v>341944</v>
      </c>
      <c r="AG113" s="104">
        <v>6556</v>
      </c>
      <c r="AH113" s="112">
        <v>404434</v>
      </c>
      <c r="AI113" s="104">
        <v>6969</v>
      </c>
      <c r="AJ113" s="112">
        <v>271755</v>
      </c>
      <c r="AK113" s="104">
        <v>6107</v>
      </c>
      <c r="AL113" s="112">
        <v>246006</v>
      </c>
      <c r="AM113" s="104">
        <v>5014</v>
      </c>
      <c r="AN113" s="112">
        <v>312957</v>
      </c>
      <c r="AO113" s="104">
        <v>4705</v>
      </c>
      <c r="AP113" s="112">
        <v>294239</v>
      </c>
      <c r="AQ113" s="104">
        <v>4814</v>
      </c>
      <c r="AR113" s="112">
        <v>314625</v>
      </c>
      <c r="AS113" s="104">
        <v>5993</v>
      </c>
      <c r="AT113" s="112">
        <v>514016</v>
      </c>
      <c r="AU113" s="104">
        <v>9684</v>
      </c>
      <c r="AV113" s="112">
        <v>586682</v>
      </c>
      <c r="AW113" s="114">
        <v>10142</v>
      </c>
      <c r="AX113" s="112">
        <v>467602</v>
      </c>
      <c r="AY113" s="114">
        <v>10117</v>
      </c>
      <c r="AZ113" s="112">
        <v>434462</v>
      </c>
      <c r="BA113" s="104">
        <v>7540</v>
      </c>
      <c r="BB113" s="112">
        <v>340844</v>
      </c>
      <c r="BC113" s="104">
        <v>7308</v>
      </c>
      <c r="BD113" s="112">
        <v>322276</v>
      </c>
      <c r="BE113" s="104">
        <v>7238</v>
      </c>
      <c r="BF113" s="112">
        <v>372634</v>
      </c>
      <c r="BG113" s="104">
        <v>6236</v>
      </c>
      <c r="BH113" s="112">
        <v>297601</v>
      </c>
      <c r="BI113" s="104">
        <v>6117</v>
      </c>
      <c r="BJ113" s="112">
        <v>285142</v>
      </c>
      <c r="BK113" s="104">
        <v>5279</v>
      </c>
      <c r="BL113" s="112">
        <v>359166</v>
      </c>
      <c r="BM113" s="104">
        <v>5117</v>
      </c>
      <c r="BN113" s="112">
        <v>320716</v>
      </c>
      <c r="BO113" s="104">
        <v>5433</v>
      </c>
      <c r="BP113" s="112">
        <v>453400</v>
      </c>
      <c r="BQ113" s="104">
        <v>6162</v>
      </c>
      <c r="BR113" s="112">
        <v>519174</v>
      </c>
      <c r="BS113" s="104">
        <v>7447</v>
      </c>
      <c r="BT113" s="112">
        <v>478818</v>
      </c>
      <c r="BU113" s="114">
        <v>10068</v>
      </c>
      <c r="BV113" s="112">
        <v>659507</v>
      </c>
      <c r="BW113" s="114">
        <v>12792</v>
      </c>
      <c r="BX113" s="112">
        <v>525150</v>
      </c>
      <c r="BY113" s="104">
        <v>8315</v>
      </c>
      <c r="BZ113" s="112">
        <v>280594</v>
      </c>
      <c r="CA113" s="104">
        <v>7361</v>
      </c>
      <c r="CB113" s="112">
        <v>311820</v>
      </c>
      <c r="CC113" s="104">
        <v>7831</v>
      </c>
      <c r="CD113" s="112">
        <v>458968</v>
      </c>
      <c r="CE113" s="104">
        <v>7043</v>
      </c>
      <c r="CF113" s="112">
        <v>324209</v>
      </c>
      <c r="CG113" s="104">
        <v>6851</v>
      </c>
      <c r="CH113" s="112">
        <v>311233</v>
      </c>
      <c r="CI113" s="104">
        <v>5748</v>
      </c>
      <c r="CJ113" s="112">
        <v>343433</v>
      </c>
      <c r="CK113" s="104">
        <v>5170</v>
      </c>
      <c r="CL113" s="112">
        <v>329978</v>
      </c>
      <c r="CM113" s="104">
        <v>6313</v>
      </c>
      <c r="CN113" s="112">
        <v>442070</v>
      </c>
      <c r="CO113" s="104">
        <v>5530</v>
      </c>
      <c r="CP113" s="112">
        <v>706413</v>
      </c>
      <c r="CQ113" s="104">
        <v>7483</v>
      </c>
      <c r="CR113" s="112">
        <v>553187</v>
      </c>
      <c r="CS113" s="104">
        <v>9349</v>
      </c>
      <c r="CT113" s="112">
        <v>664888</v>
      </c>
      <c r="CU113" s="114">
        <v>12063</v>
      </c>
      <c r="CV113" s="112">
        <v>543490</v>
      </c>
      <c r="CW113" s="104">
        <v>9026</v>
      </c>
      <c r="CX113" s="112">
        <v>292603</v>
      </c>
      <c r="CY113" s="104">
        <v>8038</v>
      </c>
      <c r="CZ113" s="112">
        <v>336350</v>
      </c>
      <c r="DA113" s="104">
        <v>8014</v>
      </c>
      <c r="DB113" s="112">
        <v>375225</v>
      </c>
      <c r="DC113" s="104">
        <v>8335</v>
      </c>
      <c r="DD113" s="112">
        <v>338723</v>
      </c>
      <c r="DE113" s="104">
        <v>8840</v>
      </c>
      <c r="DF113" s="112">
        <v>280846</v>
      </c>
      <c r="DG113" s="104">
        <v>6756</v>
      </c>
      <c r="DH113" s="112">
        <v>374177</v>
      </c>
      <c r="DI113" s="112">
        <v>364593</v>
      </c>
      <c r="DJ113" s="112">
        <v>364059</v>
      </c>
      <c r="DK113" s="112">
        <v>504432</v>
      </c>
      <c r="DL113" s="112">
        <v>510606</v>
      </c>
      <c r="DM113" s="112">
        <v>586539</v>
      </c>
      <c r="DN113" s="112">
        <v>538174</v>
      </c>
      <c r="DO113" s="112">
        <v>363718</v>
      </c>
      <c r="DP113" s="112">
        <v>336951</v>
      </c>
      <c r="DQ113" s="112">
        <v>501663</v>
      </c>
      <c r="DR113" s="112">
        <v>375955</v>
      </c>
      <c r="DS113" s="112">
        <v>355165</v>
      </c>
      <c r="DT113" s="112">
        <v>467582</v>
      </c>
      <c r="DU113" s="112">
        <v>424863</v>
      </c>
      <c r="DV113" s="112">
        <v>369437</v>
      </c>
      <c r="DW113" s="112">
        <v>609052</v>
      </c>
      <c r="DX113" s="112">
        <v>539790</v>
      </c>
    </row>
    <row r="114" spans="1:128" x14ac:dyDescent="0.2">
      <c r="A114" s="105" t="s">
        <v>801</v>
      </c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2"/>
      <c r="AN114" s="102"/>
      <c r="AO114" s="102"/>
      <c r="AP114" s="102"/>
      <c r="AQ114" s="102"/>
      <c r="AR114" s="102"/>
      <c r="AS114" s="102"/>
      <c r="AT114" s="102"/>
      <c r="AU114" s="102"/>
      <c r="AV114" s="102"/>
      <c r="AW114" s="102"/>
      <c r="AX114" s="102"/>
      <c r="AY114" s="102"/>
      <c r="AZ114" s="102"/>
      <c r="BA114" s="102"/>
      <c r="BB114" s="102"/>
      <c r="BC114" s="102"/>
      <c r="BD114" s="102"/>
      <c r="BE114" s="102"/>
      <c r="BF114" s="102"/>
      <c r="BG114" s="102"/>
      <c r="BH114" s="102"/>
      <c r="BI114" s="102"/>
      <c r="BJ114" s="102"/>
      <c r="BK114" s="102"/>
      <c r="BL114" s="102"/>
      <c r="BM114" s="102"/>
      <c r="BN114" s="102"/>
      <c r="BO114" s="102"/>
      <c r="BP114" s="102"/>
      <c r="BQ114" s="102"/>
      <c r="BR114" s="102"/>
      <c r="BS114" s="102"/>
      <c r="BT114" s="102"/>
      <c r="BU114" s="102"/>
      <c r="BV114" s="102"/>
      <c r="BW114" s="102"/>
      <c r="BX114" s="102"/>
      <c r="BY114" s="102"/>
      <c r="BZ114" s="102"/>
      <c r="CA114" s="102"/>
      <c r="CB114" s="102"/>
      <c r="CC114" s="102"/>
      <c r="CD114" s="102"/>
      <c r="CE114" s="102"/>
      <c r="CF114" s="102"/>
      <c r="CG114" s="102"/>
      <c r="CH114" s="102"/>
      <c r="CI114" s="102"/>
      <c r="CJ114" s="102"/>
      <c r="CK114" s="102"/>
      <c r="CL114" s="102"/>
      <c r="CM114" s="102"/>
      <c r="CN114" s="102"/>
      <c r="CO114" s="102"/>
      <c r="CP114" s="102"/>
      <c r="CQ114" s="102"/>
      <c r="CR114" s="102"/>
      <c r="CS114" s="102"/>
      <c r="CT114" s="102"/>
      <c r="CU114" s="102"/>
      <c r="CV114" s="102"/>
      <c r="CW114" s="102"/>
      <c r="CX114" s="102"/>
      <c r="CY114" s="102"/>
      <c r="CZ114" s="102"/>
      <c r="DA114" s="102"/>
      <c r="DB114" s="102"/>
      <c r="DC114" s="102"/>
      <c r="DD114" s="102"/>
      <c r="DE114" s="102"/>
      <c r="DF114" s="102"/>
      <c r="DG114" s="102"/>
      <c r="DH114" s="102"/>
      <c r="DI114" s="102"/>
      <c r="DJ114" s="102"/>
      <c r="DK114" s="102"/>
      <c r="DL114" s="102"/>
      <c r="DM114" s="102"/>
      <c r="DN114" s="102"/>
      <c r="DO114" s="102"/>
      <c r="DP114" s="102"/>
      <c r="DQ114" s="107">
        <v>4574</v>
      </c>
      <c r="DR114" s="112">
        <v>164079</v>
      </c>
      <c r="DS114" s="112">
        <v>179865</v>
      </c>
      <c r="DT114" s="113">
        <v>5825608</v>
      </c>
      <c r="DU114" s="112">
        <v>501443</v>
      </c>
      <c r="DV114" s="112">
        <v>468235</v>
      </c>
      <c r="DW114" s="112">
        <v>657758</v>
      </c>
      <c r="DX114" s="112">
        <v>535242</v>
      </c>
    </row>
    <row r="115" spans="1:128" x14ac:dyDescent="0.2">
      <c r="A115" s="105" t="s">
        <v>418</v>
      </c>
      <c r="B115" s="112">
        <v>177634</v>
      </c>
      <c r="C115" s="115">
        <v>189017</v>
      </c>
      <c r="D115" s="112">
        <v>283189</v>
      </c>
      <c r="E115" s="115">
        <v>156467</v>
      </c>
      <c r="F115" s="112">
        <v>267496</v>
      </c>
      <c r="G115" s="115">
        <v>156390</v>
      </c>
      <c r="H115" s="112">
        <v>189777</v>
      </c>
      <c r="I115" s="115">
        <v>153041</v>
      </c>
      <c r="J115" s="112">
        <v>252457</v>
      </c>
      <c r="K115" s="115">
        <v>203989</v>
      </c>
      <c r="L115" s="112">
        <v>208204</v>
      </c>
      <c r="M115" s="115">
        <v>242402</v>
      </c>
      <c r="N115" s="112">
        <v>222934</v>
      </c>
      <c r="O115" s="115">
        <v>252816</v>
      </c>
      <c r="P115" s="112">
        <v>288208</v>
      </c>
      <c r="Q115" s="115">
        <v>294344</v>
      </c>
      <c r="R115" s="112">
        <v>257709</v>
      </c>
      <c r="S115" s="115">
        <v>289956</v>
      </c>
      <c r="T115" s="112">
        <v>237303</v>
      </c>
      <c r="U115" s="115">
        <v>254200</v>
      </c>
      <c r="V115" s="112">
        <v>223904</v>
      </c>
      <c r="W115" s="115">
        <v>280527</v>
      </c>
      <c r="X115" s="112">
        <v>316984</v>
      </c>
      <c r="Y115" s="115">
        <v>230600</v>
      </c>
      <c r="Z115" s="112">
        <v>175868</v>
      </c>
      <c r="AA115" s="115">
        <v>210505</v>
      </c>
      <c r="AB115" s="112">
        <v>173627</v>
      </c>
      <c r="AC115" s="115">
        <v>166291</v>
      </c>
      <c r="AD115" s="112">
        <v>114405</v>
      </c>
      <c r="AE115" s="115">
        <v>120034</v>
      </c>
      <c r="AF115" s="112">
        <v>189990</v>
      </c>
      <c r="AG115" s="115">
        <v>144438</v>
      </c>
      <c r="AH115" s="112">
        <v>425912</v>
      </c>
      <c r="AI115" s="115">
        <v>201937</v>
      </c>
      <c r="AJ115" s="112">
        <v>366669</v>
      </c>
      <c r="AK115" s="115">
        <v>205845</v>
      </c>
      <c r="AL115" s="112">
        <v>481678</v>
      </c>
      <c r="AM115" s="115">
        <v>238475</v>
      </c>
      <c r="AN115" s="112">
        <v>565682</v>
      </c>
      <c r="AO115" s="115">
        <v>263210</v>
      </c>
      <c r="AP115" s="112">
        <v>485460</v>
      </c>
      <c r="AQ115" s="115">
        <v>219672</v>
      </c>
      <c r="AR115" s="112">
        <v>483736</v>
      </c>
      <c r="AS115" s="115">
        <v>217641</v>
      </c>
      <c r="AT115" s="112">
        <v>476828</v>
      </c>
      <c r="AU115" s="115">
        <v>194162</v>
      </c>
      <c r="AV115" s="112">
        <v>446905</v>
      </c>
      <c r="AW115" s="115">
        <v>163674</v>
      </c>
      <c r="AX115" s="112">
        <v>365122</v>
      </c>
      <c r="AY115" s="115">
        <v>137342</v>
      </c>
      <c r="AZ115" s="112">
        <v>384972</v>
      </c>
      <c r="BA115" s="115">
        <v>113968</v>
      </c>
      <c r="BB115" s="112">
        <v>342613</v>
      </c>
      <c r="BC115" s="114">
        <v>99729</v>
      </c>
      <c r="BD115" s="112">
        <v>372690</v>
      </c>
      <c r="BE115" s="115">
        <v>117511</v>
      </c>
      <c r="BF115" s="112">
        <v>693662</v>
      </c>
      <c r="BG115" s="115">
        <v>143828</v>
      </c>
      <c r="BH115" s="112">
        <v>542215</v>
      </c>
      <c r="BI115" s="115">
        <v>152417</v>
      </c>
      <c r="BJ115" s="112">
        <v>467511</v>
      </c>
      <c r="BK115" s="115">
        <v>150183</v>
      </c>
      <c r="BL115" s="112">
        <v>647476</v>
      </c>
      <c r="BM115" s="115">
        <v>151955</v>
      </c>
      <c r="BN115" s="112">
        <v>913357</v>
      </c>
      <c r="BO115" s="115">
        <v>147399</v>
      </c>
      <c r="BP115" s="112">
        <v>611176</v>
      </c>
      <c r="BQ115" s="115">
        <v>112187</v>
      </c>
      <c r="BR115" s="112">
        <v>892702</v>
      </c>
      <c r="BS115" s="115">
        <v>102121</v>
      </c>
      <c r="BT115" s="112">
        <v>359900</v>
      </c>
      <c r="BU115" s="114">
        <v>89556</v>
      </c>
      <c r="BV115" s="112">
        <v>397306</v>
      </c>
      <c r="BW115" s="114">
        <v>81430</v>
      </c>
      <c r="BX115" s="112">
        <v>485283</v>
      </c>
      <c r="BY115" s="114">
        <v>69547</v>
      </c>
      <c r="BZ115" s="112">
        <v>472841</v>
      </c>
      <c r="CA115" s="114">
        <v>68150</v>
      </c>
      <c r="CB115" s="112">
        <v>459879</v>
      </c>
      <c r="CC115" s="114">
        <v>72264</v>
      </c>
      <c r="CD115" s="112">
        <v>547789</v>
      </c>
      <c r="CE115" s="114">
        <v>84977</v>
      </c>
      <c r="CF115" s="112">
        <v>639545</v>
      </c>
      <c r="CG115" s="115">
        <v>109044</v>
      </c>
      <c r="CH115" s="112">
        <v>432321</v>
      </c>
      <c r="CI115" s="115">
        <v>103695</v>
      </c>
      <c r="CJ115" s="112">
        <v>833451</v>
      </c>
      <c r="CK115" s="115">
        <v>111740</v>
      </c>
      <c r="CL115" s="112">
        <v>676795</v>
      </c>
      <c r="CM115" s="115">
        <v>107506</v>
      </c>
      <c r="CN115" s="112">
        <v>510664</v>
      </c>
      <c r="CO115" s="114">
        <v>93465</v>
      </c>
      <c r="CP115" s="112">
        <v>547136</v>
      </c>
      <c r="CQ115" s="114">
        <v>96977</v>
      </c>
      <c r="CR115" s="112">
        <v>464572</v>
      </c>
      <c r="CS115" s="114">
        <v>80186</v>
      </c>
      <c r="CT115" s="112">
        <v>432648</v>
      </c>
      <c r="CU115" s="114">
        <v>75712</v>
      </c>
      <c r="CV115" s="112">
        <v>366968</v>
      </c>
      <c r="CW115" s="114">
        <v>56248</v>
      </c>
      <c r="CX115" s="112">
        <v>292063</v>
      </c>
      <c r="CY115" s="114">
        <v>53538</v>
      </c>
      <c r="CZ115" s="112">
        <v>324702</v>
      </c>
      <c r="DA115" s="114">
        <v>62423</v>
      </c>
      <c r="DB115" s="112">
        <v>478882</v>
      </c>
      <c r="DC115" s="114">
        <v>77825</v>
      </c>
      <c r="DD115" s="112">
        <v>556432</v>
      </c>
      <c r="DE115" s="114">
        <v>72055</v>
      </c>
      <c r="DF115" s="112">
        <v>577351</v>
      </c>
      <c r="DG115" s="114">
        <v>67954</v>
      </c>
      <c r="DH115" s="112">
        <v>786645</v>
      </c>
      <c r="DI115" s="112">
        <v>738370</v>
      </c>
      <c r="DJ115" s="112">
        <v>696594</v>
      </c>
      <c r="DK115" s="112">
        <v>647984</v>
      </c>
      <c r="DL115" s="112">
        <v>586549</v>
      </c>
      <c r="DM115" s="112">
        <v>381176</v>
      </c>
      <c r="DN115" s="112">
        <v>471714</v>
      </c>
      <c r="DO115" s="112">
        <v>446980</v>
      </c>
      <c r="DP115" s="112">
        <v>378047</v>
      </c>
      <c r="DQ115" s="112">
        <v>701533</v>
      </c>
      <c r="DR115" s="112">
        <v>533842</v>
      </c>
      <c r="DS115" s="112">
        <v>584096</v>
      </c>
      <c r="DT115" s="112">
        <v>799971</v>
      </c>
      <c r="DU115" s="112">
        <v>662363</v>
      </c>
      <c r="DV115" s="112">
        <v>715715</v>
      </c>
      <c r="DW115" s="112">
        <v>601678</v>
      </c>
      <c r="DX115" s="112">
        <v>507812</v>
      </c>
    </row>
    <row r="116" spans="1:128" x14ac:dyDescent="0.2">
      <c r="A116" s="105" t="s">
        <v>798</v>
      </c>
      <c r="B116" s="112">
        <v>366176</v>
      </c>
      <c r="C116" s="114">
        <v>30579</v>
      </c>
      <c r="D116" s="112">
        <v>597050</v>
      </c>
      <c r="E116" s="114">
        <v>35014</v>
      </c>
      <c r="F116" s="112">
        <v>362608</v>
      </c>
      <c r="G116" s="114">
        <v>35830</v>
      </c>
      <c r="H116" s="112">
        <v>387802</v>
      </c>
      <c r="I116" s="114">
        <v>28011</v>
      </c>
      <c r="J116" s="112">
        <v>613851</v>
      </c>
      <c r="K116" s="114">
        <v>29213</v>
      </c>
      <c r="L116" s="112">
        <v>468763</v>
      </c>
      <c r="M116" s="114">
        <v>30534</v>
      </c>
      <c r="N116" s="112">
        <v>376599</v>
      </c>
      <c r="O116" s="114">
        <v>30932</v>
      </c>
      <c r="P116" s="112">
        <v>478089</v>
      </c>
      <c r="Q116" s="114">
        <v>32177</v>
      </c>
      <c r="R116" s="112">
        <v>441296</v>
      </c>
      <c r="S116" s="114">
        <v>27197</v>
      </c>
      <c r="T116" s="112">
        <v>394143</v>
      </c>
      <c r="U116" s="114">
        <v>23631</v>
      </c>
      <c r="V116" s="112">
        <v>473178</v>
      </c>
      <c r="W116" s="114">
        <v>22865</v>
      </c>
      <c r="X116" s="112">
        <v>387778</v>
      </c>
      <c r="Y116" s="114">
        <v>25327</v>
      </c>
      <c r="Z116" s="112">
        <v>451038</v>
      </c>
      <c r="AA116" s="114">
        <v>23579</v>
      </c>
      <c r="AB116" s="112">
        <v>481458</v>
      </c>
      <c r="AC116" s="114">
        <v>27871</v>
      </c>
      <c r="AD116" s="112">
        <v>422077</v>
      </c>
      <c r="AE116" s="114">
        <v>25596</v>
      </c>
      <c r="AF116" s="112">
        <v>439967</v>
      </c>
      <c r="AG116" s="114">
        <v>26909</v>
      </c>
      <c r="AH116" s="112">
        <v>536600</v>
      </c>
      <c r="AI116" s="114">
        <v>30068</v>
      </c>
      <c r="AJ116" s="112">
        <v>433731</v>
      </c>
      <c r="AK116" s="114">
        <v>30818</v>
      </c>
      <c r="AL116" s="112">
        <v>429972</v>
      </c>
      <c r="AM116" s="114">
        <v>33077</v>
      </c>
      <c r="AN116" s="112">
        <v>515612</v>
      </c>
      <c r="AO116" s="114">
        <v>32150</v>
      </c>
      <c r="AP116" s="112">
        <v>340162</v>
      </c>
      <c r="AQ116" s="114">
        <v>27318</v>
      </c>
      <c r="AR116" s="112">
        <v>389702</v>
      </c>
      <c r="AS116" s="114">
        <v>26229</v>
      </c>
      <c r="AT116" s="112">
        <v>451003</v>
      </c>
      <c r="AU116" s="114">
        <v>30224</v>
      </c>
      <c r="AV116" s="112">
        <v>321761</v>
      </c>
      <c r="AW116" s="114">
        <v>27876</v>
      </c>
      <c r="AX116" s="112">
        <v>287938</v>
      </c>
      <c r="AY116" s="114">
        <v>27872</v>
      </c>
      <c r="AZ116" s="112">
        <v>341587</v>
      </c>
      <c r="BA116" s="114">
        <v>21532</v>
      </c>
      <c r="BB116" s="112">
        <v>243890</v>
      </c>
      <c r="BC116" s="114">
        <v>22937</v>
      </c>
      <c r="BD116" s="112">
        <v>263607</v>
      </c>
      <c r="BE116" s="114">
        <v>25546</v>
      </c>
      <c r="BF116" s="112">
        <v>301621</v>
      </c>
      <c r="BG116" s="114">
        <v>20851</v>
      </c>
      <c r="BH116" s="112">
        <v>236362</v>
      </c>
      <c r="BI116" s="114">
        <v>26736</v>
      </c>
      <c r="BJ116" s="112">
        <v>254206</v>
      </c>
      <c r="BK116" s="114">
        <v>25076</v>
      </c>
      <c r="BL116" s="112">
        <v>323684</v>
      </c>
      <c r="BM116" s="114">
        <v>23563</v>
      </c>
      <c r="BN116" s="112">
        <v>272072</v>
      </c>
      <c r="BO116" s="114">
        <v>24097</v>
      </c>
      <c r="BP116" s="112">
        <v>294432</v>
      </c>
      <c r="BQ116" s="114">
        <v>26172</v>
      </c>
      <c r="BR116" s="112">
        <v>465198</v>
      </c>
      <c r="BS116" s="114">
        <v>36026</v>
      </c>
      <c r="BT116" s="112">
        <v>340444</v>
      </c>
      <c r="BU116" s="114">
        <v>26985</v>
      </c>
      <c r="BV116" s="112">
        <v>296578</v>
      </c>
      <c r="BW116" s="114">
        <v>24571</v>
      </c>
      <c r="BX116" s="112">
        <v>580246</v>
      </c>
      <c r="BY116" s="114">
        <v>32371</v>
      </c>
      <c r="BZ116" s="112">
        <v>394287</v>
      </c>
      <c r="CA116" s="114">
        <v>31031</v>
      </c>
      <c r="CB116" s="112">
        <v>475067</v>
      </c>
      <c r="CC116" s="114">
        <v>44586</v>
      </c>
      <c r="CD116" s="112">
        <v>766273</v>
      </c>
      <c r="CE116" s="114">
        <v>56022</v>
      </c>
      <c r="CF116" s="112">
        <v>647463</v>
      </c>
      <c r="CG116" s="114">
        <v>52710</v>
      </c>
      <c r="CH116" s="112">
        <v>638123</v>
      </c>
      <c r="CI116" s="114">
        <v>56654</v>
      </c>
      <c r="CJ116" s="113">
        <v>1402324</v>
      </c>
      <c r="CK116" s="114">
        <v>93135</v>
      </c>
      <c r="CL116" s="113">
        <v>1522852</v>
      </c>
      <c r="CM116" s="115">
        <v>120254</v>
      </c>
      <c r="CN116" s="113">
        <v>1565608</v>
      </c>
      <c r="CO116" s="115">
        <v>125352</v>
      </c>
      <c r="CP116" s="113">
        <v>2248183</v>
      </c>
      <c r="CQ116" s="115">
        <v>153221</v>
      </c>
      <c r="CR116" s="113">
        <v>1672375</v>
      </c>
      <c r="CS116" s="115">
        <v>152892</v>
      </c>
      <c r="CT116" s="113">
        <v>1296976</v>
      </c>
      <c r="CU116" s="115">
        <v>124237</v>
      </c>
      <c r="CV116" s="113">
        <v>1414201</v>
      </c>
      <c r="CW116" s="115">
        <v>108133</v>
      </c>
      <c r="CX116" s="113">
        <v>1065565</v>
      </c>
      <c r="CY116" s="115">
        <v>103505</v>
      </c>
      <c r="CZ116" s="113">
        <v>1019804</v>
      </c>
      <c r="DA116" s="114">
        <v>82293</v>
      </c>
      <c r="DB116" s="112">
        <v>960565</v>
      </c>
      <c r="DC116" s="114">
        <v>61532</v>
      </c>
      <c r="DD116" s="112">
        <v>639830</v>
      </c>
      <c r="DE116" s="114">
        <v>54870</v>
      </c>
      <c r="DF116" s="112">
        <v>548960</v>
      </c>
      <c r="DG116" s="114">
        <v>42044</v>
      </c>
      <c r="DH116" s="112">
        <v>600405</v>
      </c>
      <c r="DI116" s="112">
        <v>291124</v>
      </c>
      <c r="DJ116" s="112">
        <v>131690</v>
      </c>
      <c r="DK116" s="112">
        <v>266649</v>
      </c>
      <c r="DL116" s="112">
        <v>250014</v>
      </c>
      <c r="DM116" s="112">
        <v>280585</v>
      </c>
      <c r="DN116" s="112">
        <v>229182</v>
      </c>
      <c r="DO116" s="112">
        <v>137458</v>
      </c>
      <c r="DP116" s="112">
        <v>235202</v>
      </c>
      <c r="DQ116" s="112">
        <v>392237</v>
      </c>
      <c r="DR116" s="112">
        <v>343414</v>
      </c>
      <c r="DS116" s="112">
        <v>265751</v>
      </c>
      <c r="DT116" s="112">
        <v>468586</v>
      </c>
      <c r="DU116" s="112">
        <v>185095</v>
      </c>
      <c r="DV116" s="112">
        <v>221566</v>
      </c>
      <c r="DW116" s="112">
        <v>506991</v>
      </c>
      <c r="DX116" s="112">
        <v>506652</v>
      </c>
    </row>
    <row r="117" spans="1:128" x14ac:dyDescent="0.2">
      <c r="A117" s="105" t="s">
        <v>487</v>
      </c>
      <c r="B117" s="113">
        <v>1101751</v>
      </c>
      <c r="C117" s="115">
        <v>360817</v>
      </c>
      <c r="D117" s="113">
        <v>1397208</v>
      </c>
      <c r="E117" s="115">
        <v>368968</v>
      </c>
      <c r="F117" s="112">
        <v>997319</v>
      </c>
      <c r="G117" s="115">
        <v>316728</v>
      </c>
      <c r="H117" s="113">
        <v>1106778</v>
      </c>
      <c r="I117" s="115">
        <v>347174</v>
      </c>
      <c r="J117" s="113">
        <v>1377571</v>
      </c>
      <c r="K117" s="115">
        <v>346771</v>
      </c>
      <c r="L117" s="113">
        <v>1139427</v>
      </c>
      <c r="M117" s="115">
        <v>347249</v>
      </c>
      <c r="N117" s="113">
        <v>1111462</v>
      </c>
      <c r="O117" s="115">
        <v>339576</v>
      </c>
      <c r="P117" s="113">
        <v>1399858</v>
      </c>
      <c r="Q117" s="115">
        <v>342330</v>
      </c>
      <c r="R117" s="113">
        <v>1053344</v>
      </c>
      <c r="S117" s="115">
        <v>331704</v>
      </c>
      <c r="T117" s="113">
        <v>1057449</v>
      </c>
      <c r="U117" s="115">
        <v>293592</v>
      </c>
      <c r="V117" s="113">
        <v>1419879</v>
      </c>
      <c r="W117" s="115">
        <v>314669</v>
      </c>
      <c r="X117" s="113">
        <v>1009020</v>
      </c>
      <c r="Y117" s="115">
        <v>266416</v>
      </c>
      <c r="Z117" s="112">
        <v>993571</v>
      </c>
      <c r="AA117" s="115">
        <v>260719</v>
      </c>
      <c r="AB117" s="113">
        <v>1026483</v>
      </c>
      <c r="AC117" s="115">
        <v>261817</v>
      </c>
      <c r="AD117" s="113">
        <v>1112047</v>
      </c>
      <c r="AE117" s="115">
        <v>229250</v>
      </c>
      <c r="AF117" s="112">
        <v>909717</v>
      </c>
      <c r="AG117" s="115">
        <v>256866</v>
      </c>
      <c r="AH117" s="113">
        <v>1217043</v>
      </c>
      <c r="AI117" s="115">
        <v>261697</v>
      </c>
      <c r="AJ117" s="112">
        <v>952592</v>
      </c>
      <c r="AK117" s="115">
        <v>266168</v>
      </c>
      <c r="AL117" s="112">
        <v>949416</v>
      </c>
      <c r="AM117" s="115">
        <v>257975</v>
      </c>
      <c r="AN117" s="113">
        <v>1109327</v>
      </c>
      <c r="AO117" s="115">
        <v>252371</v>
      </c>
      <c r="AP117" s="112">
        <v>895307</v>
      </c>
      <c r="AQ117" s="115">
        <v>244023</v>
      </c>
      <c r="AR117" s="112">
        <v>940171</v>
      </c>
      <c r="AS117" s="115">
        <v>244764</v>
      </c>
      <c r="AT117" s="113">
        <v>1150954</v>
      </c>
      <c r="AU117" s="115">
        <v>257328</v>
      </c>
      <c r="AV117" s="112">
        <v>893911</v>
      </c>
      <c r="AW117" s="115">
        <v>232319</v>
      </c>
      <c r="AX117" s="112">
        <v>872404</v>
      </c>
      <c r="AY117" s="115">
        <v>233976</v>
      </c>
      <c r="AZ117" s="113">
        <v>1016618</v>
      </c>
      <c r="BA117" s="115">
        <v>222293</v>
      </c>
      <c r="BB117" s="112">
        <v>815874</v>
      </c>
      <c r="BC117" s="115">
        <v>203601</v>
      </c>
      <c r="BD117" s="112">
        <v>789548</v>
      </c>
      <c r="BE117" s="115">
        <v>208315</v>
      </c>
      <c r="BF117" s="113">
        <v>1075827</v>
      </c>
      <c r="BG117" s="115">
        <v>195970</v>
      </c>
      <c r="BH117" s="112">
        <v>906179</v>
      </c>
      <c r="BI117" s="115">
        <v>219404</v>
      </c>
      <c r="BJ117" s="112">
        <v>830998</v>
      </c>
      <c r="BK117" s="115">
        <v>209253</v>
      </c>
      <c r="BL117" s="113">
        <v>1042018</v>
      </c>
      <c r="BM117" s="115">
        <v>198043</v>
      </c>
      <c r="BN117" s="112">
        <v>844637</v>
      </c>
      <c r="BO117" s="115">
        <v>205516</v>
      </c>
      <c r="BP117" s="112">
        <v>820572</v>
      </c>
      <c r="BQ117" s="115">
        <v>179268</v>
      </c>
      <c r="BR117" s="112">
        <v>986472</v>
      </c>
      <c r="BS117" s="115">
        <v>182315</v>
      </c>
      <c r="BT117" s="112">
        <v>781693</v>
      </c>
      <c r="BU117" s="115">
        <v>179242</v>
      </c>
      <c r="BV117" s="112">
        <v>722434</v>
      </c>
      <c r="BW117" s="115">
        <v>183404</v>
      </c>
      <c r="BX117" s="112">
        <v>859540</v>
      </c>
      <c r="BY117" s="115">
        <v>160404</v>
      </c>
      <c r="BZ117" s="112">
        <v>658272</v>
      </c>
      <c r="CA117" s="115">
        <v>162448</v>
      </c>
      <c r="CB117" s="112">
        <v>651666</v>
      </c>
      <c r="CC117" s="115">
        <v>160618</v>
      </c>
      <c r="CD117" s="112">
        <v>953537</v>
      </c>
      <c r="CE117" s="115">
        <v>162082</v>
      </c>
      <c r="CF117" s="112">
        <v>778040</v>
      </c>
      <c r="CG117" s="115">
        <v>178323</v>
      </c>
      <c r="CH117" s="112">
        <v>765022</v>
      </c>
      <c r="CI117" s="115">
        <v>159419</v>
      </c>
      <c r="CJ117" s="112">
        <v>759811</v>
      </c>
      <c r="CK117" s="115">
        <v>150832</v>
      </c>
      <c r="CL117" s="112">
        <v>625378</v>
      </c>
      <c r="CM117" s="115">
        <v>153576</v>
      </c>
      <c r="CN117" s="112">
        <v>447194</v>
      </c>
      <c r="CO117" s="115">
        <v>130405</v>
      </c>
      <c r="CP117" s="112">
        <v>704746</v>
      </c>
      <c r="CQ117" s="115">
        <v>140228</v>
      </c>
      <c r="CR117" s="112">
        <v>670051</v>
      </c>
      <c r="CS117" s="115">
        <v>149429</v>
      </c>
      <c r="CT117" s="112">
        <v>619040</v>
      </c>
      <c r="CU117" s="115">
        <v>145102</v>
      </c>
      <c r="CV117" s="112">
        <v>709144</v>
      </c>
      <c r="CW117" s="115">
        <v>129736</v>
      </c>
      <c r="CX117" s="112">
        <v>585529</v>
      </c>
      <c r="CY117" s="115">
        <v>135762</v>
      </c>
      <c r="CZ117" s="112">
        <v>587765</v>
      </c>
      <c r="DA117" s="115">
        <v>123697</v>
      </c>
      <c r="DB117" s="112">
        <v>779283</v>
      </c>
      <c r="DC117" s="115">
        <v>135568</v>
      </c>
      <c r="DD117" s="112">
        <v>619928</v>
      </c>
      <c r="DE117" s="115">
        <v>138243</v>
      </c>
      <c r="DF117" s="112">
        <v>576498</v>
      </c>
      <c r="DG117" s="115">
        <v>120801</v>
      </c>
      <c r="DH117" s="112">
        <v>613671</v>
      </c>
      <c r="DI117" s="112">
        <v>554527</v>
      </c>
      <c r="DJ117" s="112">
        <v>575242</v>
      </c>
      <c r="DK117" s="112">
        <v>724076</v>
      </c>
      <c r="DL117" s="112">
        <v>619723</v>
      </c>
      <c r="DM117" s="112">
        <v>543827</v>
      </c>
      <c r="DN117" s="112">
        <v>594793</v>
      </c>
      <c r="DO117" s="112">
        <v>511614</v>
      </c>
      <c r="DP117" s="112">
        <v>505060</v>
      </c>
      <c r="DQ117" s="112">
        <v>619909</v>
      </c>
      <c r="DR117" s="112">
        <v>543993</v>
      </c>
      <c r="DS117" s="112">
        <v>446481</v>
      </c>
      <c r="DT117" s="112">
        <v>501150</v>
      </c>
      <c r="DU117" s="112">
        <v>482560</v>
      </c>
      <c r="DV117" s="112">
        <v>502069</v>
      </c>
      <c r="DW117" s="112">
        <v>530680</v>
      </c>
      <c r="DX117" s="112">
        <v>457791</v>
      </c>
    </row>
    <row r="118" spans="1:128" x14ac:dyDescent="0.2">
      <c r="A118" s="105" t="s">
        <v>197</v>
      </c>
      <c r="B118" s="112">
        <v>346240</v>
      </c>
      <c r="C118" s="115">
        <v>271837</v>
      </c>
      <c r="D118" s="112">
        <v>434562</v>
      </c>
      <c r="E118" s="115">
        <v>285516</v>
      </c>
      <c r="F118" s="112">
        <v>341160</v>
      </c>
      <c r="G118" s="115">
        <v>284899</v>
      </c>
      <c r="H118" s="112">
        <v>336516</v>
      </c>
      <c r="I118" s="115">
        <v>284940</v>
      </c>
      <c r="J118" s="112">
        <v>426357</v>
      </c>
      <c r="K118" s="115">
        <v>276386</v>
      </c>
      <c r="L118" s="112">
        <v>340177</v>
      </c>
      <c r="M118" s="115">
        <v>276711</v>
      </c>
      <c r="N118" s="112">
        <v>336287</v>
      </c>
      <c r="O118" s="115">
        <v>280530</v>
      </c>
      <c r="P118" s="112">
        <v>424991</v>
      </c>
      <c r="Q118" s="115">
        <v>292535</v>
      </c>
      <c r="R118" s="112">
        <v>340773</v>
      </c>
      <c r="S118" s="115">
        <v>282732</v>
      </c>
      <c r="T118" s="112">
        <v>325373</v>
      </c>
      <c r="U118" s="115">
        <v>256153</v>
      </c>
      <c r="V118" s="112">
        <v>410868</v>
      </c>
      <c r="W118" s="115">
        <v>299686</v>
      </c>
      <c r="X118" s="112">
        <v>338213</v>
      </c>
      <c r="Y118" s="115">
        <v>282880</v>
      </c>
      <c r="Z118" s="112">
        <v>324528</v>
      </c>
      <c r="AA118" s="115">
        <v>291029</v>
      </c>
      <c r="AB118" s="112">
        <v>390833</v>
      </c>
      <c r="AC118" s="115">
        <v>292357</v>
      </c>
      <c r="AD118" s="112">
        <v>321672</v>
      </c>
      <c r="AE118" s="115">
        <v>280509</v>
      </c>
      <c r="AF118" s="112">
        <v>315759</v>
      </c>
      <c r="AG118" s="115">
        <v>301124</v>
      </c>
      <c r="AH118" s="112">
        <v>376760</v>
      </c>
      <c r="AI118" s="115">
        <v>284015</v>
      </c>
      <c r="AJ118" s="112">
        <v>316876</v>
      </c>
      <c r="AK118" s="115">
        <v>286361</v>
      </c>
      <c r="AL118" s="112">
        <v>351740</v>
      </c>
      <c r="AM118" s="115">
        <v>297878</v>
      </c>
      <c r="AN118" s="112">
        <v>472693</v>
      </c>
      <c r="AO118" s="115">
        <v>312739</v>
      </c>
      <c r="AP118" s="112">
        <v>331353</v>
      </c>
      <c r="AQ118" s="115">
        <v>296064</v>
      </c>
      <c r="AR118" s="112">
        <v>336989</v>
      </c>
      <c r="AS118" s="115">
        <v>286889</v>
      </c>
      <c r="AT118" s="112">
        <v>415359</v>
      </c>
      <c r="AU118" s="115">
        <v>302947</v>
      </c>
      <c r="AV118" s="112">
        <v>337188</v>
      </c>
      <c r="AW118" s="115">
        <v>297341</v>
      </c>
      <c r="AX118" s="112">
        <v>342662</v>
      </c>
      <c r="AY118" s="115">
        <v>323105</v>
      </c>
      <c r="AZ118" s="112">
        <v>411589</v>
      </c>
      <c r="BA118" s="115">
        <v>317026</v>
      </c>
      <c r="BB118" s="112">
        <v>326629</v>
      </c>
      <c r="BC118" s="115">
        <v>320613</v>
      </c>
      <c r="BD118" s="112">
        <v>328257</v>
      </c>
      <c r="BE118" s="115">
        <v>331707</v>
      </c>
      <c r="BF118" s="112">
        <v>410055</v>
      </c>
      <c r="BG118" s="115">
        <v>307633</v>
      </c>
      <c r="BH118" s="112">
        <v>335778</v>
      </c>
      <c r="BI118" s="115">
        <v>333287</v>
      </c>
      <c r="BJ118" s="112">
        <v>325598</v>
      </c>
      <c r="BK118" s="115">
        <v>319557</v>
      </c>
      <c r="BL118" s="112">
        <v>410442</v>
      </c>
      <c r="BM118" s="115">
        <v>324021</v>
      </c>
      <c r="BN118" s="112">
        <v>345077</v>
      </c>
      <c r="BO118" s="115">
        <v>346575</v>
      </c>
      <c r="BP118" s="112">
        <v>344179</v>
      </c>
      <c r="BQ118" s="115">
        <v>316311</v>
      </c>
      <c r="BR118" s="112">
        <v>430670</v>
      </c>
      <c r="BS118" s="115">
        <v>347069</v>
      </c>
      <c r="BT118" s="112">
        <v>367520</v>
      </c>
      <c r="BU118" s="115">
        <v>353052</v>
      </c>
      <c r="BV118" s="112">
        <v>383174</v>
      </c>
      <c r="BW118" s="115">
        <v>363952</v>
      </c>
      <c r="BX118" s="112">
        <v>475409</v>
      </c>
      <c r="BY118" s="115">
        <v>347214</v>
      </c>
      <c r="BZ118" s="112">
        <v>383370</v>
      </c>
      <c r="CA118" s="115">
        <v>372876</v>
      </c>
      <c r="CB118" s="112">
        <v>360265</v>
      </c>
      <c r="CC118" s="115">
        <v>361171</v>
      </c>
      <c r="CD118" s="112">
        <v>469000</v>
      </c>
      <c r="CE118" s="115">
        <v>345849</v>
      </c>
      <c r="CF118" s="112">
        <v>369870</v>
      </c>
      <c r="CG118" s="115">
        <v>374282</v>
      </c>
      <c r="CH118" s="112">
        <v>358694</v>
      </c>
      <c r="CI118" s="115">
        <v>349384</v>
      </c>
      <c r="CJ118" s="112">
        <v>412585</v>
      </c>
      <c r="CK118" s="115">
        <v>365056</v>
      </c>
      <c r="CL118" s="112">
        <v>328535</v>
      </c>
      <c r="CM118" s="115">
        <v>364021</v>
      </c>
      <c r="CN118" s="112">
        <v>342580</v>
      </c>
      <c r="CO118" s="115">
        <v>341231</v>
      </c>
      <c r="CP118" s="112">
        <v>446213</v>
      </c>
      <c r="CQ118" s="115">
        <v>377993</v>
      </c>
      <c r="CR118" s="112">
        <v>378740</v>
      </c>
      <c r="CS118" s="115">
        <v>395113</v>
      </c>
      <c r="CT118" s="112">
        <v>396075</v>
      </c>
      <c r="CU118" s="115">
        <v>403626</v>
      </c>
      <c r="CV118" s="112">
        <v>466890</v>
      </c>
      <c r="CW118" s="115">
        <v>399316</v>
      </c>
      <c r="CX118" s="112">
        <v>376360</v>
      </c>
      <c r="CY118" s="115">
        <v>418508</v>
      </c>
      <c r="CZ118" s="112">
        <v>368356</v>
      </c>
      <c r="DA118" s="115">
        <v>412138</v>
      </c>
      <c r="DB118" s="112">
        <v>463828</v>
      </c>
      <c r="DC118" s="115">
        <v>428366</v>
      </c>
      <c r="DD118" s="112">
        <v>370759</v>
      </c>
      <c r="DE118" s="115">
        <v>444145</v>
      </c>
      <c r="DF118" s="112">
        <v>377492</v>
      </c>
      <c r="DG118" s="115">
        <v>412398</v>
      </c>
      <c r="DH118" s="112">
        <v>519982</v>
      </c>
      <c r="DI118" s="112">
        <v>401026</v>
      </c>
      <c r="DJ118" s="112">
        <v>386360</v>
      </c>
      <c r="DK118" s="112">
        <v>482303</v>
      </c>
      <c r="DL118" s="112">
        <v>378236</v>
      </c>
      <c r="DM118" s="112">
        <v>387548</v>
      </c>
      <c r="DN118" s="112">
        <v>530489</v>
      </c>
      <c r="DO118" s="112">
        <v>435962</v>
      </c>
      <c r="DP118" s="112">
        <v>434144</v>
      </c>
      <c r="DQ118" s="112">
        <v>552056</v>
      </c>
      <c r="DR118" s="112">
        <v>460474</v>
      </c>
      <c r="DS118" s="112">
        <v>462307</v>
      </c>
      <c r="DT118" s="112">
        <v>602287</v>
      </c>
      <c r="DU118" s="112">
        <v>513278</v>
      </c>
      <c r="DV118" s="112">
        <v>464575</v>
      </c>
      <c r="DW118" s="112">
        <v>562412</v>
      </c>
      <c r="DX118" s="112">
        <v>454358</v>
      </c>
    </row>
    <row r="119" spans="1:128" x14ac:dyDescent="0.2">
      <c r="A119" s="105" t="s">
        <v>836</v>
      </c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02"/>
      <c r="AO119" s="102"/>
      <c r="AP119" s="102"/>
      <c r="AQ119" s="102"/>
      <c r="AR119" s="102"/>
      <c r="AS119" s="102"/>
      <c r="AT119" s="102"/>
      <c r="AU119" s="102"/>
      <c r="AV119" s="102"/>
      <c r="AW119" s="102"/>
      <c r="AX119" s="102"/>
      <c r="AY119" s="102"/>
      <c r="AZ119" s="102"/>
      <c r="BA119" s="102"/>
      <c r="BB119" s="102"/>
      <c r="BC119" s="102"/>
      <c r="BD119" s="102"/>
      <c r="BE119" s="102"/>
      <c r="BF119" s="102"/>
      <c r="BG119" s="102"/>
      <c r="BH119" s="102"/>
      <c r="BI119" s="102"/>
      <c r="BJ119" s="102"/>
      <c r="BK119" s="102"/>
      <c r="BL119" s="102"/>
      <c r="BM119" s="102"/>
      <c r="BN119" s="102"/>
      <c r="BO119" s="102"/>
      <c r="BP119" s="102"/>
      <c r="BQ119" s="102"/>
      <c r="BR119" s="102"/>
      <c r="BS119" s="102"/>
      <c r="BT119" s="102"/>
      <c r="BU119" s="102"/>
      <c r="BV119" s="102"/>
      <c r="BW119" s="102"/>
      <c r="BX119" s="102"/>
      <c r="BY119" s="102"/>
      <c r="BZ119" s="102"/>
      <c r="CA119" s="102"/>
      <c r="CB119" s="102"/>
      <c r="CC119" s="102"/>
      <c r="CD119" s="102"/>
      <c r="CE119" s="102"/>
      <c r="CF119" s="102"/>
      <c r="CG119" s="102"/>
      <c r="CH119" s="102"/>
      <c r="CI119" s="102"/>
      <c r="CJ119" s="102"/>
      <c r="CK119" s="102"/>
      <c r="CL119" s="102"/>
      <c r="CM119" s="102"/>
      <c r="CN119" s="102"/>
      <c r="CO119" s="102"/>
      <c r="CP119" s="102"/>
      <c r="CQ119" s="102"/>
      <c r="CR119" s="102"/>
      <c r="CS119" s="102"/>
      <c r="CT119" s="102"/>
      <c r="CU119" s="102"/>
      <c r="CV119" s="102"/>
      <c r="CW119" s="102"/>
      <c r="CX119" s="102"/>
      <c r="CY119" s="102"/>
      <c r="CZ119" s="102"/>
      <c r="DA119" s="102"/>
      <c r="DB119" s="102"/>
      <c r="DC119" s="102"/>
      <c r="DD119" s="102"/>
      <c r="DE119" s="102"/>
      <c r="DF119" s="102"/>
      <c r="DG119" s="102"/>
      <c r="DH119" s="102"/>
      <c r="DI119" s="102"/>
      <c r="DJ119" s="102"/>
      <c r="DK119" s="102"/>
      <c r="DL119" s="102"/>
      <c r="DM119" s="102"/>
      <c r="DN119" s="102"/>
      <c r="DO119" s="102"/>
      <c r="DP119" s="102"/>
      <c r="DQ119" s="102"/>
      <c r="DR119" s="102"/>
      <c r="DS119" s="102"/>
      <c r="DT119" s="102"/>
      <c r="DU119" s="102"/>
      <c r="DV119" s="102"/>
      <c r="DW119" s="102"/>
      <c r="DX119" s="112">
        <v>432680</v>
      </c>
    </row>
    <row r="120" spans="1:128" x14ac:dyDescent="0.2">
      <c r="A120" s="105" t="s">
        <v>554</v>
      </c>
      <c r="B120" s="113">
        <v>3259081</v>
      </c>
      <c r="C120" s="116">
        <v>1029013</v>
      </c>
      <c r="D120" s="113">
        <v>4341137</v>
      </c>
      <c r="E120" s="116">
        <v>1211986</v>
      </c>
      <c r="F120" s="113">
        <v>3343542</v>
      </c>
      <c r="G120" s="116">
        <v>1106352</v>
      </c>
      <c r="H120" s="113">
        <v>3222549</v>
      </c>
      <c r="I120" s="116">
        <v>1045637</v>
      </c>
      <c r="J120" s="113">
        <v>4003585</v>
      </c>
      <c r="K120" s="116">
        <v>1021496</v>
      </c>
      <c r="L120" s="113">
        <v>3206356</v>
      </c>
      <c r="M120" s="116">
        <v>1009441</v>
      </c>
      <c r="N120" s="113">
        <v>3038302</v>
      </c>
      <c r="O120" s="116">
        <v>1003518</v>
      </c>
      <c r="P120" s="113">
        <v>4038677</v>
      </c>
      <c r="Q120" s="116">
        <v>1172175</v>
      </c>
      <c r="R120" s="113">
        <v>3736660</v>
      </c>
      <c r="S120" s="116">
        <v>1184494</v>
      </c>
      <c r="T120" s="113">
        <v>4224834</v>
      </c>
      <c r="U120" s="116">
        <v>1362792</v>
      </c>
      <c r="V120" s="113">
        <v>5618073</v>
      </c>
      <c r="W120" s="116">
        <v>1561978</v>
      </c>
      <c r="X120" s="113">
        <v>4459552</v>
      </c>
      <c r="Y120" s="116">
        <v>1418458</v>
      </c>
      <c r="Z120" s="113">
        <v>4591082</v>
      </c>
      <c r="AA120" s="116">
        <v>1476565</v>
      </c>
      <c r="AB120" s="113">
        <v>5751980</v>
      </c>
      <c r="AC120" s="116">
        <v>1666987</v>
      </c>
      <c r="AD120" s="113">
        <v>4953679</v>
      </c>
      <c r="AE120" s="116">
        <v>1536911</v>
      </c>
      <c r="AF120" s="113">
        <v>6269130</v>
      </c>
      <c r="AG120" s="116">
        <v>1646084</v>
      </c>
      <c r="AH120" s="113">
        <v>6599499</v>
      </c>
      <c r="AI120" s="116">
        <v>1512586</v>
      </c>
      <c r="AJ120" s="113">
        <v>5509820</v>
      </c>
      <c r="AK120" s="116">
        <v>1514814</v>
      </c>
      <c r="AL120" s="113">
        <v>5231308</v>
      </c>
      <c r="AM120" s="116">
        <v>1500110</v>
      </c>
      <c r="AN120" s="113">
        <v>7089525</v>
      </c>
      <c r="AO120" s="116">
        <v>1647124</v>
      </c>
      <c r="AP120" s="113">
        <v>5318816</v>
      </c>
      <c r="AQ120" s="116">
        <v>1384644</v>
      </c>
      <c r="AR120" s="113">
        <v>5737227</v>
      </c>
      <c r="AS120" s="116">
        <v>1371035</v>
      </c>
      <c r="AT120" s="113">
        <v>6751121</v>
      </c>
      <c r="AU120" s="116">
        <v>1391807</v>
      </c>
      <c r="AV120" s="113">
        <v>5652465</v>
      </c>
      <c r="AW120" s="116">
        <v>1324552</v>
      </c>
      <c r="AX120" s="113">
        <v>5289344</v>
      </c>
      <c r="AY120" s="116">
        <v>1377353</v>
      </c>
      <c r="AZ120" s="113">
        <v>7233360</v>
      </c>
      <c r="BA120" s="116">
        <v>1394891</v>
      </c>
      <c r="BB120" s="113">
        <v>5418291</v>
      </c>
      <c r="BC120" s="116">
        <v>1297989</v>
      </c>
      <c r="BD120" s="113">
        <v>5418518</v>
      </c>
      <c r="BE120" s="116">
        <v>1370640</v>
      </c>
      <c r="BF120" s="113">
        <v>6744182</v>
      </c>
      <c r="BG120" s="116">
        <v>1161973</v>
      </c>
      <c r="BH120" s="113">
        <v>5367239</v>
      </c>
      <c r="BI120" s="116">
        <v>1270165</v>
      </c>
      <c r="BJ120" s="113">
        <v>5072186</v>
      </c>
      <c r="BK120" s="116">
        <v>1207968</v>
      </c>
      <c r="BL120" s="113">
        <v>6213079</v>
      </c>
      <c r="BM120" s="116">
        <v>1134114</v>
      </c>
      <c r="BN120" s="113">
        <v>5077188</v>
      </c>
      <c r="BO120" s="116">
        <v>1019682</v>
      </c>
      <c r="BP120" s="113">
        <v>5157196</v>
      </c>
      <c r="BQ120" s="115">
        <v>953560</v>
      </c>
      <c r="BR120" s="113">
        <v>7798029</v>
      </c>
      <c r="BS120" s="116">
        <v>1109761</v>
      </c>
      <c r="BT120" s="113">
        <v>7499716</v>
      </c>
      <c r="BU120" s="116">
        <v>1074963</v>
      </c>
      <c r="BV120" s="113">
        <v>8104296</v>
      </c>
      <c r="BW120" s="116">
        <v>1104141</v>
      </c>
      <c r="BX120" s="113">
        <v>9776741</v>
      </c>
      <c r="BY120" s="116">
        <v>1035659</v>
      </c>
      <c r="BZ120" s="118">
        <v>10150017</v>
      </c>
      <c r="CA120" s="115">
        <v>982391</v>
      </c>
      <c r="CB120" s="113">
        <v>9704409</v>
      </c>
      <c r="CC120" s="115">
        <v>953030</v>
      </c>
      <c r="CD120" s="118">
        <v>12471736</v>
      </c>
      <c r="CE120" s="115">
        <v>814101</v>
      </c>
      <c r="CF120" s="113">
        <v>9421161</v>
      </c>
      <c r="CG120" s="115">
        <v>841029</v>
      </c>
      <c r="CH120" s="113">
        <v>8985036</v>
      </c>
      <c r="CI120" s="115">
        <v>727104</v>
      </c>
      <c r="CJ120" s="113">
        <v>7434676</v>
      </c>
      <c r="CK120" s="115">
        <v>684784</v>
      </c>
      <c r="CL120" s="113">
        <v>4578647</v>
      </c>
      <c r="CM120" s="115">
        <v>442742</v>
      </c>
      <c r="CN120" s="113">
        <v>1040943</v>
      </c>
      <c r="CO120" s="115">
        <v>171938</v>
      </c>
      <c r="CP120" s="112">
        <v>979703</v>
      </c>
      <c r="CQ120" s="115">
        <v>154526</v>
      </c>
      <c r="CR120" s="112">
        <v>800508</v>
      </c>
      <c r="CS120" s="115">
        <v>134662</v>
      </c>
      <c r="CT120" s="112">
        <v>495276</v>
      </c>
      <c r="CU120" s="115">
        <v>121189</v>
      </c>
      <c r="CV120" s="113">
        <v>1540375</v>
      </c>
      <c r="CW120" s="115">
        <v>128018</v>
      </c>
      <c r="CX120" s="112">
        <v>958442</v>
      </c>
      <c r="CY120" s="115">
        <v>104310</v>
      </c>
      <c r="CZ120" s="112">
        <v>989356</v>
      </c>
      <c r="DA120" s="114">
        <v>81899</v>
      </c>
      <c r="DB120" s="112">
        <v>986236</v>
      </c>
      <c r="DC120" s="114">
        <v>75010</v>
      </c>
      <c r="DD120" s="113">
        <v>1063201</v>
      </c>
      <c r="DE120" s="114">
        <v>79866</v>
      </c>
      <c r="DF120" s="112">
        <v>912730</v>
      </c>
      <c r="DG120" s="114">
        <v>61367</v>
      </c>
      <c r="DH120" s="112">
        <v>828358</v>
      </c>
      <c r="DI120" s="112">
        <v>272738</v>
      </c>
      <c r="DJ120" s="112">
        <v>567559</v>
      </c>
      <c r="DK120" s="112">
        <v>868219</v>
      </c>
      <c r="DL120" s="112">
        <v>777164</v>
      </c>
      <c r="DM120" s="112">
        <v>578108</v>
      </c>
      <c r="DN120" s="112">
        <v>816239</v>
      </c>
      <c r="DO120" s="112">
        <v>305389</v>
      </c>
      <c r="DP120" s="112">
        <v>545595</v>
      </c>
      <c r="DQ120" s="112">
        <v>329907</v>
      </c>
      <c r="DR120" s="112">
        <v>560399</v>
      </c>
      <c r="DS120" s="112">
        <v>292044</v>
      </c>
      <c r="DT120" s="112">
        <v>358462</v>
      </c>
      <c r="DU120" s="112">
        <v>304786</v>
      </c>
      <c r="DV120" s="112">
        <v>425686</v>
      </c>
      <c r="DW120" s="112">
        <v>468506</v>
      </c>
      <c r="DX120" s="112">
        <v>427093</v>
      </c>
    </row>
    <row r="121" spans="1:128" x14ac:dyDescent="0.2">
      <c r="A121" s="105" t="s">
        <v>292</v>
      </c>
      <c r="B121" s="108">
        <v>42898</v>
      </c>
      <c r="C121" s="103">
        <v>138</v>
      </c>
      <c r="D121" s="108">
        <v>52815</v>
      </c>
      <c r="E121" s="103">
        <v>162</v>
      </c>
      <c r="F121" s="108">
        <v>39408</v>
      </c>
      <c r="G121" s="103">
        <v>168</v>
      </c>
      <c r="H121" s="108">
        <v>40437</v>
      </c>
      <c r="I121" s="103">
        <v>369</v>
      </c>
      <c r="J121" s="108">
        <v>51491</v>
      </c>
      <c r="K121" s="103">
        <v>201</v>
      </c>
      <c r="L121" s="108">
        <v>46636</v>
      </c>
      <c r="M121" s="103">
        <v>305</v>
      </c>
      <c r="N121" s="108">
        <v>43709</v>
      </c>
      <c r="O121" s="103">
        <v>194</v>
      </c>
      <c r="P121" s="108">
        <v>35917</v>
      </c>
      <c r="Q121" s="103">
        <v>157</v>
      </c>
      <c r="R121" s="108">
        <v>47273</v>
      </c>
      <c r="S121" s="103">
        <v>184</v>
      </c>
      <c r="T121" s="108">
        <v>40943</v>
      </c>
      <c r="U121" s="103">
        <v>561</v>
      </c>
      <c r="V121" s="108">
        <v>64278</v>
      </c>
      <c r="W121" s="103">
        <v>410</v>
      </c>
      <c r="X121" s="108">
        <v>54364</v>
      </c>
      <c r="Y121" s="103">
        <v>211</v>
      </c>
      <c r="Z121" s="108">
        <v>49121</v>
      </c>
      <c r="AA121" s="103">
        <v>199</v>
      </c>
      <c r="AB121" s="108">
        <v>55792</v>
      </c>
      <c r="AC121" s="103">
        <v>166</v>
      </c>
      <c r="AD121" s="108">
        <v>44802</v>
      </c>
      <c r="AE121" s="103">
        <v>166</v>
      </c>
      <c r="AF121" s="108">
        <v>41401</v>
      </c>
      <c r="AG121" s="109">
        <v>59</v>
      </c>
      <c r="AH121" s="108">
        <v>52678</v>
      </c>
      <c r="AI121" s="103">
        <v>318</v>
      </c>
      <c r="AJ121" s="108">
        <v>46366</v>
      </c>
      <c r="AK121" s="103">
        <v>192</v>
      </c>
      <c r="AL121" s="108">
        <v>47427</v>
      </c>
      <c r="AM121" s="103">
        <v>161</v>
      </c>
      <c r="AN121" s="108">
        <v>62243</v>
      </c>
      <c r="AO121" s="103">
        <v>246</v>
      </c>
      <c r="AP121" s="108">
        <v>65397</v>
      </c>
      <c r="AQ121" s="103">
        <v>204</v>
      </c>
      <c r="AR121" s="108">
        <v>72673</v>
      </c>
      <c r="AS121" s="103">
        <v>639</v>
      </c>
      <c r="AT121" s="108">
        <v>98192</v>
      </c>
      <c r="AU121" s="103">
        <v>376</v>
      </c>
      <c r="AV121" s="108">
        <v>82173</v>
      </c>
      <c r="AW121" s="103">
        <v>640</v>
      </c>
      <c r="AX121" s="108">
        <v>66607</v>
      </c>
      <c r="AY121" s="103">
        <v>244</v>
      </c>
      <c r="AZ121" s="108">
        <v>88400</v>
      </c>
      <c r="BA121" s="103">
        <v>426</v>
      </c>
      <c r="BB121" s="108">
        <v>52986</v>
      </c>
      <c r="BC121" s="103">
        <v>376</v>
      </c>
      <c r="BD121" s="108">
        <v>46078</v>
      </c>
      <c r="BE121" s="103">
        <v>449</v>
      </c>
      <c r="BF121" s="108">
        <v>62621</v>
      </c>
      <c r="BG121" s="103">
        <v>271</v>
      </c>
      <c r="BH121" s="108">
        <v>46722</v>
      </c>
      <c r="BI121" s="103">
        <v>316</v>
      </c>
      <c r="BJ121" s="108">
        <v>41739</v>
      </c>
      <c r="BK121" s="103">
        <v>179</v>
      </c>
      <c r="BL121" s="108">
        <v>55768</v>
      </c>
      <c r="BM121" s="103">
        <v>536</v>
      </c>
      <c r="BN121" s="108">
        <v>43072</v>
      </c>
      <c r="BO121" s="103">
        <v>420</v>
      </c>
      <c r="BP121" s="108">
        <v>42177</v>
      </c>
      <c r="BQ121" s="103">
        <v>374</v>
      </c>
      <c r="BR121" s="108">
        <v>61723</v>
      </c>
      <c r="BS121" s="103">
        <v>327</v>
      </c>
      <c r="BT121" s="108">
        <v>50504</v>
      </c>
      <c r="BU121" s="103">
        <v>268</v>
      </c>
      <c r="BV121" s="108">
        <v>64355</v>
      </c>
      <c r="BW121" s="103">
        <v>349</v>
      </c>
      <c r="BX121" s="112">
        <v>100695</v>
      </c>
      <c r="BY121" s="103">
        <v>998</v>
      </c>
      <c r="BZ121" s="112">
        <v>150417</v>
      </c>
      <c r="CA121" s="103">
        <v>250</v>
      </c>
      <c r="CB121" s="112">
        <v>150997</v>
      </c>
      <c r="CC121" s="103">
        <v>248</v>
      </c>
      <c r="CD121" s="112">
        <v>199005</v>
      </c>
      <c r="CE121" s="103">
        <v>318</v>
      </c>
      <c r="CF121" s="112">
        <v>123096</v>
      </c>
      <c r="CG121" s="103">
        <v>299</v>
      </c>
      <c r="CH121" s="112">
        <v>134843</v>
      </c>
      <c r="CI121" s="103">
        <v>494</v>
      </c>
      <c r="CJ121" s="112">
        <v>161184</v>
      </c>
      <c r="CK121" s="103">
        <v>328</v>
      </c>
      <c r="CL121" s="112">
        <v>149417</v>
      </c>
      <c r="CM121" s="103">
        <v>413</v>
      </c>
      <c r="CN121" s="112">
        <v>132628</v>
      </c>
      <c r="CO121" s="103">
        <v>438</v>
      </c>
      <c r="CP121" s="112">
        <v>188626</v>
      </c>
      <c r="CQ121" s="103">
        <v>370</v>
      </c>
      <c r="CR121" s="112">
        <v>148821</v>
      </c>
      <c r="CS121" s="103">
        <v>307</v>
      </c>
      <c r="CT121" s="112">
        <v>139248</v>
      </c>
      <c r="CU121" s="103">
        <v>453</v>
      </c>
      <c r="CV121" s="112">
        <v>185642</v>
      </c>
      <c r="CW121" s="103">
        <v>280</v>
      </c>
      <c r="CX121" s="112">
        <v>170137</v>
      </c>
      <c r="CY121" s="103">
        <v>239</v>
      </c>
      <c r="CZ121" s="112">
        <v>169749</v>
      </c>
      <c r="DA121" s="103">
        <v>147</v>
      </c>
      <c r="DB121" s="112">
        <v>189589</v>
      </c>
      <c r="DC121" s="103">
        <v>441</v>
      </c>
      <c r="DD121" s="112">
        <v>158763</v>
      </c>
      <c r="DE121" s="103">
        <v>133</v>
      </c>
      <c r="DF121" s="112">
        <v>153150</v>
      </c>
      <c r="DG121" s="103">
        <v>227</v>
      </c>
      <c r="DH121" s="112">
        <v>167064</v>
      </c>
      <c r="DI121" s="112">
        <v>160098</v>
      </c>
      <c r="DJ121" s="112">
        <v>147248</v>
      </c>
      <c r="DK121" s="112">
        <v>207196</v>
      </c>
      <c r="DL121" s="112">
        <v>167092</v>
      </c>
      <c r="DM121" s="112">
        <v>165819</v>
      </c>
      <c r="DN121" s="112">
        <v>217504</v>
      </c>
      <c r="DO121" s="112">
        <v>179389</v>
      </c>
      <c r="DP121" s="112">
        <v>386264</v>
      </c>
      <c r="DQ121" s="112">
        <v>522287</v>
      </c>
      <c r="DR121" s="112">
        <v>400198</v>
      </c>
      <c r="DS121" s="112">
        <v>349367</v>
      </c>
      <c r="DT121" s="112">
        <v>456677</v>
      </c>
      <c r="DU121" s="112">
        <v>374237</v>
      </c>
      <c r="DV121" s="112">
        <v>378925</v>
      </c>
      <c r="DW121" s="112">
        <v>461942</v>
      </c>
      <c r="DX121" s="112">
        <v>407996</v>
      </c>
    </row>
    <row r="122" spans="1:128" x14ac:dyDescent="0.2">
      <c r="A122" s="105" t="s">
        <v>475</v>
      </c>
      <c r="B122" s="108">
        <v>66691</v>
      </c>
      <c r="C122" s="114">
        <v>18357</v>
      </c>
      <c r="D122" s="108">
        <v>87350</v>
      </c>
      <c r="E122" s="114">
        <v>21062</v>
      </c>
      <c r="F122" s="108">
        <v>79811</v>
      </c>
      <c r="G122" s="114">
        <v>24727</v>
      </c>
      <c r="H122" s="108">
        <v>91728</v>
      </c>
      <c r="I122" s="114">
        <v>23508</v>
      </c>
      <c r="J122" s="112">
        <v>101957</v>
      </c>
      <c r="K122" s="114">
        <v>22806</v>
      </c>
      <c r="L122" s="108">
        <v>77691</v>
      </c>
      <c r="M122" s="114">
        <v>23310</v>
      </c>
      <c r="N122" s="108">
        <v>88849</v>
      </c>
      <c r="O122" s="114">
        <v>24348</v>
      </c>
      <c r="P122" s="108">
        <v>98255</v>
      </c>
      <c r="Q122" s="114">
        <v>24611</v>
      </c>
      <c r="R122" s="108">
        <v>83352</v>
      </c>
      <c r="S122" s="114">
        <v>24845</v>
      </c>
      <c r="T122" s="108">
        <v>87758</v>
      </c>
      <c r="U122" s="114">
        <v>21997</v>
      </c>
      <c r="V122" s="112">
        <v>110662</v>
      </c>
      <c r="W122" s="114">
        <v>27423</v>
      </c>
      <c r="X122" s="108">
        <v>92045</v>
      </c>
      <c r="Y122" s="114">
        <v>24576</v>
      </c>
      <c r="Z122" s="108">
        <v>89879</v>
      </c>
      <c r="AA122" s="114">
        <v>23918</v>
      </c>
      <c r="AB122" s="112">
        <v>115687</v>
      </c>
      <c r="AC122" s="114">
        <v>26695</v>
      </c>
      <c r="AD122" s="108">
        <v>74611</v>
      </c>
      <c r="AE122" s="114">
        <v>22737</v>
      </c>
      <c r="AF122" s="108">
        <v>63873</v>
      </c>
      <c r="AG122" s="114">
        <v>24339</v>
      </c>
      <c r="AH122" s="112">
        <v>109595</v>
      </c>
      <c r="AI122" s="114">
        <v>25639</v>
      </c>
      <c r="AJ122" s="108">
        <v>96954</v>
      </c>
      <c r="AK122" s="114">
        <v>22838</v>
      </c>
      <c r="AL122" s="108">
        <v>83076</v>
      </c>
      <c r="AM122" s="114">
        <v>25790</v>
      </c>
      <c r="AN122" s="112">
        <v>128736</v>
      </c>
      <c r="AO122" s="114">
        <v>24459</v>
      </c>
      <c r="AP122" s="108">
        <v>90431</v>
      </c>
      <c r="AQ122" s="114">
        <v>24065</v>
      </c>
      <c r="AR122" s="108">
        <v>92839</v>
      </c>
      <c r="AS122" s="114">
        <v>21292</v>
      </c>
      <c r="AT122" s="108">
        <v>95809</v>
      </c>
      <c r="AU122" s="114">
        <v>23324</v>
      </c>
      <c r="AV122" s="108">
        <v>96994</v>
      </c>
      <c r="AW122" s="114">
        <v>22652</v>
      </c>
      <c r="AX122" s="108">
        <v>80969</v>
      </c>
      <c r="AY122" s="114">
        <v>21741</v>
      </c>
      <c r="AZ122" s="112">
        <v>104365</v>
      </c>
      <c r="BA122" s="114">
        <v>21012</v>
      </c>
      <c r="BB122" s="108">
        <v>74220</v>
      </c>
      <c r="BC122" s="114">
        <v>19705</v>
      </c>
      <c r="BD122" s="108">
        <v>73685</v>
      </c>
      <c r="BE122" s="114">
        <v>20953</v>
      </c>
      <c r="BF122" s="108">
        <v>94270</v>
      </c>
      <c r="BG122" s="114">
        <v>19002</v>
      </c>
      <c r="BH122" s="112">
        <v>103125</v>
      </c>
      <c r="BI122" s="114">
        <v>22781</v>
      </c>
      <c r="BJ122" s="112">
        <v>101517</v>
      </c>
      <c r="BK122" s="114">
        <v>24349</v>
      </c>
      <c r="BL122" s="112">
        <v>135470</v>
      </c>
      <c r="BM122" s="114">
        <v>20624</v>
      </c>
      <c r="BN122" s="112">
        <v>111031</v>
      </c>
      <c r="BO122" s="114">
        <v>20802</v>
      </c>
      <c r="BP122" s="112">
        <v>102800</v>
      </c>
      <c r="BQ122" s="114">
        <v>20032</v>
      </c>
      <c r="BR122" s="112">
        <v>129111</v>
      </c>
      <c r="BS122" s="114">
        <v>20879</v>
      </c>
      <c r="BT122" s="108">
        <v>80464</v>
      </c>
      <c r="BU122" s="114">
        <v>20644</v>
      </c>
      <c r="BV122" s="108">
        <v>89643</v>
      </c>
      <c r="BW122" s="114">
        <v>21149</v>
      </c>
      <c r="BX122" s="112">
        <v>102283</v>
      </c>
      <c r="BY122" s="114">
        <v>21459</v>
      </c>
      <c r="BZ122" s="112">
        <v>103048</v>
      </c>
      <c r="CA122" s="114">
        <v>20932</v>
      </c>
      <c r="CB122" s="112">
        <v>109445</v>
      </c>
      <c r="CC122" s="114">
        <v>19471</v>
      </c>
      <c r="CD122" s="112">
        <v>242645</v>
      </c>
      <c r="CE122" s="114">
        <v>22541</v>
      </c>
      <c r="CF122" s="112">
        <v>174806</v>
      </c>
      <c r="CG122" s="114">
        <v>22267</v>
      </c>
      <c r="CH122" s="112">
        <v>128693</v>
      </c>
      <c r="CI122" s="114">
        <v>22533</v>
      </c>
      <c r="CJ122" s="112">
        <v>132494</v>
      </c>
      <c r="CK122" s="114">
        <v>22418</v>
      </c>
      <c r="CL122" s="112">
        <v>106785</v>
      </c>
      <c r="CM122" s="114">
        <v>22611</v>
      </c>
      <c r="CN122" s="108">
        <v>85607</v>
      </c>
      <c r="CO122" s="114">
        <v>18898</v>
      </c>
      <c r="CP122" s="112">
        <v>165856</v>
      </c>
      <c r="CQ122" s="114">
        <v>24134</v>
      </c>
      <c r="CR122" s="112">
        <v>121042</v>
      </c>
      <c r="CS122" s="114">
        <v>23721</v>
      </c>
      <c r="CT122" s="112">
        <v>108854</v>
      </c>
      <c r="CU122" s="114">
        <v>22214</v>
      </c>
      <c r="CV122" s="112">
        <v>155975</v>
      </c>
      <c r="CW122" s="114">
        <v>23123</v>
      </c>
      <c r="CX122" s="112">
        <v>181686</v>
      </c>
      <c r="CY122" s="114">
        <v>25734</v>
      </c>
      <c r="CZ122" s="112">
        <v>198418</v>
      </c>
      <c r="DA122" s="114">
        <v>25391</v>
      </c>
      <c r="DB122" s="112">
        <v>268482</v>
      </c>
      <c r="DC122" s="114">
        <v>29051</v>
      </c>
      <c r="DD122" s="112">
        <v>215937</v>
      </c>
      <c r="DE122" s="114">
        <v>30717</v>
      </c>
      <c r="DF122" s="112">
        <v>204565</v>
      </c>
      <c r="DG122" s="114">
        <v>24967</v>
      </c>
      <c r="DH122" s="112">
        <v>290198</v>
      </c>
      <c r="DI122" s="112">
        <v>213941</v>
      </c>
      <c r="DJ122" s="112">
        <v>196584</v>
      </c>
      <c r="DK122" s="112">
        <v>331702</v>
      </c>
      <c r="DL122" s="112">
        <v>434280</v>
      </c>
      <c r="DM122" s="112">
        <v>403112</v>
      </c>
      <c r="DN122" s="112">
        <v>542521</v>
      </c>
      <c r="DO122" s="112">
        <v>477756</v>
      </c>
      <c r="DP122" s="112">
        <v>401491</v>
      </c>
      <c r="DQ122" s="112">
        <v>561547</v>
      </c>
      <c r="DR122" s="112">
        <v>392822</v>
      </c>
      <c r="DS122" s="112">
        <v>388987</v>
      </c>
      <c r="DT122" s="112">
        <v>384480</v>
      </c>
      <c r="DU122" s="112">
        <v>316256</v>
      </c>
      <c r="DV122" s="112">
        <v>292576</v>
      </c>
      <c r="DW122" s="112">
        <v>519329</v>
      </c>
      <c r="DX122" s="112">
        <v>393383</v>
      </c>
    </row>
    <row r="123" spans="1:128" x14ac:dyDescent="0.2">
      <c r="A123" s="105" t="s">
        <v>194</v>
      </c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02"/>
      <c r="AO123" s="102"/>
      <c r="AP123" s="102"/>
      <c r="AQ123" s="102"/>
      <c r="AR123" s="102"/>
      <c r="AS123" s="102"/>
      <c r="AT123" s="102"/>
      <c r="AU123" s="102"/>
      <c r="AV123" s="102"/>
      <c r="AW123" s="102"/>
      <c r="AX123" s="102"/>
      <c r="AY123" s="102"/>
      <c r="AZ123" s="108">
        <v>15209</v>
      </c>
      <c r="BA123" s="102"/>
      <c r="BB123" s="108">
        <v>26082</v>
      </c>
      <c r="BC123" s="102"/>
      <c r="BD123" s="108">
        <v>15985</v>
      </c>
      <c r="BE123" s="102"/>
      <c r="BF123" s="112">
        <v>182535</v>
      </c>
      <c r="BG123" s="104">
        <v>2081</v>
      </c>
      <c r="BH123" s="112">
        <v>224441</v>
      </c>
      <c r="BI123" s="104">
        <v>1480</v>
      </c>
      <c r="BJ123" s="112">
        <v>136556</v>
      </c>
      <c r="BK123" s="102"/>
      <c r="BL123" s="112">
        <v>235817</v>
      </c>
      <c r="BM123" s="104">
        <v>1776</v>
      </c>
      <c r="BN123" s="112">
        <v>171379</v>
      </c>
      <c r="BO123" s="104">
        <v>2093</v>
      </c>
      <c r="BP123" s="112">
        <v>181680</v>
      </c>
      <c r="BQ123" s="104">
        <v>1776</v>
      </c>
      <c r="BR123" s="112">
        <v>241691</v>
      </c>
      <c r="BS123" s="104">
        <v>2428</v>
      </c>
      <c r="BT123" s="112">
        <v>257647</v>
      </c>
      <c r="BU123" s="104">
        <v>3034</v>
      </c>
      <c r="BV123" s="112">
        <v>119053</v>
      </c>
      <c r="BW123" s="104">
        <v>2676</v>
      </c>
      <c r="BX123" s="112">
        <v>274513</v>
      </c>
      <c r="BY123" s="103">
        <v>891</v>
      </c>
      <c r="BZ123" s="112">
        <v>193214</v>
      </c>
      <c r="CA123" s="104">
        <v>1780</v>
      </c>
      <c r="CB123" s="112">
        <v>189879</v>
      </c>
      <c r="CC123" s="104">
        <v>4648</v>
      </c>
      <c r="CD123" s="112">
        <v>128188</v>
      </c>
      <c r="CE123" s="102"/>
      <c r="CF123" s="112">
        <v>220380</v>
      </c>
      <c r="CG123" s="104">
        <v>1782</v>
      </c>
      <c r="CH123" s="112">
        <v>110705</v>
      </c>
      <c r="CI123" s="102"/>
      <c r="CJ123" s="112">
        <v>441623</v>
      </c>
      <c r="CK123" s="104">
        <v>3302</v>
      </c>
      <c r="CL123" s="112">
        <v>108518</v>
      </c>
      <c r="CM123" s="104">
        <v>1776</v>
      </c>
      <c r="CN123" s="112">
        <v>136790</v>
      </c>
      <c r="CO123" s="103">
        <v>888</v>
      </c>
      <c r="CP123" s="112">
        <v>237071</v>
      </c>
      <c r="CQ123" s="104">
        <v>2072</v>
      </c>
      <c r="CR123" s="112">
        <v>190403</v>
      </c>
      <c r="CS123" s="104">
        <v>1480</v>
      </c>
      <c r="CT123" s="112">
        <v>196403</v>
      </c>
      <c r="CU123" s="104">
        <v>1497</v>
      </c>
      <c r="CV123" s="112">
        <v>769141</v>
      </c>
      <c r="CW123" s="104">
        <v>3896</v>
      </c>
      <c r="CX123" s="112">
        <v>165767</v>
      </c>
      <c r="CY123" s="104">
        <v>1184</v>
      </c>
      <c r="CZ123" s="112">
        <v>215799</v>
      </c>
      <c r="DA123" s="104">
        <v>2072</v>
      </c>
      <c r="DB123" s="112">
        <v>221653</v>
      </c>
      <c r="DC123" s="103">
        <v>888</v>
      </c>
      <c r="DD123" s="112">
        <v>361538</v>
      </c>
      <c r="DE123" s="104">
        <v>3547</v>
      </c>
      <c r="DF123" s="112">
        <v>364575</v>
      </c>
      <c r="DG123" s="104">
        <v>3262</v>
      </c>
      <c r="DH123" s="112">
        <v>293846</v>
      </c>
      <c r="DI123" s="112">
        <v>363931</v>
      </c>
      <c r="DJ123" s="112">
        <v>222775</v>
      </c>
      <c r="DK123" s="112">
        <v>292456</v>
      </c>
      <c r="DL123" s="112">
        <v>200460</v>
      </c>
      <c r="DM123" s="112">
        <v>191957</v>
      </c>
      <c r="DN123" s="112">
        <v>421414</v>
      </c>
      <c r="DO123" s="112">
        <v>272310</v>
      </c>
      <c r="DP123" s="112">
        <v>336408</v>
      </c>
      <c r="DQ123" s="112">
        <v>302474</v>
      </c>
      <c r="DR123" s="112">
        <v>266798</v>
      </c>
      <c r="DS123" s="112">
        <v>246196</v>
      </c>
      <c r="DT123" s="112">
        <v>279555</v>
      </c>
      <c r="DU123" s="112">
        <v>370360</v>
      </c>
      <c r="DV123" s="112">
        <v>403991</v>
      </c>
      <c r="DW123" s="112">
        <v>350203</v>
      </c>
      <c r="DX123" s="112">
        <v>387523</v>
      </c>
    </row>
    <row r="124" spans="1:128" x14ac:dyDescent="0.2">
      <c r="A124" s="105" t="s">
        <v>517</v>
      </c>
      <c r="B124" s="112">
        <v>461760</v>
      </c>
      <c r="C124" s="114">
        <v>24147</v>
      </c>
      <c r="D124" s="112">
        <v>242256</v>
      </c>
      <c r="E124" s="114">
        <v>26678</v>
      </c>
      <c r="F124" s="112">
        <v>294691</v>
      </c>
      <c r="G124" s="114">
        <v>25174</v>
      </c>
      <c r="H124" s="112">
        <v>253786</v>
      </c>
      <c r="I124" s="114">
        <v>24324</v>
      </c>
      <c r="J124" s="112">
        <v>272818</v>
      </c>
      <c r="K124" s="114">
        <v>24414</v>
      </c>
      <c r="L124" s="112">
        <v>243125</v>
      </c>
      <c r="M124" s="114">
        <v>22612</v>
      </c>
      <c r="N124" s="112">
        <v>264236</v>
      </c>
      <c r="O124" s="114">
        <v>24346</v>
      </c>
      <c r="P124" s="112">
        <v>268353</v>
      </c>
      <c r="Q124" s="114">
        <v>25343</v>
      </c>
      <c r="R124" s="112">
        <v>218410</v>
      </c>
      <c r="S124" s="114">
        <v>29143</v>
      </c>
      <c r="T124" s="112">
        <v>294252</v>
      </c>
      <c r="U124" s="114">
        <v>23512</v>
      </c>
      <c r="V124" s="112">
        <v>104939</v>
      </c>
      <c r="W124" s="104">
        <v>7690</v>
      </c>
      <c r="X124" s="112">
        <v>119677</v>
      </c>
      <c r="Y124" s="104">
        <v>4067</v>
      </c>
      <c r="Z124" s="108">
        <v>87668</v>
      </c>
      <c r="AA124" s="104">
        <v>2665</v>
      </c>
      <c r="AB124" s="112">
        <v>126936</v>
      </c>
      <c r="AC124" s="104">
        <v>1318</v>
      </c>
      <c r="AD124" s="108">
        <v>44098</v>
      </c>
      <c r="AE124" s="104">
        <v>1061</v>
      </c>
      <c r="AF124" s="108">
        <v>71131</v>
      </c>
      <c r="AG124" s="103">
        <v>888</v>
      </c>
      <c r="AH124" s="108">
        <v>59606</v>
      </c>
      <c r="AI124" s="103">
        <v>625</v>
      </c>
      <c r="AJ124" s="108">
        <v>86709</v>
      </c>
      <c r="AK124" s="103">
        <v>440</v>
      </c>
      <c r="AL124" s="108">
        <v>65422</v>
      </c>
      <c r="AM124" s="103">
        <v>542</v>
      </c>
      <c r="AN124" s="112">
        <v>109385</v>
      </c>
      <c r="AO124" s="103">
        <v>428</v>
      </c>
      <c r="AP124" s="108">
        <v>77843</v>
      </c>
      <c r="AQ124" s="103">
        <v>401</v>
      </c>
      <c r="AR124" s="112">
        <v>113571</v>
      </c>
      <c r="AS124" s="103">
        <v>192</v>
      </c>
      <c r="AT124" s="108">
        <v>80119</v>
      </c>
      <c r="AU124" s="103">
        <v>387</v>
      </c>
      <c r="AV124" s="108">
        <v>98968</v>
      </c>
      <c r="AW124" s="103">
        <v>233</v>
      </c>
      <c r="AX124" s="108">
        <v>71762</v>
      </c>
      <c r="AY124" s="103">
        <v>226</v>
      </c>
      <c r="AZ124" s="112">
        <v>132924</v>
      </c>
      <c r="BA124" s="103">
        <v>235</v>
      </c>
      <c r="BB124" s="112">
        <v>124377</v>
      </c>
      <c r="BC124" s="109">
        <v>41</v>
      </c>
      <c r="BD124" s="108">
        <v>63053</v>
      </c>
      <c r="BE124" s="103">
        <v>212</v>
      </c>
      <c r="BF124" s="108">
        <v>63231</v>
      </c>
      <c r="BG124" s="103">
        <v>100</v>
      </c>
      <c r="BH124" s="108">
        <v>45032</v>
      </c>
      <c r="BI124" s="109">
        <v>87</v>
      </c>
      <c r="BJ124" s="108">
        <v>56413</v>
      </c>
      <c r="BK124" s="103">
        <v>173</v>
      </c>
      <c r="BL124" s="108">
        <v>63147</v>
      </c>
      <c r="BM124" s="109">
        <v>59</v>
      </c>
      <c r="BN124" s="108">
        <v>57398</v>
      </c>
      <c r="BO124" s="109">
        <v>54</v>
      </c>
      <c r="BP124" s="108">
        <v>45341</v>
      </c>
      <c r="BQ124" s="109">
        <v>45</v>
      </c>
      <c r="BR124" s="108">
        <v>94974</v>
      </c>
      <c r="BS124" s="103">
        <v>138</v>
      </c>
      <c r="BT124" s="108">
        <v>57648</v>
      </c>
      <c r="BU124" s="103">
        <v>126</v>
      </c>
      <c r="BV124" s="108">
        <v>79856</v>
      </c>
      <c r="BW124" s="109">
        <v>69</v>
      </c>
      <c r="BX124" s="112">
        <v>114964</v>
      </c>
      <c r="BY124" s="109">
        <v>41</v>
      </c>
      <c r="BZ124" s="112">
        <v>101233</v>
      </c>
      <c r="CA124" s="109">
        <v>17</v>
      </c>
      <c r="CB124" s="112">
        <v>106064</v>
      </c>
      <c r="CC124" s="109">
        <v>95</v>
      </c>
      <c r="CD124" s="112">
        <v>144456</v>
      </c>
      <c r="CE124" s="109">
        <v>68</v>
      </c>
      <c r="CF124" s="112">
        <v>107680</v>
      </c>
      <c r="CG124" s="109">
        <v>48</v>
      </c>
      <c r="CH124" s="108">
        <v>55648</v>
      </c>
      <c r="CI124" s="109">
        <v>17</v>
      </c>
      <c r="CJ124" s="108">
        <v>85013</v>
      </c>
      <c r="CK124" s="109">
        <v>45</v>
      </c>
      <c r="CL124" s="108">
        <v>66257</v>
      </c>
      <c r="CM124" s="109">
        <v>43</v>
      </c>
      <c r="CN124" s="108">
        <v>60224</v>
      </c>
      <c r="CO124" s="109">
        <v>74</v>
      </c>
      <c r="CP124" s="108">
        <v>94908</v>
      </c>
      <c r="CQ124" s="109">
        <v>36</v>
      </c>
      <c r="CR124" s="108">
        <v>92830</v>
      </c>
      <c r="CS124" s="109">
        <v>17</v>
      </c>
      <c r="CT124" s="108">
        <v>82388</v>
      </c>
      <c r="CU124" s="102"/>
      <c r="CV124" s="112">
        <v>101795</v>
      </c>
      <c r="CW124" s="109">
        <v>69</v>
      </c>
      <c r="CX124" s="108">
        <v>83230</v>
      </c>
      <c r="CY124" s="109">
        <v>34</v>
      </c>
      <c r="CZ124" s="112">
        <v>303737</v>
      </c>
      <c r="DA124" s="103">
        <v>136</v>
      </c>
      <c r="DB124" s="112">
        <v>232763</v>
      </c>
      <c r="DC124" s="109">
        <v>67</v>
      </c>
      <c r="DD124" s="112">
        <v>236288</v>
      </c>
      <c r="DE124" s="103">
        <v>104</v>
      </c>
      <c r="DF124" s="112">
        <v>192324</v>
      </c>
      <c r="DG124" s="103">
        <v>116</v>
      </c>
      <c r="DH124" s="112">
        <v>263895</v>
      </c>
      <c r="DI124" s="112">
        <v>281470</v>
      </c>
      <c r="DJ124" s="112">
        <v>200129</v>
      </c>
      <c r="DK124" s="112">
        <v>215860</v>
      </c>
      <c r="DL124" s="112">
        <v>195473</v>
      </c>
      <c r="DM124" s="112">
        <v>146465</v>
      </c>
      <c r="DN124" s="112">
        <v>250109</v>
      </c>
      <c r="DO124" s="112">
        <v>222297</v>
      </c>
      <c r="DP124" s="112">
        <v>231997</v>
      </c>
      <c r="DQ124" s="112">
        <v>476218</v>
      </c>
      <c r="DR124" s="112">
        <v>145739</v>
      </c>
      <c r="DS124" s="112">
        <v>220218</v>
      </c>
      <c r="DT124" s="112">
        <v>186137</v>
      </c>
      <c r="DU124" s="112">
        <v>288797</v>
      </c>
      <c r="DV124" s="112">
        <v>274994</v>
      </c>
      <c r="DW124" s="112">
        <v>277694</v>
      </c>
      <c r="DX124" s="112">
        <v>379037</v>
      </c>
    </row>
    <row r="125" spans="1:128" x14ac:dyDescent="0.2">
      <c r="A125" s="105" t="s">
        <v>246</v>
      </c>
      <c r="B125" s="108">
        <v>86327</v>
      </c>
      <c r="C125" s="115">
        <v>133602</v>
      </c>
      <c r="D125" s="112">
        <v>103807</v>
      </c>
      <c r="E125" s="115">
        <v>130640</v>
      </c>
      <c r="F125" s="108">
        <v>67857</v>
      </c>
      <c r="G125" s="115">
        <v>120743</v>
      </c>
      <c r="H125" s="108">
        <v>52714</v>
      </c>
      <c r="I125" s="114">
        <v>96284</v>
      </c>
      <c r="J125" s="108">
        <v>49163</v>
      </c>
      <c r="K125" s="114">
        <v>76140</v>
      </c>
      <c r="L125" s="108">
        <v>32793</v>
      </c>
      <c r="M125" s="114">
        <v>58743</v>
      </c>
      <c r="N125" s="108">
        <v>23068</v>
      </c>
      <c r="O125" s="114">
        <v>43111</v>
      </c>
      <c r="P125" s="108">
        <v>26649</v>
      </c>
      <c r="Q125" s="114">
        <v>42606</v>
      </c>
      <c r="R125" s="108">
        <v>22233</v>
      </c>
      <c r="S125" s="114">
        <v>33534</v>
      </c>
      <c r="T125" s="108">
        <v>19542</v>
      </c>
      <c r="U125" s="114">
        <v>30041</v>
      </c>
      <c r="V125" s="108">
        <v>22374</v>
      </c>
      <c r="W125" s="114">
        <v>34069</v>
      </c>
      <c r="X125" s="108">
        <v>48519</v>
      </c>
      <c r="Y125" s="114">
        <v>57785</v>
      </c>
      <c r="Z125" s="108">
        <v>71315</v>
      </c>
      <c r="AA125" s="115">
        <v>109674</v>
      </c>
      <c r="AB125" s="112">
        <v>109792</v>
      </c>
      <c r="AC125" s="115">
        <v>143215</v>
      </c>
      <c r="AD125" s="112">
        <v>104027</v>
      </c>
      <c r="AE125" s="115">
        <v>120285</v>
      </c>
      <c r="AF125" s="108">
        <v>78755</v>
      </c>
      <c r="AG125" s="114">
        <v>96721</v>
      </c>
      <c r="AH125" s="112">
        <v>198044</v>
      </c>
      <c r="AI125" s="115">
        <v>120390</v>
      </c>
      <c r="AJ125" s="112">
        <v>156990</v>
      </c>
      <c r="AK125" s="115">
        <v>132789</v>
      </c>
      <c r="AL125" s="112">
        <v>136348</v>
      </c>
      <c r="AM125" s="115">
        <v>127893</v>
      </c>
      <c r="AN125" s="112">
        <v>170035</v>
      </c>
      <c r="AO125" s="115">
        <v>128202</v>
      </c>
      <c r="AP125" s="112">
        <v>132225</v>
      </c>
      <c r="AQ125" s="115">
        <v>131770</v>
      </c>
      <c r="AR125" s="112">
        <v>145504</v>
      </c>
      <c r="AS125" s="115">
        <v>144842</v>
      </c>
      <c r="AT125" s="112">
        <v>208180</v>
      </c>
      <c r="AU125" s="115">
        <v>171549</v>
      </c>
      <c r="AV125" s="112">
        <v>200401</v>
      </c>
      <c r="AW125" s="115">
        <v>186909</v>
      </c>
      <c r="AX125" s="112">
        <v>206642</v>
      </c>
      <c r="AY125" s="115">
        <v>219495</v>
      </c>
      <c r="AZ125" s="112">
        <v>258153</v>
      </c>
      <c r="BA125" s="115">
        <v>205493</v>
      </c>
      <c r="BB125" s="112">
        <v>181377</v>
      </c>
      <c r="BC125" s="115">
        <v>201128</v>
      </c>
      <c r="BD125" s="112">
        <v>194425</v>
      </c>
      <c r="BE125" s="115">
        <v>232978</v>
      </c>
      <c r="BF125" s="112">
        <v>247640</v>
      </c>
      <c r="BG125" s="115">
        <v>199584</v>
      </c>
      <c r="BH125" s="112">
        <v>166163</v>
      </c>
      <c r="BI125" s="115">
        <v>186160</v>
      </c>
      <c r="BJ125" s="112">
        <v>136712</v>
      </c>
      <c r="BK125" s="115">
        <v>155896</v>
      </c>
      <c r="BL125" s="112">
        <v>162439</v>
      </c>
      <c r="BM125" s="115">
        <v>137080</v>
      </c>
      <c r="BN125" s="112">
        <v>125460</v>
      </c>
      <c r="BO125" s="115">
        <v>148731</v>
      </c>
      <c r="BP125" s="112">
        <v>107460</v>
      </c>
      <c r="BQ125" s="115">
        <v>114730</v>
      </c>
      <c r="BR125" s="112">
        <v>125961</v>
      </c>
      <c r="BS125" s="115">
        <v>116147</v>
      </c>
      <c r="BT125" s="108">
        <v>91517</v>
      </c>
      <c r="BU125" s="115">
        <v>119193</v>
      </c>
      <c r="BV125" s="112">
        <v>121471</v>
      </c>
      <c r="BW125" s="115">
        <v>144501</v>
      </c>
      <c r="BX125" s="112">
        <v>264305</v>
      </c>
      <c r="BY125" s="115">
        <v>129870</v>
      </c>
      <c r="BZ125" s="112">
        <v>191084</v>
      </c>
      <c r="CA125" s="115">
        <v>124959</v>
      </c>
      <c r="CB125" s="112">
        <v>189838</v>
      </c>
      <c r="CC125" s="115">
        <v>124292</v>
      </c>
      <c r="CD125" s="112">
        <v>228437</v>
      </c>
      <c r="CE125" s="115">
        <v>119108</v>
      </c>
      <c r="CF125" s="112">
        <v>163928</v>
      </c>
      <c r="CG125" s="115">
        <v>117080</v>
      </c>
      <c r="CH125" s="112">
        <v>147668</v>
      </c>
      <c r="CI125" s="114">
        <v>99834</v>
      </c>
      <c r="CJ125" s="112">
        <v>176984</v>
      </c>
      <c r="CK125" s="115">
        <v>107875</v>
      </c>
      <c r="CL125" s="112">
        <v>153890</v>
      </c>
      <c r="CM125" s="115">
        <v>108818</v>
      </c>
      <c r="CN125" s="112">
        <v>143644</v>
      </c>
      <c r="CO125" s="115">
        <v>102772</v>
      </c>
      <c r="CP125" s="112">
        <v>189123</v>
      </c>
      <c r="CQ125" s="115">
        <v>107682</v>
      </c>
      <c r="CR125" s="112">
        <v>172178</v>
      </c>
      <c r="CS125" s="115">
        <v>120355</v>
      </c>
      <c r="CT125" s="112">
        <v>192831</v>
      </c>
      <c r="CU125" s="115">
        <v>136072</v>
      </c>
      <c r="CV125" s="112">
        <v>245986</v>
      </c>
      <c r="CW125" s="115">
        <v>130597</v>
      </c>
      <c r="CX125" s="112">
        <v>264780</v>
      </c>
      <c r="CY125" s="115">
        <v>121721</v>
      </c>
      <c r="CZ125" s="112">
        <v>368243</v>
      </c>
      <c r="DA125" s="115">
        <v>114668</v>
      </c>
      <c r="DB125" s="112">
        <v>463656</v>
      </c>
      <c r="DC125" s="115">
        <v>112471</v>
      </c>
      <c r="DD125" s="112">
        <v>378017</v>
      </c>
      <c r="DE125" s="115">
        <v>115579</v>
      </c>
      <c r="DF125" s="112">
        <v>317128</v>
      </c>
      <c r="DG125" s="114">
        <v>92658</v>
      </c>
      <c r="DH125" s="112">
        <v>470244</v>
      </c>
      <c r="DI125" s="112">
        <v>427122</v>
      </c>
      <c r="DJ125" s="112">
        <v>390117</v>
      </c>
      <c r="DK125" s="112">
        <v>577804</v>
      </c>
      <c r="DL125" s="112">
        <v>515521</v>
      </c>
      <c r="DM125" s="112">
        <v>445009</v>
      </c>
      <c r="DN125" s="112">
        <v>560600</v>
      </c>
      <c r="DO125" s="112">
        <v>429242</v>
      </c>
      <c r="DP125" s="112">
        <v>407876</v>
      </c>
      <c r="DQ125" s="112">
        <v>556843</v>
      </c>
      <c r="DR125" s="112">
        <v>415279</v>
      </c>
      <c r="DS125" s="112">
        <v>356777</v>
      </c>
      <c r="DT125" s="112">
        <v>460846</v>
      </c>
      <c r="DU125" s="112">
        <v>354645</v>
      </c>
      <c r="DV125" s="112">
        <v>389031</v>
      </c>
      <c r="DW125" s="112">
        <v>497723</v>
      </c>
      <c r="DX125" s="112">
        <v>365430</v>
      </c>
    </row>
    <row r="126" spans="1:128" x14ac:dyDescent="0.2">
      <c r="A126" s="105" t="s">
        <v>374</v>
      </c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  <c r="AM126" s="102"/>
      <c r="AN126" s="102"/>
      <c r="AO126" s="102"/>
      <c r="AP126" s="102"/>
      <c r="AQ126" s="102"/>
      <c r="AR126" s="102"/>
      <c r="AS126" s="102"/>
      <c r="AT126" s="102"/>
      <c r="AU126" s="102"/>
      <c r="AV126" s="102"/>
      <c r="AW126" s="102"/>
      <c r="AX126" s="102"/>
      <c r="AY126" s="102"/>
      <c r="AZ126" s="102"/>
      <c r="BA126" s="102"/>
      <c r="BB126" s="102"/>
      <c r="BC126" s="102"/>
      <c r="BD126" s="102"/>
      <c r="BE126" s="102"/>
      <c r="BF126" s="102"/>
      <c r="BG126" s="102"/>
      <c r="BH126" s="102"/>
      <c r="BI126" s="102"/>
      <c r="BJ126" s="102"/>
      <c r="BK126" s="102"/>
      <c r="BL126" s="102"/>
      <c r="BM126" s="102"/>
      <c r="BN126" s="102"/>
      <c r="BO126" s="102"/>
      <c r="BP126" s="102"/>
      <c r="BQ126" s="102"/>
      <c r="BR126" s="102"/>
      <c r="BS126" s="102"/>
      <c r="BT126" s="102"/>
      <c r="BU126" s="102"/>
      <c r="BV126" s="102"/>
      <c r="BW126" s="102"/>
      <c r="BX126" s="102"/>
      <c r="BY126" s="102"/>
      <c r="BZ126" s="102"/>
      <c r="CA126" s="102"/>
      <c r="CB126" s="102"/>
      <c r="CC126" s="102"/>
      <c r="CD126" s="102"/>
      <c r="CE126" s="102"/>
      <c r="CF126" s="102"/>
      <c r="CG126" s="102"/>
      <c r="CH126" s="102"/>
      <c r="CI126" s="102"/>
      <c r="CJ126" s="102"/>
      <c r="CK126" s="102"/>
      <c r="CL126" s="102"/>
      <c r="CM126" s="102"/>
      <c r="CN126" s="102"/>
      <c r="CO126" s="102"/>
      <c r="CP126" s="102"/>
      <c r="CQ126" s="102"/>
      <c r="CR126" s="102"/>
      <c r="CS126" s="102"/>
      <c r="CT126" s="102"/>
      <c r="CU126" s="102"/>
      <c r="CV126" s="102"/>
      <c r="CW126" s="102"/>
      <c r="CX126" s="108">
        <v>18656</v>
      </c>
      <c r="CY126" s="103">
        <v>123</v>
      </c>
      <c r="CZ126" s="112">
        <v>568526</v>
      </c>
      <c r="DA126" s="104">
        <v>3066</v>
      </c>
      <c r="DB126" s="112">
        <v>680366</v>
      </c>
      <c r="DC126" s="104">
        <v>5176</v>
      </c>
      <c r="DD126" s="112">
        <v>489307</v>
      </c>
      <c r="DE126" s="104">
        <v>5698</v>
      </c>
      <c r="DF126" s="112">
        <v>501769</v>
      </c>
      <c r="DG126" s="104">
        <v>6363</v>
      </c>
      <c r="DH126" s="112">
        <v>566741</v>
      </c>
      <c r="DI126" s="112">
        <v>360047</v>
      </c>
      <c r="DJ126" s="112">
        <v>426279</v>
      </c>
      <c r="DK126" s="112">
        <v>483573</v>
      </c>
      <c r="DL126" s="112">
        <v>484261</v>
      </c>
      <c r="DM126" s="112">
        <v>446793</v>
      </c>
      <c r="DN126" s="112">
        <v>665453</v>
      </c>
      <c r="DO126" s="112">
        <v>380436</v>
      </c>
      <c r="DP126" s="112">
        <v>402156</v>
      </c>
      <c r="DQ126" s="112">
        <v>590332</v>
      </c>
      <c r="DR126" s="112">
        <v>374493</v>
      </c>
      <c r="DS126" s="112">
        <v>387607</v>
      </c>
      <c r="DT126" s="112">
        <v>506956</v>
      </c>
      <c r="DU126" s="112">
        <v>395572</v>
      </c>
      <c r="DV126" s="112">
        <v>326130</v>
      </c>
      <c r="DW126" s="112">
        <v>470973</v>
      </c>
      <c r="DX126" s="112">
        <v>362034</v>
      </c>
    </row>
    <row r="127" spans="1:128" x14ac:dyDescent="0.2">
      <c r="A127" s="105" t="s">
        <v>242</v>
      </c>
      <c r="B127" s="112">
        <v>706567</v>
      </c>
      <c r="C127" s="114">
        <v>58777</v>
      </c>
      <c r="D127" s="112">
        <v>786933</v>
      </c>
      <c r="E127" s="114">
        <v>65230</v>
      </c>
      <c r="F127" s="112">
        <v>875865</v>
      </c>
      <c r="G127" s="114">
        <v>60162</v>
      </c>
      <c r="H127" s="113">
        <v>1474899</v>
      </c>
      <c r="I127" s="114">
        <v>72025</v>
      </c>
      <c r="J127" s="113">
        <v>2063802</v>
      </c>
      <c r="K127" s="114">
        <v>76457</v>
      </c>
      <c r="L127" s="113">
        <v>2059849</v>
      </c>
      <c r="M127" s="114">
        <v>91700</v>
      </c>
      <c r="N127" s="113">
        <v>1939514</v>
      </c>
      <c r="O127" s="115">
        <v>103215</v>
      </c>
      <c r="P127" s="113">
        <v>2253925</v>
      </c>
      <c r="Q127" s="115">
        <v>113884</v>
      </c>
      <c r="R127" s="113">
        <v>2080183</v>
      </c>
      <c r="S127" s="115">
        <v>109276</v>
      </c>
      <c r="T127" s="113">
        <v>2148801</v>
      </c>
      <c r="U127" s="115">
        <v>101777</v>
      </c>
      <c r="V127" s="113">
        <v>3459961</v>
      </c>
      <c r="W127" s="115">
        <v>117720</v>
      </c>
      <c r="X127" s="113">
        <v>2652766</v>
      </c>
      <c r="Y127" s="115">
        <v>103057</v>
      </c>
      <c r="Z127" s="113">
        <v>2733505</v>
      </c>
      <c r="AA127" s="115">
        <v>111058</v>
      </c>
      <c r="AB127" s="113">
        <v>3405371</v>
      </c>
      <c r="AC127" s="115">
        <v>112369</v>
      </c>
      <c r="AD127" s="113">
        <v>2713649</v>
      </c>
      <c r="AE127" s="115">
        <v>108009</v>
      </c>
      <c r="AF127" s="113">
        <v>3013261</v>
      </c>
      <c r="AG127" s="115">
        <v>113066</v>
      </c>
      <c r="AH127" s="113">
        <v>4399034</v>
      </c>
      <c r="AI127" s="115">
        <v>109187</v>
      </c>
      <c r="AJ127" s="113">
        <v>3528967</v>
      </c>
      <c r="AK127" s="115">
        <v>107051</v>
      </c>
      <c r="AL127" s="113">
        <v>3502264</v>
      </c>
      <c r="AM127" s="115">
        <v>106888</v>
      </c>
      <c r="AN127" s="113">
        <v>4432275</v>
      </c>
      <c r="AO127" s="115">
        <v>111451</v>
      </c>
      <c r="AP127" s="113">
        <v>3378804</v>
      </c>
      <c r="AQ127" s="115">
        <v>103947</v>
      </c>
      <c r="AR127" s="113">
        <v>3764092</v>
      </c>
      <c r="AS127" s="115">
        <v>100518</v>
      </c>
      <c r="AT127" s="113">
        <v>5167070</v>
      </c>
      <c r="AU127" s="115">
        <v>106256</v>
      </c>
      <c r="AV127" s="113">
        <v>3914602</v>
      </c>
      <c r="AW127" s="115">
        <v>105102</v>
      </c>
      <c r="AX127" s="113">
        <v>3591102</v>
      </c>
      <c r="AY127" s="115">
        <v>102352</v>
      </c>
      <c r="AZ127" s="113">
        <v>4173586</v>
      </c>
      <c r="BA127" s="115">
        <v>102602</v>
      </c>
      <c r="BB127" s="113">
        <v>3211331</v>
      </c>
      <c r="BC127" s="114">
        <v>99427</v>
      </c>
      <c r="BD127" s="113">
        <v>3174733</v>
      </c>
      <c r="BE127" s="114">
        <v>95841</v>
      </c>
      <c r="BF127" s="113">
        <v>2878627</v>
      </c>
      <c r="BG127" s="114">
        <v>83307</v>
      </c>
      <c r="BH127" s="113">
        <v>2232821</v>
      </c>
      <c r="BI127" s="114">
        <v>84619</v>
      </c>
      <c r="BJ127" s="113">
        <v>1924219</v>
      </c>
      <c r="BK127" s="114">
        <v>72074</v>
      </c>
      <c r="BL127" s="113">
        <v>2532750</v>
      </c>
      <c r="BM127" s="114">
        <v>69397</v>
      </c>
      <c r="BN127" s="113">
        <v>2615176</v>
      </c>
      <c r="BO127" s="114">
        <v>79744</v>
      </c>
      <c r="BP127" s="113">
        <v>2474657</v>
      </c>
      <c r="BQ127" s="114">
        <v>72085</v>
      </c>
      <c r="BR127" s="113">
        <v>2689355</v>
      </c>
      <c r="BS127" s="114">
        <v>79618</v>
      </c>
      <c r="BT127" s="113">
        <v>1902345</v>
      </c>
      <c r="BU127" s="114">
        <v>72388</v>
      </c>
      <c r="BV127" s="113">
        <v>1853339</v>
      </c>
      <c r="BW127" s="114">
        <v>72816</v>
      </c>
      <c r="BX127" s="113">
        <v>2205204</v>
      </c>
      <c r="BY127" s="114">
        <v>69826</v>
      </c>
      <c r="BZ127" s="113">
        <v>1740505</v>
      </c>
      <c r="CA127" s="114">
        <v>70808</v>
      </c>
      <c r="CB127" s="113">
        <v>1753253</v>
      </c>
      <c r="CC127" s="114">
        <v>67966</v>
      </c>
      <c r="CD127" s="113">
        <v>2157010</v>
      </c>
      <c r="CE127" s="114">
        <v>64619</v>
      </c>
      <c r="CF127" s="113">
        <v>1524619</v>
      </c>
      <c r="CG127" s="114">
        <v>68439</v>
      </c>
      <c r="CH127" s="113">
        <v>1176046</v>
      </c>
      <c r="CI127" s="114">
        <v>62569</v>
      </c>
      <c r="CJ127" s="113">
        <v>1007785</v>
      </c>
      <c r="CK127" s="114">
        <v>63151</v>
      </c>
      <c r="CL127" s="112">
        <v>820790</v>
      </c>
      <c r="CM127" s="114">
        <v>56717</v>
      </c>
      <c r="CN127" s="112">
        <v>850901</v>
      </c>
      <c r="CO127" s="114">
        <v>48026</v>
      </c>
      <c r="CP127" s="113">
        <v>1164110</v>
      </c>
      <c r="CQ127" s="114">
        <v>47406</v>
      </c>
      <c r="CR127" s="112">
        <v>662597</v>
      </c>
      <c r="CS127" s="114">
        <v>38229</v>
      </c>
      <c r="CT127" s="112">
        <v>744245</v>
      </c>
      <c r="CU127" s="114">
        <v>43704</v>
      </c>
      <c r="CV127" s="113">
        <v>1323580</v>
      </c>
      <c r="CW127" s="114">
        <v>50661</v>
      </c>
      <c r="CX127" s="112">
        <v>979495</v>
      </c>
      <c r="CY127" s="114">
        <v>56992</v>
      </c>
      <c r="CZ127" s="113">
        <v>1434848</v>
      </c>
      <c r="DA127" s="114">
        <v>62529</v>
      </c>
      <c r="DB127" s="113">
        <v>1613806</v>
      </c>
      <c r="DC127" s="114">
        <v>64785</v>
      </c>
      <c r="DD127" s="113">
        <v>1221177</v>
      </c>
      <c r="DE127" s="114">
        <v>73898</v>
      </c>
      <c r="DF127" s="113">
        <v>1252668</v>
      </c>
      <c r="DG127" s="114">
        <v>70742</v>
      </c>
      <c r="DH127" s="113">
        <v>1445878</v>
      </c>
      <c r="DI127" s="113">
        <v>1101545</v>
      </c>
      <c r="DJ127" s="113">
        <v>1032326</v>
      </c>
      <c r="DK127" s="113">
        <v>1265933</v>
      </c>
      <c r="DL127" s="112">
        <v>977252</v>
      </c>
      <c r="DM127" s="112">
        <v>917175</v>
      </c>
      <c r="DN127" s="113">
        <v>1172811</v>
      </c>
      <c r="DO127" s="112">
        <v>893767</v>
      </c>
      <c r="DP127" s="112">
        <v>886663</v>
      </c>
      <c r="DQ127" s="113">
        <v>1120699</v>
      </c>
      <c r="DR127" s="112">
        <v>898131</v>
      </c>
      <c r="DS127" s="112">
        <v>878098</v>
      </c>
      <c r="DT127" s="113">
        <v>1102265</v>
      </c>
      <c r="DU127" s="112">
        <v>705131</v>
      </c>
      <c r="DV127" s="112">
        <v>407845</v>
      </c>
      <c r="DW127" s="113">
        <v>1170889</v>
      </c>
      <c r="DX127" s="112">
        <v>351190</v>
      </c>
    </row>
    <row r="128" spans="1:128" x14ac:dyDescent="0.2">
      <c r="A128" s="105" t="s">
        <v>797</v>
      </c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102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102"/>
      <c r="BB128" s="102"/>
      <c r="BC128" s="102"/>
      <c r="BD128" s="102"/>
      <c r="BE128" s="102"/>
      <c r="BF128" s="102"/>
      <c r="BG128" s="102"/>
      <c r="BH128" s="102"/>
      <c r="BI128" s="102"/>
      <c r="BJ128" s="102"/>
      <c r="BK128" s="102"/>
      <c r="BL128" s="102"/>
      <c r="BM128" s="102"/>
      <c r="BN128" s="102"/>
      <c r="BO128" s="102"/>
      <c r="BP128" s="102"/>
      <c r="BQ128" s="102"/>
      <c r="BR128" s="102"/>
      <c r="BS128" s="102"/>
      <c r="BT128" s="102"/>
      <c r="BU128" s="102"/>
      <c r="BV128" s="102"/>
      <c r="BW128" s="102"/>
      <c r="BX128" s="102"/>
      <c r="BY128" s="102"/>
      <c r="BZ128" s="102"/>
      <c r="CA128" s="102"/>
      <c r="CB128" s="102"/>
      <c r="CC128" s="102"/>
      <c r="CD128" s="102"/>
      <c r="CE128" s="102"/>
      <c r="CF128" s="102"/>
      <c r="CG128" s="102"/>
      <c r="CH128" s="102"/>
      <c r="CI128" s="102"/>
      <c r="CJ128" s="102"/>
      <c r="CK128" s="102"/>
      <c r="CL128" s="102"/>
      <c r="CM128" s="102"/>
      <c r="CN128" s="102"/>
      <c r="CO128" s="102"/>
      <c r="CP128" s="102"/>
      <c r="CQ128" s="102"/>
      <c r="CR128" s="102"/>
      <c r="CS128" s="102"/>
      <c r="CT128" s="102"/>
      <c r="CU128" s="102"/>
      <c r="CV128" s="102"/>
      <c r="CW128" s="102"/>
      <c r="CX128" s="102"/>
      <c r="CY128" s="102"/>
      <c r="CZ128" s="102"/>
      <c r="DA128" s="102"/>
      <c r="DB128" s="102"/>
      <c r="DC128" s="102"/>
      <c r="DD128" s="102"/>
      <c r="DE128" s="102"/>
      <c r="DF128" s="102"/>
      <c r="DG128" s="102"/>
      <c r="DH128" s="102"/>
      <c r="DI128" s="102"/>
      <c r="DJ128" s="102"/>
      <c r="DK128" s="102"/>
      <c r="DL128" s="102"/>
      <c r="DM128" s="102"/>
      <c r="DN128" s="102"/>
      <c r="DO128" s="102"/>
      <c r="DP128" s="102"/>
      <c r="DQ128" s="102"/>
      <c r="DR128" s="102"/>
      <c r="DS128" s="102"/>
      <c r="DT128" s="108">
        <v>64589</v>
      </c>
      <c r="DU128" s="112">
        <v>166407</v>
      </c>
      <c r="DV128" s="112">
        <v>273826</v>
      </c>
      <c r="DW128" s="112">
        <v>352903</v>
      </c>
      <c r="DX128" s="112">
        <v>340979</v>
      </c>
    </row>
    <row r="129" spans="1:128" x14ac:dyDescent="0.2">
      <c r="A129" s="105" t="s">
        <v>159</v>
      </c>
      <c r="B129" s="113">
        <v>1241294</v>
      </c>
      <c r="C129" s="104">
        <v>6987</v>
      </c>
      <c r="D129" s="113">
        <v>1537611</v>
      </c>
      <c r="E129" s="114">
        <v>15987</v>
      </c>
      <c r="F129" s="113">
        <v>1198858</v>
      </c>
      <c r="G129" s="104">
        <v>8853</v>
      </c>
      <c r="H129" s="113">
        <v>1429623</v>
      </c>
      <c r="I129" s="104">
        <v>8937</v>
      </c>
      <c r="J129" s="113">
        <v>1600710</v>
      </c>
      <c r="K129" s="104">
        <v>7174</v>
      </c>
      <c r="L129" s="113">
        <v>1265083</v>
      </c>
      <c r="M129" s="104">
        <v>8504</v>
      </c>
      <c r="N129" s="113">
        <v>1085459</v>
      </c>
      <c r="O129" s="104">
        <v>8867</v>
      </c>
      <c r="P129" s="113">
        <v>1654706</v>
      </c>
      <c r="Q129" s="104">
        <v>9947</v>
      </c>
      <c r="R129" s="113">
        <v>1389772</v>
      </c>
      <c r="S129" s="114">
        <v>14365</v>
      </c>
      <c r="T129" s="113">
        <v>1272488</v>
      </c>
      <c r="U129" s="114">
        <v>15571</v>
      </c>
      <c r="V129" s="113">
        <v>1611322</v>
      </c>
      <c r="W129" s="104">
        <v>7693</v>
      </c>
      <c r="X129" s="113">
        <v>1230025</v>
      </c>
      <c r="Y129" s="104">
        <v>5862</v>
      </c>
      <c r="Z129" s="113">
        <v>1293389</v>
      </c>
      <c r="AA129" s="104">
        <v>6612</v>
      </c>
      <c r="AB129" s="113">
        <v>1749139</v>
      </c>
      <c r="AC129" s="104">
        <v>6172</v>
      </c>
      <c r="AD129" s="113">
        <v>1241250</v>
      </c>
      <c r="AE129" s="104">
        <v>6185</v>
      </c>
      <c r="AF129" s="113">
        <v>1519905</v>
      </c>
      <c r="AG129" s="104">
        <v>6500</v>
      </c>
      <c r="AH129" s="113">
        <v>1589153</v>
      </c>
      <c r="AI129" s="104">
        <v>6403</v>
      </c>
      <c r="AJ129" s="113">
        <v>1389627</v>
      </c>
      <c r="AK129" s="104">
        <v>5132</v>
      </c>
      <c r="AL129" s="113">
        <v>1832927</v>
      </c>
      <c r="AM129" s="104">
        <v>5340</v>
      </c>
      <c r="AN129" s="113">
        <v>1365153</v>
      </c>
      <c r="AO129" s="104">
        <v>4812</v>
      </c>
      <c r="AP129" s="112">
        <v>867355</v>
      </c>
      <c r="AQ129" s="104">
        <v>2425</v>
      </c>
      <c r="AR129" s="112">
        <v>759626</v>
      </c>
      <c r="AS129" s="104">
        <v>2853</v>
      </c>
      <c r="AT129" s="112">
        <v>874375</v>
      </c>
      <c r="AU129" s="104">
        <v>1425</v>
      </c>
      <c r="AV129" s="112">
        <v>528145</v>
      </c>
      <c r="AW129" s="104">
        <v>1904</v>
      </c>
      <c r="AX129" s="112">
        <v>471416</v>
      </c>
      <c r="AY129" s="104">
        <v>2709</v>
      </c>
      <c r="AZ129" s="112">
        <v>471318</v>
      </c>
      <c r="BA129" s="104">
        <v>1624</v>
      </c>
      <c r="BB129" s="112">
        <v>540114</v>
      </c>
      <c r="BC129" s="104">
        <v>3105</v>
      </c>
      <c r="BD129" s="112">
        <v>926885</v>
      </c>
      <c r="BE129" s="104">
        <v>2204</v>
      </c>
      <c r="BF129" s="112">
        <v>707851</v>
      </c>
      <c r="BG129" s="104">
        <v>4197</v>
      </c>
      <c r="BH129" s="112">
        <v>433405</v>
      </c>
      <c r="BI129" s="104">
        <v>2790</v>
      </c>
      <c r="BJ129" s="112">
        <v>367618</v>
      </c>
      <c r="BK129" s="103">
        <v>675</v>
      </c>
      <c r="BL129" s="112">
        <v>518459</v>
      </c>
      <c r="BM129" s="103">
        <v>641</v>
      </c>
      <c r="BN129" s="112">
        <v>338555</v>
      </c>
      <c r="BO129" s="103">
        <v>698</v>
      </c>
      <c r="BP129" s="112">
        <v>327409</v>
      </c>
      <c r="BQ129" s="103">
        <v>761</v>
      </c>
      <c r="BR129" s="112">
        <v>500421</v>
      </c>
      <c r="BS129" s="103">
        <v>394</v>
      </c>
      <c r="BT129" s="112">
        <v>336619</v>
      </c>
      <c r="BU129" s="103">
        <v>814</v>
      </c>
      <c r="BV129" s="112">
        <v>347104</v>
      </c>
      <c r="BW129" s="104">
        <v>2667</v>
      </c>
      <c r="BX129" s="112">
        <v>336460</v>
      </c>
      <c r="BY129" s="104">
        <v>2037</v>
      </c>
      <c r="BZ129" s="112">
        <v>298136</v>
      </c>
      <c r="CA129" s="104">
        <v>1021</v>
      </c>
      <c r="CB129" s="112">
        <v>369996</v>
      </c>
      <c r="CC129" s="103">
        <v>309</v>
      </c>
      <c r="CD129" s="112">
        <v>582458</v>
      </c>
      <c r="CE129" s="103">
        <v>305</v>
      </c>
      <c r="CF129" s="112">
        <v>308872</v>
      </c>
      <c r="CG129" s="103">
        <v>268</v>
      </c>
      <c r="CH129" s="112">
        <v>295887</v>
      </c>
      <c r="CI129" s="103">
        <v>135</v>
      </c>
      <c r="CJ129" s="112">
        <v>455637</v>
      </c>
      <c r="CK129" s="103">
        <v>398</v>
      </c>
      <c r="CL129" s="112">
        <v>315730</v>
      </c>
      <c r="CM129" s="102"/>
      <c r="CN129" s="112">
        <v>205466</v>
      </c>
      <c r="CO129" s="102"/>
      <c r="CP129" s="112">
        <v>104008</v>
      </c>
      <c r="CQ129" s="109">
        <v>63</v>
      </c>
      <c r="CR129" s="112">
        <v>117679</v>
      </c>
      <c r="CS129" s="103">
        <v>545</v>
      </c>
      <c r="CT129" s="112">
        <v>161620</v>
      </c>
      <c r="CU129" s="103">
        <v>814</v>
      </c>
      <c r="CV129" s="112">
        <v>135804</v>
      </c>
      <c r="CW129" s="103">
        <v>164</v>
      </c>
      <c r="CX129" s="112">
        <v>222718</v>
      </c>
      <c r="CY129" s="102"/>
      <c r="CZ129" s="112">
        <v>208985</v>
      </c>
      <c r="DA129" s="102"/>
      <c r="DB129" s="112">
        <v>231174</v>
      </c>
      <c r="DC129" s="109">
        <v>72</v>
      </c>
      <c r="DD129" s="112">
        <v>304269</v>
      </c>
      <c r="DE129" s="102"/>
      <c r="DF129" s="112">
        <v>220917</v>
      </c>
      <c r="DG129" s="102"/>
      <c r="DH129" s="112">
        <v>152403</v>
      </c>
      <c r="DI129" s="112">
        <v>395904</v>
      </c>
      <c r="DJ129" s="112">
        <v>372345</v>
      </c>
      <c r="DK129" s="112">
        <v>157970</v>
      </c>
      <c r="DL129" s="112">
        <v>464567</v>
      </c>
      <c r="DM129" s="112">
        <v>135089</v>
      </c>
      <c r="DN129" s="112">
        <v>212678</v>
      </c>
      <c r="DO129" s="112">
        <v>533576</v>
      </c>
      <c r="DP129" s="112">
        <v>396988</v>
      </c>
      <c r="DQ129" s="112">
        <v>341443</v>
      </c>
      <c r="DR129" s="112">
        <v>311386</v>
      </c>
      <c r="DS129" s="112">
        <v>340554</v>
      </c>
      <c r="DT129" s="112">
        <v>575464</v>
      </c>
      <c r="DU129" s="112">
        <v>399513</v>
      </c>
      <c r="DV129" s="112">
        <v>166309</v>
      </c>
      <c r="DW129" s="112">
        <v>459353</v>
      </c>
      <c r="DX129" s="112">
        <v>331097</v>
      </c>
    </row>
    <row r="130" spans="1:128" x14ac:dyDescent="0.2">
      <c r="A130" s="105" t="s">
        <v>507</v>
      </c>
      <c r="B130" s="108">
        <v>74935</v>
      </c>
      <c r="C130" s="114">
        <v>14503</v>
      </c>
      <c r="D130" s="108">
        <v>85643</v>
      </c>
      <c r="E130" s="114">
        <v>13060</v>
      </c>
      <c r="F130" s="108">
        <v>70241</v>
      </c>
      <c r="G130" s="114">
        <v>12541</v>
      </c>
      <c r="H130" s="108">
        <v>68538</v>
      </c>
      <c r="I130" s="114">
        <v>14453</v>
      </c>
      <c r="J130" s="108">
        <v>85505</v>
      </c>
      <c r="K130" s="114">
        <v>11921</v>
      </c>
      <c r="L130" s="108">
        <v>81144</v>
      </c>
      <c r="M130" s="114">
        <v>13637</v>
      </c>
      <c r="N130" s="108">
        <v>74899</v>
      </c>
      <c r="O130" s="114">
        <v>12879</v>
      </c>
      <c r="P130" s="108">
        <v>97123</v>
      </c>
      <c r="Q130" s="114">
        <v>13861</v>
      </c>
      <c r="R130" s="108">
        <v>74295</v>
      </c>
      <c r="S130" s="114">
        <v>14675</v>
      </c>
      <c r="T130" s="108">
        <v>73343</v>
      </c>
      <c r="U130" s="114">
        <v>16188</v>
      </c>
      <c r="V130" s="112">
        <v>113286</v>
      </c>
      <c r="W130" s="114">
        <v>16065</v>
      </c>
      <c r="X130" s="108">
        <v>94408</v>
      </c>
      <c r="Y130" s="114">
        <v>13362</v>
      </c>
      <c r="Z130" s="108">
        <v>96682</v>
      </c>
      <c r="AA130" s="114">
        <v>13342</v>
      </c>
      <c r="AB130" s="112">
        <v>210676</v>
      </c>
      <c r="AC130" s="114">
        <v>14073</v>
      </c>
      <c r="AD130" s="112">
        <v>127419</v>
      </c>
      <c r="AE130" s="114">
        <v>12202</v>
      </c>
      <c r="AF130" s="112">
        <v>151989</v>
      </c>
      <c r="AG130" s="114">
        <v>11649</v>
      </c>
      <c r="AH130" s="112">
        <v>207853</v>
      </c>
      <c r="AI130" s="114">
        <v>13253</v>
      </c>
      <c r="AJ130" s="112">
        <v>155764</v>
      </c>
      <c r="AK130" s="114">
        <v>11174</v>
      </c>
      <c r="AL130" s="112">
        <v>136332</v>
      </c>
      <c r="AM130" s="114">
        <v>11832</v>
      </c>
      <c r="AN130" s="112">
        <v>152359</v>
      </c>
      <c r="AO130" s="114">
        <v>12385</v>
      </c>
      <c r="AP130" s="112">
        <v>129465</v>
      </c>
      <c r="AQ130" s="114">
        <v>10465</v>
      </c>
      <c r="AR130" s="112">
        <v>149891</v>
      </c>
      <c r="AS130" s="104">
        <v>8611</v>
      </c>
      <c r="AT130" s="112">
        <v>180574</v>
      </c>
      <c r="AU130" s="104">
        <v>9496</v>
      </c>
      <c r="AV130" s="112">
        <v>143182</v>
      </c>
      <c r="AW130" s="104">
        <v>8561</v>
      </c>
      <c r="AX130" s="112">
        <v>142558</v>
      </c>
      <c r="AY130" s="114">
        <v>11320</v>
      </c>
      <c r="AZ130" s="112">
        <v>185149</v>
      </c>
      <c r="BA130" s="104">
        <v>9036</v>
      </c>
      <c r="BB130" s="112">
        <v>157653</v>
      </c>
      <c r="BC130" s="104">
        <v>9317</v>
      </c>
      <c r="BD130" s="112">
        <v>119972</v>
      </c>
      <c r="BE130" s="104">
        <v>8220</v>
      </c>
      <c r="BF130" s="112">
        <v>188563</v>
      </c>
      <c r="BG130" s="104">
        <v>7698</v>
      </c>
      <c r="BH130" s="112">
        <v>155030</v>
      </c>
      <c r="BI130" s="114">
        <v>10432</v>
      </c>
      <c r="BJ130" s="112">
        <v>139205</v>
      </c>
      <c r="BK130" s="114">
        <v>10054</v>
      </c>
      <c r="BL130" s="112">
        <v>177482</v>
      </c>
      <c r="BM130" s="104">
        <v>8506</v>
      </c>
      <c r="BN130" s="112">
        <v>145310</v>
      </c>
      <c r="BO130" s="104">
        <v>9102</v>
      </c>
      <c r="BP130" s="112">
        <v>129286</v>
      </c>
      <c r="BQ130" s="104">
        <v>8086</v>
      </c>
      <c r="BR130" s="112">
        <v>186120</v>
      </c>
      <c r="BS130" s="104">
        <v>9748</v>
      </c>
      <c r="BT130" s="112">
        <v>122413</v>
      </c>
      <c r="BU130" s="104">
        <v>6748</v>
      </c>
      <c r="BV130" s="112">
        <v>125884</v>
      </c>
      <c r="BW130" s="104">
        <v>8406</v>
      </c>
      <c r="BX130" s="112">
        <v>179419</v>
      </c>
      <c r="BY130" s="104">
        <v>9309</v>
      </c>
      <c r="BZ130" s="112">
        <v>109372</v>
      </c>
      <c r="CA130" s="104">
        <v>6694</v>
      </c>
      <c r="CB130" s="112">
        <v>127737</v>
      </c>
      <c r="CC130" s="104">
        <v>7657</v>
      </c>
      <c r="CD130" s="112">
        <v>161288</v>
      </c>
      <c r="CE130" s="104">
        <v>7540</v>
      </c>
      <c r="CF130" s="112">
        <v>134346</v>
      </c>
      <c r="CG130" s="104">
        <v>7467</v>
      </c>
      <c r="CH130" s="112">
        <v>120418</v>
      </c>
      <c r="CI130" s="104">
        <v>6739</v>
      </c>
      <c r="CJ130" s="112">
        <v>148379</v>
      </c>
      <c r="CK130" s="104">
        <v>7714</v>
      </c>
      <c r="CL130" s="112">
        <v>121409</v>
      </c>
      <c r="CM130" s="104">
        <v>7931</v>
      </c>
      <c r="CN130" s="112">
        <v>111851</v>
      </c>
      <c r="CO130" s="104">
        <v>5978</v>
      </c>
      <c r="CP130" s="112">
        <v>140149</v>
      </c>
      <c r="CQ130" s="104">
        <v>6574</v>
      </c>
      <c r="CR130" s="112">
        <v>132754</v>
      </c>
      <c r="CS130" s="104">
        <v>7000</v>
      </c>
      <c r="CT130" s="112">
        <v>133804</v>
      </c>
      <c r="CU130" s="104">
        <v>6708</v>
      </c>
      <c r="CV130" s="112">
        <v>181928</v>
      </c>
      <c r="CW130" s="104">
        <v>6755</v>
      </c>
      <c r="CX130" s="112">
        <v>128428</v>
      </c>
      <c r="CY130" s="104">
        <v>6595</v>
      </c>
      <c r="CZ130" s="112">
        <v>128876</v>
      </c>
      <c r="DA130" s="104">
        <v>5357</v>
      </c>
      <c r="DB130" s="112">
        <v>158239</v>
      </c>
      <c r="DC130" s="104">
        <v>6017</v>
      </c>
      <c r="DD130" s="112">
        <v>138698</v>
      </c>
      <c r="DE130" s="104">
        <v>6501</v>
      </c>
      <c r="DF130" s="112">
        <v>165087</v>
      </c>
      <c r="DG130" s="104">
        <v>6186</v>
      </c>
      <c r="DH130" s="112">
        <v>195313</v>
      </c>
      <c r="DI130" s="112">
        <v>147667</v>
      </c>
      <c r="DJ130" s="112">
        <v>184809</v>
      </c>
      <c r="DK130" s="112">
        <v>314635</v>
      </c>
      <c r="DL130" s="112">
        <v>234085</v>
      </c>
      <c r="DM130" s="112">
        <v>253030</v>
      </c>
      <c r="DN130" s="112">
        <v>300336</v>
      </c>
      <c r="DO130" s="112">
        <v>247361</v>
      </c>
      <c r="DP130" s="112">
        <v>149435</v>
      </c>
      <c r="DQ130" s="112">
        <v>281221</v>
      </c>
      <c r="DR130" s="112">
        <v>244217</v>
      </c>
      <c r="DS130" s="112">
        <v>202898</v>
      </c>
      <c r="DT130" s="112">
        <v>255731</v>
      </c>
      <c r="DU130" s="112">
        <v>193071</v>
      </c>
      <c r="DV130" s="108">
        <v>83262</v>
      </c>
      <c r="DW130" s="112">
        <v>147842</v>
      </c>
      <c r="DX130" s="112">
        <v>330046</v>
      </c>
    </row>
    <row r="131" spans="1:128" x14ac:dyDescent="0.2">
      <c r="A131" s="105" t="s">
        <v>155</v>
      </c>
      <c r="B131" s="108">
        <v>51707</v>
      </c>
      <c r="C131" s="102"/>
      <c r="D131" s="112">
        <v>108690</v>
      </c>
      <c r="E131" s="102"/>
      <c r="F131" s="108">
        <v>22920</v>
      </c>
      <c r="G131" s="102"/>
      <c r="H131" s="108">
        <v>32109</v>
      </c>
      <c r="I131" s="102"/>
      <c r="J131" s="108">
        <v>33439</v>
      </c>
      <c r="K131" s="102"/>
      <c r="L131" s="108">
        <v>22389</v>
      </c>
      <c r="M131" s="102"/>
      <c r="N131" s="108">
        <v>30808</v>
      </c>
      <c r="O131" s="102"/>
      <c r="P131" s="108">
        <v>14605</v>
      </c>
      <c r="Q131" s="102"/>
      <c r="R131" s="108">
        <v>27800</v>
      </c>
      <c r="S131" s="102"/>
      <c r="T131" s="108">
        <v>55628</v>
      </c>
      <c r="U131" s="102"/>
      <c r="V131" s="112">
        <v>120484</v>
      </c>
      <c r="W131" s="102"/>
      <c r="X131" s="108">
        <v>63476</v>
      </c>
      <c r="Y131" s="102"/>
      <c r="Z131" s="108">
        <v>68983</v>
      </c>
      <c r="AA131" s="102"/>
      <c r="AB131" s="108">
        <v>85391</v>
      </c>
      <c r="AC131" s="102"/>
      <c r="AD131" s="108">
        <v>81324</v>
      </c>
      <c r="AE131" s="102"/>
      <c r="AF131" s="108">
        <v>61117</v>
      </c>
      <c r="AG131" s="102"/>
      <c r="AH131" s="112">
        <v>109481</v>
      </c>
      <c r="AI131" s="102"/>
      <c r="AJ131" s="112">
        <v>132356</v>
      </c>
      <c r="AK131" s="102"/>
      <c r="AL131" s="108">
        <v>82438</v>
      </c>
      <c r="AM131" s="102"/>
      <c r="AN131" s="108">
        <v>96363</v>
      </c>
      <c r="AO131" s="111">
        <v>5</v>
      </c>
      <c r="AP131" s="108">
        <v>81365</v>
      </c>
      <c r="AQ131" s="102"/>
      <c r="AR131" s="112">
        <v>111023</v>
      </c>
      <c r="AS131" s="102"/>
      <c r="AT131" s="112">
        <v>205439</v>
      </c>
      <c r="AU131" s="102"/>
      <c r="AV131" s="112">
        <v>147001</v>
      </c>
      <c r="AW131" s="102"/>
      <c r="AX131" s="112">
        <v>114822</v>
      </c>
      <c r="AY131" s="102"/>
      <c r="AZ131" s="112">
        <v>127208</v>
      </c>
      <c r="BA131" s="102"/>
      <c r="BB131" s="112">
        <v>135632</v>
      </c>
      <c r="BC131" s="102"/>
      <c r="BD131" s="108">
        <v>97691</v>
      </c>
      <c r="BE131" s="102"/>
      <c r="BF131" s="108">
        <v>93555</v>
      </c>
      <c r="BG131" s="102"/>
      <c r="BH131" s="112">
        <v>105792</v>
      </c>
      <c r="BI131" s="111">
        <v>2</v>
      </c>
      <c r="BJ131" s="112">
        <v>164408</v>
      </c>
      <c r="BK131" s="102"/>
      <c r="BL131" s="112">
        <v>271759</v>
      </c>
      <c r="BM131" s="102"/>
      <c r="BN131" s="108">
        <v>83574</v>
      </c>
      <c r="BO131" s="102"/>
      <c r="BP131" s="108">
        <v>85376</v>
      </c>
      <c r="BQ131" s="102"/>
      <c r="BR131" s="108">
        <v>55964</v>
      </c>
      <c r="BS131" s="102"/>
      <c r="BT131" s="112">
        <v>205572</v>
      </c>
      <c r="BU131" s="102"/>
      <c r="BV131" s="112">
        <v>185890</v>
      </c>
      <c r="BW131" s="102"/>
      <c r="BX131" s="112">
        <v>335577</v>
      </c>
      <c r="BY131" s="102"/>
      <c r="BZ131" s="112">
        <v>332516</v>
      </c>
      <c r="CA131" s="102"/>
      <c r="CB131" s="112">
        <v>150751</v>
      </c>
      <c r="CC131" s="102"/>
      <c r="CD131" s="112">
        <v>199717</v>
      </c>
      <c r="CE131" s="102"/>
      <c r="CF131" s="112">
        <v>111084</v>
      </c>
      <c r="CG131" s="102"/>
      <c r="CH131" s="108">
        <v>98439</v>
      </c>
      <c r="CI131" s="102"/>
      <c r="CJ131" s="112">
        <v>120069</v>
      </c>
      <c r="CK131" s="102"/>
      <c r="CL131" s="108">
        <v>88073</v>
      </c>
      <c r="CM131" s="111">
        <v>1</v>
      </c>
      <c r="CN131" s="112">
        <v>100615</v>
      </c>
      <c r="CO131" s="102"/>
      <c r="CP131" s="112">
        <v>128021</v>
      </c>
      <c r="CQ131" s="102"/>
      <c r="CR131" s="108">
        <v>90856</v>
      </c>
      <c r="CS131" s="102"/>
      <c r="CT131" s="108">
        <v>90365</v>
      </c>
      <c r="CU131" s="102"/>
      <c r="CV131" s="112">
        <v>114994</v>
      </c>
      <c r="CW131" s="102"/>
      <c r="CX131" s="112">
        <v>108285</v>
      </c>
      <c r="CY131" s="102"/>
      <c r="CZ131" s="108">
        <v>94722</v>
      </c>
      <c r="DA131" s="102"/>
      <c r="DB131" s="112">
        <v>163591</v>
      </c>
      <c r="DC131" s="102"/>
      <c r="DD131" s="108">
        <v>89769</v>
      </c>
      <c r="DE131" s="102"/>
      <c r="DF131" s="108">
        <v>93210</v>
      </c>
      <c r="DG131" s="102"/>
      <c r="DH131" s="112">
        <v>129615</v>
      </c>
      <c r="DI131" s="112">
        <v>193534</v>
      </c>
      <c r="DJ131" s="112">
        <v>174646</v>
      </c>
      <c r="DK131" s="112">
        <v>173437</v>
      </c>
      <c r="DL131" s="112">
        <v>125197</v>
      </c>
      <c r="DM131" s="112">
        <v>115791</v>
      </c>
      <c r="DN131" s="112">
        <v>138013</v>
      </c>
      <c r="DO131" s="112">
        <v>156589</v>
      </c>
      <c r="DP131" s="112">
        <v>223774</v>
      </c>
      <c r="DQ131" s="112">
        <v>102612</v>
      </c>
      <c r="DR131" s="108">
        <v>89100</v>
      </c>
      <c r="DS131" s="108">
        <v>89326</v>
      </c>
      <c r="DT131" s="108">
        <v>35916</v>
      </c>
      <c r="DU131" s="108">
        <v>25757</v>
      </c>
      <c r="DV131" s="112">
        <v>178224</v>
      </c>
      <c r="DW131" s="112">
        <v>348454</v>
      </c>
      <c r="DX131" s="112">
        <v>324052</v>
      </c>
    </row>
    <row r="132" spans="1:128" x14ac:dyDescent="0.2">
      <c r="A132" s="105" t="s">
        <v>272</v>
      </c>
      <c r="B132" s="113">
        <v>1255322</v>
      </c>
      <c r="C132" s="115">
        <v>635651</v>
      </c>
      <c r="D132" s="113">
        <v>1584317</v>
      </c>
      <c r="E132" s="115">
        <v>695633</v>
      </c>
      <c r="F132" s="113">
        <v>1320430</v>
      </c>
      <c r="G132" s="115">
        <v>720506</v>
      </c>
      <c r="H132" s="113">
        <v>1347787</v>
      </c>
      <c r="I132" s="115">
        <v>714473</v>
      </c>
      <c r="J132" s="113">
        <v>1513670</v>
      </c>
      <c r="K132" s="115">
        <v>651138</v>
      </c>
      <c r="L132" s="113">
        <v>1223586</v>
      </c>
      <c r="M132" s="115">
        <v>605756</v>
      </c>
      <c r="N132" s="113">
        <v>1109339</v>
      </c>
      <c r="O132" s="115">
        <v>568192</v>
      </c>
      <c r="P132" s="113">
        <v>1350079</v>
      </c>
      <c r="Q132" s="115">
        <v>560087</v>
      </c>
      <c r="R132" s="113">
        <v>1101605</v>
      </c>
      <c r="S132" s="115">
        <v>499122</v>
      </c>
      <c r="T132" s="113">
        <v>1106563</v>
      </c>
      <c r="U132" s="115">
        <v>500516</v>
      </c>
      <c r="V132" s="113">
        <v>1459441</v>
      </c>
      <c r="W132" s="115">
        <v>635157</v>
      </c>
      <c r="X132" s="113">
        <v>1176589</v>
      </c>
      <c r="Y132" s="115">
        <v>577484</v>
      </c>
      <c r="Z132" s="113">
        <v>1124480</v>
      </c>
      <c r="AA132" s="115">
        <v>607685</v>
      </c>
      <c r="AB132" s="113">
        <v>1336399</v>
      </c>
      <c r="AC132" s="115">
        <v>663362</v>
      </c>
      <c r="AD132" s="113">
        <v>1722284</v>
      </c>
      <c r="AE132" s="115">
        <v>623974</v>
      </c>
      <c r="AF132" s="113">
        <v>1384533</v>
      </c>
      <c r="AG132" s="115">
        <v>627518</v>
      </c>
      <c r="AH132" s="113">
        <v>1310172</v>
      </c>
      <c r="AI132" s="115">
        <v>505622</v>
      </c>
      <c r="AJ132" s="113">
        <v>1087559</v>
      </c>
      <c r="AK132" s="115">
        <v>514057</v>
      </c>
      <c r="AL132" s="112">
        <v>983625</v>
      </c>
      <c r="AM132" s="115">
        <v>487542</v>
      </c>
      <c r="AN132" s="113">
        <v>1222451</v>
      </c>
      <c r="AO132" s="115">
        <v>482002</v>
      </c>
      <c r="AP132" s="112">
        <v>954084</v>
      </c>
      <c r="AQ132" s="115">
        <v>390771</v>
      </c>
      <c r="AR132" s="112">
        <v>925466</v>
      </c>
      <c r="AS132" s="115">
        <v>368377</v>
      </c>
      <c r="AT132" s="113">
        <v>1072626</v>
      </c>
      <c r="AU132" s="115">
        <v>378083</v>
      </c>
      <c r="AV132" s="112">
        <v>925614</v>
      </c>
      <c r="AW132" s="115">
        <v>364363</v>
      </c>
      <c r="AX132" s="112">
        <v>934946</v>
      </c>
      <c r="AY132" s="115">
        <v>416477</v>
      </c>
      <c r="AZ132" s="113">
        <v>1459058</v>
      </c>
      <c r="BA132" s="115">
        <v>417532</v>
      </c>
      <c r="BB132" s="113">
        <v>1153518</v>
      </c>
      <c r="BC132" s="115">
        <v>412031</v>
      </c>
      <c r="BD132" s="113">
        <v>1198195</v>
      </c>
      <c r="BE132" s="115">
        <v>426743</v>
      </c>
      <c r="BF132" s="113">
        <v>1508803</v>
      </c>
      <c r="BG132" s="115">
        <v>371753</v>
      </c>
      <c r="BH132" s="113">
        <v>1104247</v>
      </c>
      <c r="BI132" s="115">
        <v>369393</v>
      </c>
      <c r="BJ132" s="112">
        <v>919147</v>
      </c>
      <c r="BK132" s="115">
        <v>306881</v>
      </c>
      <c r="BL132" s="113">
        <v>1114187</v>
      </c>
      <c r="BM132" s="115">
        <v>302812</v>
      </c>
      <c r="BN132" s="112">
        <v>895830</v>
      </c>
      <c r="BO132" s="115">
        <v>290302</v>
      </c>
      <c r="BP132" s="112">
        <v>852105</v>
      </c>
      <c r="BQ132" s="115">
        <v>253346</v>
      </c>
      <c r="BR132" s="113">
        <v>1126769</v>
      </c>
      <c r="BS132" s="115">
        <v>274290</v>
      </c>
      <c r="BT132" s="112">
        <v>847151</v>
      </c>
      <c r="BU132" s="115">
        <v>275628</v>
      </c>
      <c r="BV132" s="112">
        <v>976651</v>
      </c>
      <c r="BW132" s="115">
        <v>299384</v>
      </c>
      <c r="BX132" s="113">
        <v>1184538</v>
      </c>
      <c r="BY132" s="115">
        <v>288796</v>
      </c>
      <c r="BZ132" s="112">
        <v>917159</v>
      </c>
      <c r="CA132" s="115">
        <v>290812</v>
      </c>
      <c r="CB132" s="112">
        <v>961799</v>
      </c>
      <c r="CC132" s="115">
        <v>279563</v>
      </c>
      <c r="CD132" s="113">
        <v>1163663</v>
      </c>
      <c r="CE132" s="115">
        <v>250523</v>
      </c>
      <c r="CF132" s="112">
        <v>940805</v>
      </c>
      <c r="CG132" s="115">
        <v>240988</v>
      </c>
      <c r="CH132" s="112">
        <v>572673</v>
      </c>
      <c r="CI132" s="115">
        <v>159556</v>
      </c>
      <c r="CJ132" s="112">
        <v>702379</v>
      </c>
      <c r="CK132" s="115">
        <v>177184</v>
      </c>
      <c r="CL132" s="112">
        <v>528941</v>
      </c>
      <c r="CM132" s="115">
        <v>147991</v>
      </c>
      <c r="CN132" s="112">
        <v>531133</v>
      </c>
      <c r="CO132" s="115">
        <v>148490</v>
      </c>
      <c r="CP132" s="112">
        <v>850916</v>
      </c>
      <c r="CQ132" s="115">
        <v>160932</v>
      </c>
      <c r="CR132" s="112">
        <v>524193</v>
      </c>
      <c r="CS132" s="115">
        <v>125870</v>
      </c>
      <c r="CT132" s="112">
        <v>521948</v>
      </c>
      <c r="CU132" s="115">
        <v>126883</v>
      </c>
      <c r="CV132" s="112">
        <v>653156</v>
      </c>
      <c r="CW132" s="115">
        <v>121313</v>
      </c>
      <c r="CX132" s="112">
        <v>493571</v>
      </c>
      <c r="CY132" s="115">
        <v>120928</v>
      </c>
      <c r="CZ132" s="112">
        <v>556292</v>
      </c>
      <c r="DA132" s="115">
        <v>104547</v>
      </c>
      <c r="DB132" s="112">
        <v>656120</v>
      </c>
      <c r="DC132" s="114">
        <v>95185</v>
      </c>
      <c r="DD132" s="112">
        <v>536340</v>
      </c>
      <c r="DE132" s="115">
        <v>102785</v>
      </c>
      <c r="DF132" s="112">
        <v>448285</v>
      </c>
      <c r="DG132" s="114">
        <v>79897</v>
      </c>
      <c r="DH132" s="112">
        <v>521521</v>
      </c>
      <c r="DI132" s="112">
        <v>471157</v>
      </c>
      <c r="DJ132" s="112">
        <v>395508</v>
      </c>
      <c r="DK132" s="112">
        <v>522836</v>
      </c>
      <c r="DL132" s="112">
        <v>404930</v>
      </c>
      <c r="DM132" s="112">
        <v>504962</v>
      </c>
      <c r="DN132" s="112">
        <v>629174</v>
      </c>
      <c r="DO132" s="112">
        <v>457391</v>
      </c>
      <c r="DP132" s="112">
        <v>443242</v>
      </c>
      <c r="DQ132" s="112">
        <v>473995</v>
      </c>
      <c r="DR132" s="112">
        <v>511711</v>
      </c>
      <c r="DS132" s="112">
        <v>388962</v>
      </c>
      <c r="DT132" s="112">
        <v>448915</v>
      </c>
      <c r="DU132" s="112">
        <v>322514</v>
      </c>
      <c r="DV132" s="112">
        <v>327551</v>
      </c>
      <c r="DW132" s="112">
        <v>459048</v>
      </c>
      <c r="DX132" s="112">
        <v>321875</v>
      </c>
    </row>
    <row r="133" spans="1:128" x14ac:dyDescent="0.2">
      <c r="A133" s="105" t="s">
        <v>484</v>
      </c>
      <c r="B133" s="108">
        <v>25529</v>
      </c>
      <c r="C133" s="104">
        <v>4964</v>
      </c>
      <c r="D133" s="108">
        <v>44767</v>
      </c>
      <c r="E133" s="104">
        <v>3561</v>
      </c>
      <c r="F133" s="108">
        <v>46141</v>
      </c>
      <c r="G133" s="114">
        <v>11291</v>
      </c>
      <c r="H133" s="108">
        <v>76443</v>
      </c>
      <c r="I133" s="114">
        <v>30790</v>
      </c>
      <c r="J133" s="108">
        <v>90631</v>
      </c>
      <c r="K133" s="114">
        <v>18540</v>
      </c>
      <c r="L133" s="108">
        <v>75866</v>
      </c>
      <c r="M133" s="114">
        <v>20345</v>
      </c>
      <c r="N133" s="108">
        <v>81514</v>
      </c>
      <c r="O133" s="114">
        <v>28960</v>
      </c>
      <c r="P133" s="108">
        <v>81172</v>
      </c>
      <c r="Q133" s="114">
        <v>24230</v>
      </c>
      <c r="R133" s="108">
        <v>61779</v>
      </c>
      <c r="S133" s="114">
        <v>26580</v>
      </c>
      <c r="T133" s="108">
        <v>51996</v>
      </c>
      <c r="U133" s="114">
        <v>21394</v>
      </c>
      <c r="V133" s="108">
        <v>65419</v>
      </c>
      <c r="W133" s="114">
        <v>25998</v>
      </c>
      <c r="X133" s="108">
        <v>48958</v>
      </c>
      <c r="Y133" s="114">
        <v>31089</v>
      </c>
      <c r="Z133" s="108">
        <v>49293</v>
      </c>
      <c r="AA133" s="114">
        <v>33226</v>
      </c>
      <c r="AB133" s="108">
        <v>76798</v>
      </c>
      <c r="AC133" s="114">
        <v>44590</v>
      </c>
      <c r="AD133" s="108">
        <v>93688</v>
      </c>
      <c r="AE133" s="114">
        <v>50879</v>
      </c>
      <c r="AF133" s="108">
        <v>57460</v>
      </c>
      <c r="AG133" s="114">
        <v>54072</v>
      </c>
      <c r="AH133" s="112">
        <v>134414</v>
      </c>
      <c r="AI133" s="114">
        <v>64262</v>
      </c>
      <c r="AJ133" s="108">
        <v>97185</v>
      </c>
      <c r="AK133" s="114">
        <v>82327</v>
      </c>
      <c r="AL133" s="112">
        <v>106650</v>
      </c>
      <c r="AM133" s="114">
        <v>91369</v>
      </c>
      <c r="AN133" s="112">
        <v>277890</v>
      </c>
      <c r="AO133" s="115">
        <v>178029</v>
      </c>
      <c r="AP133" s="108">
        <v>30143</v>
      </c>
      <c r="AQ133" s="115">
        <v>139513</v>
      </c>
      <c r="AR133" s="108">
        <v>19996</v>
      </c>
      <c r="AS133" s="115">
        <v>133155</v>
      </c>
      <c r="AT133" s="108">
        <v>38981</v>
      </c>
      <c r="AU133" s="115">
        <v>171208</v>
      </c>
      <c r="AV133" s="108">
        <v>59235</v>
      </c>
      <c r="AW133" s="115">
        <v>202029</v>
      </c>
      <c r="AX133" s="108">
        <v>19213</v>
      </c>
      <c r="AY133" s="115">
        <v>216010</v>
      </c>
      <c r="AZ133" s="108">
        <v>33155</v>
      </c>
      <c r="BA133" s="115">
        <v>215315</v>
      </c>
      <c r="BB133" s="108">
        <v>19978</v>
      </c>
      <c r="BC133" s="115">
        <v>221769</v>
      </c>
      <c r="BD133" s="108">
        <v>47644</v>
      </c>
      <c r="BE133" s="115">
        <v>246693</v>
      </c>
      <c r="BF133" s="112">
        <v>106677</v>
      </c>
      <c r="BG133" s="115">
        <v>281231</v>
      </c>
      <c r="BH133" s="108">
        <v>64725</v>
      </c>
      <c r="BI133" s="115">
        <v>337714</v>
      </c>
      <c r="BJ133" s="108">
        <v>57898</v>
      </c>
      <c r="BK133" s="115">
        <v>341802</v>
      </c>
      <c r="BL133" s="112">
        <v>127093</v>
      </c>
      <c r="BM133" s="115">
        <v>378987</v>
      </c>
      <c r="BN133" s="112">
        <v>130544</v>
      </c>
      <c r="BO133" s="115">
        <v>520656</v>
      </c>
      <c r="BP133" s="112">
        <v>154902</v>
      </c>
      <c r="BQ133" s="115">
        <v>464602</v>
      </c>
      <c r="BR133" s="112">
        <v>203755</v>
      </c>
      <c r="BS133" s="115">
        <v>501114</v>
      </c>
      <c r="BT133" s="112">
        <v>258756</v>
      </c>
      <c r="BU133" s="115">
        <v>640282</v>
      </c>
      <c r="BV133" s="112">
        <v>275636</v>
      </c>
      <c r="BW133" s="115">
        <v>743544</v>
      </c>
      <c r="BX133" s="112">
        <v>319151</v>
      </c>
      <c r="BY133" s="115">
        <v>762507</v>
      </c>
      <c r="BZ133" s="112">
        <v>254450</v>
      </c>
      <c r="CA133" s="115">
        <v>838336</v>
      </c>
      <c r="CB133" s="112">
        <v>288378</v>
      </c>
      <c r="CC133" s="115">
        <v>824377</v>
      </c>
      <c r="CD133" s="112">
        <v>365769</v>
      </c>
      <c r="CE133" s="115">
        <v>825866</v>
      </c>
      <c r="CF133" s="112">
        <v>271592</v>
      </c>
      <c r="CG133" s="115">
        <v>880852</v>
      </c>
      <c r="CH133" s="112">
        <v>279730</v>
      </c>
      <c r="CI133" s="115">
        <v>817523</v>
      </c>
      <c r="CJ133" s="112">
        <v>345872</v>
      </c>
      <c r="CK133" s="115">
        <v>901443</v>
      </c>
      <c r="CL133" s="112">
        <v>235048</v>
      </c>
      <c r="CM133" s="115">
        <v>864749</v>
      </c>
      <c r="CN133" s="112">
        <v>246265</v>
      </c>
      <c r="CO133" s="115">
        <v>802646</v>
      </c>
      <c r="CP133" s="112">
        <v>291561</v>
      </c>
      <c r="CQ133" s="115">
        <v>873190</v>
      </c>
      <c r="CR133" s="108">
        <v>89359</v>
      </c>
      <c r="CS133" s="115">
        <v>884680</v>
      </c>
      <c r="CT133" s="112">
        <v>124341</v>
      </c>
      <c r="CU133" s="115">
        <v>865563</v>
      </c>
      <c r="CV133" s="112">
        <v>120434</v>
      </c>
      <c r="CW133" s="115">
        <v>869587</v>
      </c>
      <c r="CX133" s="108">
        <v>94527</v>
      </c>
      <c r="CY133" s="115">
        <v>764965</v>
      </c>
      <c r="CZ133" s="108">
        <v>73632</v>
      </c>
      <c r="DA133" s="115">
        <v>531408</v>
      </c>
      <c r="DB133" s="108">
        <v>97351</v>
      </c>
      <c r="DC133" s="115">
        <v>469278</v>
      </c>
      <c r="DD133" s="108">
        <v>77311</v>
      </c>
      <c r="DE133" s="115">
        <v>407865</v>
      </c>
      <c r="DF133" s="108">
        <v>78196</v>
      </c>
      <c r="DG133" s="115">
        <v>380972</v>
      </c>
      <c r="DH133" s="112">
        <v>118773</v>
      </c>
      <c r="DI133" s="112">
        <v>121573</v>
      </c>
      <c r="DJ133" s="112">
        <v>154493</v>
      </c>
      <c r="DK133" s="112">
        <v>378956</v>
      </c>
      <c r="DL133" s="112">
        <v>384332</v>
      </c>
      <c r="DM133" s="112">
        <v>404525</v>
      </c>
      <c r="DN133" s="112">
        <v>530894</v>
      </c>
      <c r="DO133" s="112">
        <v>393603</v>
      </c>
      <c r="DP133" s="112">
        <v>405483</v>
      </c>
      <c r="DQ133" s="112">
        <v>492277</v>
      </c>
      <c r="DR133" s="112">
        <v>393537</v>
      </c>
      <c r="DS133" s="112">
        <v>375461</v>
      </c>
      <c r="DT133" s="112">
        <v>468821</v>
      </c>
      <c r="DU133" s="112">
        <v>365326</v>
      </c>
      <c r="DV133" s="112">
        <v>352416</v>
      </c>
      <c r="DW133" s="112">
        <v>421198</v>
      </c>
      <c r="DX133" s="112">
        <v>308378</v>
      </c>
    </row>
    <row r="134" spans="1:128" x14ac:dyDescent="0.2">
      <c r="A134" s="105" t="s">
        <v>800</v>
      </c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K134" s="102"/>
      <c r="AL134" s="102"/>
      <c r="AM134" s="102"/>
      <c r="AN134" s="102"/>
      <c r="AO134" s="102"/>
      <c r="AP134" s="102"/>
      <c r="AQ134" s="102"/>
      <c r="AR134" s="102"/>
      <c r="AS134" s="102"/>
      <c r="AT134" s="102"/>
      <c r="AU134" s="102"/>
      <c r="AV134" s="102"/>
      <c r="AW134" s="102"/>
      <c r="AX134" s="102"/>
      <c r="AY134" s="102"/>
      <c r="AZ134" s="102"/>
      <c r="BA134" s="102"/>
      <c r="BB134" s="102"/>
      <c r="BC134" s="102"/>
      <c r="BD134" s="102"/>
      <c r="BE134" s="102"/>
      <c r="BF134" s="102"/>
      <c r="BG134" s="102"/>
      <c r="BH134" s="102"/>
      <c r="BI134" s="102"/>
      <c r="BJ134" s="102"/>
      <c r="BK134" s="102"/>
      <c r="BL134" s="102"/>
      <c r="BM134" s="102"/>
      <c r="BN134" s="102"/>
      <c r="BO134" s="102"/>
      <c r="BP134" s="102"/>
      <c r="BQ134" s="102"/>
      <c r="BR134" s="102"/>
      <c r="BS134" s="102"/>
      <c r="BT134" s="102"/>
      <c r="BU134" s="102"/>
      <c r="BV134" s="102"/>
      <c r="BW134" s="102"/>
      <c r="BX134" s="102"/>
      <c r="BY134" s="102"/>
      <c r="BZ134" s="102"/>
      <c r="CA134" s="102"/>
      <c r="CB134" s="102"/>
      <c r="CC134" s="102"/>
      <c r="CD134" s="102"/>
      <c r="CE134" s="102"/>
      <c r="CF134" s="102"/>
      <c r="CG134" s="102"/>
      <c r="CH134" s="102"/>
      <c r="CI134" s="102"/>
      <c r="CJ134" s="102"/>
      <c r="CK134" s="102"/>
      <c r="CL134" s="102"/>
      <c r="CM134" s="102"/>
      <c r="CN134" s="102"/>
      <c r="CO134" s="102"/>
      <c r="CP134" s="102"/>
      <c r="CQ134" s="102"/>
      <c r="CR134" s="102"/>
      <c r="CS134" s="102"/>
      <c r="CT134" s="102"/>
      <c r="CU134" s="102"/>
      <c r="CV134" s="102"/>
      <c r="CW134" s="102"/>
      <c r="CX134" s="102"/>
      <c r="CY134" s="102"/>
      <c r="CZ134" s="102"/>
      <c r="DA134" s="102"/>
      <c r="DB134" s="102"/>
      <c r="DC134" s="102"/>
      <c r="DD134" s="102"/>
      <c r="DE134" s="102"/>
      <c r="DF134" s="102"/>
      <c r="DG134" s="102"/>
      <c r="DH134" s="102"/>
      <c r="DI134" s="102"/>
      <c r="DJ134" s="102"/>
      <c r="DK134" s="102"/>
      <c r="DL134" s="102"/>
      <c r="DM134" s="102"/>
      <c r="DN134" s="102"/>
      <c r="DO134" s="102"/>
      <c r="DP134" s="102"/>
      <c r="DQ134" s="102"/>
      <c r="DR134" s="102"/>
      <c r="DS134" s="102"/>
      <c r="DT134" s="112">
        <v>222536</v>
      </c>
      <c r="DU134" s="112">
        <v>353287</v>
      </c>
      <c r="DV134" s="112">
        <v>482716</v>
      </c>
      <c r="DW134" s="112">
        <v>603820</v>
      </c>
      <c r="DX134" s="112">
        <v>306954</v>
      </c>
    </row>
    <row r="135" spans="1:128" x14ac:dyDescent="0.2">
      <c r="A135" s="105" t="s">
        <v>799</v>
      </c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7">
        <v>1206</v>
      </c>
      <c r="Q135" s="102"/>
      <c r="R135" s="108">
        <v>62088</v>
      </c>
      <c r="S135" s="114">
        <v>26870</v>
      </c>
      <c r="T135" s="112">
        <v>133851</v>
      </c>
      <c r="U135" s="114">
        <v>98765</v>
      </c>
      <c r="V135" s="112">
        <v>311952</v>
      </c>
      <c r="W135" s="115">
        <v>216873</v>
      </c>
      <c r="X135" s="112">
        <v>330796</v>
      </c>
      <c r="Y135" s="115">
        <v>264997</v>
      </c>
      <c r="Z135" s="112">
        <v>392837</v>
      </c>
      <c r="AA135" s="115">
        <v>318231</v>
      </c>
      <c r="AB135" s="112">
        <v>566605</v>
      </c>
      <c r="AC135" s="115">
        <v>384931</v>
      </c>
      <c r="AD135" s="112">
        <v>745938</v>
      </c>
      <c r="AE135" s="115">
        <v>419265</v>
      </c>
      <c r="AF135" s="113">
        <v>1037677</v>
      </c>
      <c r="AG135" s="115">
        <v>479862</v>
      </c>
      <c r="AH135" s="113">
        <v>1064063</v>
      </c>
      <c r="AI135" s="115">
        <v>392414</v>
      </c>
      <c r="AJ135" s="112">
        <v>785189</v>
      </c>
      <c r="AK135" s="115">
        <v>374591</v>
      </c>
      <c r="AL135" s="112">
        <v>745289</v>
      </c>
      <c r="AM135" s="115">
        <v>389959</v>
      </c>
      <c r="AN135" s="112">
        <v>993080</v>
      </c>
      <c r="AO135" s="115">
        <v>432002</v>
      </c>
      <c r="AP135" s="112">
        <v>824602</v>
      </c>
      <c r="AQ135" s="115">
        <v>411189</v>
      </c>
      <c r="AR135" s="112">
        <v>782660</v>
      </c>
      <c r="AS135" s="115">
        <v>410614</v>
      </c>
      <c r="AT135" s="113">
        <v>1140170</v>
      </c>
      <c r="AU135" s="115">
        <v>479174</v>
      </c>
      <c r="AV135" s="112">
        <v>892207</v>
      </c>
      <c r="AW135" s="115">
        <v>448910</v>
      </c>
      <c r="AX135" s="112">
        <v>934935</v>
      </c>
      <c r="AY135" s="115">
        <v>502438</v>
      </c>
      <c r="AZ135" s="113">
        <v>1293736</v>
      </c>
      <c r="BA135" s="115">
        <v>512642</v>
      </c>
      <c r="BB135" s="112">
        <v>959668</v>
      </c>
      <c r="BC135" s="115">
        <v>519823</v>
      </c>
      <c r="BD135" s="113">
        <v>1132448</v>
      </c>
      <c r="BE135" s="115">
        <v>583285</v>
      </c>
      <c r="BF135" s="113">
        <v>1201101</v>
      </c>
      <c r="BG135" s="115">
        <v>425875</v>
      </c>
      <c r="BH135" s="112">
        <v>864485</v>
      </c>
      <c r="BI135" s="115">
        <v>419406</v>
      </c>
      <c r="BJ135" s="112">
        <v>805357</v>
      </c>
      <c r="BK135" s="115">
        <v>385904</v>
      </c>
      <c r="BL135" s="113">
        <v>1110792</v>
      </c>
      <c r="BM135" s="115">
        <v>405807</v>
      </c>
      <c r="BN135" s="112">
        <v>886400</v>
      </c>
      <c r="BO135" s="115">
        <v>434049</v>
      </c>
      <c r="BP135" s="112">
        <v>932764</v>
      </c>
      <c r="BQ135" s="115">
        <v>401373</v>
      </c>
      <c r="BR135" s="113">
        <v>1230857</v>
      </c>
      <c r="BS135" s="115">
        <v>447340</v>
      </c>
      <c r="BT135" s="112">
        <v>909656</v>
      </c>
      <c r="BU135" s="115">
        <v>434528</v>
      </c>
      <c r="BV135" s="112">
        <v>928485</v>
      </c>
      <c r="BW135" s="115">
        <v>460189</v>
      </c>
      <c r="BX135" s="113">
        <v>1152248</v>
      </c>
      <c r="BY135" s="115">
        <v>490719</v>
      </c>
      <c r="BZ135" s="112">
        <v>935405</v>
      </c>
      <c r="CA135" s="115">
        <v>518148</v>
      </c>
      <c r="CB135" s="113">
        <v>1042326</v>
      </c>
      <c r="CC135" s="115">
        <v>535492</v>
      </c>
      <c r="CD135" s="113">
        <v>1242140</v>
      </c>
      <c r="CE135" s="115">
        <v>430197</v>
      </c>
      <c r="CF135" s="112">
        <v>877953</v>
      </c>
      <c r="CG135" s="115">
        <v>430633</v>
      </c>
      <c r="CH135" s="112">
        <v>750433</v>
      </c>
      <c r="CI135" s="115">
        <v>383807</v>
      </c>
      <c r="CJ135" s="112">
        <v>828149</v>
      </c>
      <c r="CK135" s="115">
        <v>380574</v>
      </c>
      <c r="CL135" s="112">
        <v>695395</v>
      </c>
      <c r="CM135" s="115">
        <v>379715</v>
      </c>
      <c r="CN135" s="112">
        <v>623390</v>
      </c>
      <c r="CO135" s="115">
        <v>314659</v>
      </c>
      <c r="CP135" s="112">
        <v>831198</v>
      </c>
      <c r="CQ135" s="115">
        <v>367519</v>
      </c>
      <c r="CR135" s="112">
        <v>629888</v>
      </c>
      <c r="CS135" s="115">
        <v>354674</v>
      </c>
      <c r="CT135" s="112">
        <v>728857</v>
      </c>
      <c r="CU135" s="115">
        <v>371659</v>
      </c>
      <c r="CV135" s="112">
        <v>788100</v>
      </c>
      <c r="CW135" s="115">
        <v>345259</v>
      </c>
      <c r="CX135" s="112">
        <v>603534</v>
      </c>
      <c r="CY135" s="115">
        <v>331827</v>
      </c>
      <c r="CZ135" s="112">
        <v>501578</v>
      </c>
      <c r="DA135" s="115">
        <v>281736</v>
      </c>
      <c r="DB135" s="112">
        <v>492875</v>
      </c>
      <c r="DC135" s="115">
        <v>221493</v>
      </c>
      <c r="DD135" s="112">
        <v>350030</v>
      </c>
      <c r="DE135" s="115">
        <v>206234</v>
      </c>
      <c r="DF135" s="112">
        <v>278364</v>
      </c>
      <c r="DG135" s="115">
        <v>155403</v>
      </c>
      <c r="DH135" s="112">
        <v>371209</v>
      </c>
      <c r="DI135" s="112">
        <v>212425</v>
      </c>
      <c r="DJ135" s="112">
        <v>120625</v>
      </c>
      <c r="DK135" s="112">
        <v>169235</v>
      </c>
      <c r="DL135" s="112">
        <v>101405</v>
      </c>
      <c r="DM135" s="112">
        <v>110750</v>
      </c>
      <c r="DN135" s="112">
        <v>110598</v>
      </c>
      <c r="DO135" s="112">
        <v>144725</v>
      </c>
      <c r="DP135" s="112">
        <v>192342</v>
      </c>
      <c r="DQ135" s="112">
        <v>260598</v>
      </c>
      <c r="DR135" s="112">
        <v>231435</v>
      </c>
      <c r="DS135" s="112">
        <v>216115</v>
      </c>
      <c r="DT135" s="112">
        <v>305821</v>
      </c>
      <c r="DU135" s="112">
        <v>269940</v>
      </c>
      <c r="DV135" s="112">
        <v>288326</v>
      </c>
      <c r="DW135" s="112">
        <v>363879</v>
      </c>
      <c r="DX135" s="112">
        <v>299042</v>
      </c>
    </row>
    <row r="136" spans="1:128" x14ac:dyDescent="0.2">
      <c r="A136" s="105" t="s">
        <v>247</v>
      </c>
      <c r="B136" s="108">
        <v>63070</v>
      </c>
      <c r="C136" s="114">
        <v>78298</v>
      </c>
      <c r="D136" s="108">
        <v>73983</v>
      </c>
      <c r="E136" s="114">
        <v>79264</v>
      </c>
      <c r="F136" s="108">
        <v>46214</v>
      </c>
      <c r="G136" s="114">
        <v>71406</v>
      </c>
      <c r="H136" s="108">
        <v>35229</v>
      </c>
      <c r="I136" s="114">
        <v>61524</v>
      </c>
      <c r="J136" s="108">
        <v>36123</v>
      </c>
      <c r="K136" s="114">
        <v>44168</v>
      </c>
      <c r="L136" s="108">
        <v>23192</v>
      </c>
      <c r="M136" s="114">
        <v>33260</v>
      </c>
      <c r="N136" s="108">
        <v>16228</v>
      </c>
      <c r="O136" s="114">
        <v>25938</v>
      </c>
      <c r="P136" s="108">
        <v>17917</v>
      </c>
      <c r="Q136" s="114">
        <v>25129</v>
      </c>
      <c r="R136" s="108">
        <v>15600</v>
      </c>
      <c r="S136" s="114">
        <v>23382</v>
      </c>
      <c r="T136" s="108">
        <v>12634</v>
      </c>
      <c r="U136" s="114">
        <v>18347</v>
      </c>
      <c r="V136" s="108">
        <v>15849</v>
      </c>
      <c r="W136" s="114">
        <v>21472</v>
      </c>
      <c r="X136" s="108">
        <v>27728</v>
      </c>
      <c r="Y136" s="114">
        <v>37637</v>
      </c>
      <c r="Z136" s="108">
        <v>33454</v>
      </c>
      <c r="AA136" s="114">
        <v>54559</v>
      </c>
      <c r="AB136" s="108">
        <v>54054</v>
      </c>
      <c r="AC136" s="114">
        <v>62937</v>
      </c>
      <c r="AD136" s="108">
        <v>93447</v>
      </c>
      <c r="AE136" s="114">
        <v>78538</v>
      </c>
      <c r="AF136" s="112">
        <v>105430</v>
      </c>
      <c r="AG136" s="114">
        <v>93557</v>
      </c>
      <c r="AH136" s="112">
        <v>121654</v>
      </c>
      <c r="AI136" s="114">
        <v>83344</v>
      </c>
      <c r="AJ136" s="108">
        <v>87963</v>
      </c>
      <c r="AK136" s="114">
        <v>80451</v>
      </c>
      <c r="AL136" s="108">
        <v>78874</v>
      </c>
      <c r="AM136" s="114">
        <v>74802</v>
      </c>
      <c r="AN136" s="108">
        <v>92108</v>
      </c>
      <c r="AO136" s="114">
        <v>79494</v>
      </c>
      <c r="AP136" s="108">
        <v>81299</v>
      </c>
      <c r="AQ136" s="114">
        <v>85185</v>
      </c>
      <c r="AR136" s="108">
        <v>84171</v>
      </c>
      <c r="AS136" s="114">
        <v>83306</v>
      </c>
      <c r="AT136" s="112">
        <v>122453</v>
      </c>
      <c r="AU136" s="114">
        <v>97060</v>
      </c>
      <c r="AV136" s="112">
        <v>124744</v>
      </c>
      <c r="AW136" s="115">
        <v>114953</v>
      </c>
      <c r="AX136" s="112">
        <v>136696</v>
      </c>
      <c r="AY136" s="115">
        <v>129301</v>
      </c>
      <c r="AZ136" s="112">
        <v>159919</v>
      </c>
      <c r="BA136" s="115">
        <v>121808</v>
      </c>
      <c r="BB136" s="112">
        <v>109411</v>
      </c>
      <c r="BC136" s="115">
        <v>107238</v>
      </c>
      <c r="BD136" s="112">
        <v>107467</v>
      </c>
      <c r="BE136" s="115">
        <v>120456</v>
      </c>
      <c r="BF136" s="112">
        <v>150769</v>
      </c>
      <c r="BG136" s="115">
        <v>109928</v>
      </c>
      <c r="BH136" s="112">
        <v>102204</v>
      </c>
      <c r="BI136" s="115">
        <v>103847</v>
      </c>
      <c r="BJ136" s="108">
        <v>78478</v>
      </c>
      <c r="BK136" s="114">
        <v>84339</v>
      </c>
      <c r="BL136" s="112">
        <v>100609</v>
      </c>
      <c r="BM136" s="114">
        <v>79910</v>
      </c>
      <c r="BN136" s="108">
        <v>76038</v>
      </c>
      <c r="BO136" s="114">
        <v>81604</v>
      </c>
      <c r="BP136" s="108">
        <v>65617</v>
      </c>
      <c r="BQ136" s="114">
        <v>70088</v>
      </c>
      <c r="BR136" s="108">
        <v>78204</v>
      </c>
      <c r="BS136" s="114">
        <v>69874</v>
      </c>
      <c r="BT136" s="108">
        <v>59389</v>
      </c>
      <c r="BU136" s="114">
        <v>78120</v>
      </c>
      <c r="BV136" s="108">
        <v>83307</v>
      </c>
      <c r="BW136" s="114">
        <v>84312</v>
      </c>
      <c r="BX136" s="112">
        <v>175474</v>
      </c>
      <c r="BY136" s="114">
        <v>86113</v>
      </c>
      <c r="BZ136" s="112">
        <v>133894</v>
      </c>
      <c r="CA136" s="114">
        <v>82454</v>
      </c>
      <c r="CB136" s="112">
        <v>136520</v>
      </c>
      <c r="CC136" s="114">
        <v>83868</v>
      </c>
      <c r="CD136" s="112">
        <v>176298</v>
      </c>
      <c r="CE136" s="114">
        <v>74762</v>
      </c>
      <c r="CF136" s="112">
        <v>121582</v>
      </c>
      <c r="CG136" s="114">
        <v>72249</v>
      </c>
      <c r="CH136" s="112">
        <v>116731</v>
      </c>
      <c r="CI136" s="114">
        <v>63637</v>
      </c>
      <c r="CJ136" s="112">
        <v>116539</v>
      </c>
      <c r="CK136" s="114">
        <v>63297</v>
      </c>
      <c r="CL136" s="112">
        <v>107286</v>
      </c>
      <c r="CM136" s="114">
        <v>64931</v>
      </c>
      <c r="CN136" s="112">
        <v>109208</v>
      </c>
      <c r="CO136" s="114">
        <v>64296</v>
      </c>
      <c r="CP136" s="112">
        <v>128946</v>
      </c>
      <c r="CQ136" s="114">
        <v>66058</v>
      </c>
      <c r="CR136" s="112">
        <v>124112</v>
      </c>
      <c r="CS136" s="114">
        <v>75374</v>
      </c>
      <c r="CT136" s="112">
        <v>139370</v>
      </c>
      <c r="CU136" s="114">
        <v>83825</v>
      </c>
      <c r="CV136" s="112">
        <v>173148</v>
      </c>
      <c r="CW136" s="114">
        <v>82654</v>
      </c>
      <c r="CX136" s="112">
        <v>198732</v>
      </c>
      <c r="CY136" s="114">
        <v>74892</v>
      </c>
      <c r="CZ136" s="112">
        <v>232931</v>
      </c>
      <c r="DA136" s="114">
        <v>69704</v>
      </c>
      <c r="DB136" s="112">
        <v>320354</v>
      </c>
      <c r="DC136" s="114">
        <v>70065</v>
      </c>
      <c r="DD136" s="112">
        <v>221183</v>
      </c>
      <c r="DE136" s="114">
        <v>63158</v>
      </c>
      <c r="DF136" s="112">
        <v>206400</v>
      </c>
      <c r="DG136" s="114">
        <v>53166</v>
      </c>
      <c r="DH136" s="112">
        <v>272124</v>
      </c>
      <c r="DI136" s="112">
        <v>254779</v>
      </c>
      <c r="DJ136" s="112">
        <v>261404</v>
      </c>
      <c r="DK136" s="112">
        <v>426119</v>
      </c>
      <c r="DL136" s="112">
        <v>350964</v>
      </c>
      <c r="DM136" s="112">
        <v>306888</v>
      </c>
      <c r="DN136" s="112">
        <v>340807</v>
      </c>
      <c r="DO136" s="112">
        <v>276237</v>
      </c>
      <c r="DP136" s="112">
        <v>284869</v>
      </c>
      <c r="DQ136" s="112">
        <v>356341</v>
      </c>
      <c r="DR136" s="112">
        <v>299659</v>
      </c>
      <c r="DS136" s="112">
        <v>244198</v>
      </c>
      <c r="DT136" s="112">
        <v>328631</v>
      </c>
      <c r="DU136" s="112">
        <v>230258</v>
      </c>
      <c r="DV136" s="112">
        <v>276159</v>
      </c>
      <c r="DW136" s="112">
        <v>346161</v>
      </c>
      <c r="DX136" s="112">
        <v>290451</v>
      </c>
    </row>
    <row r="137" spans="1:128" x14ac:dyDescent="0.2">
      <c r="A137" s="105" t="s">
        <v>355</v>
      </c>
      <c r="B137" s="112">
        <v>877736</v>
      </c>
      <c r="C137" s="115">
        <v>446364</v>
      </c>
      <c r="D137" s="113">
        <v>1103375</v>
      </c>
      <c r="E137" s="115">
        <v>477844</v>
      </c>
      <c r="F137" s="112">
        <v>916520</v>
      </c>
      <c r="G137" s="115">
        <v>442897</v>
      </c>
      <c r="H137" s="112">
        <v>982987</v>
      </c>
      <c r="I137" s="115">
        <v>488634</v>
      </c>
      <c r="J137" s="113">
        <v>1186820</v>
      </c>
      <c r="K137" s="115">
        <v>449737</v>
      </c>
      <c r="L137" s="112">
        <v>970281</v>
      </c>
      <c r="M137" s="115">
        <v>468561</v>
      </c>
      <c r="N137" s="112">
        <v>962667</v>
      </c>
      <c r="O137" s="115">
        <v>438061</v>
      </c>
      <c r="P137" s="113">
        <v>1177207</v>
      </c>
      <c r="Q137" s="115">
        <v>459284</v>
      </c>
      <c r="R137" s="113">
        <v>1040798</v>
      </c>
      <c r="S137" s="115">
        <v>441508</v>
      </c>
      <c r="T137" s="113">
        <v>1028183</v>
      </c>
      <c r="U137" s="115">
        <v>427618</v>
      </c>
      <c r="V137" s="113">
        <v>1328318</v>
      </c>
      <c r="W137" s="115">
        <v>442407</v>
      </c>
      <c r="X137" s="113">
        <v>1012793</v>
      </c>
      <c r="Y137" s="115">
        <v>420104</v>
      </c>
      <c r="Z137" s="113">
        <v>1050399</v>
      </c>
      <c r="AA137" s="115">
        <v>448223</v>
      </c>
      <c r="AB137" s="113">
        <v>1498889</v>
      </c>
      <c r="AC137" s="115">
        <v>448651</v>
      </c>
      <c r="AD137" s="113">
        <v>1139792</v>
      </c>
      <c r="AE137" s="115">
        <v>428737</v>
      </c>
      <c r="AF137" s="113">
        <v>1060605</v>
      </c>
      <c r="AG137" s="115">
        <v>464455</v>
      </c>
      <c r="AH137" s="113">
        <v>1388590</v>
      </c>
      <c r="AI137" s="115">
        <v>459162</v>
      </c>
      <c r="AJ137" s="113">
        <v>1096724</v>
      </c>
      <c r="AK137" s="115">
        <v>449112</v>
      </c>
      <c r="AL137" s="113">
        <v>1106067</v>
      </c>
      <c r="AM137" s="115">
        <v>438615</v>
      </c>
      <c r="AN137" s="113">
        <v>1416840</v>
      </c>
      <c r="AO137" s="115">
        <v>476570</v>
      </c>
      <c r="AP137" s="113">
        <v>1097261</v>
      </c>
      <c r="AQ137" s="115">
        <v>445287</v>
      </c>
      <c r="AR137" s="113">
        <v>1123645</v>
      </c>
      <c r="AS137" s="115">
        <v>432142</v>
      </c>
      <c r="AT137" s="113">
        <v>1318688</v>
      </c>
      <c r="AU137" s="115">
        <v>423334</v>
      </c>
      <c r="AV137" s="113">
        <v>1226604</v>
      </c>
      <c r="AW137" s="115">
        <v>439241</v>
      </c>
      <c r="AX137" s="113">
        <v>1174674</v>
      </c>
      <c r="AY137" s="115">
        <v>473159</v>
      </c>
      <c r="AZ137" s="113">
        <v>1441806</v>
      </c>
      <c r="BA137" s="115">
        <v>422374</v>
      </c>
      <c r="BB137" s="113">
        <v>1146923</v>
      </c>
      <c r="BC137" s="115">
        <v>449347</v>
      </c>
      <c r="BD137" s="113">
        <v>1239223</v>
      </c>
      <c r="BE137" s="115">
        <v>473881</v>
      </c>
      <c r="BF137" s="113">
        <v>1643068</v>
      </c>
      <c r="BG137" s="115">
        <v>418710</v>
      </c>
      <c r="BH137" s="113">
        <v>1308752</v>
      </c>
      <c r="BI137" s="115">
        <v>465425</v>
      </c>
      <c r="BJ137" s="113">
        <v>1327772</v>
      </c>
      <c r="BK137" s="115">
        <v>457106</v>
      </c>
      <c r="BL137" s="113">
        <v>1663199</v>
      </c>
      <c r="BM137" s="115">
        <v>402556</v>
      </c>
      <c r="BN137" s="113">
        <v>1369121</v>
      </c>
      <c r="BO137" s="115">
        <v>442636</v>
      </c>
      <c r="BP137" s="113">
        <v>1646332</v>
      </c>
      <c r="BQ137" s="115">
        <v>390365</v>
      </c>
      <c r="BR137" s="113">
        <v>1991548</v>
      </c>
      <c r="BS137" s="115">
        <v>454184</v>
      </c>
      <c r="BT137" s="113">
        <v>1734487</v>
      </c>
      <c r="BU137" s="115">
        <v>416216</v>
      </c>
      <c r="BV137" s="113">
        <v>1706505</v>
      </c>
      <c r="BW137" s="115">
        <v>435801</v>
      </c>
      <c r="BX137" s="113">
        <v>2000583</v>
      </c>
      <c r="BY137" s="115">
        <v>421818</v>
      </c>
      <c r="BZ137" s="113">
        <v>1989581</v>
      </c>
      <c r="CA137" s="115">
        <v>437522</v>
      </c>
      <c r="CB137" s="113">
        <v>1989416</v>
      </c>
      <c r="CC137" s="115">
        <v>420691</v>
      </c>
      <c r="CD137" s="113">
        <v>2526344</v>
      </c>
      <c r="CE137" s="115">
        <v>379929</v>
      </c>
      <c r="CF137" s="113">
        <v>2215077</v>
      </c>
      <c r="CG137" s="115">
        <v>432077</v>
      </c>
      <c r="CH137" s="113">
        <v>1991226</v>
      </c>
      <c r="CI137" s="115">
        <v>405690</v>
      </c>
      <c r="CJ137" s="113">
        <v>3048910</v>
      </c>
      <c r="CK137" s="115">
        <v>419128</v>
      </c>
      <c r="CL137" s="113">
        <v>1902266</v>
      </c>
      <c r="CM137" s="115">
        <v>392429</v>
      </c>
      <c r="CN137" s="113">
        <v>3439793</v>
      </c>
      <c r="CO137" s="115">
        <v>362213</v>
      </c>
      <c r="CP137" s="113">
        <v>3206915</v>
      </c>
      <c r="CQ137" s="115">
        <v>310620</v>
      </c>
      <c r="CR137" s="113">
        <v>1103653</v>
      </c>
      <c r="CS137" s="115">
        <v>157328</v>
      </c>
      <c r="CT137" s="112">
        <v>956695</v>
      </c>
      <c r="CU137" s="115">
        <v>125071</v>
      </c>
      <c r="CV137" s="112">
        <v>972958</v>
      </c>
      <c r="CW137" s="115">
        <v>112261</v>
      </c>
      <c r="CX137" s="113">
        <v>1252325</v>
      </c>
      <c r="CY137" s="114">
        <v>99266</v>
      </c>
      <c r="CZ137" s="113">
        <v>1126688</v>
      </c>
      <c r="DA137" s="114">
        <v>76322</v>
      </c>
      <c r="DB137" s="113">
        <v>1464270</v>
      </c>
      <c r="DC137" s="114">
        <v>65280</v>
      </c>
      <c r="DD137" s="113">
        <v>1303656</v>
      </c>
      <c r="DE137" s="114">
        <v>58485</v>
      </c>
      <c r="DF137" s="113">
        <v>1042384</v>
      </c>
      <c r="DG137" s="114">
        <v>49150</v>
      </c>
      <c r="DH137" s="113">
        <v>1372181</v>
      </c>
      <c r="DI137" s="112">
        <v>708843</v>
      </c>
      <c r="DJ137" s="112">
        <v>609161</v>
      </c>
      <c r="DK137" s="112">
        <v>698875</v>
      </c>
      <c r="DL137" s="112">
        <v>572859</v>
      </c>
      <c r="DM137" s="112">
        <v>458249</v>
      </c>
      <c r="DN137" s="112">
        <v>659967</v>
      </c>
      <c r="DO137" s="112">
        <v>632264</v>
      </c>
      <c r="DP137" s="112">
        <v>477782</v>
      </c>
      <c r="DQ137" s="112">
        <v>598449</v>
      </c>
      <c r="DR137" s="112">
        <v>532749</v>
      </c>
      <c r="DS137" s="112">
        <v>458753</v>
      </c>
      <c r="DT137" s="112">
        <v>586992</v>
      </c>
      <c r="DU137" s="112">
        <v>303200</v>
      </c>
      <c r="DV137" s="112">
        <v>297427</v>
      </c>
      <c r="DW137" s="112">
        <v>466728</v>
      </c>
      <c r="DX137" s="112">
        <v>281222</v>
      </c>
    </row>
    <row r="138" spans="1:128" x14ac:dyDescent="0.2">
      <c r="A138" s="105" t="s">
        <v>835</v>
      </c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  <c r="AM138" s="102"/>
      <c r="AN138" s="102"/>
      <c r="AO138" s="102"/>
      <c r="AP138" s="102"/>
      <c r="AQ138" s="102"/>
      <c r="AR138" s="102"/>
      <c r="AS138" s="102"/>
      <c r="AT138" s="102"/>
      <c r="AU138" s="102"/>
      <c r="AV138" s="102"/>
      <c r="AW138" s="102"/>
      <c r="AX138" s="102"/>
      <c r="AY138" s="102"/>
      <c r="AZ138" s="102"/>
      <c r="BA138" s="102"/>
      <c r="BB138" s="102"/>
      <c r="BC138" s="102"/>
      <c r="BD138" s="102"/>
      <c r="BE138" s="102"/>
      <c r="BF138" s="102"/>
      <c r="BG138" s="102"/>
      <c r="BH138" s="102"/>
      <c r="BI138" s="102"/>
      <c r="BJ138" s="102"/>
      <c r="BK138" s="102"/>
      <c r="BL138" s="102"/>
      <c r="BM138" s="102"/>
      <c r="BN138" s="102"/>
      <c r="BO138" s="102"/>
      <c r="BP138" s="102"/>
      <c r="BQ138" s="102"/>
      <c r="BR138" s="102"/>
      <c r="BS138" s="102"/>
      <c r="BT138" s="102"/>
      <c r="BU138" s="102"/>
      <c r="BV138" s="102"/>
      <c r="BW138" s="102"/>
      <c r="BX138" s="102"/>
      <c r="BY138" s="102"/>
      <c r="BZ138" s="102"/>
      <c r="CA138" s="102"/>
      <c r="CB138" s="102"/>
      <c r="CC138" s="102"/>
      <c r="CD138" s="102"/>
      <c r="CE138" s="102"/>
      <c r="CF138" s="102"/>
      <c r="CG138" s="102"/>
      <c r="CH138" s="102"/>
      <c r="CI138" s="102"/>
      <c r="CJ138" s="102"/>
      <c r="CK138" s="102"/>
      <c r="CL138" s="102"/>
      <c r="CM138" s="102"/>
      <c r="CN138" s="102"/>
      <c r="CO138" s="102"/>
      <c r="CP138" s="102"/>
      <c r="CQ138" s="102"/>
      <c r="CR138" s="102"/>
      <c r="CS138" s="102"/>
      <c r="CT138" s="102"/>
      <c r="CU138" s="102"/>
      <c r="CV138" s="102"/>
      <c r="CW138" s="102"/>
      <c r="CX138" s="102"/>
      <c r="CY138" s="102"/>
      <c r="CZ138" s="102"/>
      <c r="DA138" s="102"/>
      <c r="DB138" s="102"/>
      <c r="DC138" s="102"/>
      <c r="DD138" s="102"/>
      <c r="DE138" s="102"/>
      <c r="DF138" s="102"/>
      <c r="DG138" s="102"/>
      <c r="DH138" s="102"/>
      <c r="DI138" s="102"/>
      <c r="DJ138" s="102"/>
      <c r="DK138" s="102"/>
      <c r="DL138" s="102"/>
      <c r="DM138" s="102"/>
      <c r="DN138" s="102"/>
      <c r="DO138" s="102"/>
      <c r="DP138" s="102"/>
      <c r="DQ138" s="102"/>
      <c r="DR138" s="102"/>
      <c r="DS138" s="102"/>
      <c r="DT138" s="102"/>
      <c r="DU138" s="102"/>
      <c r="DV138" s="108">
        <v>15652</v>
      </c>
      <c r="DW138" s="108">
        <v>95106</v>
      </c>
      <c r="DX138" s="112">
        <v>280270</v>
      </c>
    </row>
    <row r="139" spans="1:128" x14ac:dyDescent="0.2">
      <c r="A139" s="105" t="s">
        <v>400</v>
      </c>
      <c r="B139" s="112">
        <v>128084</v>
      </c>
      <c r="C139" s="115">
        <v>276612</v>
      </c>
      <c r="D139" s="112">
        <v>153395</v>
      </c>
      <c r="E139" s="115">
        <v>304011</v>
      </c>
      <c r="F139" s="112">
        <v>121877</v>
      </c>
      <c r="G139" s="115">
        <v>292788</v>
      </c>
      <c r="H139" s="112">
        <v>124380</v>
      </c>
      <c r="I139" s="115">
        <v>302077</v>
      </c>
      <c r="J139" s="112">
        <v>150446</v>
      </c>
      <c r="K139" s="115">
        <v>267763</v>
      </c>
      <c r="L139" s="112">
        <v>124706</v>
      </c>
      <c r="M139" s="115">
        <v>269538</v>
      </c>
      <c r="N139" s="112">
        <v>123706</v>
      </c>
      <c r="O139" s="115">
        <v>263325</v>
      </c>
      <c r="P139" s="112">
        <v>151473</v>
      </c>
      <c r="Q139" s="115">
        <v>253002</v>
      </c>
      <c r="R139" s="112">
        <v>127860</v>
      </c>
      <c r="S139" s="115">
        <v>251283</v>
      </c>
      <c r="T139" s="112">
        <v>125863</v>
      </c>
      <c r="U139" s="115">
        <v>235259</v>
      </c>
      <c r="V139" s="112">
        <v>152517</v>
      </c>
      <c r="W139" s="115">
        <v>275777</v>
      </c>
      <c r="X139" s="112">
        <v>121626</v>
      </c>
      <c r="Y139" s="115">
        <v>292424</v>
      </c>
      <c r="Z139" s="112">
        <v>122200</v>
      </c>
      <c r="AA139" s="115">
        <v>398161</v>
      </c>
      <c r="AB139" s="112">
        <v>141153</v>
      </c>
      <c r="AC139" s="115">
        <v>382800</v>
      </c>
      <c r="AD139" s="112">
        <v>143396</v>
      </c>
      <c r="AE139" s="115">
        <v>352335</v>
      </c>
      <c r="AF139" s="112">
        <v>139121</v>
      </c>
      <c r="AG139" s="115">
        <v>345784</v>
      </c>
      <c r="AH139" s="112">
        <v>167244</v>
      </c>
      <c r="AI139" s="115">
        <v>293407</v>
      </c>
      <c r="AJ139" s="112">
        <v>130955</v>
      </c>
      <c r="AK139" s="115">
        <v>284007</v>
      </c>
      <c r="AL139" s="112">
        <v>129178</v>
      </c>
      <c r="AM139" s="115">
        <v>252360</v>
      </c>
      <c r="AN139" s="112">
        <v>160427</v>
      </c>
      <c r="AO139" s="115">
        <v>261335</v>
      </c>
      <c r="AP139" s="112">
        <v>148228</v>
      </c>
      <c r="AQ139" s="115">
        <v>278552</v>
      </c>
      <c r="AR139" s="112">
        <v>224596</v>
      </c>
      <c r="AS139" s="115">
        <v>361510</v>
      </c>
      <c r="AT139" s="112">
        <v>246725</v>
      </c>
      <c r="AU139" s="115">
        <v>259542</v>
      </c>
      <c r="AV139" s="112">
        <v>209064</v>
      </c>
      <c r="AW139" s="115">
        <v>226389</v>
      </c>
      <c r="AX139" s="112">
        <v>203566</v>
      </c>
      <c r="AY139" s="115">
        <v>226225</v>
      </c>
      <c r="AZ139" s="112">
        <v>225912</v>
      </c>
      <c r="BA139" s="115">
        <v>224926</v>
      </c>
      <c r="BB139" s="112">
        <v>186469</v>
      </c>
      <c r="BC139" s="115">
        <v>218421</v>
      </c>
      <c r="BD139" s="112">
        <v>193753</v>
      </c>
      <c r="BE139" s="115">
        <v>229926</v>
      </c>
      <c r="BF139" s="112">
        <v>231866</v>
      </c>
      <c r="BG139" s="115">
        <v>203490</v>
      </c>
      <c r="BH139" s="112">
        <v>168372</v>
      </c>
      <c r="BI139" s="115">
        <v>203440</v>
      </c>
      <c r="BJ139" s="112">
        <v>178170</v>
      </c>
      <c r="BK139" s="115">
        <v>184868</v>
      </c>
      <c r="BL139" s="112">
        <v>225657</v>
      </c>
      <c r="BM139" s="115">
        <v>176017</v>
      </c>
      <c r="BN139" s="112">
        <v>186491</v>
      </c>
      <c r="BO139" s="115">
        <v>176478</v>
      </c>
      <c r="BP139" s="112">
        <v>215562</v>
      </c>
      <c r="BQ139" s="115">
        <v>176105</v>
      </c>
      <c r="BR139" s="112">
        <v>278166</v>
      </c>
      <c r="BS139" s="115">
        <v>211528</v>
      </c>
      <c r="BT139" s="112">
        <v>202040</v>
      </c>
      <c r="BU139" s="115">
        <v>200186</v>
      </c>
      <c r="BV139" s="112">
        <v>201958</v>
      </c>
      <c r="BW139" s="115">
        <v>204268</v>
      </c>
      <c r="BX139" s="112">
        <v>253361</v>
      </c>
      <c r="BY139" s="115">
        <v>182591</v>
      </c>
      <c r="BZ139" s="112">
        <v>196527</v>
      </c>
      <c r="CA139" s="115">
        <v>177772</v>
      </c>
      <c r="CB139" s="112">
        <v>204009</v>
      </c>
      <c r="CC139" s="115">
        <v>181518</v>
      </c>
      <c r="CD139" s="112">
        <v>246009</v>
      </c>
      <c r="CE139" s="115">
        <v>172189</v>
      </c>
      <c r="CF139" s="112">
        <v>249706</v>
      </c>
      <c r="CG139" s="115">
        <v>173818</v>
      </c>
      <c r="CH139" s="112">
        <v>268639</v>
      </c>
      <c r="CI139" s="115">
        <v>159277</v>
      </c>
      <c r="CJ139" s="112">
        <v>350474</v>
      </c>
      <c r="CK139" s="115">
        <v>170102</v>
      </c>
      <c r="CL139" s="112">
        <v>350516</v>
      </c>
      <c r="CM139" s="115">
        <v>187902</v>
      </c>
      <c r="CN139" s="112">
        <v>346281</v>
      </c>
      <c r="CO139" s="115">
        <v>172618</v>
      </c>
      <c r="CP139" s="112">
        <v>418583</v>
      </c>
      <c r="CQ139" s="115">
        <v>172564</v>
      </c>
      <c r="CR139" s="112">
        <v>292448</v>
      </c>
      <c r="CS139" s="115">
        <v>170674</v>
      </c>
      <c r="CT139" s="112">
        <v>298105</v>
      </c>
      <c r="CU139" s="115">
        <v>156601</v>
      </c>
      <c r="CV139" s="112">
        <v>390496</v>
      </c>
      <c r="CW139" s="115">
        <v>153693</v>
      </c>
      <c r="CX139" s="112">
        <v>353119</v>
      </c>
      <c r="CY139" s="115">
        <v>154463</v>
      </c>
      <c r="CZ139" s="112">
        <v>449893</v>
      </c>
      <c r="DA139" s="115">
        <v>156160</v>
      </c>
      <c r="DB139" s="112">
        <v>556981</v>
      </c>
      <c r="DC139" s="115">
        <v>155033</v>
      </c>
      <c r="DD139" s="112">
        <v>459754</v>
      </c>
      <c r="DE139" s="115">
        <v>144424</v>
      </c>
      <c r="DF139" s="112">
        <v>456438</v>
      </c>
      <c r="DG139" s="115">
        <v>123325</v>
      </c>
      <c r="DH139" s="112">
        <v>565991</v>
      </c>
      <c r="DI139" s="112">
        <v>487796</v>
      </c>
      <c r="DJ139" s="112">
        <v>489550</v>
      </c>
      <c r="DK139" s="112">
        <v>590110</v>
      </c>
      <c r="DL139" s="112">
        <v>456885</v>
      </c>
      <c r="DM139" s="112">
        <v>448895</v>
      </c>
      <c r="DN139" s="112">
        <v>572534</v>
      </c>
      <c r="DO139" s="112">
        <v>368506</v>
      </c>
      <c r="DP139" s="112">
        <v>399229</v>
      </c>
      <c r="DQ139" s="112">
        <v>493905</v>
      </c>
      <c r="DR139" s="112">
        <v>395497</v>
      </c>
      <c r="DS139" s="112">
        <v>343204</v>
      </c>
      <c r="DT139" s="112">
        <v>427807</v>
      </c>
      <c r="DU139" s="112">
        <v>318231</v>
      </c>
      <c r="DV139" s="112">
        <v>310181</v>
      </c>
      <c r="DW139" s="112">
        <v>307503</v>
      </c>
      <c r="DX139" s="112">
        <v>252518</v>
      </c>
    </row>
    <row r="140" spans="1:128" x14ac:dyDescent="0.2">
      <c r="A140" s="105" t="s">
        <v>542</v>
      </c>
      <c r="B140" s="112">
        <v>125509</v>
      </c>
      <c r="C140" s="115">
        <v>558511</v>
      </c>
      <c r="D140" s="112">
        <v>134378</v>
      </c>
      <c r="E140" s="115">
        <v>533631</v>
      </c>
      <c r="F140" s="108">
        <v>89289</v>
      </c>
      <c r="G140" s="115">
        <v>472341</v>
      </c>
      <c r="H140" s="108">
        <v>88666</v>
      </c>
      <c r="I140" s="115">
        <v>443227</v>
      </c>
      <c r="J140" s="112">
        <v>109410</v>
      </c>
      <c r="K140" s="115">
        <v>423015</v>
      </c>
      <c r="L140" s="108">
        <v>92237</v>
      </c>
      <c r="M140" s="115">
        <v>448293</v>
      </c>
      <c r="N140" s="112">
        <v>103601</v>
      </c>
      <c r="O140" s="115">
        <v>506501</v>
      </c>
      <c r="P140" s="112">
        <v>144992</v>
      </c>
      <c r="Q140" s="115">
        <v>578162</v>
      </c>
      <c r="R140" s="112">
        <v>116746</v>
      </c>
      <c r="S140" s="115">
        <v>570848</v>
      </c>
      <c r="T140" s="112">
        <v>147831</v>
      </c>
      <c r="U140" s="115">
        <v>569216</v>
      </c>
      <c r="V140" s="113">
        <v>1049004</v>
      </c>
      <c r="W140" s="115">
        <v>701004</v>
      </c>
      <c r="X140" s="113">
        <v>1018076</v>
      </c>
      <c r="Y140" s="115">
        <v>669561</v>
      </c>
      <c r="Z140" s="113">
        <v>1046511</v>
      </c>
      <c r="AA140" s="115">
        <v>668866</v>
      </c>
      <c r="AB140" s="113">
        <v>1087111</v>
      </c>
      <c r="AC140" s="115">
        <v>585351</v>
      </c>
      <c r="AD140" s="112">
        <v>701019</v>
      </c>
      <c r="AE140" s="115">
        <v>506376</v>
      </c>
      <c r="AF140" s="112">
        <v>729417</v>
      </c>
      <c r="AG140" s="115">
        <v>484449</v>
      </c>
      <c r="AH140" s="112">
        <v>852863</v>
      </c>
      <c r="AI140" s="115">
        <v>449240</v>
      </c>
      <c r="AJ140" s="112">
        <v>722828</v>
      </c>
      <c r="AK140" s="115">
        <v>469720</v>
      </c>
      <c r="AL140" s="112">
        <v>794076</v>
      </c>
      <c r="AM140" s="115">
        <v>528366</v>
      </c>
      <c r="AN140" s="113">
        <v>1147805</v>
      </c>
      <c r="AO140" s="115">
        <v>599860</v>
      </c>
      <c r="AP140" s="112">
        <v>906412</v>
      </c>
      <c r="AQ140" s="115">
        <v>563125</v>
      </c>
      <c r="AR140" s="113">
        <v>1028157</v>
      </c>
      <c r="AS140" s="115">
        <v>599203</v>
      </c>
      <c r="AT140" s="113">
        <v>1254303</v>
      </c>
      <c r="AU140" s="115">
        <v>617238</v>
      </c>
      <c r="AV140" s="112">
        <v>897707</v>
      </c>
      <c r="AW140" s="115">
        <v>558881</v>
      </c>
      <c r="AX140" s="112">
        <v>905601</v>
      </c>
      <c r="AY140" s="115">
        <v>574753</v>
      </c>
      <c r="AZ140" s="112">
        <v>957698</v>
      </c>
      <c r="BA140" s="115">
        <v>481839</v>
      </c>
      <c r="BB140" s="112">
        <v>638756</v>
      </c>
      <c r="BC140" s="115">
        <v>440810</v>
      </c>
      <c r="BD140" s="112">
        <v>583967</v>
      </c>
      <c r="BE140" s="115">
        <v>409515</v>
      </c>
      <c r="BF140" s="112">
        <v>695403</v>
      </c>
      <c r="BG140" s="115">
        <v>370320</v>
      </c>
      <c r="BH140" s="112">
        <v>610150</v>
      </c>
      <c r="BI140" s="115">
        <v>428469</v>
      </c>
      <c r="BJ140" s="112">
        <v>649164</v>
      </c>
      <c r="BK140" s="115">
        <v>439646</v>
      </c>
      <c r="BL140" s="112">
        <v>922499</v>
      </c>
      <c r="BM140" s="115">
        <v>498625</v>
      </c>
      <c r="BN140" s="112">
        <v>764153</v>
      </c>
      <c r="BO140" s="115">
        <v>530645</v>
      </c>
      <c r="BP140" s="112">
        <v>747539</v>
      </c>
      <c r="BQ140" s="115">
        <v>526293</v>
      </c>
      <c r="BR140" s="113">
        <v>1015637</v>
      </c>
      <c r="BS140" s="115">
        <v>584490</v>
      </c>
      <c r="BT140" s="112">
        <v>765209</v>
      </c>
      <c r="BU140" s="115">
        <v>560639</v>
      </c>
      <c r="BV140" s="112">
        <v>821456</v>
      </c>
      <c r="BW140" s="115">
        <v>586933</v>
      </c>
      <c r="BX140" s="112">
        <v>805352</v>
      </c>
      <c r="BY140" s="115">
        <v>477268</v>
      </c>
      <c r="BZ140" s="112">
        <v>560423</v>
      </c>
      <c r="CA140" s="115">
        <v>454912</v>
      </c>
      <c r="CB140" s="112">
        <v>503962</v>
      </c>
      <c r="CC140" s="115">
        <v>408811</v>
      </c>
      <c r="CD140" s="112">
        <v>626354</v>
      </c>
      <c r="CE140" s="115">
        <v>390272</v>
      </c>
      <c r="CF140" s="112">
        <v>506316</v>
      </c>
      <c r="CG140" s="115">
        <v>431795</v>
      </c>
      <c r="CH140" s="112">
        <v>554326</v>
      </c>
      <c r="CI140" s="115">
        <v>444791</v>
      </c>
      <c r="CJ140" s="112">
        <v>660371</v>
      </c>
      <c r="CK140" s="115">
        <v>484633</v>
      </c>
      <c r="CL140" s="112">
        <v>504467</v>
      </c>
      <c r="CM140" s="115">
        <v>470486</v>
      </c>
      <c r="CN140" s="112">
        <v>452876</v>
      </c>
      <c r="CO140" s="115">
        <v>472798</v>
      </c>
      <c r="CP140" s="112">
        <v>543025</v>
      </c>
      <c r="CQ140" s="115">
        <v>544455</v>
      </c>
      <c r="CR140" s="112">
        <v>371443</v>
      </c>
      <c r="CS140" s="115">
        <v>529962</v>
      </c>
      <c r="CT140" s="112">
        <v>361456</v>
      </c>
      <c r="CU140" s="115">
        <v>537276</v>
      </c>
      <c r="CV140" s="112">
        <v>384312</v>
      </c>
      <c r="CW140" s="115">
        <v>481468</v>
      </c>
      <c r="CX140" s="112">
        <v>267204</v>
      </c>
      <c r="CY140" s="115">
        <v>462044</v>
      </c>
      <c r="CZ140" s="112">
        <v>222024</v>
      </c>
      <c r="DA140" s="115">
        <v>428398</v>
      </c>
      <c r="DB140" s="112">
        <v>259011</v>
      </c>
      <c r="DC140" s="115">
        <v>443570</v>
      </c>
      <c r="DD140" s="112">
        <v>225734</v>
      </c>
      <c r="DE140" s="115">
        <v>502103</v>
      </c>
      <c r="DF140" s="112">
        <v>238823</v>
      </c>
      <c r="DG140" s="115">
        <v>495379</v>
      </c>
      <c r="DH140" s="112">
        <v>309580</v>
      </c>
      <c r="DI140" s="112">
        <v>269097</v>
      </c>
      <c r="DJ140" s="112">
        <v>272218</v>
      </c>
      <c r="DK140" s="112">
        <v>370456</v>
      </c>
      <c r="DL140" s="112">
        <v>308739</v>
      </c>
      <c r="DM140" s="112">
        <v>294363</v>
      </c>
      <c r="DN140" s="112">
        <v>348619</v>
      </c>
      <c r="DO140" s="112">
        <v>321483</v>
      </c>
      <c r="DP140" s="112">
        <v>264184</v>
      </c>
      <c r="DQ140" s="112">
        <v>326558</v>
      </c>
      <c r="DR140" s="112">
        <v>196103</v>
      </c>
      <c r="DS140" s="112">
        <v>230264</v>
      </c>
      <c r="DT140" s="112">
        <v>408049</v>
      </c>
      <c r="DU140" s="112">
        <v>331461</v>
      </c>
      <c r="DV140" s="112">
        <v>418289</v>
      </c>
      <c r="DW140" s="112">
        <v>425520</v>
      </c>
      <c r="DX140" s="112">
        <v>235474</v>
      </c>
    </row>
    <row r="141" spans="1:128" x14ac:dyDescent="0.2">
      <c r="A141" s="105" t="s">
        <v>549</v>
      </c>
      <c r="B141" s="108">
        <v>55288</v>
      </c>
      <c r="C141" s="104">
        <v>8902</v>
      </c>
      <c r="D141" s="108">
        <v>68661</v>
      </c>
      <c r="E141" s="104">
        <v>9099</v>
      </c>
      <c r="F141" s="108">
        <v>55963</v>
      </c>
      <c r="G141" s="104">
        <v>8829</v>
      </c>
      <c r="H141" s="108">
        <v>56480</v>
      </c>
      <c r="I141" s="114">
        <v>10098</v>
      </c>
      <c r="J141" s="108">
        <v>73038</v>
      </c>
      <c r="K141" s="104">
        <v>8611</v>
      </c>
      <c r="L141" s="108">
        <v>61045</v>
      </c>
      <c r="M141" s="104">
        <v>8291</v>
      </c>
      <c r="N141" s="108">
        <v>60701</v>
      </c>
      <c r="O141" s="104">
        <v>8132</v>
      </c>
      <c r="P141" s="108">
        <v>68354</v>
      </c>
      <c r="Q141" s="104">
        <v>8047</v>
      </c>
      <c r="R141" s="108">
        <v>57251</v>
      </c>
      <c r="S141" s="104">
        <v>7781</v>
      </c>
      <c r="T141" s="108">
        <v>61078</v>
      </c>
      <c r="U141" s="104">
        <v>7978</v>
      </c>
      <c r="V141" s="112">
        <v>216613</v>
      </c>
      <c r="W141" s="104">
        <v>9643</v>
      </c>
      <c r="X141" s="112">
        <v>280252</v>
      </c>
      <c r="Y141" s="104">
        <v>7306</v>
      </c>
      <c r="Z141" s="112">
        <v>273919</v>
      </c>
      <c r="AA141" s="104">
        <v>8387</v>
      </c>
      <c r="AB141" s="112">
        <v>309571</v>
      </c>
      <c r="AC141" s="104">
        <v>7300</v>
      </c>
      <c r="AD141" s="112">
        <v>187635</v>
      </c>
      <c r="AE141" s="104">
        <v>6734</v>
      </c>
      <c r="AF141" s="112">
        <v>185099</v>
      </c>
      <c r="AG141" s="104">
        <v>7939</v>
      </c>
      <c r="AH141" s="112">
        <v>205772</v>
      </c>
      <c r="AI141" s="104">
        <v>7083</v>
      </c>
      <c r="AJ141" s="112">
        <v>174328</v>
      </c>
      <c r="AK141" s="104">
        <v>8732</v>
      </c>
      <c r="AL141" s="112">
        <v>172774</v>
      </c>
      <c r="AM141" s="104">
        <v>8689</v>
      </c>
      <c r="AN141" s="112">
        <v>220280</v>
      </c>
      <c r="AO141" s="104">
        <v>8336</v>
      </c>
      <c r="AP141" s="112">
        <v>158332</v>
      </c>
      <c r="AQ141" s="104">
        <v>9079</v>
      </c>
      <c r="AR141" s="112">
        <v>180438</v>
      </c>
      <c r="AS141" s="104">
        <v>9292</v>
      </c>
      <c r="AT141" s="112">
        <v>246366</v>
      </c>
      <c r="AU141" s="104">
        <v>9845</v>
      </c>
      <c r="AV141" s="112">
        <v>176227</v>
      </c>
      <c r="AW141" s="104">
        <v>7620</v>
      </c>
      <c r="AX141" s="112">
        <v>202749</v>
      </c>
      <c r="AY141" s="104">
        <v>9131</v>
      </c>
      <c r="AZ141" s="112">
        <v>229306</v>
      </c>
      <c r="BA141" s="104">
        <v>9119</v>
      </c>
      <c r="BB141" s="112">
        <v>192230</v>
      </c>
      <c r="BC141" s="104">
        <v>8729</v>
      </c>
      <c r="BD141" s="112">
        <v>281305</v>
      </c>
      <c r="BE141" s="104">
        <v>9981</v>
      </c>
      <c r="BF141" s="112">
        <v>305089</v>
      </c>
      <c r="BG141" s="104">
        <v>8761</v>
      </c>
      <c r="BH141" s="112">
        <v>209121</v>
      </c>
      <c r="BI141" s="104">
        <v>9781</v>
      </c>
      <c r="BJ141" s="112">
        <v>171409</v>
      </c>
      <c r="BK141" s="114">
        <v>10247</v>
      </c>
      <c r="BL141" s="112">
        <v>216434</v>
      </c>
      <c r="BM141" s="104">
        <v>8497</v>
      </c>
      <c r="BN141" s="112">
        <v>176315</v>
      </c>
      <c r="BO141" s="114">
        <v>10783</v>
      </c>
      <c r="BP141" s="112">
        <v>178020</v>
      </c>
      <c r="BQ141" s="114">
        <v>10534</v>
      </c>
      <c r="BR141" s="112">
        <v>230597</v>
      </c>
      <c r="BS141" s="114">
        <v>10880</v>
      </c>
      <c r="BT141" s="112">
        <v>211441</v>
      </c>
      <c r="BU141" s="114">
        <v>11527</v>
      </c>
      <c r="BV141" s="112">
        <v>208358</v>
      </c>
      <c r="BW141" s="114">
        <v>11603</v>
      </c>
      <c r="BX141" s="112">
        <v>257302</v>
      </c>
      <c r="BY141" s="114">
        <v>11148</v>
      </c>
      <c r="BZ141" s="112">
        <v>206850</v>
      </c>
      <c r="CA141" s="114">
        <v>11521</v>
      </c>
      <c r="CB141" s="112">
        <v>199096</v>
      </c>
      <c r="CC141" s="114">
        <v>12481</v>
      </c>
      <c r="CD141" s="112">
        <v>254401</v>
      </c>
      <c r="CE141" s="114">
        <v>11818</v>
      </c>
      <c r="CF141" s="112">
        <v>208922</v>
      </c>
      <c r="CG141" s="114">
        <v>13999</v>
      </c>
      <c r="CH141" s="112">
        <v>238535</v>
      </c>
      <c r="CI141" s="114">
        <v>12225</v>
      </c>
      <c r="CJ141" s="112">
        <v>259215</v>
      </c>
      <c r="CK141" s="114">
        <v>11031</v>
      </c>
      <c r="CL141" s="112">
        <v>220885</v>
      </c>
      <c r="CM141" s="114">
        <v>13539</v>
      </c>
      <c r="CN141" s="112">
        <v>213182</v>
      </c>
      <c r="CO141" s="114">
        <v>10757</v>
      </c>
      <c r="CP141" s="112">
        <v>272547</v>
      </c>
      <c r="CQ141" s="114">
        <v>11667</v>
      </c>
      <c r="CR141" s="112">
        <v>203984</v>
      </c>
      <c r="CS141" s="114">
        <v>12424</v>
      </c>
      <c r="CT141" s="112">
        <v>209752</v>
      </c>
      <c r="CU141" s="114">
        <v>11427</v>
      </c>
      <c r="CV141" s="112">
        <v>244100</v>
      </c>
      <c r="CW141" s="114">
        <v>11519</v>
      </c>
      <c r="CX141" s="112">
        <v>217595</v>
      </c>
      <c r="CY141" s="114">
        <v>13692</v>
      </c>
      <c r="CZ141" s="112">
        <v>247487</v>
      </c>
      <c r="DA141" s="114">
        <v>13514</v>
      </c>
      <c r="DB141" s="112">
        <v>275671</v>
      </c>
      <c r="DC141" s="114">
        <v>14049</v>
      </c>
      <c r="DD141" s="112">
        <v>216067</v>
      </c>
      <c r="DE141" s="114">
        <v>12716</v>
      </c>
      <c r="DF141" s="112">
        <v>229902</v>
      </c>
      <c r="DG141" s="114">
        <v>11083</v>
      </c>
      <c r="DH141" s="112">
        <v>251034</v>
      </c>
      <c r="DI141" s="112">
        <v>201002</v>
      </c>
      <c r="DJ141" s="112">
        <v>201238</v>
      </c>
      <c r="DK141" s="112">
        <v>235219</v>
      </c>
      <c r="DL141" s="112">
        <v>189047</v>
      </c>
      <c r="DM141" s="112">
        <v>202455</v>
      </c>
      <c r="DN141" s="112">
        <v>258164</v>
      </c>
      <c r="DO141" s="112">
        <v>207242</v>
      </c>
      <c r="DP141" s="112">
        <v>204104</v>
      </c>
      <c r="DQ141" s="112">
        <v>314518</v>
      </c>
      <c r="DR141" s="112">
        <v>191816</v>
      </c>
      <c r="DS141" s="112">
        <v>189844</v>
      </c>
      <c r="DT141" s="112">
        <v>327845</v>
      </c>
      <c r="DU141" s="112">
        <v>206664</v>
      </c>
      <c r="DV141" s="112">
        <v>214444</v>
      </c>
      <c r="DW141" s="112">
        <v>239700</v>
      </c>
      <c r="DX141" s="112">
        <v>206874</v>
      </c>
    </row>
    <row r="142" spans="1:128" x14ac:dyDescent="0.2">
      <c r="A142" s="105" t="s">
        <v>154</v>
      </c>
      <c r="B142" s="112">
        <v>415916</v>
      </c>
      <c r="C142" s="102"/>
      <c r="D142" s="112">
        <v>346569</v>
      </c>
      <c r="E142" s="102"/>
      <c r="F142" s="112">
        <v>378126</v>
      </c>
      <c r="G142" s="102"/>
      <c r="H142" s="112">
        <v>362691</v>
      </c>
      <c r="I142" s="102"/>
      <c r="J142" s="112">
        <v>390966</v>
      </c>
      <c r="K142" s="102"/>
      <c r="L142" s="112">
        <v>341970</v>
      </c>
      <c r="M142" s="102"/>
      <c r="N142" s="112">
        <v>418932</v>
      </c>
      <c r="O142" s="102"/>
      <c r="P142" s="112">
        <v>373807</v>
      </c>
      <c r="Q142" s="102"/>
      <c r="R142" s="112">
        <v>323349</v>
      </c>
      <c r="S142" s="102"/>
      <c r="T142" s="112">
        <v>295929</v>
      </c>
      <c r="U142" s="102"/>
      <c r="V142" s="112">
        <v>353970</v>
      </c>
      <c r="W142" s="102"/>
      <c r="X142" s="112">
        <v>339012</v>
      </c>
      <c r="Y142" s="102"/>
      <c r="Z142" s="112">
        <v>393794</v>
      </c>
      <c r="AA142" s="102"/>
      <c r="AB142" s="112">
        <v>427524</v>
      </c>
      <c r="AC142" s="111">
        <v>3</v>
      </c>
      <c r="AD142" s="112">
        <v>333956</v>
      </c>
      <c r="AE142" s="102"/>
      <c r="AF142" s="112">
        <v>342032</v>
      </c>
      <c r="AG142" s="102"/>
      <c r="AH142" s="112">
        <v>402263</v>
      </c>
      <c r="AI142" s="102"/>
      <c r="AJ142" s="112">
        <v>279853</v>
      </c>
      <c r="AK142" s="102"/>
      <c r="AL142" s="112">
        <v>315550</v>
      </c>
      <c r="AM142" s="102"/>
      <c r="AN142" s="112">
        <v>394327</v>
      </c>
      <c r="AO142" s="102"/>
      <c r="AP142" s="112">
        <v>255090</v>
      </c>
      <c r="AQ142" s="102"/>
      <c r="AR142" s="112">
        <v>296249</v>
      </c>
      <c r="AS142" s="102"/>
      <c r="AT142" s="112">
        <v>311946</v>
      </c>
      <c r="AU142" s="102"/>
      <c r="AV142" s="112">
        <v>379180</v>
      </c>
      <c r="AW142" s="102"/>
      <c r="AX142" s="112">
        <v>319708</v>
      </c>
      <c r="AY142" s="102"/>
      <c r="AZ142" s="112">
        <v>318185</v>
      </c>
      <c r="BA142" s="102"/>
      <c r="BB142" s="112">
        <v>288564</v>
      </c>
      <c r="BC142" s="102"/>
      <c r="BD142" s="112">
        <v>268476</v>
      </c>
      <c r="BE142" s="102"/>
      <c r="BF142" s="112">
        <v>338995</v>
      </c>
      <c r="BG142" s="102"/>
      <c r="BH142" s="112">
        <v>351338</v>
      </c>
      <c r="BI142" s="102"/>
      <c r="BJ142" s="112">
        <v>418486</v>
      </c>
      <c r="BK142" s="102"/>
      <c r="BL142" s="112">
        <v>440229</v>
      </c>
      <c r="BM142" s="102"/>
      <c r="BN142" s="112">
        <v>297407</v>
      </c>
      <c r="BO142" s="102"/>
      <c r="BP142" s="112">
        <v>332878</v>
      </c>
      <c r="BQ142" s="102"/>
      <c r="BR142" s="112">
        <v>418649</v>
      </c>
      <c r="BS142" s="102"/>
      <c r="BT142" s="112">
        <v>403385</v>
      </c>
      <c r="BU142" s="102"/>
      <c r="BV142" s="112">
        <v>422215</v>
      </c>
      <c r="BW142" s="102"/>
      <c r="BX142" s="112">
        <v>397747</v>
      </c>
      <c r="BY142" s="102"/>
      <c r="BZ142" s="112">
        <v>372802</v>
      </c>
      <c r="CA142" s="102"/>
      <c r="CB142" s="112">
        <v>377011</v>
      </c>
      <c r="CC142" s="102"/>
      <c r="CD142" s="112">
        <v>504300</v>
      </c>
      <c r="CE142" s="102"/>
      <c r="CF142" s="112">
        <v>380152</v>
      </c>
      <c r="CG142" s="102"/>
      <c r="CH142" s="112">
        <v>419569</v>
      </c>
      <c r="CI142" s="102"/>
      <c r="CJ142" s="112">
        <v>446635</v>
      </c>
      <c r="CK142" s="102"/>
      <c r="CL142" s="112">
        <v>338890</v>
      </c>
      <c r="CM142" s="102"/>
      <c r="CN142" s="112">
        <v>332890</v>
      </c>
      <c r="CO142" s="102"/>
      <c r="CP142" s="112">
        <v>362714</v>
      </c>
      <c r="CQ142" s="102"/>
      <c r="CR142" s="112">
        <v>305611</v>
      </c>
      <c r="CS142" s="102"/>
      <c r="CT142" s="112">
        <v>399653</v>
      </c>
      <c r="CU142" s="102"/>
      <c r="CV142" s="112">
        <v>433914</v>
      </c>
      <c r="CW142" s="102"/>
      <c r="CX142" s="112">
        <v>328913</v>
      </c>
      <c r="CY142" s="111">
        <v>2</v>
      </c>
      <c r="CZ142" s="112">
        <v>428091</v>
      </c>
      <c r="DA142" s="102"/>
      <c r="DB142" s="112">
        <v>377274</v>
      </c>
      <c r="DC142" s="102"/>
      <c r="DD142" s="112">
        <v>310508</v>
      </c>
      <c r="DE142" s="102"/>
      <c r="DF142" s="112">
        <v>275266</v>
      </c>
      <c r="DG142" s="102"/>
      <c r="DH142" s="112">
        <v>274540</v>
      </c>
      <c r="DI142" s="112">
        <v>283141</v>
      </c>
      <c r="DJ142" s="112">
        <v>305055</v>
      </c>
      <c r="DK142" s="112">
        <v>309479</v>
      </c>
      <c r="DL142" s="112">
        <v>297254</v>
      </c>
      <c r="DM142" s="112">
        <v>292574</v>
      </c>
      <c r="DN142" s="112">
        <v>363343</v>
      </c>
      <c r="DO142" s="112">
        <v>298583</v>
      </c>
      <c r="DP142" s="112">
        <v>314276</v>
      </c>
      <c r="DQ142" s="112">
        <v>372164</v>
      </c>
      <c r="DR142" s="112">
        <v>315566</v>
      </c>
      <c r="DS142" s="112">
        <v>274431</v>
      </c>
      <c r="DT142" s="112">
        <v>313816</v>
      </c>
      <c r="DU142" s="112">
        <v>236096</v>
      </c>
      <c r="DV142" s="112">
        <v>256652</v>
      </c>
      <c r="DW142" s="112">
        <v>294456</v>
      </c>
      <c r="DX142" s="112">
        <v>204249</v>
      </c>
    </row>
    <row r="143" spans="1:128" x14ac:dyDescent="0.2">
      <c r="A143" s="105" t="s">
        <v>834</v>
      </c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  <c r="AC143" s="102"/>
      <c r="AD143" s="102"/>
      <c r="AE143" s="102"/>
      <c r="AF143" s="102"/>
      <c r="AG143" s="102"/>
      <c r="AH143" s="102"/>
      <c r="AI143" s="102"/>
      <c r="AJ143" s="102"/>
      <c r="AK143" s="102"/>
      <c r="AL143" s="102"/>
      <c r="AM143" s="102"/>
      <c r="AN143" s="102"/>
      <c r="AO143" s="102"/>
      <c r="AP143" s="102"/>
      <c r="AQ143" s="102"/>
      <c r="AR143" s="102"/>
      <c r="AS143" s="102"/>
      <c r="AT143" s="102"/>
      <c r="AU143" s="102"/>
      <c r="AV143" s="102"/>
      <c r="AW143" s="102"/>
      <c r="AX143" s="102"/>
      <c r="AY143" s="102"/>
      <c r="AZ143" s="102"/>
      <c r="BA143" s="102"/>
      <c r="BB143" s="102"/>
      <c r="BC143" s="102"/>
      <c r="BD143" s="102"/>
      <c r="BE143" s="102"/>
      <c r="BF143" s="102"/>
      <c r="BG143" s="102"/>
      <c r="BH143" s="102"/>
      <c r="BI143" s="102"/>
      <c r="BJ143" s="102"/>
      <c r="BK143" s="102"/>
      <c r="BL143" s="102"/>
      <c r="BM143" s="102"/>
      <c r="BN143" s="102"/>
      <c r="BO143" s="102"/>
      <c r="BP143" s="102"/>
      <c r="BQ143" s="102"/>
      <c r="BR143" s="102"/>
      <c r="BS143" s="102"/>
      <c r="BT143" s="102"/>
      <c r="BU143" s="102"/>
      <c r="BV143" s="102"/>
      <c r="BW143" s="102"/>
      <c r="BX143" s="102"/>
      <c r="BY143" s="102"/>
      <c r="BZ143" s="102"/>
      <c r="CA143" s="102"/>
      <c r="CB143" s="102"/>
      <c r="CC143" s="102"/>
      <c r="CD143" s="102"/>
      <c r="CE143" s="102"/>
      <c r="CF143" s="102"/>
      <c r="CG143" s="102"/>
      <c r="CH143" s="102"/>
      <c r="CI143" s="102"/>
      <c r="CJ143" s="102"/>
      <c r="CK143" s="102"/>
      <c r="CL143" s="102"/>
      <c r="CM143" s="102"/>
      <c r="CN143" s="102"/>
      <c r="CO143" s="102"/>
      <c r="CP143" s="102"/>
      <c r="CQ143" s="102"/>
      <c r="CR143" s="102"/>
      <c r="CS143" s="102"/>
      <c r="CT143" s="102"/>
      <c r="CU143" s="102"/>
      <c r="CV143" s="102"/>
      <c r="CW143" s="102"/>
      <c r="CX143" s="102"/>
      <c r="CY143" s="102"/>
      <c r="CZ143" s="102"/>
      <c r="DA143" s="102"/>
      <c r="DB143" s="102"/>
      <c r="DC143" s="102"/>
      <c r="DD143" s="102"/>
      <c r="DE143" s="102"/>
      <c r="DF143" s="102"/>
      <c r="DG143" s="102"/>
      <c r="DH143" s="102"/>
      <c r="DI143" s="102"/>
      <c r="DJ143" s="102"/>
      <c r="DK143" s="102"/>
      <c r="DL143" s="102"/>
      <c r="DM143" s="102"/>
      <c r="DN143" s="102"/>
      <c r="DO143" s="102"/>
      <c r="DP143" s="102"/>
      <c r="DQ143" s="102"/>
      <c r="DR143" s="102"/>
      <c r="DS143" s="102"/>
      <c r="DT143" s="102"/>
      <c r="DU143" s="102"/>
      <c r="DV143" s="102"/>
      <c r="DW143" s="108">
        <v>95452</v>
      </c>
      <c r="DX143" s="112">
        <v>202734</v>
      </c>
    </row>
    <row r="144" spans="1:128" x14ac:dyDescent="0.2">
      <c r="A144" s="105" t="s">
        <v>454</v>
      </c>
      <c r="B144" s="112">
        <v>276823</v>
      </c>
      <c r="C144" s="115">
        <v>107738</v>
      </c>
      <c r="D144" s="112">
        <v>350795</v>
      </c>
      <c r="E144" s="115">
        <v>124125</v>
      </c>
      <c r="F144" s="112">
        <v>315834</v>
      </c>
      <c r="G144" s="115">
        <v>104739</v>
      </c>
      <c r="H144" s="112">
        <v>223478</v>
      </c>
      <c r="I144" s="115">
        <v>108719</v>
      </c>
      <c r="J144" s="112">
        <v>391625</v>
      </c>
      <c r="K144" s="115">
        <v>113505</v>
      </c>
      <c r="L144" s="112">
        <v>348525</v>
      </c>
      <c r="M144" s="115">
        <v>102272</v>
      </c>
      <c r="N144" s="112">
        <v>363791</v>
      </c>
      <c r="O144" s="115">
        <v>115481</v>
      </c>
      <c r="P144" s="112">
        <v>274832</v>
      </c>
      <c r="Q144" s="115">
        <v>105298</v>
      </c>
      <c r="R144" s="112">
        <v>222422</v>
      </c>
      <c r="S144" s="114">
        <v>92796</v>
      </c>
      <c r="T144" s="112">
        <v>227216</v>
      </c>
      <c r="U144" s="114">
        <v>88082</v>
      </c>
      <c r="V144" s="112">
        <v>250448</v>
      </c>
      <c r="W144" s="114">
        <v>86741</v>
      </c>
      <c r="X144" s="112">
        <v>202115</v>
      </c>
      <c r="Y144" s="114">
        <v>74930</v>
      </c>
      <c r="Z144" s="112">
        <v>196622</v>
      </c>
      <c r="AA144" s="114">
        <v>76143</v>
      </c>
      <c r="AB144" s="112">
        <v>231186</v>
      </c>
      <c r="AC144" s="114">
        <v>72858</v>
      </c>
      <c r="AD144" s="112">
        <v>173236</v>
      </c>
      <c r="AE144" s="114">
        <v>65328</v>
      </c>
      <c r="AF144" s="112">
        <v>149900</v>
      </c>
      <c r="AG144" s="114">
        <v>69145</v>
      </c>
      <c r="AH144" s="112">
        <v>193206</v>
      </c>
      <c r="AI144" s="114">
        <v>64908</v>
      </c>
      <c r="AJ144" s="112">
        <v>154729</v>
      </c>
      <c r="AK144" s="114">
        <v>60391</v>
      </c>
      <c r="AL144" s="112">
        <v>163584</v>
      </c>
      <c r="AM144" s="114">
        <v>64645</v>
      </c>
      <c r="AN144" s="112">
        <v>211403</v>
      </c>
      <c r="AO144" s="114">
        <v>63836</v>
      </c>
      <c r="AP144" s="112">
        <v>142927</v>
      </c>
      <c r="AQ144" s="114">
        <v>57640</v>
      </c>
      <c r="AR144" s="112">
        <v>109083</v>
      </c>
      <c r="AS144" s="114">
        <v>49035</v>
      </c>
      <c r="AT144" s="112">
        <v>199455</v>
      </c>
      <c r="AU144" s="114">
        <v>54660</v>
      </c>
      <c r="AV144" s="112">
        <v>135686</v>
      </c>
      <c r="AW144" s="114">
        <v>55749</v>
      </c>
      <c r="AX144" s="112">
        <v>143704</v>
      </c>
      <c r="AY144" s="114">
        <v>57044</v>
      </c>
      <c r="AZ144" s="112">
        <v>205474</v>
      </c>
      <c r="BA144" s="114">
        <v>47348</v>
      </c>
      <c r="BB144" s="112">
        <v>154869</v>
      </c>
      <c r="BC144" s="114">
        <v>51609</v>
      </c>
      <c r="BD144" s="112">
        <v>154759</v>
      </c>
      <c r="BE144" s="114">
        <v>54002</v>
      </c>
      <c r="BF144" s="112">
        <v>176258</v>
      </c>
      <c r="BG144" s="114">
        <v>43187</v>
      </c>
      <c r="BH144" s="112">
        <v>163626</v>
      </c>
      <c r="BI144" s="114">
        <v>50760</v>
      </c>
      <c r="BJ144" s="112">
        <v>139484</v>
      </c>
      <c r="BK144" s="114">
        <v>43618</v>
      </c>
      <c r="BL144" s="112">
        <v>203646</v>
      </c>
      <c r="BM144" s="114">
        <v>41657</v>
      </c>
      <c r="BN144" s="112">
        <v>141684</v>
      </c>
      <c r="BO144" s="114">
        <v>45210</v>
      </c>
      <c r="BP144" s="112">
        <v>144319</v>
      </c>
      <c r="BQ144" s="114">
        <v>38266</v>
      </c>
      <c r="BR144" s="112">
        <v>168942</v>
      </c>
      <c r="BS144" s="114">
        <v>37964</v>
      </c>
      <c r="BT144" s="112">
        <v>138415</v>
      </c>
      <c r="BU144" s="114">
        <v>38654</v>
      </c>
      <c r="BV144" s="112">
        <v>140015</v>
      </c>
      <c r="BW144" s="114">
        <v>36705</v>
      </c>
      <c r="BX144" s="112">
        <v>154545</v>
      </c>
      <c r="BY144" s="114">
        <v>38757</v>
      </c>
      <c r="BZ144" s="112">
        <v>128727</v>
      </c>
      <c r="CA144" s="114">
        <v>37984</v>
      </c>
      <c r="CB144" s="112">
        <v>129435</v>
      </c>
      <c r="CC144" s="114">
        <v>36919</v>
      </c>
      <c r="CD144" s="112">
        <v>156926</v>
      </c>
      <c r="CE144" s="114">
        <v>35762</v>
      </c>
      <c r="CF144" s="112">
        <v>134695</v>
      </c>
      <c r="CG144" s="114">
        <v>34726</v>
      </c>
      <c r="CH144" s="112">
        <v>131190</v>
      </c>
      <c r="CI144" s="114">
        <v>33855</v>
      </c>
      <c r="CJ144" s="112">
        <v>157372</v>
      </c>
      <c r="CK144" s="114">
        <v>38094</v>
      </c>
      <c r="CL144" s="112">
        <v>118639</v>
      </c>
      <c r="CM144" s="114">
        <v>32715</v>
      </c>
      <c r="CN144" s="112">
        <v>116760</v>
      </c>
      <c r="CO144" s="114">
        <v>28523</v>
      </c>
      <c r="CP144" s="112">
        <v>155935</v>
      </c>
      <c r="CQ144" s="114">
        <v>33289</v>
      </c>
      <c r="CR144" s="112">
        <v>117579</v>
      </c>
      <c r="CS144" s="114">
        <v>30365</v>
      </c>
      <c r="CT144" s="112">
        <v>111490</v>
      </c>
      <c r="CU144" s="114">
        <v>31074</v>
      </c>
      <c r="CV144" s="112">
        <v>154855</v>
      </c>
      <c r="CW144" s="114">
        <v>29197</v>
      </c>
      <c r="CX144" s="112">
        <v>123121</v>
      </c>
      <c r="CY144" s="114">
        <v>28443</v>
      </c>
      <c r="CZ144" s="112">
        <v>105522</v>
      </c>
      <c r="DA144" s="114">
        <v>29072</v>
      </c>
      <c r="DB144" s="112">
        <v>141938</v>
      </c>
      <c r="DC144" s="114">
        <v>29319</v>
      </c>
      <c r="DD144" s="112">
        <v>114831</v>
      </c>
      <c r="DE144" s="114">
        <v>27547</v>
      </c>
      <c r="DF144" s="112">
        <v>103749</v>
      </c>
      <c r="DG144" s="114">
        <v>21531</v>
      </c>
      <c r="DH144" s="112">
        <v>119619</v>
      </c>
      <c r="DI144" s="108">
        <v>97417</v>
      </c>
      <c r="DJ144" s="112">
        <v>133767</v>
      </c>
      <c r="DK144" s="112">
        <v>271073</v>
      </c>
      <c r="DL144" s="112">
        <v>247023</v>
      </c>
      <c r="DM144" s="112">
        <v>253997</v>
      </c>
      <c r="DN144" s="112">
        <v>314174</v>
      </c>
      <c r="DO144" s="112">
        <v>174317</v>
      </c>
      <c r="DP144" s="112">
        <v>257247</v>
      </c>
      <c r="DQ144" s="112">
        <v>345818</v>
      </c>
      <c r="DR144" s="112">
        <v>187611</v>
      </c>
      <c r="DS144" s="112">
        <v>205011</v>
      </c>
      <c r="DT144" s="112">
        <v>288816</v>
      </c>
      <c r="DU144" s="112">
        <v>216781</v>
      </c>
      <c r="DV144" s="112">
        <v>181339</v>
      </c>
      <c r="DW144" s="112">
        <v>251890</v>
      </c>
      <c r="DX144" s="112">
        <v>201727</v>
      </c>
    </row>
    <row r="145" spans="1:128" x14ac:dyDescent="0.2">
      <c r="A145" s="105" t="s">
        <v>256</v>
      </c>
      <c r="B145" s="102"/>
      <c r="C145" s="102"/>
      <c r="D145" s="107">
        <v>4446</v>
      </c>
      <c r="E145" s="109">
        <v>89</v>
      </c>
      <c r="F145" s="108">
        <v>19889</v>
      </c>
      <c r="G145" s="103">
        <v>374</v>
      </c>
      <c r="H145" s="108">
        <v>16021</v>
      </c>
      <c r="I145" s="104">
        <v>1062</v>
      </c>
      <c r="J145" s="108">
        <v>20114</v>
      </c>
      <c r="K145" s="104">
        <v>1731</v>
      </c>
      <c r="L145" s="108">
        <v>13993</v>
      </c>
      <c r="M145" s="104">
        <v>2202</v>
      </c>
      <c r="N145" s="108">
        <v>14521</v>
      </c>
      <c r="O145" s="104">
        <v>2838</v>
      </c>
      <c r="P145" s="108">
        <v>22436</v>
      </c>
      <c r="Q145" s="104">
        <v>2877</v>
      </c>
      <c r="R145" s="108">
        <v>15135</v>
      </c>
      <c r="S145" s="104">
        <v>3142</v>
      </c>
      <c r="T145" s="108">
        <v>15714</v>
      </c>
      <c r="U145" s="104">
        <v>3060</v>
      </c>
      <c r="V145" s="108">
        <v>19625</v>
      </c>
      <c r="W145" s="104">
        <v>3619</v>
      </c>
      <c r="X145" s="108">
        <v>15563</v>
      </c>
      <c r="Y145" s="104">
        <v>3281</v>
      </c>
      <c r="Z145" s="108">
        <v>13479</v>
      </c>
      <c r="AA145" s="104">
        <v>3534</v>
      </c>
      <c r="AB145" s="108">
        <v>18743</v>
      </c>
      <c r="AC145" s="104">
        <v>3661</v>
      </c>
      <c r="AD145" s="108">
        <v>19587</v>
      </c>
      <c r="AE145" s="104">
        <v>3680</v>
      </c>
      <c r="AF145" s="108">
        <v>21885</v>
      </c>
      <c r="AG145" s="104">
        <v>4400</v>
      </c>
      <c r="AH145" s="108">
        <v>23375</v>
      </c>
      <c r="AI145" s="104">
        <v>4379</v>
      </c>
      <c r="AJ145" s="108">
        <v>31209</v>
      </c>
      <c r="AK145" s="104">
        <v>5585</v>
      </c>
      <c r="AL145" s="108">
        <v>61536</v>
      </c>
      <c r="AM145" s="104">
        <v>9753</v>
      </c>
      <c r="AN145" s="108">
        <v>89782</v>
      </c>
      <c r="AO145" s="114">
        <v>14783</v>
      </c>
      <c r="AP145" s="108">
        <v>76575</v>
      </c>
      <c r="AQ145" s="114">
        <v>17381</v>
      </c>
      <c r="AR145" s="108">
        <v>78627</v>
      </c>
      <c r="AS145" s="114">
        <v>16297</v>
      </c>
      <c r="AT145" s="112">
        <v>100955</v>
      </c>
      <c r="AU145" s="114">
        <v>19533</v>
      </c>
      <c r="AV145" s="112">
        <v>121360</v>
      </c>
      <c r="AW145" s="114">
        <v>29909</v>
      </c>
      <c r="AX145" s="112">
        <v>160933</v>
      </c>
      <c r="AY145" s="114">
        <v>59490</v>
      </c>
      <c r="AZ145" s="112">
        <v>274553</v>
      </c>
      <c r="BA145" s="114">
        <v>85949</v>
      </c>
      <c r="BB145" s="112">
        <v>215382</v>
      </c>
      <c r="BC145" s="115">
        <v>102617</v>
      </c>
      <c r="BD145" s="112">
        <v>247039</v>
      </c>
      <c r="BE145" s="115">
        <v>107971</v>
      </c>
      <c r="BF145" s="112">
        <v>383166</v>
      </c>
      <c r="BG145" s="115">
        <v>104306</v>
      </c>
      <c r="BH145" s="112">
        <v>298632</v>
      </c>
      <c r="BI145" s="115">
        <v>116764</v>
      </c>
      <c r="BJ145" s="112">
        <v>277986</v>
      </c>
      <c r="BK145" s="115">
        <v>113504</v>
      </c>
      <c r="BL145" s="112">
        <v>364626</v>
      </c>
      <c r="BM145" s="115">
        <v>120519</v>
      </c>
      <c r="BN145" s="112">
        <v>286340</v>
      </c>
      <c r="BO145" s="115">
        <v>127059</v>
      </c>
      <c r="BP145" s="112">
        <v>349577</v>
      </c>
      <c r="BQ145" s="115">
        <v>124918</v>
      </c>
      <c r="BR145" s="112">
        <v>460261</v>
      </c>
      <c r="BS145" s="115">
        <v>157901</v>
      </c>
      <c r="BT145" s="112">
        <v>393006</v>
      </c>
      <c r="BU145" s="115">
        <v>173062</v>
      </c>
      <c r="BV145" s="112">
        <v>395458</v>
      </c>
      <c r="BW145" s="115">
        <v>180932</v>
      </c>
      <c r="BX145" s="112">
        <v>479797</v>
      </c>
      <c r="BY145" s="115">
        <v>171280</v>
      </c>
      <c r="BZ145" s="112">
        <v>395773</v>
      </c>
      <c r="CA145" s="115">
        <v>183499</v>
      </c>
      <c r="CB145" s="112">
        <v>418813</v>
      </c>
      <c r="CC145" s="115">
        <v>191983</v>
      </c>
      <c r="CD145" s="112">
        <v>588100</v>
      </c>
      <c r="CE145" s="115">
        <v>189611</v>
      </c>
      <c r="CF145" s="112">
        <v>675455</v>
      </c>
      <c r="CG145" s="115">
        <v>284896</v>
      </c>
      <c r="CH145" s="112">
        <v>513686</v>
      </c>
      <c r="CI145" s="115">
        <v>228892</v>
      </c>
      <c r="CJ145" s="112">
        <v>480701</v>
      </c>
      <c r="CK145" s="115">
        <v>222817</v>
      </c>
      <c r="CL145" s="112">
        <v>393229</v>
      </c>
      <c r="CM145" s="115">
        <v>224058</v>
      </c>
      <c r="CN145" s="112">
        <v>388251</v>
      </c>
      <c r="CO145" s="115">
        <v>205965</v>
      </c>
      <c r="CP145" s="112">
        <v>441370</v>
      </c>
      <c r="CQ145" s="115">
        <v>216376</v>
      </c>
      <c r="CR145" s="112">
        <v>357222</v>
      </c>
      <c r="CS145" s="115">
        <v>216973</v>
      </c>
      <c r="CT145" s="112">
        <v>334066</v>
      </c>
      <c r="CU145" s="115">
        <v>219598</v>
      </c>
      <c r="CV145" s="112">
        <v>492275</v>
      </c>
      <c r="CW145" s="115">
        <v>271839</v>
      </c>
      <c r="CX145" s="112">
        <v>441496</v>
      </c>
      <c r="CY145" s="115">
        <v>327088</v>
      </c>
      <c r="CZ145" s="112">
        <v>431835</v>
      </c>
      <c r="DA145" s="115">
        <v>302258</v>
      </c>
      <c r="DB145" s="112">
        <v>379307</v>
      </c>
      <c r="DC145" s="115">
        <v>254995</v>
      </c>
      <c r="DD145" s="112">
        <v>262025</v>
      </c>
      <c r="DE145" s="115">
        <v>237287</v>
      </c>
      <c r="DF145" s="112">
        <v>274128</v>
      </c>
      <c r="DG145" s="115">
        <v>205494</v>
      </c>
      <c r="DH145" s="112">
        <v>376164</v>
      </c>
      <c r="DI145" s="112">
        <v>323343</v>
      </c>
      <c r="DJ145" s="112">
        <v>416293</v>
      </c>
      <c r="DK145" s="112">
        <v>546935</v>
      </c>
      <c r="DL145" s="112">
        <v>368945</v>
      </c>
      <c r="DM145" s="112">
        <v>426666</v>
      </c>
      <c r="DN145" s="112">
        <v>451455</v>
      </c>
      <c r="DO145" s="112">
        <v>233596</v>
      </c>
      <c r="DP145" s="112">
        <v>221430</v>
      </c>
      <c r="DQ145" s="112">
        <v>272558</v>
      </c>
      <c r="DR145" s="112">
        <v>233133</v>
      </c>
      <c r="DS145" s="112">
        <v>230365</v>
      </c>
      <c r="DT145" s="112">
        <v>296844</v>
      </c>
      <c r="DU145" s="112">
        <v>209272</v>
      </c>
      <c r="DV145" s="112">
        <v>202969</v>
      </c>
      <c r="DW145" s="112">
        <v>291384</v>
      </c>
      <c r="DX145" s="112">
        <v>199734</v>
      </c>
    </row>
    <row r="146" spans="1:128" x14ac:dyDescent="0.2">
      <c r="A146" s="105" t="s">
        <v>398</v>
      </c>
      <c r="B146" s="112">
        <v>188425</v>
      </c>
      <c r="C146" s="114">
        <v>75763</v>
      </c>
      <c r="D146" s="112">
        <v>214187</v>
      </c>
      <c r="E146" s="114">
        <v>76683</v>
      </c>
      <c r="F146" s="112">
        <v>152584</v>
      </c>
      <c r="G146" s="114">
        <v>68474</v>
      </c>
      <c r="H146" s="112">
        <v>139408</v>
      </c>
      <c r="I146" s="114">
        <v>65689</v>
      </c>
      <c r="J146" s="112">
        <v>190781</v>
      </c>
      <c r="K146" s="114">
        <v>62266</v>
      </c>
      <c r="L146" s="112">
        <v>149460</v>
      </c>
      <c r="M146" s="114">
        <v>63534</v>
      </c>
      <c r="N146" s="112">
        <v>149308</v>
      </c>
      <c r="O146" s="114">
        <v>68727</v>
      </c>
      <c r="P146" s="112">
        <v>205752</v>
      </c>
      <c r="Q146" s="114">
        <v>72488</v>
      </c>
      <c r="R146" s="112">
        <v>175537</v>
      </c>
      <c r="S146" s="114">
        <v>70310</v>
      </c>
      <c r="T146" s="112">
        <v>167524</v>
      </c>
      <c r="U146" s="114">
        <v>66715</v>
      </c>
      <c r="V146" s="112">
        <v>225733</v>
      </c>
      <c r="W146" s="114">
        <v>81430</v>
      </c>
      <c r="X146" s="112">
        <v>176545</v>
      </c>
      <c r="Y146" s="114">
        <v>73389</v>
      </c>
      <c r="Z146" s="112">
        <v>178790</v>
      </c>
      <c r="AA146" s="114">
        <v>74376</v>
      </c>
      <c r="AB146" s="112">
        <v>200957</v>
      </c>
      <c r="AC146" s="114">
        <v>68541</v>
      </c>
      <c r="AD146" s="112">
        <v>145138</v>
      </c>
      <c r="AE146" s="114">
        <v>59294</v>
      </c>
      <c r="AF146" s="112">
        <v>137818</v>
      </c>
      <c r="AG146" s="114">
        <v>59394</v>
      </c>
      <c r="AH146" s="112">
        <v>166147</v>
      </c>
      <c r="AI146" s="114">
        <v>54182</v>
      </c>
      <c r="AJ146" s="112">
        <v>124411</v>
      </c>
      <c r="AK146" s="114">
        <v>55319</v>
      </c>
      <c r="AL146" s="112">
        <v>124710</v>
      </c>
      <c r="AM146" s="114">
        <v>60771</v>
      </c>
      <c r="AN146" s="112">
        <v>176389</v>
      </c>
      <c r="AO146" s="114">
        <v>65479</v>
      </c>
      <c r="AP146" s="112">
        <v>143070</v>
      </c>
      <c r="AQ146" s="114">
        <v>68081</v>
      </c>
      <c r="AR146" s="112">
        <v>150347</v>
      </c>
      <c r="AS146" s="114">
        <v>70158</v>
      </c>
      <c r="AT146" s="112">
        <v>189071</v>
      </c>
      <c r="AU146" s="114">
        <v>70610</v>
      </c>
      <c r="AV146" s="112">
        <v>134925</v>
      </c>
      <c r="AW146" s="114">
        <v>59578</v>
      </c>
      <c r="AX146" s="112">
        <v>136399</v>
      </c>
      <c r="AY146" s="114">
        <v>61276</v>
      </c>
      <c r="AZ146" s="112">
        <v>161543</v>
      </c>
      <c r="BA146" s="114">
        <v>53676</v>
      </c>
      <c r="BB146" s="112">
        <v>115620</v>
      </c>
      <c r="BC146" s="114">
        <v>49361</v>
      </c>
      <c r="BD146" s="112">
        <v>108616</v>
      </c>
      <c r="BE146" s="114">
        <v>47762</v>
      </c>
      <c r="BF146" s="112">
        <v>133664</v>
      </c>
      <c r="BG146" s="114">
        <v>41150</v>
      </c>
      <c r="BH146" s="112">
        <v>105648</v>
      </c>
      <c r="BI146" s="114">
        <v>48008</v>
      </c>
      <c r="BJ146" s="108">
        <v>99564</v>
      </c>
      <c r="BK146" s="114">
        <v>48050</v>
      </c>
      <c r="BL146" s="112">
        <v>139997</v>
      </c>
      <c r="BM146" s="114">
        <v>53195</v>
      </c>
      <c r="BN146" s="112">
        <v>120944</v>
      </c>
      <c r="BO146" s="114">
        <v>57732</v>
      </c>
      <c r="BP146" s="112">
        <v>118670</v>
      </c>
      <c r="BQ146" s="114">
        <v>55954</v>
      </c>
      <c r="BR146" s="112">
        <v>162148</v>
      </c>
      <c r="BS146" s="114">
        <v>57980</v>
      </c>
      <c r="BT146" s="112">
        <v>177043</v>
      </c>
      <c r="BU146" s="114">
        <v>54838</v>
      </c>
      <c r="BV146" s="112">
        <v>333800</v>
      </c>
      <c r="BW146" s="114">
        <v>54078</v>
      </c>
      <c r="BX146" s="112">
        <v>363172</v>
      </c>
      <c r="BY146" s="114">
        <v>46148</v>
      </c>
      <c r="BZ146" s="112">
        <v>297336</v>
      </c>
      <c r="CA146" s="114">
        <v>44893</v>
      </c>
      <c r="CB146" s="112">
        <v>255402</v>
      </c>
      <c r="CC146" s="114">
        <v>42832</v>
      </c>
      <c r="CD146" s="112">
        <v>329546</v>
      </c>
      <c r="CE146" s="114">
        <v>41003</v>
      </c>
      <c r="CF146" s="112">
        <v>273360</v>
      </c>
      <c r="CG146" s="114">
        <v>44054</v>
      </c>
      <c r="CH146" s="112">
        <v>260106</v>
      </c>
      <c r="CI146" s="114">
        <v>42572</v>
      </c>
      <c r="CJ146" s="112">
        <v>338978</v>
      </c>
      <c r="CK146" s="114">
        <v>44898</v>
      </c>
      <c r="CL146" s="112">
        <v>310151</v>
      </c>
      <c r="CM146" s="114">
        <v>46058</v>
      </c>
      <c r="CN146" s="112">
        <v>326284</v>
      </c>
      <c r="CO146" s="114">
        <v>46296</v>
      </c>
      <c r="CP146" s="112">
        <v>434796</v>
      </c>
      <c r="CQ146" s="114">
        <v>51809</v>
      </c>
      <c r="CR146" s="112">
        <v>317711</v>
      </c>
      <c r="CS146" s="114">
        <v>53174</v>
      </c>
      <c r="CT146" s="112">
        <v>305082</v>
      </c>
      <c r="CU146" s="114">
        <v>51199</v>
      </c>
      <c r="CV146" s="112">
        <v>364733</v>
      </c>
      <c r="CW146" s="114">
        <v>49700</v>
      </c>
      <c r="CX146" s="112">
        <v>311776</v>
      </c>
      <c r="CY146" s="114">
        <v>47124</v>
      </c>
      <c r="CZ146" s="112">
        <v>265347</v>
      </c>
      <c r="DA146" s="114">
        <v>44453</v>
      </c>
      <c r="DB146" s="112">
        <v>343436</v>
      </c>
      <c r="DC146" s="114">
        <v>45578</v>
      </c>
      <c r="DD146" s="112">
        <v>286017</v>
      </c>
      <c r="DE146" s="114">
        <v>47703</v>
      </c>
      <c r="DF146" s="112">
        <v>272116</v>
      </c>
      <c r="DG146" s="114">
        <v>43591</v>
      </c>
      <c r="DH146" s="112">
        <v>334491</v>
      </c>
      <c r="DI146" s="112">
        <v>303119</v>
      </c>
      <c r="DJ146" s="112">
        <v>339384</v>
      </c>
      <c r="DK146" s="112">
        <v>394165</v>
      </c>
      <c r="DL146" s="112">
        <v>305679</v>
      </c>
      <c r="DM146" s="112">
        <v>293281</v>
      </c>
      <c r="DN146" s="112">
        <v>338863</v>
      </c>
      <c r="DO146" s="112">
        <v>249613</v>
      </c>
      <c r="DP146" s="112">
        <v>247392</v>
      </c>
      <c r="DQ146" s="112">
        <v>296183</v>
      </c>
      <c r="DR146" s="112">
        <v>261337</v>
      </c>
      <c r="DS146" s="112">
        <v>249545</v>
      </c>
      <c r="DT146" s="112">
        <v>273284</v>
      </c>
      <c r="DU146" s="112">
        <v>235060</v>
      </c>
      <c r="DV146" s="112">
        <v>232177</v>
      </c>
      <c r="DW146" s="112">
        <v>256376</v>
      </c>
      <c r="DX146" s="112">
        <v>199485</v>
      </c>
    </row>
    <row r="147" spans="1:128" x14ac:dyDescent="0.2">
      <c r="A147" s="105" t="s">
        <v>494</v>
      </c>
      <c r="B147" s="112">
        <v>113205</v>
      </c>
      <c r="C147" s="102"/>
      <c r="D147" s="112">
        <v>138538</v>
      </c>
      <c r="E147" s="102"/>
      <c r="F147" s="112">
        <v>352158</v>
      </c>
      <c r="G147" s="102"/>
      <c r="H147" s="112">
        <v>316590</v>
      </c>
      <c r="I147" s="102"/>
      <c r="J147" s="112">
        <v>717341</v>
      </c>
      <c r="K147" s="111">
        <v>1</v>
      </c>
      <c r="L147" s="113">
        <v>1197847</v>
      </c>
      <c r="M147" s="102"/>
      <c r="N147" s="112">
        <v>197132</v>
      </c>
      <c r="O147" s="102"/>
      <c r="P147" s="112">
        <v>146998</v>
      </c>
      <c r="Q147" s="111">
        <v>1</v>
      </c>
      <c r="R147" s="112">
        <v>244137</v>
      </c>
      <c r="S147" s="102"/>
      <c r="T147" s="108">
        <v>13874</v>
      </c>
      <c r="U147" s="102"/>
      <c r="V147" s="112">
        <v>106547</v>
      </c>
      <c r="W147" s="102"/>
      <c r="X147" s="112">
        <v>292249</v>
      </c>
      <c r="Y147" s="111">
        <v>3</v>
      </c>
      <c r="Z147" s="112">
        <v>290130</v>
      </c>
      <c r="AA147" s="102"/>
      <c r="AB147" s="112">
        <v>549775</v>
      </c>
      <c r="AC147" s="102"/>
      <c r="AD147" s="108">
        <v>74879</v>
      </c>
      <c r="AE147" s="102"/>
      <c r="AF147" s="112">
        <v>221759</v>
      </c>
      <c r="AG147" s="102"/>
      <c r="AH147" s="102"/>
      <c r="AI147" s="102"/>
      <c r="AJ147" s="108">
        <v>56106</v>
      </c>
      <c r="AK147" s="102"/>
      <c r="AL147" s="112">
        <v>237130</v>
      </c>
      <c r="AM147" s="102"/>
      <c r="AN147" s="112">
        <v>135055</v>
      </c>
      <c r="AO147" s="102"/>
      <c r="AP147" s="112">
        <v>154910</v>
      </c>
      <c r="AQ147" s="102"/>
      <c r="AR147" s="112">
        <v>143724</v>
      </c>
      <c r="AS147" s="111">
        <v>7</v>
      </c>
      <c r="AT147" s="112">
        <v>544859</v>
      </c>
      <c r="AU147" s="111">
        <v>4</v>
      </c>
      <c r="AV147" s="112">
        <v>348344</v>
      </c>
      <c r="AW147" s="111">
        <v>4</v>
      </c>
      <c r="AX147" s="112">
        <v>609221</v>
      </c>
      <c r="AY147" s="102"/>
      <c r="AZ147" s="112">
        <v>579594</v>
      </c>
      <c r="BA147" s="102"/>
      <c r="BB147" s="112">
        <v>183353</v>
      </c>
      <c r="BC147" s="102"/>
      <c r="BD147" s="112">
        <v>531550</v>
      </c>
      <c r="BE147" s="111">
        <v>5</v>
      </c>
      <c r="BF147" s="112">
        <v>694705</v>
      </c>
      <c r="BG147" s="102"/>
      <c r="BH147" s="112">
        <v>441030</v>
      </c>
      <c r="BI147" s="102"/>
      <c r="BJ147" s="112">
        <v>411179</v>
      </c>
      <c r="BK147" s="111">
        <v>2</v>
      </c>
      <c r="BL147" s="112">
        <v>202791</v>
      </c>
      <c r="BM147" s="111">
        <v>5</v>
      </c>
      <c r="BN147" s="112">
        <v>250906</v>
      </c>
      <c r="BO147" s="111">
        <v>2</v>
      </c>
      <c r="BP147" s="112">
        <v>363945</v>
      </c>
      <c r="BQ147" s="102"/>
      <c r="BR147" s="112">
        <v>398170</v>
      </c>
      <c r="BS147" s="102"/>
      <c r="BT147" s="112">
        <v>397627</v>
      </c>
      <c r="BU147" s="111">
        <v>3</v>
      </c>
      <c r="BV147" s="112">
        <v>285233</v>
      </c>
      <c r="BW147" s="102"/>
      <c r="BX147" s="112">
        <v>400474</v>
      </c>
      <c r="BY147" s="111">
        <v>3</v>
      </c>
      <c r="BZ147" s="112">
        <v>219773</v>
      </c>
      <c r="CA147" s="111">
        <v>2</v>
      </c>
      <c r="CB147" s="108">
        <v>83491</v>
      </c>
      <c r="CC147" s="102"/>
      <c r="CD147" s="112">
        <v>331822</v>
      </c>
      <c r="CE147" s="102"/>
      <c r="CF147" s="108">
        <v>33253</v>
      </c>
      <c r="CG147" s="102"/>
      <c r="CH147" s="112">
        <v>303386</v>
      </c>
      <c r="CI147" s="102"/>
      <c r="CJ147" s="112">
        <v>120970</v>
      </c>
      <c r="CK147" s="102"/>
      <c r="CL147" s="108">
        <v>51862</v>
      </c>
      <c r="CM147" s="102"/>
      <c r="CN147" s="112">
        <v>105928</v>
      </c>
      <c r="CO147" s="102"/>
      <c r="CP147" s="112">
        <v>340365</v>
      </c>
      <c r="CQ147" s="111">
        <v>2</v>
      </c>
      <c r="CR147" s="108">
        <v>86706</v>
      </c>
      <c r="CS147" s="102"/>
      <c r="CT147" s="112">
        <v>405519</v>
      </c>
      <c r="CU147" s="111">
        <v>2</v>
      </c>
      <c r="CV147" s="112">
        <v>374269</v>
      </c>
      <c r="CW147" s="111">
        <v>2</v>
      </c>
      <c r="CX147" s="112">
        <v>279459</v>
      </c>
      <c r="CY147" s="111">
        <v>2</v>
      </c>
      <c r="CZ147" s="108">
        <v>82298</v>
      </c>
      <c r="DA147" s="111">
        <v>2</v>
      </c>
      <c r="DB147" s="112">
        <v>268802</v>
      </c>
      <c r="DC147" s="111">
        <v>3</v>
      </c>
      <c r="DD147" s="112">
        <v>133328</v>
      </c>
      <c r="DE147" s="111">
        <v>6</v>
      </c>
      <c r="DF147" s="108">
        <v>69857</v>
      </c>
      <c r="DG147" s="111">
        <v>3</v>
      </c>
      <c r="DH147" s="108">
        <v>57233</v>
      </c>
      <c r="DI147" s="112">
        <v>189021</v>
      </c>
      <c r="DJ147" s="112">
        <v>187830</v>
      </c>
      <c r="DK147" s="108">
        <v>58611</v>
      </c>
      <c r="DL147" s="102"/>
      <c r="DM147" s="112">
        <v>127468</v>
      </c>
      <c r="DN147" s="112">
        <v>631728</v>
      </c>
      <c r="DO147" s="113">
        <v>1109025</v>
      </c>
      <c r="DP147" s="108">
        <v>58984</v>
      </c>
      <c r="DQ147" s="112">
        <v>126838</v>
      </c>
      <c r="DR147" s="108">
        <v>68400</v>
      </c>
      <c r="DS147" s="108">
        <v>78187</v>
      </c>
      <c r="DT147" s="112">
        <v>153905</v>
      </c>
      <c r="DU147" s="102"/>
      <c r="DV147" s="112">
        <v>145679</v>
      </c>
      <c r="DW147" s="108">
        <v>87160</v>
      </c>
      <c r="DX147" s="112">
        <v>190821</v>
      </c>
    </row>
    <row r="148" spans="1:128" x14ac:dyDescent="0.2">
      <c r="A148" s="105" t="s">
        <v>508</v>
      </c>
      <c r="B148" s="112">
        <v>226667</v>
      </c>
      <c r="C148" s="103">
        <v>713</v>
      </c>
      <c r="D148" s="112">
        <v>256005</v>
      </c>
      <c r="E148" s="104">
        <v>1424</v>
      </c>
      <c r="F148" s="112">
        <v>238632</v>
      </c>
      <c r="G148" s="104">
        <v>1069</v>
      </c>
      <c r="H148" s="112">
        <v>220429</v>
      </c>
      <c r="I148" s="103">
        <v>714</v>
      </c>
      <c r="J148" s="112">
        <v>293803</v>
      </c>
      <c r="K148" s="104">
        <v>1318</v>
      </c>
      <c r="L148" s="112">
        <v>220356</v>
      </c>
      <c r="M148" s="103">
        <v>715</v>
      </c>
      <c r="N148" s="112">
        <v>197029</v>
      </c>
      <c r="O148" s="103">
        <v>714</v>
      </c>
      <c r="P148" s="112">
        <v>257506</v>
      </c>
      <c r="Q148" s="104">
        <v>2615</v>
      </c>
      <c r="R148" s="112">
        <v>193982</v>
      </c>
      <c r="S148" s="103">
        <v>713</v>
      </c>
      <c r="T148" s="112">
        <v>173901</v>
      </c>
      <c r="U148" s="104">
        <v>1079</v>
      </c>
      <c r="V148" s="112">
        <v>218900</v>
      </c>
      <c r="W148" s="104">
        <v>2838</v>
      </c>
      <c r="X148" s="112">
        <v>177000</v>
      </c>
      <c r="Y148" s="104">
        <v>1441</v>
      </c>
      <c r="Z148" s="112">
        <v>184901</v>
      </c>
      <c r="AA148" s="102"/>
      <c r="AB148" s="112">
        <v>233755</v>
      </c>
      <c r="AC148" s="102"/>
      <c r="AD148" s="112">
        <v>191891</v>
      </c>
      <c r="AE148" s="102"/>
      <c r="AF148" s="112">
        <v>197102</v>
      </c>
      <c r="AG148" s="102"/>
      <c r="AH148" s="112">
        <v>222068</v>
      </c>
      <c r="AI148" s="102"/>
      <c r="AJ148" s="112">
        <v>175971</v>
      </c>
      <c r="AK148" s="102"/>
      <c r="AL148" s="112">
        <v>168264</v>
      </c>
      <c r="AM148" s="102"/>
      <c r="AN148" s="112">
        <v>199696</v>
      </c>
      <c r="AO148" s="102"/>
      <c r="AP148" s="112">
        <v>170434</v>
      </c>
      <c r="AQ148" s="102"/>
      <c r="AR148" s="112">
        <v>174176</v>
      </c>
      <c r="AS148" s="102"/>
      <c r="AT148" s="112">
        <v>226126</v>
      </c>
      <c r="AU148" s="102"/>
      <c r="AV148" s="112">
        <v>171666</v>
      </c>
      <c r="AW148" s="102"/>
      <c r="AX148" s="112">
        <v>176218</v>
      </c>
      <c r="AY148" s="102"/>
      <c r="AZ148" s="112">
        <v>226968</v>
      </c>
      <c r="BA148" s="102"/>
      <c r="BB148" s="112">
        <v>194686</v>
      </c>
      <c r="BC148" s="103">
        <v>354</v>
      </c>
      <c r="BD148" s="112">
        <v>165790</v>
      </c>
      <c r="BE148" s="102"/>
      <c r="BF148" s="112">
        <v>214138</v>
      </c>
      <c r="BG148" s="102"/>
      <c r="BH148" s="112">
        <v>163256</v>
      </c>
      <c r="BI148" s="102"/>
      <c r="BJ148" s="112">
        <v>150591</v>
      </c>
      <c r="BK148" s="102"/>
      <c r="BL148" s="112">
        <v>207218</v>
      </c>
      <c r="BM148" s="102"/>
      <c r="BN148" s="112">
        <v>186135</v>
      </c>
      <c r="BO148" s="102"/>
      <c r="BP148" s="112">
        <v>160904</v>
      </c>
      <c r="BQ148" s="102"/>
      <c r="BR148" s="112">
        <v>200321</v>
      </c>
      <c r="BS148" s="102"/>
      <c r="BT148" s="112">
        <v>162975</v>
      </c>
      <c r="BU148" s="102"/>
      <c r="BV148" s="112">
        <v>180242</v>
      </c>
      <c r="BW148" s="102"/>
      <c r="BX148" s="112">
        <v>221261</v>
      </c>
      <c r="BY148" s="102"/>
      <c r="BZ148" s="112">
        <v>182253</v>
      </c>
      <c r="CA148" s="102"/>
      <c r="CB148" s="112">
        <v>183384</v>
      </c>
      <c r="CC148" s="102"/>
      <c r="CD148" s="112">
        <v>232077</v>
      </c>
      <c r="CE148" s="103">
        <v>472</v>
      </c>
      <c r="CF148" s="112">
        <v>171328</v>
      </c>
      <c r="CG148" s="103">
        <v>474</v>
      </c>
      <c r="CH148" s="112">
        <v>174966</v>
      </c>
      <c r="CI148" s="102"/>
      <c r="CJ148" s="112">
        <v>200355</v>
      </c>
      <c r="CK148" s="102"/>
      <c r="CL148" s="112">
        <v>137997</v>
      </c>
      <c r="CM148" s="102"/>
      <c r="CN148" s="112">
        <v>173214</v>
      </c>
      <c r="CO148" s="102"/>
      <c r="CP148" s="112">
        <v>232589</v>
      </c>
      <c r="CQ148" s="102"/>
      <c r="CR148" s="112">
        <v>183662</v>
      </c>
      <c r="CS148" s="102"/>
      <c r="CT148" s="112">
        <v>186733</v>
      </c>
      <c r="CU148" s="102"/>
      <c r="CV148" s="112">
        <v>234090</v>
      </c>
      <c r="CW148" s="102"/>
      <c r="CX148" s="112">
        <v>182086</v>
      </c>
      <c r="CY148" s="102"/>
      <c r="CZ148" s="112">
        <v>185307</v>
      </c>
      <c r="DA148" s="102"/>
      <c r="DB148" s="112">
        <v>183858</v>
      </c>
      <c r="DC148" s="104">
        <v>1056</v>
      </c>
      <c r="DD148" s="112">
        <v>183241</v>
      </c>
      <c r="DE148" s="102"/>
      <c r="DF148" s="112">
        <v>156560</v>
      </c>
      <c r="DG148" s="102"/>
      <c r="DH148" s="112">
        <v>195786</v>
      </c>
      <c r="DI148" s="112">
        <v>170719</v>
      </c>
      <c r="DJ148" s="112">
        <v>156799</v>
      </c>
      <c r="DK148" s="112">
        <v>205153</v>
      </c>
      <c r="DL148" s="112">
        <v>166225</v>
      </c>
      <c r="DM148" s="112">
        <v>172042</v>
      </c>
      <c r="DN148" s="112">
        <v>212973</v>
      </c>
      <c r="DO148" s="112">
        <v>148993</v>
      </c>
      <c r="DP148" s="112">
        <v>201441</v>
      </c>
      <c r="DQ148" s="112">
        <v>231739</v>
      </c>
      <c r="DR148" s="112">
        <v>163171</v>
      </c>
      <c r="DS148" s="112">
        <v>181977</v>
      </c>
      <c r="DT148" s="112">
        <v>213691</v>
      </c>
      <c r="DU148" s="112">
        <v>186342</v>
      </c>
      <c r="DV148" s="112">
        <v>169336</v>
      </c>
      <c r="DW148" s="112">
        <v>213375</v>
      </c>
      <c r="DX148" s="112">
        <v>185333</v>
      </c>
    </row>
    <row r="149" spans="1:128" x14ac:dyDescent="0.2">
      <c r="A149" s="105" t="s">
        <v>532</v>
      </c>
      <c r="B149" s="108">
        <v>98493</v>
      </c>
      <c r="C149" s="104">
        <v>5991</v>
      </c>
      <c r="D149" s="112">
        <v>112575</v>
      </c>
      <c r="E149" s="104">
        <v>6744</v>
      </c>
      <c r="F149" s="108">
        <v>87380</v>
      </c>
      <c r="G149" s="104">
        <v>5264</v>
      </c>
      <c r="H149" s="108">
        <v>91234</v>
      </c>
      <c r="I149" s="104">
        <v>6504</v>
      </c>
      <c r="J149" s="112">
        <v>119396</v>
      </c>
      <c r="K149" s="104">
        <v>7072</v>
      </c>
      <c r="L149" s="108">
        <v>98006</v>
      </c>
      <c r="M149" s="104">
        <v>4739</v>
      </c>
      <c r="N149" s="108">
        <v>91760</v>
      </c>
      <c r="O149" s="104">
        <v>4912</v>
      </c>
      <c r="P149" s="112">
        <v>110471</v>
      </c>
      <c r="Q149" s="104">
        <v>4425</v>
      </c>
      <c r="R149" s="108">
        <v>88539</v>
      </c>
      <c r="S149" s="104">
        <v>4458</v>
      </c>
      <c r="T149" s="108">
        <v>90852</v>
      </c>
      <c r="U149" s="104">
        <v>5705</v>
      </c>
      <c r="V149" s="112">
        <v>183681</v>
      </c>
      <c r="W149" s="104">
        <v>6233</v>
      </c>
      <c r="X149" s="112">
        <v>170549</v>
      </c>
      <c r="Y149" s="104">
        <v>6545</v>
      </c>
      <c r="Z149" s="112">
        <v>167856</v>
      </c>
      <c r="AA149" s="104">
        <v>4732</v>
      </c>
      <c r="AB149" s="112">
        <v>200773</v>
      </c>
      <c r="AC149" s="104">
        <v>4598</v>
      </c>
      <c r="AD149" s="112">
        <v>150767</v>
      </c>
      <c r="AE149" s="104">
        <v>8100</v>
      </c>
      <c r="AF149" s="112">
        <v>158471</v>
      </c>
      <c r="AG149" s="104">
        <v>6644</v>
      </c>
      <c r="AH149" s="112">
        <v>181216</v>
      </c>
      <c r="AI149" s="104">
        <v>5394</v>
      </c>
      <c r="AJ149" s="112">
        <v>145555</v>
      </c>
      <c r="AK149" s="104">
        <v>4570</v>
      </c>
      <c r="AL149" s="112">
        <v>135069</v>
      </c>
      <c r="AM149" s="104">
        <v>6050</v>
      </c>
      <c r="AN149" s="112">
        <v>162571</v>
      </c>
      <c r="AO149" s="104">
        <v>6429</v>
      </c>
      <c r="AP149" s="112">
        <v>136856</v>
      </c>
      <c r="AQ149" s="104">
        <v>4244</v>
      </c>
      <c r="AR149" s="112">
        <v>145451</v>
      </c>
      <c r="AS149" s="104">
        <v>5293</v>
      </c>
      <c r="AT149" s="112">
        <v>181697</v>
      </c>
      <c r="AU149" s="104">
        <v>5688</v>
      </c>
      <c r="AV149" s="112">
        <v>254540</v>
      </c>
      <c r="AW149" s="104">
        <v>5641</v>
      </c>
      <c r="AX149" s="112">
        <v>357901</v>
      </c>
      <c r="AY149" s="104">
        <v>5942</v>
      </c>
      <c r="AZ149" s="112">
        <v>451493</v>
      </c>
      <c r="BA149" s="104">
        <v>6081</v>
      </c>
      <c r="BB149" s="112">
        <v>293610</v>
      </c>
      <c r="BC149" s="104">
        <v>5781</v>
      </c>
      <c r="BD149" s="112">
        <v>263854</v>
      </c>
      <c r="BE149" s="104">
        <v>5798</v>
      </c>
      <c r="BF149" s="112">
        <v>336170</v>
      </c>
      <c r="BG149" s="104">
        <v>5156</v>
      </c>
      <c r="BH149" s="112">
        <v>226550</v>
      </c>
      <c r="BI149" s="104">
        <v>7180</v>
      </c>
      <c r="BJ149" s="112">
        <v>184713</v>
      </c>
      <c r="BK149" s="104">
        <v>5776</v>
      </c>
      <c r="BL149" s="112">
        <v>231393</v>
      </c>
      <c r="BM149" s="104">
        <v>5438</v>
      </c>
      <c r="BN149" s="112">
        <v>168179</v>
      </c>
      <c r="BO149" s="104">
        <v>6135</v>
      </c>
      <c r="BP149" s="112">
        <v>173112</v>
      </c>
      <c r="BQ149" s="104">
        <v>5753</v>
      </c>
      <c r="BR149" s="112">
        <v>220087</v>
      </c>
      <c r="BS149" s="104">
        <v>5757</v>
      </c>
      <c r="BT149" s="112">
        <v>177748</v>
      </c>
      <c r="BU149" s="104">
        <v>5733</v>
      </c>
      <c r="BV149" s="112">
        <v>186223</v>
      </c>
      <c r="BW149" s="104">
        <v>9276</v>
      </c>
      <c r="BX149" s="112">
        <v>226607</v>
      </c>
      <c r="BY149" s="104">
        <v>7054</v>
      </c>
      <c r="BZ149" s="112">
        <v>168869</v>
      </c>
      <c r="CA149" s="104">
        <v>7269</v>
      </c>
      <c r="CB149" s="112">
        <v>170136</v>
      </c>
      <c r="CC149" s="104">
        <v>6549</v>
      </c>
      <c r="CD149" s="112">
        <v>209695</v>
      </c>
      <c r="CE149" s="104">
        <v>5017</v>
      </c>
      <c r="CF149" s="112">
        <v>168911</v>
      </c>
      <c r="CG149" s="104">
        <v>6579</v>
      </c>
      <c r="CH149" s="112">
        <v>168936</v>
      </c>
      <c r="CI149" s="104">
        <v>5736</v>
      </c>
      <c r="CJ149" s="112">
        <v>177712</v>
      </c>
      <c r="CK149" s="104">
        <v>4607</v>
      </c>
      <c r="CL149" s="112">
        <v>153764</v>
      </c>
      <c r="CM149" s="104">
        <v>6874</v>
      </c>
      <c r="CN149" s="112">
        <v>151660</v>
      </c>
      <c r="CO149" s="104">
        <v>6593</v>
      </c>
      <c r="CP149" s="112">
        <v>203914</v>
      </c>
      <c r="CQ149" s="104">
        <v>5905</v>
      </c>
      <c r="CR149" s="112">
        <v>163348</v>
      </c>
      <c r="CS149" s="104">
        <v>6403</v>
      </c>
      <c r="CT149" s="112">
        <v>168355</v>
      </c>
      <c r="CU149" s="104">
        <v>8232</v>
      </c>
      <c r="CV149" s="112">
        <v>215356</v>
      </c>
      <c r="CW149" s="104">
        <v>5684</v>
      </c>
      <c r="CX149" s="112">
        <v>207302</v>
      </c>
      <c r="CY149" s="104">
        <v>8076</v>
      </c>
      <c r="CZ149" s="112">
        <v>183828</v>
      </c>
      <c r="DA149" s="104">
        <v>6879</v>
      </c>
      <c r="DB149" s="112">
        <v>221330</v>
      </c>
      <c r="DC149" s="104">
        <v>6808</v>
      </c>
      <c r="DD149" s="112">
        <v>164200</v>
      </c>
      <c r="DE149" s="104">
        <v>6521</v>
      </c>
      <c r="DF149" s="112">
        <v>171526</v>
      </c>
      <c r="DG149" s="104">
        <v>6033</v>
      </c>
      <c r="DH149" s="112">
        <v>197157</v>
      </c>
      <c r="DI149" s="112">
        <v>168563</v>
      </c>
      <c r="DJ149" s="112">
        <v>171822</v>
      </c>
      <c r="DK149" s="112">
        <v>218861</v>
      </c>
      <c r="DL149" s="112">
        <v>179722</v>
      </c>
      <c r="DM149" s="112">
        <v>181878</v>
      </c>
      <c r="DN149" s="112">
        <v>221890</v>
      </c>
      <c r="DO149" s="112">
        <v>167544</v>
      </c>
      <c r="DP149" s="112">
        <v>165301</v>
      </c>
      <c r="DQ149" s="112">
        <v>203830</v>
      </c>
      <c r="DR149" s="112">
        <v>164100</v>
      </c>
      <c r="DS149" s="112">
        <v>162493</v>
      </c>
      <c r="DT149" s="112">
        <v>189942</v>
      </c>
      <c r="DU149" s="112">
        <v>167022</v>
      </c>
      <c r="DV149" s="112">
        <v>175268</v>
      </c>
      <c r="DW149" s="112">
        <v>225921</v>
      </c>
      <c r="DX149" s="112">
        <v>183006</v>
      </c>
    </row>
    <row r="150" spans="1:128" x14ac:dyDescent="0.2">
      <c r="A150" s="105" t="s">
        <v>533</v>
      </c>
      <c r="B150" s="112">
        <v>223406</v>
      </c>
      <c r="C150" s="115">
        <v>766894</v>
      </c>
      <c r="D150" s="112">
        <v>251889</v>
      </c>
      <c r="E150" s="115">
        <v>790319</v>
      </c>
      <c r="F150" s="112">
        <v>178929</v>
      </c>
      <c r="G150" s="115">
        <v>681343</v>
      </c>
      <c r="H150" s="112">
        <v>169000</v>
      </c>
      <c r="I150" s="115">
        <v>698324</v>
      </c>
      <c r="J150" s="112">
        <v>221415</v>
      </c>
      <c r="K150" s="115">
        <v>714581</v>
      </c>
      <c r="L150" s="112">
        <v>186049</v>
      </c>
      <c r="M150" s="115">
        <v>752880</v>
      </c>
      <c r="N150" s="108">
        <v>49966</v>
      </c>
      <c r="O150" s="115">
        <v>641384</v>
      </c>
      <c r="P150" s="112">
        <v>299037</v>
      </c>
      <c r="Q150" s="115">
        <v>896493</v>
      </c>
      <c r="R150" s="112">
        <v>203902</v>
      </c>
      <c r="S150" s="115">
        <v>720658</v>
      </c>
      <c r="T150" s="112">
        <v>158847</v>
      </c>
      <c r="U150" s="115">
        <v>600717</v>
      </c>
      <c r="V150" s="112">
        <v>218328</v>
      </c>
      <c r="W150" s="115">
        <v>586812</v>
      </c>
      <c r="X150" s="112">
        <v>157602</v>
      </c>
      <c r="Y150" s="115">
        <v>483224</v>
      </c>
      <c r="Z150" s="108">
        <v>89469</v>
      </c>
      <c r="AA150" s="115">
        <v>422781</v>
      </c>
      <c r="AB150" s="112">
        <v>202980</v>
      </c>
      <c r="AC150" s="115">
        <v>433189</v>
      </c>
      <c r="AD150" s="108">
        <v>86476</v>
      </c>
      <c r="AE150" s="115">
        <v>333168</v>
      </c>
      <c r="AF150" s="108">
        <v>73693</v>
      </c>
      <c r="AG150" s="115">
        <v>338759</v>
      </c>
      <c r="AH150" s="108">
        <v>90007</v>
      </c>
      <c r="AI150" s="115">
        <v>323892</v>
      </c>
      <c r="AJ150" s="108">
        <v>79385</v>
      </c>
      <c r="AK150" s="115">
        <v>335150</v>
      </c>
      <c r="AL150" s="108">
        <v>86885</v>
      </c>
      <c r="AM150" s="115">
        <v>342002</v>
      </c>
      <c r="AN150" s="112">
        <v>120575</v>
      </c>
      <c r="AO150" s="115">
        <v>399974</v>
      </c>
      <c r="AP150" s="108">
        <v>96885</v>
      </c>
      <c r="AQ150" s="115">
        <v>306753</v>
      </c>
      <c r="AR150" s="108">
        <v>81742</v>
      </c>
      <c r="AS150" s="115">
        <v>256309</v>
      </c>
      <c r="AT150" s="108">
        <v>80290</v>
      </c>
      <c r="AU150" s="115">
        <v>230747</v>
      </c>
      <c r="AV150" s="108">
        <v>60113</v>
      </c>
      <c r="AW150" s="115">
        <v>195567</v>
      </c>
      <c r="AX150" s="108">
        <v>59674</v>
      </c>
      <c r="AY150" s="115">
        <v>190159</v>
      </c>
      <c r="AZ150" s="108">
        <v>66362</v>
      </c>
      <c r="BA150" s="115">
        <v>191078</v>
      </c>
      <c r="BB150" s="108">
        <v>51666</v>
      </c>
      <c r="BC150" s="115">
        <v>158358</v>
      </c>
      <c r="BD150" s="108">
        <v>53756</v>
      </c>
      <c r="BE150" s="115">
        <v>175054</v>
      </c>
      <c r="BF150" s="108">
        <v>72746</v>
      </c>
      <c r="BG150" s="115">
        <v>134952</v>
      </c>
      <c r="BH150" s="108">
        <v>73081</v>
      </c>
      <c r="BI150" s="115">
        <v>173912</v>
      </c>
      <c r="BJ150" s="108">
        <v>70800</v>
      </c>
      <c r="BK150" s="115">
        <v>180044</v>
      </c>
      <c r="BL150" s="108">
        <v>86098</v>
      </c>
      <c r="BM150" s="115">
        <v>183618</v>
      </c>
      <c r="BN150" s="108">
        <v>66690</v>
      </c>
      <c r="BO150" s="115">
        <v>175231</v>
      </c>
      <c r="BP150" s="108">
        <v>63814</v>
      </c>
      <c r="BQ150" s="115">
        <v>136502</v>
      </c>
      <c r="BR150" s="108">
        <v>61455</v>
      </c>
      <c r="BS150" s="115">
        <v>126109</v>
      </c>
      <c r="BT150" s="108">
        <v>37802</v>
      </c>
      <c r="BU150" s="115">
        <v>109271</v>
      </c>
      <c r="BV150" s="108">
        <v>38466</v>
      </c>
      <c r="BW150" s="114">
        <v>95709</v>
      </c>
      <c r="BX150" s="108">
        <v>36901</v>
      </c>
      <c r="BY150" s="114">
        <v>87690</v>
      </c>
      <c r="BZ150" s="108">
        <v>28317</v>
      </c>
      <c r="CA150" s="114">
        <v>87064</v>
      </c>
      <c r="CB150" s="108">
        <v>35427</v>
      </c>
      <c r="CC150" s="114">
        <v>85246</v>
      </c>
      <c r="CD150" s="108">
        <v>51047</v>
      </c>
      <c r="CE150" s="114">
        <v>81227</v>
      </c>
      <c r="CF150" s="108">
        <v>33416</v>
      </c>
      <c r="CG150" s="114">
        <v>76879</v>
      </c>
      <c r="CH150" s="108">
        <v>42327</v>
      </c>
      <c r="CI150" s="114">
        <v>96771</v>
      </c>
      <c r="CJ150" s="108">
        <v>52156</v>
      </c>
      <c r="CK150" s="115">
        <v>107501</v>
      </c>
      <c r="CL150" s="108">
        <v>38511</v>
      </c>
      <c r="CM150" s="114">
        <v>82691</v>
      </c>
      <c r="CN150" s="108">
        <v>39670</v>
      </c>
      <c r="CO150" s="114">
        <v>79495</v>
      </c>
      <c r="CP150" s="108">
        <v>47253</v>
      </c>
      <c r="CQ150" s="114">
        <v>69119</v>
      </c>
      <c r="CR150" s="108">
        <v>39824</v>
      </c>
      <c r="CS150" s="114">
        <v>65195</v>
      </c>
      <c r="CT150" s="108">
        <v>27346</v>
      </c>
      <c r="CU150" s="114">
        <v>62598</v>
      </c>
      <c r="CV150" s="108">
        <v>38755</v>
      </c>
      <c r="CW150" s="114">
        <v>62991</v>
      </c>
      <c r="CX150" s="108">
        <v>34732</v>
      </c>
      <c r="CY150" s="114">
        <v>73746</v>
      </c>
      <c r="CZ150" s="108">
        <v>30298</v>
      </c>
      <c r="DA150" s="114">
        <v>46319</v>
      </c>
      <c r="DB150" s="108">
        <v>38352</v>
      </c>
      <c r="DC150" s="114">
        <v>55192</v>
      </c>
      <c r="DD150" s="108">
        <v>38877</v>
      </c>
      <c r="DE150" s="114">
        <v>62566</v>
      </c>
      <c r="DF150" s="108">
        <v>38995</v>
      </c>
      <c r="DG150" s="114">
        <v>60597</v>
      </c>
      <c r="DH150" s="108">
        <v>52182</v>
      </c>
      <c r="DI150" s="108">
        <v>41984</v>
      </c>
      <c r="DJ150" s="108">
        <v>31993</v>
      </c>
      <c r="DK150" s="108">
        <v>38343</v>
      </c>
      <c r="DL150" s="108">
        <v>30621</v>
      </c>
      <c r="DM150" s="108">
        <v>29366</v>
      </c>
      <c r="DN150" s="108">
        <v>34961</v>
      </c>
      <c r="DO150" s="108">
        <v>22059</v>
      </c>
      <c r="DP150" s="108">
        <v>22750</v>
      </c>
      <c r="DQ150" s="108">
        <v>36302</v>
      </c>
      <c r="DR150" s="108">
        <v>28696</v>
      </c>
      <c r="DS150" s="108">
        <v>37474</v>
      </c>
      <c r="DT150" s="112">
        <v>111911</v>
      </c>
      <c r="DU150" s="112">
        <v>100984</v>
      </c>
      <c r="DV150" s="112">
        <v>122332</v>
      </c>
      <c r="DW150" s="112">
        <v>159879</v>
      </c>
      <c r="DX150" s="112">
        <v>179509</v>
      </c>
    </row>
    <row r="151" spans="1:128" x14ac:dyDescent="0.2">
      <c r="A151" s="105" t="s">
        <v>231</v>
      </c>
      <c r="B151" s="108">
        <v>62094</v>
      </c>
      <c r="C151" s="114">
        <v>74193</v>
      </c>
      <c r="D151" s="108">
        <v>64509</v>
      </c>
      <c r="E151" s="114">
        <v>75372</v>
      </c>
      <c r="F151" s="108">
        <v>56364</v>
      </c>
      <c r="G151" s="114">
        <v>73385</v>
      </c>
      <c r="H151" s="108">
        <v>58980</v>
      </c>
      <c r="I151" s="114">
        <v>75378</v>
      </c>
      <c r="J151" s="108">
        <v>74093</v>
      </c>
      <c r="K151" s="114">
        <v>72272</v>
      </c>
      <c r="L151" s="108">
        <v>55980</v>
      </c>
      <c r="M151" s="114">
        <v>72040</v>
      </c>
      <c r="N151" s="108">
        <v>60321</v>
      </c>
      <c r="O151" s="114">
        <v>68610</v>
      </c>
      <c r="P151" s="112">
        <v>266701</v>
      </c>
      <c r="Q151" s="114">
        <v>65476</v>
      </c>
      <c r="R151" s="112">
        <v>358854</v>
      </c>
      <c r="S151" s="114">
        <v>63474</v>
      </c>
      <c r="T151" s="112">
        <v>370913</v>
      </c>
      <c r="U151" s="114">
        <v>60083</v>
      </c>
      <c r="V151" s="112">
        <v>447376</v>
      </c>
      <c r="W151" s="114">
        <v>71531</v>
      </c>
      <c r="X151" s="112">
        <v>342400</v>
      </c>
      <c r="Y151" s="114">
        <v>66764</v>
      </c>
      <c r="Z151" s="112">
        <v>322201</v>
      </c>
      <c r="AA151" s="114">
        <v>70518</v>
      </c>
      <c r="AB151" s="112">
        <v>336636</v>
      </c>
      <c r="AC151" s="114">
        <v>69631</v>
      </c>
      <c r="AD151" s="112">
        <v>251897</v>
      </c>
      <c r="AE151" s="114">
        <v>66054</v>
      </c>
      <c r="AF151" s="112">
        <v>275623</v>
      </c>
      <c r="AG151" s="114">
        <v>71423</v>
      </c>
      <c r="AH151" s="112">
        <v>342069</v>
      </c>
      <c r="AI151" s="114">
        <v>64604</v>
      </c>
      <c r="AJ151" s="112">
        <v>260257</v>
      </c>
      <c r="AK151" s="114">
        <v>64078</v>
      </c>
      <c r="AL151" s="112">
        <v>275056</v>
      </c>
      <c r="AM151" s="114">
        <v>64112</v>
      </c>
      <c r="AN151" s="112">
        <v>309805</v>
      </c>
      <c r="AO151" s="114">
        <v>64092</v>
      </c>
      <c r="AP151" s="112">
        <v>250319</v>
      </c>
      <c r="AQ151" s="114">
        <v>67371</v>
      </c>
      <c r="AR151" s="112">
        <v>263821</v>
      </c>
      <c r="AS151" s="114">
        <v>68864</v>
      </c>
      <c r="AT151" s="112">
        <v>335066</v>
      </c>
      <c r="AU151" s="114">
        <v>71653</v>
      </c>
      <c r="AV151" s="112">
        <v>257956</v>
      </c>
      <c r="AW151" s="114">
        <v>68883</v>
      </c>
      <c r="AX151" s="112">
        <v>264233</v>
      </c>
      <c r="AY151" s="114">
        <v>68400</v>
      </c>
      <c r="AZ151" s="112">
        <v>314224</v>
      </c>
      <c r="BA151" s="114">
        <v>66593</v>
      </c>
      <c r="BB151" s="112">
        <v>257120</v>
      </c>
      <c r="BC151" s="114">
        <v>67507</v>
      </c>
      <c r="BD151" s="112">
        <v>272544</v>
      </c>
      <c r="BE151" s="114">
        <v>70381</v>
      </c>
      <c r="BF151" s="112">
        <v>337486</v>
      </c>
      <c r="BG151" s="114">
        <v>62061</v>
      </c>
      <c r="BH151" s="112">
        <v>269014</v>
      </c>
      <c r="BI151" s="114">
        <v>69058</v>
      </c>
      <c r="BJ151" s="112">
        <v>255925</v>
      </c>
      <c r="BK151" s="114">
        <v>65272</v>
      </c>
      <c r="BL151" s="112">
        <v>347432</v>
      </c>
      <c r="BM151" s="114">
        <v>62766</v>
      </c>
      <c r="BN151" s="112">
        <v>248122</v>
      </c>
      <c r="BO151" s="114">
        <v>71123</v>
      </c>
      <c r="BP151" s="112">
        <v>263346</v>
      </c>
      <c r="BQ151" s="114">
        <v>63102</v>
      </c>
      <c r="BR151" s="112">
        <v>376683</v>
      </c>
      <c r="BS151" s="114">
        <v>71639</v>
      </c>
      <c r="BT151" s="112">
        <v>310270</v>
      </c>
      <c r="BU151" s="114">
        <v>73283</v>
      </c>
      <c r="BV151" s="112">
        <v>289456</v>
      </c>
      <c r="BW151" s="114">
        <v>78408</v>
      </c>
      <c r="BX151" s="112">
        <v>340513</v>
      </c>
      <c r="BY151" s="114">
        <v>71032</v>
      </c>
      <c r="BZ151" s="112">
        <v>265130</v>
      </c>
      <c r="CA151" s="114">
        <v>79682</v>
      </c>
      <c r="CB151" s="112">
        <v>276066</v>
      </c>
      <c r="CC151" s="114">
        <v>76582</v>
      </c>
      <c r="CD151" s="112">
        <v>330168</v>
      </c>
      <c r="CE151" s="114">
        <v>73762</v>
      </c>
      <c r="CF151" s="112">
        <v>276598</v>
      </c>
      <c r="CG151" s="114">
        <v>82381</v>
      </c>
      <c r="CH151" s="112">
        <v>273245</v>
      </c>
      <c r="CI151" s="114">
        <v>73868</v>
      </c>
      <c r="CJ151" s="112">
        <v>294005</v>
      </c>
      <c r="CK151" s="114">
        <v>74712</v>
      </c>
      <c r="CL151" s="112">
        <v>255336</v>
      </c>
      <c r="CM151" s="114">
        <v>76762</v>
      </c>
      <c r="CN151" s="112">
        <v>241918</v>
      </c>
      <c r="CO151" s="114">
        <v>72320</v>
      </c>
      <c r="CP151" s="112">
        <v>319396</v>
      </c>
      <c r="CQ151" s="114">
        <v>77330</v>
      </c>
      <c r="CR151" s="112">
        <v>263987</v>
      </c>
      <c r="CS151" s="114">
        <v>77179</v>
      </c>
      <c r="CT151" s="112">
        <v>289389</v>
      </c>
      <c r="CU151" s="114">
        <v>83471</v>
      </c>
      <c r="CV151" s="112">
        <v>273601</v>
      </c>
      <c r="CW151" s="114">
        <v>79633</v>
      </c>
      <c r="CX151" s="112">
        <v>182220</v>
      </c>
      <c r="CY151" s="114">
        <v>83246</v>
      </c>
      <c r="CZ151" s="112">
        <v>200340</v>
      </c>
      <c r="DA151" s="114">
        <v>80442</v>
      </c>
      <c r="DB151" s="112">
        <v>252005</v>
      </c>
      <c r="DC151" s="114">
        <v>82215</v>
      </c>
      <c r="DD151" s="112">
        <v>182336</v>
      </c>
      <c r="DE151" s="114">
        <v>84974</v>
      </c>
      <c r="DF151" s="112">
        <v>190665</v>
      </c>
      <c r="DG151" s="114">
        <v>72389</v>
      </c>
      <c r="DH151" s="112">
        <v>205565</v>
      </c>
      <c r="DI151" s="112">
        <v>184631</v>
      </c>
      <c r="DJ151" s="112">
        <v>181281</v>
      </c>
      <c r="DK151" s="112">
        <v>233440</v>
      </c>
      <c r="DL151" s="112">
        <v>181278</v>
      </c>
      <c r="DM151" s="112">
        <v>192355</v>
      </c>
      <c r="DN151" s="112">
        <v>239993</v>
      </c>
      <c r="DO151" s="112">
        <v>182658</v>
      </c>
      <c r="DP151" s="112">
        <v>190409</v>
      </c>
      <c r="DQ151" s="112">
        <v>239356</v>
      </c>
      <c r="DR151" s="112">
        <v>157484</v>
      </c>
      <c r="DS151" s="108">
        <v>50055</v>
      </c>
      <c r="DT151" s="112">
        <v>127438</v>
      </c>
      <c r="DU151" s="112">
        <v>179114</v>
      </c>
      <c r="DV151" s="112">
        <v>191025</v>
      </c>
      <c r="DW151" s="112">
        <v>196527</v>
      </c>
      <c r="DX151" s="112">
        <v>179310</v>
      </c>
    </row>
    <row r="152" spans="1:128" x14ac:dyDescent="0.2">
      <c r="A152" s="105" t="s">
        <v>432</v>
      </c>
      <c r="B152" s="112">
        <v>262300</v>
      </c>
      <c r="C152" s="109">
        <v>93</v>
      </c>
      <c r="D152" s="112">
        <v>142727</v>
      </c>
      <c r="E152" s="109">
        <v>96</v>
      </c>
      <c r="F152" s="108">
        <v>94880</v>
      </c>
      <c r="G152" s="109">
        <v>58</v>
      </c>
      <c r="H152" s="112">
        <v>108056</v>
      </c>
      <c r="I152" s="109">
        <v>18</v>
      </c>
      <c r="J152" s="112">
        <v>152243</v>
      </c>
      <c r="K152" s="109">
        <v>47</v>
      </c>
      <c r="L152" s="112">
        <v>102833</v>
      </c>
      <c r="M152" s="109">
        <v>46</v>
      </c>
      <c r="N152" s="108">
        <v>93354</v>
      </c>
      <c r="O152" s="109">
        <v>81</v>
      </c>
      <c r="P152" s="112">
        <v>110657</v>
      </c>
      <c r="Q152" s="102"/>
      <c r="R152" s="108">
        <v>89878</v>
      </c>
      <c r="S152" s="109">
        <v>39</v>
      </c>
      <c r="T152" s="108">
        <v>95340</v>
      </c>
      <c r="U152" s="109">
        <v>33</v>
      </c>
      <c r="V152" s="112">
        <v>156806</v>
      </c>
      <c r="W152" s="109">
        <v>55</v>
      </c>
      <c r="X152" s="112">
        <v>152109</v>
      </c>
      <c r="Y152" s="103">
        <v>130</v>
      </c>
      <c r="Z152" s="112">
        <v>196195</v>
      </c>
      <c r="AA152" s="103">
        <v>103</v>
      </c>
      <c r="AB152" s="112">
        <v>181030</v>
      </c>
      <c r="AC152" s="109">
        <v>53</v>
      </c>
      <c r="AD152" s="112">
        <v>103501</v>
      </c>
      <c r="AE152" s="109">
        <v>49</v>
      </c>
      <c r="AF152" s="112">
        <v>111856</v>
      </c>
      <c r="AG152" s="109">
        <v>68</v>
      </c>
      <c r="AH152" s="112">
        <v>144228</v>
      </c>
      <c r="AI152" s="103">
        <v>202</v>
      </c>
      <c r="AJ152" s="112">
        <v>106997</v>
      </c>
      <c r="AK152" s="109">
        <v>81</v>
      </c>
      <c r="AL152" s="112">
        <v>101805</v>
      </c>
      <c r="AM152" s="103">
        <v>234</v>
      </c>
      <c r="AN152" s="112">
        <v>128916</v>
      </c>
      <c r="AO152" s="103">
        <v>100</v>
      </c>
      <c r="AP152" s="108">
        <v>94324</v>
      </c>
      <c r="AQ152" s="109">
        <v>50</v>
      </c>
      <c r="AR152" s="108">
        <v>98508</v>
      </c>
      <c r="AS152" s="109">
        <v>76</v>
      </c>
      <c r="AT152" s="112">
        <v>231762</v>
      </c>
      <c r="AU152" s="109">
        <v>73</v>
      </c>
      <c r="AV152" s="112">
        <v>266651</v>
      </c>
      <c r="AW152" s="103">
        <v>208</v>
      </c>
      <c r="AX152" s="112">
        <v>175290</v>
      </c>
      <c r="AY152" s="109">
        <v>66</v>
      </c>
      <c r="AZ152" s="112">
        <v>111664</v>
      </c>
      <c r="BA152" s="109">
        <v>16</v>
      </c>
      <c r="BB152" s="112">
        <v>161683</v>
      </c>
      <c r="BC152" s="109">
        <v>46</v>
      </c>
      <c r="BD152" s="112">
        <v>125748</v>
      </c>
      <c r="BE152" s="109">
        <v>31</v>
      </c>
      <c r="BF152" s="108">
        <v>77241</v>
      </c>
      <c r="BG152" s="109">
        <v>64</v>
      </c>
      <c r="BH152" s="108">
        <v>80762</v>
      </c>
      <c r="BI152" s="109">
        <v>83</v>
      </c>
      <c r="BJ152" s="108">
        <v>76409</v>
      </c>
      <c r="BK152" s="109">
        <v>48</v>
      </c>
      <c r="BL152" s="108">
        <v>94503</v>
      </c>
      <c r="BM152" s="109">
        <v>55</v>
      </c>
      <c r="BN152" s="112">
        <v>100685</v>
      </c>
      <c r="BO152" s="109">
        <v>77</v>
      </c>
      <c r="BP152" s="112">
        <v>134481</v>
      </c>
      <c r="BQ152" s="102"/>
      <c r="BR152" s="112">
        <v>212135</v>
      </c>
      <c r="BS152" s="109">
        <v>18</v>
      </c>
      <c r="BT152" s="112">
        <v>198738</v>
      </c>
      <c r="BU152" s="109">
        <v>89</v>
      </c>
      <c r="BV152" s="112">
        <v>198102</v>
      </c>
      <c r="BW152" s="103">
        <v>101</v>
      </c>
      <c r="BX152" s="112">
        <v>131953</v>
      </c>
      <c r="BY152" s="109">
        <v>59</v>
      </c>
      <c r="BZ152" s="112">
        <v>110219</v>
      </c>
      <c r="CA152" s="109">
        <v>94</v>
      </c>
      <c r="CB152" s="108">
        <v>94819</v>
      </c>
      <c r="CC152" s="109">
        <v>56</v>
      </c>
      <c r="CD152" s="112">
        <v>147750</v>
      </c>
      <c r="CE152" s="103">
        <v>121</v>
      </c>
      <c r="CF152" s="108">
        <v>99676</v>
      </c>
      <c r="CG152" s="109">
        <v>15</v>
      </c>
      <c r="CH152" s="108">
        <v>65473</v>
      </c>
      <c r="CI152" s="109">
        <v>68</v>
      </c>
      <c r="CJ152" s="112">
        <v>114165</v>
      </c>
      <c r="CK152" s="109">
        <v>74</v>
      </c>
      <c r="CL152" s="108">
        <v>93553</v>
      </c>
      <c r="CM152" s="109">
        <v>83</v>
      </c>
      <c r="CN152" s="112">
        <v>155128</v>
      </c>
      <c r="CO152" s="109">
        <v>37</v>
      </c>
      <c r="CP152" s="112">
        <v>140863</v>
      </c>
      <c r="CQ152" s="103">
        <v>103</v>
      </c>
      <c r="CR152" s="112">
        <v>138440</v>
      </c>
      <c r="CS152" s="109">
        <v>77</v>
      </c>
      <c r="CT152" s="112">
        <v>109229</v>
      </c>
      <c r="CU152" s="103">
        <v>111</v>
      </c>
      <c r="CV152" s="112">
        <v>154276</v>
      </c>
      <c r="CW152" s="109">
        <v>95</v>
      </c>
      <c r="CX152" s="108">
        <v>93596</v>
      </c>
      <c r="CY152" s="109">
        <v>45</v>
      </c>
      <c r="CZ152" s="112">
        <v>146487</v>
      </c>
      <c r="DA152" s="109">
        <v>53</v>
      </c>
      <c r="DB152" s="112">
        <v>165303</v>
      </c>
      <c r="DC152" s="109">
        <v>52</v>
      </c>
      <c r="DD152" s="108">
        <v>81164</v>
      </c>
      <c r="DE152" s="109">
        <v>15</v>
      </c>
      <c r="DF152" s="108">
        <v>87217</v>
      </c>
      <c r="DG152" s="109">
        <v>17</v>
      </c>
      <c r="DH152" s="112">
        <v>156733</v>
      </c>
      <c r="DI152" s="112">
        <v>125384</v>
      </c>
      <c r="DJ152" s="112">
        <v>136221</v>
      </c>
      <c r="DK152" s="112">
        <v>269796</v>
      </c>
      <c r="DL152" s="112">
        <v>211653</v>
      </c>
      <c r="DM152" s="112">
        <v>205638</v>
      </c>
      <c r="DN152" s="112">
        <v>128500</v>
      </c>
      <c r="DO152" s="112">
        <v>208589</v>
      </c>
      <c r="DP152" s="112">
        <v>174639</v>
      </c>
      <c r="DQ152" s="112">
        <v>158594</v>
      </c>
      <c r="DR152" s="108">
        <v>69563</v>
      </c>
      <c r="DS152" s="108">
        <v>90254</v>
      </c>
      <c r="DT152" s="112">
        <v>206497</v>
      </c>
      <c r="DU152" s="112">
        <v>116316</v>
      </c>
      <c r="DV152" s="112">
        <v>206620</v>
      </c>
      <c r="DW152" s="112">
        <v>207641</v>
      </c>
      <c r="DX152" s="112">
        <v>177516</v>
      </c>
    </row>
    <row r="153" spans="1:128" x14ac:dyDescent="0.2">
      <c r="A153" s="105" t="s">
        <v>796</v>
      </c>
      <c r="B153" s="112">
        <v>408966</v>
      </c>
      <c r="C153" s="115">
        <v>150703</v>
      </c>
      <c r="D153" s="112">
        <v>642576</v>
      </c>
      <c r="E153" s="115">
        <v>185764</v>
      </c>
      <c r="F153" s="112">
        <v>540544</v>
      </c>
      <c r="G153" s="115">
        <v>184851</v>
      </c>
      <c r="H153" s="112">
        <v>616412</v>
      </c>
      <c r="I153" s="115">
        <v>217287</v>
      </c>
      <c r="J153" s="112">
        <v>655901</v>
      </c>
      <c r="K153" s="115">
        <v>195567</v>
      </c>
      <c r="L153" s="112">
        <v>475709</v>
      </c>
      <c r="M153" s="115">
        <v>190188</v>
      </c>
      <c r="N153" s="112">
        <v>460964</v>
      </c>
      <c r="O153" s="115">
        <v>189380</v>
      </c>
      <c r="P153" s="112">
        <v>706170</v>
      </c>
      <c r="Q153" s="115">
        <v>224662</v>
      </c>
      <c r="R153" s="112">
        <v>585469</v>
      </c>
      <c r="S153" s="115">
        <v>243008</v>
      </c>
      <c r="T153" s="112">
        <v>545804</v>
      </c>
      <c r="U153" s="115">
        <v>224971</v>
      </c>
      <c r="V153" s="112">
        <v>817563</v>
      </c>
      <c r="W153" s="115">
        <v>286767</v>
      </c>
      <c r="X153" s="112">
        <v>691042</v>
      </c>
      <c r="Y153" s="115">
        <v>266271</v>
      </c>
      <c r="Z153" s="112">
        <v>707781</v>
      </c>
      <c r="AA153" s="115">
        <v>281196</v>
      </c>
      <c r="AB153" s="112">
        <v>882305</v>
      </c>
      <c r="AC153" s="115">
        <v>293922</v>
      </c>
      <c r="AD153" s="112">
        <v>638864</v>
      </c>
      <c r="AE153" s="115">
        <v>271418</v>
      </c>
      <c r="AF153" s="112">
        <v>813834</v>
      </c>
      <c r="AG153" s="115">
        <v>326492</v>
      </c>
      <c r="AH153" s="112">
        <v>754977</v>
      </c>
      <c r="AI153" s="115">
        <v>266741</v>
      </c>
      <c r="AJ153" s="112">
        <v>593392</v>
      </c>
      <c r="AK153" s="115">
        <v>257548</v>
      </c>
      <c r="AL153" s="112">
        <v>538998</v>
      </c>
      <c r="AM153" s="115">
        <v>254493</v>
      </c>
      <c r="AN153" s="112">
        <v>743824</v>
      </c>
      <c r="AO153" s="115">
        <v>282279</v>
      </c>
      <c r="AP153" s="112">
        <v>625158</v>
      </c>
      <c r="AQ153" s="115">
        <v>267471</v>
      </c>
      <c r="AR153" s="112">
        <v>620302</v>
      </c>
      <c r="AS153" s="115">
        <v>256996</v>
      </c>
      <c r="AT153" s="112">
        <v>756026</v>
      </c>
      <c r="AU153" s="115">
        <v>262454</v>
      </c>
      <c r="AV153" s="112">
        <v>598366</v>
      </c>
      <c r="AW153" s="115">
        <v>255521</v>
      </c>
      <c r="AX153" s="112">
        <v>593516</v>
      </c>
      <c r="AY153" s="115">
        <v>272223</v>
      </c>
      <c r="AZ153" s="112">
        <v>714696</v>
      </c>
      <c r="BA153" s="115">
        <v>266604</v>
      </c>
      <c r="BB153" s="112">
        <v>582315</v>
      </c>
      <c r="BC153" s="115">
        <v>253168</v>
      </c>
      <c r="BD153" s="112">
        <v>700858</v>
      </c>
      <c r="BE153" s="115">
        <v>309544</v>
      </c>
      <c r="BF153" s="112">
        <v>749271</v>
      </c>
      <c r="BG153" s="115">
        <v>225108</v>
      </c>
      <c r="BH153" s="112">
        <v>561596</v>
      </c>
      <c r="BI153" s="115">
        <v>225016</v>
      </c>
      <c r="BJ153" s="112">
        <v>507202</v>
      </c>
      <c r="BK153" s="115">
        <v>202632</v>
      </c>
      <c r="BL153" s="112">
        <v>652181</v>
      </c>
      <c r="BM153" s="115">
        <v>210090</v>
      </c>
      <c r="BN153" s="112">
        <v>526307</v>
      </c>
      <c r="BO153" s="115">
        <v>218295</v>
      </c>
      <c r="BP153" s="112">
        <v>535919</v>
      </c>
      <c r="BQ153" s="115">
        <v>198234</v>
      </c>
      <c r="BR153" s="112">
        <v>672807</v>
      </c>
      <c r="BS153" s="115">
        <v>211090</v>
      </c>
      <c r="BT153" s="112">
        <v>534694</v>
      </c>
      <c r="BU153" s="115">
        <v>208282</v>
      </c>
      <c r="BV153" s="112">
        <v>525691</v>
      </c>
      <c r="BW153" s="115">
        <v>221526</v>
      </c>
      <c r="BX153" s="112">
        <v>744737</v>
      </c>
      <c r="BY153" s="115">
        <v>228694</v>
      </c>
      <c r="BZ153" s="112">
        <v>554446</v>
      </c>
      <c r="CA153" s="115">
        <v>241039</v>
      </c>
      <c r="CB153" s="112">
        <v>642240</v>
      </c>
      <c r="CC153" s="115">
        <v>253085</v>
      </c>
      <c r="CD153" s="112">
        <v>747186</v>
      </c>
      <c r="CE153" s="115">
        <v>205842</v>
      </c>
      <c r="CF153" s="112">
        <v>566658</v>
      </c>
      <c r="CG153" s="115">
        <v>212748</v>
      </c>
      <c r="CH153" s="112">
        <v>488576</v>
      </c>
      <c r="CI153" s="115">
        <v>180512</v>
      </c>
      <c r="CJ153" s="112">
        <v>549232</v>
      </c>
      <c r="CK153" s="115">
        <v>192776</v>
      </c>
      <c r="CL153" s="112">
        <v>382476</v>
      </c>
      <c r="CM153" s="115">
        <v>185609</v>
      </c>
      <c r="CN153" s="112">
        <v>379727</v>
      </c>
      <c r="CO153" s="115">
        <v>161422</v>
      </c>
      <c r="CP153" s="112">
        <v>511678</v>
      </c>
      <c r="CQ153" s="115">
        <v>168727</v>
      </c>
      <c r="CR153" s="112">
        <v>369852</v>
      </c>
      <c r="CS153" s="115">
        <v>166814</v>
      </c>
      <c r="CT153" s="112">
        <v>401445</v>
      </c>
      <c r="CU153" s="115">
        <v>167264</v>
      </c>
      <c r="CV153" s="112">
        <v>430879</v>
      </c>
      <c r="CW153" s="115">
        <v>162618</v>
      </c>
      <c r="CX153" s="112">
        <v>315613</v>
      </c>
      <c r="CY153" s="115">
        <v>146429</v>
      </c>
      <c r="CZ153" s="112">
        <v>294982</v>
      </c>
      <c r="DA153" s="115">
        <v>134927</v>
      </c>
      <c r="DB153" s="112">
        <v>285489</v>
      </c>
      <c r="DC153" s="115">
        <v>107472</v>
      </c>
      <c r="DD153" s="112">
        <v>232928</v>
      </c>
      <c r="DE153" s="115">
        <v>106911</v>
      </c>
      <c r="DF153" s="112">
        <v>196756</v>
      </c>
      <c r="DG153" s="114">
        <v>85457</v>
      </c>
      <c r="DH153" s="112">
        <v>219800</v>
      </c>
      <c r="DI153" s="112">
        <v>152836</v>
      </c>
      <c r="DJ153" s="108">
        <v>91893</v>
      </c>
      <c r="DK153" s="112">
        <v>107823</v>
      </c>
      <c r="DL153" s="108">
        <v>74527</v>
      </c>
      <c r="DM153" s="108">
        <v>65094</v>
      </c>
      <c r="DN153" s="108">
        <v>94712</v>
      </c>
      <c r="DO153" s="112">
        <v>104486</v>
      </c>
      <c r="DP153" s="112">
        <v>126788</v>
      </c>
      <c r="DQ153" s="112">
        <v>150791</v>
      </c>
      <c r="DR153" s="112">
        <v>147565</v>
      </c>
      <c r="DS153" s="112">
        <v>129886</v>
      </c>
      <c r="DT153" s="112">
        <v>165247</v>
      </c>
      <c r="DU153" s="112">
        <v>150919</v>
      </c>
      <c r="DV153" s="112">
        <v>167830</v>
      </c>
      <c r="DW153" s="112">
        <v>239195</v>
      </c>
      <c r="DX153" s="112">
        <v>170168</v>
      </c>
    </row>
    <row r="154" spans="1:128" x14ac:dyDescent="0.2">
      <c r="A154" s="105" t="s">
        <v>450</v>
      </c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  <c r="AD154" s="102"/>
      <c r="AE154" s="102"/>
      <c r="AF154" s="102"/>
      <c r="AG154" s="102"/>
      <c r="AH154" s="102"/>
      <c r="AI154" s="102"/>
      <c r="AJ154" s="102"/>
      <c r="AK154" s="102"/>
      <c r="AL154" s="102"/>
      <c r="AM154" s="102"/>
      <c r="AN154" s="102"/>
      <c r="AO154" s="102"/>
      <c r="AP154" s="102"/>
      <c r="AQ154" s="102"/>
      <c r="AR154" s="102"/>
      <c r="AS154" s="102"/>
      <c r="AT154" s="102"/>
      <c r="AU154" s="102"/>
      <c r="AV154" s="102"/>
      <c r="AW154" s="102"/>
      <c r="AX154" s="102"/>
      <c r="AY154" s="102"/>
      <c r="AZ154" s="102"/>
      <c r="BA154" s="102"/>
      <c r="BB154" s="102"/>
      <c r="BC154" s="102"/>
      <c r="BD154" s="102"/>
      <c r="BE154" s="102"/>
      <c r="BF154" s="102"/>
      <c r="BG154" s="102"/>
      <c r="BH154" s="102"/>
      <c r="BI154" s="102"/>
      <c r="BJ154" s="102"/>
      <c r="BK154" s="102"/>
      <c r="BL154" s="102"/>
      <c r="BM154" s="102"/>
      <c r="BN154" s="102"/>
      <c r="BO154" s="102"/>
      <c r="BP154" s="102"/>
      <c r="BQ154" s="102"/>
      <c r="BR154" s="102"/>
      <c r="BS154" s="102"/>
      <c r="BT154" s="102"/>
      <c r="BU154" s="102"/>
      <c r="BV154" s="102"/>
      <c r="BW154" s="102"/>
      <c r="BX154" s="102"/>
      <c r="BY154" s="102"/>
      <c r="BZ154" s="102"/>
      <c r="CA154" s="102"/>
      <c r="CB154" s="102"/>
      <c r="CC154" s="102"/>
      <c r="CD154" s="102"/>
      <c r="CE154" s="102"/>
      <c r="CF154" s="102"/>
      <c r="CG154" s="102"/>
      <c r="CH154" s="102"/>
      <c r="CI154" s="102"/>
      <c r="CJ154" s="102"/>
      <c r="CK154" s="102"/>
      <c r="CL154" s="102"/>
      <c r="CM154" s="102"/>
      <c r="CN154" s="102"/>
      <c r="CO154" s="102"/>
      <c r="CP154" s="102"/>
      <c r="CQ154" s="102"/>
      <c r="CR154" s="102"/>
      <c r="CS154" s="102"/>
      <c r="CT154" s="102"/>
      <c r="CU154" s="102"/>
      <c r="CV154" s="102"/>
      <c r="CW154" s="102"/>
      <c r="CX154" s="102"/>
      <c r="CY154" s="102"/>
      <c r="CZ154" s="102"/>
      <c r="DA154" s="102"/>
      <c r="DB154" s="102"/>
      <c r="DC154" s="102"/>
      <c r="DD154" s="108">
        <v>39891</v>
      </c>
      <c r="DE154" s="114">
        <v>15930</v>
      </c>
      <c r="DF154" s="108">
        <v>39937</v>
      </c>
      <c r="DG154" s="114">
        <v>42666</v>
      </c>
      <c r="DH154" s="108">
        <v>49749</v>
      </c>
      <c r="DI154" s="108">
        <v>47823</v>
      </c>
      <c r="DJ154" s="108">
        <v>45109</v>
      </c>
      <c r="DK154" s="108">
        <v>98435</v>
      </c>
      <c r="DL154" s="112">
        <v>385579</v>
      </c>
      <c r="DM154" s="112">
        <v>250856</v>
      </c>
      <c r="DN154" s="112">
        <v>193881</v>
      </c>
      <c r="DO154" s="112">
        <v>157466</v>
      </c>
      <c r="DP154" s="112">
        <v>161256</v>
      </c>
      <c r="DQ154" s="112">
        <v>200375</v>
      </c>
      <c r="DR154" s="112">
        <v>160939</v>
      </c>
      <c r="DS154" s="112">
        <v>158228</v>
      </c>
      <c r="DT154" s="112">
        <v>193345</v>
      </c>
      <c r="DU154" s="112">
        <v>162613</v>
      </c>
      <c r="DV154" s="112">
        <v>154403</v>
      </c>
      <c r="DW154" s="112">
        <v>188417</v>
      </c>
      <c r="DX154" s="112">
        <v>161673</v>
      </c>
    </row>
    <row r="155" spans="1:128" x14ac:dyDescent="0.2">
      <c r="A155" s="105" t="s">
        <v>142</v>
      </c>
      <c r="B155" s="112">
        <v>287675</v>
      </c>
      <c r="C155" s="104">
        <v>2092</v>
      </c>
      <c r="D155" s="112">
        <v>329889</v>
      </c>
      <c r="E155" s="104">
        <v>2661</v>
      </c>
      <c r="F155" s="112">
        <v>260827</v>
      </c>
      <c r="G155" s="104">
        <v>2335</v>
      </c>
      <c r="H155" s="112">
        <v>268257</v>
      </c>
      <c r="I155" s="104">
        <v>1666</v>
      </c>
      <c r="J155" s="112">
        <v>335393</v>
      </c>
      <c r="K155" s="104">
        <v>1556</v>
      </c>
      <c r="L155" s="112">
        <v>253427</v>
      </c>
      <c r="M155" s="104">
        <v>2298</v>
      </c>
      <c r="N155" s="112">
        <v>244964</v>
      </c>
      <c r="O155" s="104">
        <v>2201</v>
      </c>
      <c r="P155" s="112">
        <v>293174</v>
      </c>
      <c r="Q155" s="104">
        <v>1021</v>
      </c>
      <c r="R155" s="112">
        <v>238737</v>
      </c>
      <c r="S155" s="104">
        <v>1627</v>
      </c>
      <c r="T155" s="112">
        <v>243172</v>
      </c>
      <c r="U155" s="104">
        <v>1803</v>
      </c>
      <c r="V155" s="112">
        <v>344169</v>
      </c>
      <c r="W155" s="104">
        <v>1994</v>
      </c>
      <c r="X155" s="112">
        <v>281276</v>
      </c>
      <c r="Y155" s="104">
        <v>2374</v>
      </c>
      <c r="Z155" s="112">
        <v>324149</v>
      </c>
      <c r="AA155" s="104">
        <v>2111</v>
      </c>
      <c r="AB155" s="112">
        <v>317045</v>
      </c>
      <c r="AC155" s="104">
        <v>2066</v>
      </c>
      <c r="AD155" s="112">
        <v>227294</v>
      </c>
      <c r="AE155" s="104">
        <v>2894</v>
      </c>
      <c r="AF155" s="112">
        <v>230892</v>
      </c>
      <c r="AG155" s="104">
        <v>2297</v>
      </c>
      <c r="AH155" s="112">
        <v>284373</v>
      </c>
      <c r="AI155" s="104">
        <v>2354</v>
      </c>
      <c r="AJ155" s="112">
        <v>221225</v>
      </c>
      <c r="AK155" s="104">
        <v>3040</v>
      </c>
      <c r="AL155" s="112">
        <v>212309</v>
      </c>
      <c r="AM155" s="104">
        <v>2104</v>
      </c>
      <c r="AN155" s="112">
        <v>271686</v>
      </c>
      <c r="AO155" s="104">
        <v>2644</v>
      </c>
      <c r="AP155" s="112">
        <v>227426</v>
      </c>
      <c r="AQ155" s="104">
        <v>2328</v>
      </c>
      <c r="AR155" s="112">
        <v>230616</v>
      </c>
      <c r="AS155" s="104">
        <v>2517</v>
      </c>
      <c r="AT155" s="112">
        <v>306532</v>
      </c>
      <c r="AU155" s="104">
        <v>2162</v>
      </c>
      <c r="AV155" s="112">
        <v>225935</v>
      </c>
      <c r="AW155" s="104">
        <v>2094</v>
      </c>
      <c r="AX155" s="112">
        <v>222282</v>
      </c>
      <c r="AY155" s="104">
        <v>3149</v>
      </c>
      <c r="AZ155" s="112">
        <v>263020</v>
      </c>
      <c r="BA155" s="104">
        <v>2009</v>
      </c>
      <c r="BB155" s="112">
        <v>215103</v>
      </c>
      <c r="BC155" s="104">
        <v>2105</v>
      </c>
      <c r="BD155" s="112">
        <v>201704</v>
      </c>
      <c r="BE155" s="104">
        <v>2505</v>
      </c>
      <c r="BF155" s="112">
        <v>274554</v>
      </c>
      <c r="BG155" s="104">
        <v>2884</v>
      </c>
      <c r="BH155" s="112">
        <v>200331</v>
      </c>
      <c r="BI155" s="104">
        <v>2532</v>
      </c>
      <c r="BJ155" s="112">
        <v>179295</v>
      </c>
      <c r="BK155" s="104">
        <v>3125</v>
      </c>
      <c r="BL155" s="112">
        <v>212589</v>
      </c>
      <c r="BM155" s="104">
        <v>1972</v>
      </c>
      <c r="BN155" s="112">
        <v>226829</v>
      </c>
      <c r="BO155" s="104">
        <v>2060</v>
      </c>
      <c r="BP155" s="112">
        <v>206489</v>
      </c>
      <c r="BQ155" s="104">
        <v>1751</v>
      </c>
      <c r="BR155" s="112">
        <v>242911</v>
      </c>
      <c r="BS155" s="104">
        <v>2084</v>
      </c>
      <c r="BT155" s="112">
        <v>202063</v>
      </c>
      <c r="BU155" s="104">
        <v>1555</v>
      </c>
      <c r="BV155" s="112">
        <v>217984</v>
      </c>
      <c r="BW155" s="104">
        <v>1535</v>
      </c>
      <c r="BX155" s="112">
        <v>239890</v>
      </c>
      <c r="BY155" s="104">
        <v>2435</v>
      </c>
      <c r="BZ155" s="112">
        <v>201373</v>
      </c>
      <c r="CA155" s="104">
        <v>2122</v>
      </c>
      <c r="CB155" s="112">
        <v>211445</v>
      </c>
      <c r="CC155" s="104">
        <v>2296</v>
      </c>
      <c r="CD155" s="112">
        <v>254825</v>
      </c>
      <c r="CE155" s="104">
        <v>1789</v>
      </c>
      <c r="CF155" s="112">
        <v>166537</v>
      </c>
      <c r="CG155" s="104">
        <v>1898</v>
      </c>
      <c r="CH155" s="112">
        <v>167815</v>
      </c>
      <c r="CI155" s="104">
        <v>2313</v>
      </c>
      <c r="CJ155" s="112">
        <v>207144</v>
      </c>
      <c r="CK155" s="104">
        <v>2090</v>
      </c>
      <c r="CL155" s="112">
        <v>169567</v>
      </c>
      <c r="CM155" s="104">
        <v>2345</v>
      </c>
      <c r="CN155" s="112">
        <v>161913</v>
      </c>
      <c r="CO155" s="104">
        <v>2339</v>
      </c>
      <c r="CP155" s="112">
        <v>228465</v>
      </c>
      <c r="CQ155" s="104">
        <v>3645</v>
      </c>
      <c r="CR155" s="112">
        <v>204740</v>
      </c>
      <c r="CS155" s="104">
        <v>3181</v>
      </c>
      <c r="CT155" s="112">
        <v>190982</v>
      </c>
      <c r="CU155" s="104">
        <v>3450</v>
      </c>
      <c r="CV155" s="112">
        <v>237032</v>
      </c>
      <c r="CW155" s="104">
        <v>2541</v>
      </c>
      <c r="CX155" s="112">
        <v>180259</v>
      </c>
      <c r="CY155" s="104">
        <v>3431</v>
      </c>
      <c r="CZ155" s="112">
        <v>178154</v>
      </c>
      <c r="DA155" s="104">
        <v>3489</v>
      </c>
      <c r="DB155" s="112">
        <v>212471</v>
      </c>
      <c r="DC155" s="104">
        <v>2619</v>
      </c>
      <c r="DD155" s="112">
        <v>195295</v>
      </c>
      <c r="DE155" s="104">
        <v>3382</v>
      </c>
      <c r="DF155" s="112">
        <v>176163</v>
      </c>
      <c r="DG155" s="104">
        <v>2668</v>
      </c>
      <c r="DH155" s="112">
        <v>241867</v>
      </c>
      <c r="DI155" s="112">
        <v>235522</v>
      </c>
      <c r="DJ155" s="112">
        <v>172359</v>
      </c>
      <c r="DK155" s="112">
        <v>252370</v>
      </c>
      <c r="DL155" s="112">
        <v>206440</v>
      </c>
      <c r="DM155" s="112">
        <v>206548</v>
      </c>
      <c r="DN155" s="112">
        <v>253557</v>
      </c>
      <c r="DO155" s="112">
        <v>153244</v>
      </c>
      <c r="DP155" s="112">
        <v>168658</v>
      </c>
      <c r="DQ155" s="112">
        <v>198519</v>
      </c>
      <c r="DR155" s="112">
        <v>147552</v>
      </c>
      <c r="DS155" s="112">
        <v>143331</v>
      </c>
      <c r="DT155" s="112">
        <v>221486</v>
      </c>
      <c r="DU155" s="112">
        <v>191332</v>
      </c>
      <c r="DV155" s="112">
        <v>137579</v>
      </c>
      <c r="DW155" s="112">
        <v>185125</v>
      </c>
      <c r="DX155" s="112">
        <v>161401</v>
      </c>
    </row>
    <row r="156" spans="1:128" x14ac:dyDescent="0.2">
      <c r="A156" s="105" t="s">
        <v>293</v>
      </c>
      <c r="B156" s="112">
        <v>146216</v>
      </c>
      <c r="C156" s="114">
        <v>20938</v>
      </c>
      <c r="D156" s="112">
        <v>171408</v>
      </c>
      <c r="E156" s="114">
        <v>21942</v>
      </c>
      <c r="F156" s="112">
        <v>135967</v>
      </c>
      <c r="G156" s="114">
        <v>21949</v>
      </c>
      <c r="H156" s="112">
        <v>141483</v>
      </c>
      <c r="I156" s="114">
        <v>23133</v>
      </c>
      <c r="J156" s="112">
        <v>175361</v>
      </c>
      <c r="K156" s="114">
        <v>22685</v>
      </c>
      <c r="L156" s="112">
        <v>150714</v>
      </c>
      <c r="M156" s="114">
        <v>22872</v>
      </c>
      <c r="N156" s="112">
        <v>144833</v>
      </c>
      <c r="O156" s="114">
        <v>22799</v>
      </c>
      <c r="P156" s="112">
        <v>169349</v>
      </c>
      <c r="Q156" s="114">
        <v>22803</v>
      </c>
      <c r="R156" s="112">
        <v>133319</v>
      </c>
      <c r="S156" s="114">
        <v>22734</v>
      </c>
      <c r="T156" s="112">
        <v>132778</v>
      </c>
      <c r="U156" s="114">
        <v>21331</v>
      </c>
      <c r="V156" s="112">
        <v>181222</v>
      </c>
      <c r="W156" s="114">
        <v>24824</v>
      </c>
      <c r="X156" s="112">
        <v>150736</v>
      </c>
      <c r="Y156" s="114">
        <v>26008</v>
      </c>
      <c r="Z156" s="112">
        <v>156053</v>
      </c>
      <c r="AA156" s="114">
        <v>26800</v>
      </c>
      <c r="AB156" s="112">
        <v>186001</v>
      </c>
      <c r="AC156" s="114">
        <v>28400</v>
      </c>
      <c r="AD156" s="112">
        <v>140295</v>
      </c>
      <c r="AE156" s="114">
        <v>26053</v>
      </c>
      <c r="AF156" s="112">
        <v>134145</v>
      </c>
      <c r="AG156" s="114">
        <v>27892</v>
      </c>
      <c r="AH156" s="112">
        <v>162920</v>
      </c>
      <c r="AI156" s="114">
        <v>27712</v>
      </c>
      <c r="AJ156" s="112">
        <v>142763</v>
      </c>
      <c r="AK156" s="114">
        <v>27318</v>
      </c>
      <c r="AL156" s="112">
        <v>142175</v>
      </c>
      <c r="AM156" s="114">
        <v>27455</v>
      </c>
      <c r="AN156" s="112">
        <v>163319</v>
      </c>
      <c r="AO156" s="114">
        <v>27121</v>
      </c>
      <c r="AP156" s="112">
        <v>125643</v>
      </c>
      <c r="AQ156" s="114">
        <v>30723</v>
      </c>
      <c r="AR156" s="112">
        <v>137649</v>
      </c>
      <c r="AS156" s="114">
        <v>30350</v>
      </c>
      <c r="AT156" s="112">
        <v>173551</v>
      </c>
      <c r="AU156" s="114">
        <v>32307</v>
      </c>
      <c r="AV156" s="112">
        <v>138887</v>
      </c>
      <c r="AW156" s="114">
        <v>31100</v>
      </c>
      <c r="AX156" s="112">
        <v>146328</v>
      </c>
      <c r="AY156" s="114">
        <v>32780</v>
      </c>
      <c r="AZ156" s="112">
        <v>176945</v>
      </c>
      <c r="BA156" s="114">
        <v>31793</v>
      </c>
      <c r="BB156" s="112">
        <v>136756</v>
      </c>
      <c r="BC156" s="114">
        <v>33223</v>
      </c>
      <c r="BD156" s="112">
        <v>140986</v>
      </c>
      <c r="BE156" s="114">
        <v>35782</v>
      </c>
      <c r="BF156" s="112">
        <v>179824</v>
      </c>
      <c r="BG156" s="114">
        <v>33033</v>
      </c>
      <c r="BH156" s="112">
        <v>144891</v>
      </c>
      <c r="BI156" s="114">
        <v>35786</v>
      </c>
      <c r="BJ156" s="112">
        <v>132007</v>
      </c>
      <c r="BK156" s="114">
        <v>31923</v>
      </c>
      <c r="BL156" s="112">
        <v>168504</v>
      </c>
      <c r="BM156" s="114">
        <v>29398</v>
      </c>
      <c r="BN156" s="112">
        <v>119442</v>
      </c>
      <c r="BO156" s="114">
        <v>31865</v>
      </c>
      <c r="BP156" s="112">
        <v>132383</v>
      </c>
      <c r="BQ156" s="114">
        <v>30803</v>
      </c>
      <c r="BR156" s="112">
        <v>173572</v>
      </c>
      <c r="BS156" s="114">
        <v>33714</v>
      </c>
      <c r="BT156" s="112">
        <v>142894</v>
      </c>
      <c r="BU156" s="114">
        <v>34803</v>
      </c>
      <c r="BV156" s="112">
        <v>152598</v>
      </c>
      <c r="BW156" s="114">
        <v>36395</v>
      </c>
      <c r="BX156" s="112">
        <v>176363</v>
      </c>
      <c r="BY156" s="114">
        <v>37443</v>
      </c>
      <c r="BZ156" s="112">
        <v>139722</v>
      </c>
      <c r="CA156" s="114">
        <v>40142</v>
      </c>
      <c r="CB156" s="112">
        <v>144710</v>
      </c>
      <c r="CC156" s="114">
        <v>41733</v>
      </c>
      <c r="CD156" s="112">
        <v>187541</v>
      </c>
      <c r="CE156" s="114">
        <v>39115</v>
      </c>
      <c r="CF156" s="112">
        <v>152517</v>
      </c>
      <c r="CG156" s="114">
        <v>45934</v>
      </c>
      <c r="CH156" s="112">
        <v>153593</v>
      </c>
      <c r="CI156" s="114">
        <v>41976</v>
      </c>
      <c r="CJ156" s="112">
        <v>158669</v>
      </c>
      <c r="CK156" s="114">
        <v>40354</v>
      </c>
      <c r="CL156" s="112">
        <v>136117</v>
      </c>
      <c r="CM156" s="114">
        <v>39987</v>
      </c>
      <c r="CN156" s="112">
        <v>132355</v>
      </c>
      <c r="CO156" s="114">
        <v>40005</v>
      </c>
      <c r="CP156" s="112">
        <v>185323</v>
      </c>
      <c r="CQ156" s="114">
        <v>43711</v>
      </c>
      <c r="CR156" s="112">
        <v>134002</v>
      </c>
      <c r="CS156" s="114">
        <v>43264</v>
      </c>
      <c r="CT156" s="112">
        <v>138945</v>
      </c>
      <c r="CU156" s="114">
        <v>44106</v>
      </c>
      <c r="CV156" s="112">
        <v>170274</v>
      </c>
      <c r="CW156" s="114">
        <v>43528</v>
      </c>
      <c r="CX156" s="112">
        <v>132346</v>
      </c>
      <c r="CY156" s="114">
        <v>45246</v>
      </c>
      <c r="CZ156" s="112">
        <v>136210</v>
      </c>
      <c r="DA156" s="114">
        <v>44449</v>
      </c>
      <c r="DB156" s="112">
        <v>172770</v>
      </c>
      <c r="DC156" s="114">
        <v>45882</v>
      </c>
      <c r="DD156" s="112">
        <v>137712</v>
      </c>
      <c r="DE156" s="114">
        <v>46895</v>
      </c>
      <c r="DF156" s="112">
        <v>145340</v>
      </c>
      <c r="DG156" s="114">
        <v>42722</v>
      </c>
      <c r="DH156" s="112">
        <v>153181</v>
      </c>
      <c r="DI156" s="112">
        <v>131701</v>
      </c>
      <c r="DJ156" s="112">
        <v>135783</v>
      </c>
      <c r="DK156" s="112">
        <v>189163</v>
      </c>
      <c r="DL156" s="112">
        <v>144782</v>
      </c>
      <c r="DM156" s="112">
        <v>152557</v>
      </c>
      <c r="DN156" s="112">
        <v>191697</v>
      </c>
      <c r="DO156" s="112">
        <v>139141</v>
      </c>
      <c r="DP156" s="112">
        <v>154013</v>
      </c>
      <c r="DQ156" s="112">
        <v>169348</v>
      </c>
      <c r="DR156" s="112">
        <v>153225</v>
      </c>
      <c r="DS156" s="112">
        <v>154185</v>
      </c>
      <c r="DT156" s="112">
        <v>176185</v>
      </c>
      <c r="DU156" s="112">
        <v>125285</v>
      </c>
      <c r="DV156" s="112">
        <v>137450</v>
      </c>
      <c r="DW156" s="112">
        <v>157546</v>
      </c>
      <c r="DX156" s="112">
        <v>160607</v>
      </c>
    </row>
    <row r="157" spans="1:128" x14ac:dyDescent="0.2">
      <c r="A157" s="105" t="s">
        <v>429</v>
      </c>
      <c r="B157" s="112">
        <v>272292</v>
      </c>
      <c r="C157" s="115">
        <v>254808</v>
      </c>
      <c r="D157" s="112">
        <v>481319</v>
      </c>
      <c r="E157" s="115">
        <v>391343</v>
      </c>
      <c r="F157" s="112">
        <v>532174</v>
      </c>
      <c r="G157" s="115">
        <v>490883</v>
      </c>
      <c r="H157" s="112">
        <v>617464</v>
      </c>
      <c r="I157" s="115">
        <v>398372</v>
      </c>
      <c r="J157" s="112">
        <v>402697</v>
      </c>
      <c r="K157" s="115">
        <v>273038</v>
      </c>
      <c r="L157" s="112">
        <v>236847</v>
      </c>
      <c r="M157" s="115">
        <v>241883</v>
      </c>
      <c r="N157" s="112">
        <v>222973</v>
      </c>
      <c r="O157" s="115">
        <v>255275</v>
      </c>
      <c r="P157" s="112">
        <v>285464</v>
      </c>
      <c r="Q157" s="115">
        <v>268590</v>
      </c>
      <c r="R157" s="112">
        <v>236010</v>
      </c>
      <c r="S157" s="115">
        <v>276743</v>
      </c>
      <c r="T157" s="112">
        <v>278937</v>
      </c>
      <c r="U157" s="115">
        <v>290412</v>
      </c>
      <c r="V157" s="112">
        <v>383245</v>
      </c>
      <c r="W157" s="115">
        <v>350127</v>
      </c>
      <c r="X157" s="112">
        <v>321010</v>
      </c>
      <c r="Y157" s="115">
        <v>322412</v>
      </c>
      <c r="Z157" s="112">
        <v>317734</v>
      </c>
      <c r="AA157" s="115">
        <v>326089</v>
      </c>
      <c r="AB157" s="112">
        <v>445370</v>
      </c>
      <c r="AC157" s="115">
        <v>428761</v>
      </c>
      <c r="AD157" s="112">
        <v>430279</v>
      </c>
      <c r="AE157" s="115">
        <v>541323</v>
      </c>
      <c r="AF157" s="112">
        <v>421732</v>
      </c>
      <c r="AG157" s="115">
        <v>460516</v>
      </c>
      <c r="AH157" s="112">
        <v>341733</v>
      </c>
      <c r="AI157" s="115">
        <v>319649</v>
      </c>
      <c r="AJ157" s="112">
        <v>253545</v>
      </c>
      <c r="AK157" s="115">
        <v>300657</v>
      </c>
      <c r="AL157" s="112">
        <v>315742</v>
      </c>
      <c r="AM157" s="115">
        <v>320103</v>
      </c>
      <c r="AN157" s="112">
        <v>364975</v>
      </c>
      <c r="AO157" s="115">
        <v>335166</v>
      </c>
      <c r="AP157" s="112">
        <v>299309</v>
      </c>
      <c r="AQ157" s="115">
        <v>346138</v>
      </c>
      <c r="AR157" s="112">
        <v>369188</v>
      </c>
      <c r="AS157" s="115">
        <v>377241</v>
      </c>
      <c r="AT157" s="112">
        <v>441221</v>
      </c>
      <c r="AU157" s="115">
        <v>387284</v>
      </c>
      <c r="AV157" s="112">
        <v>337918</v>
      </c>
      <c r="AW157" s="115">
        <v>351542</v>
      </c>
      <c r="AX157" s="112">
        <v>354346</v>
      </c>
      <c r="AY157" s="115">
        <v>389948</v>
      </c>
      <c r="AZ157" s="112">
        <v>472289</v>
      </c>
      <c r="BA157" s="115">
        <v>444020</v>
      </c>
      <c r="BB157" s="112">
        <v>518948</v>
      </c>
      <c r="BC157" s="115">
        <v>599348</v>
      </c>
      <c r="BD157" s="112">
        <v>512303</v>
      </c>
      <c r="BE157" s="115">
        <v>506147</v>
      </c>
      <c r="BF157" s="112">
        <v>413069</v>
      </c>
      <c r="BG157" s="115">
        <v>350893</v>
      </c>
      <c r="BH157" s="112">
        <v>283010</v>
      </c>
      <c r="BI157" s="115">
        <v>362550</v>
      </c>
      <c r="BJ157" s="112">
        <v>275718</v>
      </c>
      <c r="BK157" s="115">
        <v>346529</v>
      </c>
      <c r="BL157" s="112">
        <v>374869</v>
      </c>
      <c r="BM157" s="115">
        <v>359765</v>
      </c>
      <c r="BN157" s="112">
        <v>323075</v>
      </c>
      <c r="BO157" s="115">
        <v>416930</v>
      </c>
      <c r="BP157" s="112">
        <v>341028</v>
      </c>
      <c r="BQ157" s="115">
        <v>398086</v>
      </c>
      <c r="BR157" s="112">
        <v>427386</v>
      </c>
      <c r="BS157" s="115">
        <v>424353</v>
      </c>
      <c r="BT157" s="112">
        <v>500260</v>
      </c>
      <c r="BU157" s="115">
        <v>433260</v>
      </c>
      <c r="BV157" s="112">
        <v>862824</v>
      </c>
      <c r="BW157" s="115">
        <v>457860</v>
      </c>
      <c r="BX157" s="113">
        <v>1246143</v>
      </c>
      <c r="BY157" s="115">
        <v>499326</v>
      </c>
      <c r="BZ157" s="113">
        <v>1196321</v>
      </c>
      <c r="CA157" s="115">
        <v>711675</v>
      </c>
      <c r="CB157" s="113">
        <v>1307286</v>
      </c>
      <c r="CC157" s="115">
        <v>520420</v>
      </c>
      <c r="CD157" s="112">
        <v>970093</v>
      </c>
      <c r="CE157" s="115">
        <v>426146</v>
      </c>
      <c r="CF157" s="112">
        <v>613991</v>
      </c>
      <c r="CG157" s="115">
        <v>420995</v>
      </c>
      <c r="CH157" s="112">
        <v>666145</v>
      </c>
      <c r="CI157" s="115">
        <v>388019</v>
      </c>
      <c r="CJ157" s="112">
        <v>807604</v>
      </c>
      <c r="CK157" s="115">
        <v>404248</v>
      </c>
      <c r="CL157" s="112">
        <v>707345</v>
      </c>
      <c r="CM157" s="115">
        <v>409485</v>
      </c>
      <c r="CN157" s="112">
        <v>687884</v>
      </c>
      <c r="CO157" s="115">
        <v>383662</v>
      </c>
      <c r="CP157" s="112">
        <v>984772</v>
      </c>
      <c r="CQ157" s="115">
        <v>440225</v>
      </c>
      <c r="CR157" s="112">
        <v>783173</v>
      </c>
      <c r="CS157" s="115">
        <v>468198</v>
      </c>
      <c r="CT157" s="113">
        <v>1292478</v>
      </c>
      <c r="CU157" s="115">
        <v>488147</v>
      </c>
      <c r="CV157" s="113">
        <v>2031554</v>
      </c>
      <c r="CW157" s="115">
        <v>739797</v>
      </c>
      <c r="CX157" s="113">
        <v>1933873</v>
      </c>
      <c r="CY157" s="115">
        <v>947612</v>
      </c>
      <c r="CZ157" s="113">
        <v>1754870</v>
      </c>
      <c r="DA157" s="115">
        <v>731896</v>
      </c>
      <c r="DB157" s="113">
        <v>1986845</v>
      </c>
      <c r="DC157" s="115">
        <v>648620</v>
      </c>
      <c r="DD157" s="113">
        <v>1555410</v>
      </c>
      <c r="DE157" s="115">
        <v>625294</v>
      </c>
      <c r="DF157" s="113">
        <v>1522073</v>
      </c>
      <c r="DG157" s="115">
        <v>550982</v>
      </c>
      <c r="DH157" s="113">
        <v>1765731</v>
      </c>
      <c r="DI157" s="113">
        <v>1662649</v>
      </c>
      <c r="DJ157" s="113">
        <v>1716844</v>
      </c>
      <c r="DK157" s="113">
        <v>2881611</v>
      </c>
      <c r="DL157" s="113">
        <v>2733962</v>
      </c>
      <c r="DM157" s="113">
        <v>4609305</v>
      </c>
      <c r="DN157" s="113">
        <v>8035622</v>
      </c>
      <c r="DO157" s="118">
        <v>15398673</v>
      </c>
      <c r="DP157" s="113">
        <v>9978951</v>
      </c>
      <c r="DQ157" s="113">
        <v>5277303</v>
      </c>
      <c r="DR157" s="113">
        <v>2915040</v>
      </c>
      <c r="DS157" s="113">
        <v>1428950</v>
      </c>
      <c r="DT157" s="113">
        <v>1347694</v>
      </c>
      <c r="DU157" s="112">
        <v>741143</v>
      </c>
      <c r="DV157" s="112">
        <v>893841</v>
      </c>
      <c r="DW157" s="112">
        <v>288072</v>
      </c>
      <c r="DX157" s="112">
        <v>157267</v>
      </c>
    </row>
    <row r="158" spans="1:128" x14ac:dyDescent="0.2">
      <c r="A158" s="105" t="s">
        <v>215</v>
      </c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  <c r="AA158" s="102"/>
      <c r="AB158" s="102"/>
      <c r="AC158" s="102"/>
      <c r="AD158" s="102"/>
      <c r="AE158" s="102"/>
      <c r="AF158" s="102"/>
      <c r="AG158" s="102"/>
      <c r="AH158" s="102"/>
      <c r="AI158" s="102"/>
      <c r="AJ158" s="102"/>
      <c r="AK158" s="102"/>
      <c r="AL158" s="102"/>
      <c r="AM158" s="102"/>
      <c r="AN158" s="102"/>
      <c r="AO158" s="102"/>
      <c r="AP158" s="102"/>
      <c r="AQ158" s="102"/>
      <c r="AR158" s="102"/>
      <c r="AS158" s="102"/>
      <c r="AT158" s="102"/>
      <c r="AU158" s="102"/>
      <c r="AV158" s="102"/>
      <c r="AW158" s="104">
        <v>2644</v>
      </c>
      <c r="AX158" s="102"/>
      <c r="AY158" s="104">
        <v>5279</v>
      </c>
      <c r="AZ158" s="102"/>
      <c r="BA158" s="104">
        <v>5596</v>
      </c>
      <c r="BB158" s="102"/>
      <c r="BC158" s="104">
        <v>4393</v>
      </c>
      <c r="BD158" s="102"/>
      <c r="BE158" s="104">
        <v>4947</v>
      </c>
      <c r="BF158" s="102"/>
      <c r="BG158" s="104">
        <v>4159</v>
      </c>
      <c r="BH158" s="102"/>
      <c r="BI158" s="104">
        <v>9144</v>
      </c>
      <c r="BJ158" s="102"/>
      <c r="BK158" s="104">
        <v>6970</v>
      </c>
      <c r="BL158" s="102"/>
      <c r="BM158" s="104">
        <v>3925</v>
      </c>
      <c r="BN158" s="102"/>
      <c r="BO158" s="104">
        <v>8129</v>
      </c>
      <c r="BP158" s="108">
        <v>62974</v>
      </c>
      <c r="BQ158" s="104">
        <v>6014</v>
      </c>
      <c r="BR158" s="112">
        <v>149243</v>
      </c>
      <c r="BS158" s="104">
        <v>8209</v>
      </c>
      <c r="BT158" s="112">
        <v>125821</v>
      </c>
      <c r="BU158" s="104">
        <v>8948</v>
      </c>
      <c r="BV158" s="112">
        <v>105394</v>
      </c>
      <c r="BW158" s="104">
        <v>7831</v>
      </c>
      <c r="BX158" s="108">
        <v>88761</v>
      </c>
      <c r="BY158" s="104">
        <v>6914</v>
      </c>
      <c r="BZ158" s="108">
        <v>92423</v>
      </c>
      <c r="CA158" s="104">
        <v>9550</v>
      </c>
      <c r="CB158" s="108">
        <v>73842</v>
      </c>
      <c r="CC158" s="104">
        <v>7156</v>
      </c>
      <c r="CD158" s="112">
        <v>100962</v>
      </c>
      <c r="CE158" s="104">
        <v>7050</v>
      </c>
      <c r="CF158" s="108">
        <v>83634</v>
      </c>
      <c r="CG158" s="114">
        <v>10043</v>
      </c>
      <c r="CH158" s="112">
        <v>133932</v>
      </c>
      <c r="CI158" s="104">
        <v>8449</v>
      </c>
      <c r="CJ158" s="112">
        <v>144260</v>
      </c>
      <c r="CK158" s="104">
        <v>9575</v>
      </c>
      <c r="CL158" s="112">
        <v>148503</v>
      </c>
      <c r="CM158" s="114">
        <v>11010</v>
      </c>
      <c r="CN158" s="112">
        <v>115317</v>
      </c>
      <c r="CO158" s="104">
        <v>9370</v>
      </c>
      <c r="CP158" s="112">
        <v>149144</v>
      </c>
      <c r="CQ158" s="114">
        <v>10035</v>
      </c>
      <c r="CR158" s="112">
        <v>154606</v>
      </c>
      <c r="CS158" s="114">
        <v>11262</v>
      </c>
      <c r="CT158" s="112">
        <v>195911</v>
      </c>
      <c r="CU158" s="114">
        <v>11489</v>
      </c>
      <c r="CV158" s="112">
        <v>233288</v>
      </c>
      <c r="CW158" s="114">
        <v>10321</v>
      </c>
      <c r="CX158" s="112">
        <v>170326</v>
      </c>
      <c r="CY158" s="114">
        <v>13917</v>
      </c>
      <c r="CZ158" s="112">
        <v>239577</v>
      </c>
      <c r="DA158" s="114">
        <v>15596</v>
      </c>
      <c r="DB158" s="112">
        <v>198705</v>
      </c>
      <c r="DC158" s="114">
        <v>21208</v>
      </c>
      <c r="DD158" s="112">
        <v>264820</v>
      </c>
      <c r="DE158" s="114">
        <v>24143</v>
      </c>
      <c r="DF158" s="112">
        <v>363950</v>
      </c>
      <c r="DG158" s="114">
        <v>16981</v>
      </c>
      <c r="DH158" s="112">
        <v>396171</v>
      </c>
      <c r="DI158" s="112">
        <v>404039</v>
      </c>
      <c r="DJ158" s="112">
        <v>364292</v>
      </c>
      <c r="DK158" s="112">
        <v>242052</v>
      </c>
      <c r="DL158" s="112">
        <v>129545</v>
      </c>
      <c r="DM158" s="112">
        <v>211943</v>
      </c>
      <c r="DN158" s="112">
        <v>161813</v>
      </c>
      <c r="DO158" s="112">
        <v>127191</v>
      </c>
      <c r="DP158" s="112">
        <v>223817</v>
      </c>
      <c r="DQ158" s="112">
        <v>208249</v>
      </c>
      <c r="DR158" s="112">
        <v>228167</v>
      </c>
      <c r="DS158" s="112">
        <v>245056</v>
      </c>
      <c r="DT158" s="112">
        <v>430038</v>
      </c>
      <c r="DU158" s="112">
        <v>194508</v>
      </c>
      <c r="DV158" s="112">
        <v>235627</v>
      </c>
      <c r="DW158" s="112">
        <v>223948</v>
      </c>
      <c r="DX158" s="112">
        <v>150552</v>
      </c>
    </row>
    <row r="159" spans="1:128" x14ac:dyDescent="0.2">
      <c r="A159" s="105" t="s">
        <v>470</v>
      </c>
      <c r="B159" s="108">
        <v>72916</v>
      </c>
      <c r="C159" s="114">
        <v>16410</v>
      </c>
      <c r="D159" s="108">
        <v>90017</v>
      </c>
      <c r="E159" s="114">
        <v>16974</v>
      </c>
      <c r="F159" s="108">
        <v>73772</v>
      </c>
      <c r="G159" s="114">
        <v>15495</v>
      </c>
      <c r="H159" s="108">
        <v>67223</v>
      </c>
      <c r="I159" s="114">
        <v>17280</v>
      </c>
      <c r="J159" s="108">
        <v>94579</v>
      </c>
      <c r="K159" s="114">
        <v>17231</v>
      </c>
      <c r="L159" s="108">
        <v>77339</v>
      </c>
      <c r="M159" s="114">
        <v>17690</v>
      </c>
      <c r="N159" s="108">
        <v>71757</v>
      </c>
      <c r="O159" s="114">
        <v>17157</v>
      </c>
      <c r="P159" s="108">
        <v>88257</v>
      </c>
      <c r="Q159" s="114">
        <v>16460</v>
      </c>
      <c r="R159" s="108">
        <v>79713</v>
      </c>
      <c r="S159" s="114">
        <v>15497</v>
      </c>
      <c r="T159" s="108">
        <v>87308</v>
      </c>
      <c r="U159" s="114">
        <v>17186</v>
      </c>
      <c r="V159" s="112">
        <v>120214</v>
      </c>
      <c r="W159" s="114">
        <v>18051</v>
      </c>
      <c r="X159" s="112">
        <v>100851</v>
      </c>
      <c r="Y159" s="114">
        <v>15766</v>
      </c>
      <c r="Z159" s="112">
        <v>100743</v>
      </c>
      <c r="AA159" s="114">
        <v>15787</v>
      </c>
      <c r="AB159" s="112">
        <v>127949</v>
      </c>
      <c r="AC159" s="114">
        <v>16502</v>
      </c>
      <c r="AD159" s="108">
        <v>90718</v>
      </c>
      <c r="AE159" s="114">
        <v>13951</v>
      </c>
      <c r="AF159" s="108">
        <v>97762</v>
      </c>
      <c r="AG159" s="114">
        <v>15703</v>
      </c>
      <c r="AH159" s="112">
        <v>114411</v>
      </c>
      <c r="AI159" s="114">
        <v>14491</v>
      </c>
      <c r="AJ159" s="108">
        <v>94565</v>
      </c>
      <c r="AK159" s="114">
        <v>14098</v>
      </c>
      <c r="AL159" s="108">
        <v>93623</v>
      </c>
      <c r="AM159" s="114">
        <v>15412</v>
      </c>
      <c r="AN159" s="112">
        <v>110776</v>
      </c>
      <c r="AO159" s="114">
        <v>14529</v>
      </c>
      <c r="AP159" s="108">
        <v>84722</v>
      </c>
      <c r="AQ159" s="114">
        <v>18164</v>
      </c>
      <c r="AR159" s="108">
        <v>82997</v>
      </c>
      <c r="AS159" s="114">
        <v>17281</v>
      </c>
      <c r="AT159" s="112">
        <v>113545</v>
      </c>
      <c r="AU159" s="114">
        <v>15907</v>
      </c>
      <c r="AV159" s="108">
        <v>88797</v>
      </c>
      <c r="AW159" s="114">
        <v>14385</v>
      </c>
      <c r="AX159" s="108">
        <v>95154</v>
      </c>
      <c r="AY159" s="114">
        <v>15559</v>
      </c>
      <c r="AZ159" s="112">
        <v>114498</v>
      </c>
      <c r="BA159" s="114">
        <v>14915</v>
      </c>
      <c r="BB159" s="108">
        <v>86682</v>
      </c>
      <c r="BC159" s="114">
        <v>14292</v>
      </c>
      <c r="BD159" s="108">
        <v>81134</v>
      </c>
      <c r="BE159" s="114">
        <v>15846</v>
      </c>
      <c r="BF159" s="112">
        <v>104334</v>
      </c>
      <c r="BG159" s="114">
        <v>14235</v>
      </c>
      <c r="BH159" s="108">
        <v>83948</v>
      </c>
      <c r="BI159" s="114">
        <v>14799</v>
      </c>
      <c r="BJ159" s="108">
        <v>83543</v>
      </c>
      <c r="BK159" s="114">
        <v>14491</v>
      </c>
      <c r="BL159" s="112">
        <v>111072</v>
      </c>
      <c r="BM159" s="114">
        <v>14661</v>
      </c>
      <c r="BN159" s="108">
        <v>83118</v>
      </c>
      <c r="BO159" s="114">
        <v>15009</v>
      </c>
      <c r="BP159" s="108">
        <v>88605</v>
      </c>
      <c r="BQ159" s="114">
        <v>12319</v>
      </c>
      <c r="BR159" s="112">
        <v>114239</v>
      </c>
      <c r="BS159" s="114">
        <v>14662</v>
      </c>
      <c r="BT159" s="108">
        <v>90916</v>
      </c>
      <c r="BU159" s="114">
        <v>14482</v>
      </c>
      <c r="BV159" s="112">
        <v>113313</v>
      </c>
      <c r="BW159" s="114">
        <v>18485</v>
      </c>
      <c r="BX159" s="112">
        <v>207871</v>
      </c>
      <c r="BY159" s="114">
        <v>23042</v>
      </c>
      <c r="BZ159" s="108">
        <v>28529</v>
      </c>
      <c r="CA159" s="114">
        <v>17720</v>
      </c>
      <c r="CB159" s="108">
        <v>19946</v>
      </c>
      <c r="CC159" s="114">
        <v>12269</v>
      </c>
      <c r="CD159" s="112">
        <v>179018</v>
      </c>
      <c r="CE159" s="114">
        <v>15389</v>
      </c>
      <c r="CF159" s="112">
        <v>122903</v>
      </c>
      <c r="CG159" s="114">
        <v>18089</v>
      </c>
      <c r="CH159" s="112">
        <v>132285</v>
      </c>
      <c r="CI159" s="114">
        <v>18798</v>
      </c>
      <c r="CJ159" s="112">
        <v>147838</v>
      </c>
      <c r="CK159" s="114">
        <v>18932</v>
      </c>
      <c r="CL159" s="112">
        <v>138357</v>
      </c>
      <c r="CM159" s="114">
        <v>20151</v>
      </c>
      <c r="CN159" s="112">
        <v>109400</v>
      </c>
      <c r="CO159" s="114">
        <v>17808</v>
      </c>
      <c r="CP159" s="108">
        <v>74148</v>
      </c>
      <c r="CQ159" s="114">
        <v>16945</v>
      </c>
      <c r="CR159" s="108">
        <v>83879</v>
      </c>
      <c r="CS159" s="114">
        <v>13697</v>
      </c>
      <c r="CT159" s="108">
        <v>87567</v>
      </c>
      <c r="CU159" s="114">
        <v>16633</v>
      </c>
      <c r="CV159" s="112">
        <v>114920</v>
      </c>
      <c r="CW159" s="114">
        <v>15530</v>
      </c>
      <c r="CX159" s="108">
        <v>93846</v>
      </c>
      <c r="CY159" s="114">
        <v>17501</v>
      </c>
      <c r="CZ159" s="112">
        <v>106249</v>
      </c>
      <c r="DA159" s="114">
        <v>17296</v>
      </c>
      <c r="DB159" s="112">
        <v>124168</v>
      </c>
      <c r="DC159" s="114">
        <v>17977</v>
      </c>
      <c r="DD159" s="108">
        <v>98887</v>
      </c>
      <c r="DE159" s="114">
        <v>19443</v>
      </c>
      <c r="DF159" s="112">
        <v>103923</v>
      </c>
      <c r="DG159" s="114">
        <v>18491</v>
      </c>
      <c r="DH159" s="112">
        <v>119019</v>
      </c>
      <c r="DI159" s="112">
        <v>104243</v>
      </c>
      <c r="DJ159" s="112">
        <v>112036</v>
      </c>
      <c r="DK159" s="112">
        <v>177165</v>
      </c>
      <c r="DL159" s="112">
        <v>126211</v>
      </c>
      <c r="DM159" s="112">
        <v>112842</v>
      </c>
      <c r="DN159" s="112">
        <v>156938</v>
      </c>
      <c r="DO159" s="112">
        <v>124577</v>
      </c>
      <c r="DP159" s="108">
        <v>73488</v>
      </c>
      <c r="DQ159" s="112">
        <v>114012</v>
      </c>
      <c r="DR159" s="112">
        <v>126930</v>
      </c>
      <c r="DS159" s="112">
        <v>100339</v>
      </c>
      <c r="DT159" s="112">
        <v>116741</v>
      </c>
      <c r="DU159" s="112">
        <v>122921</v>
      </c>
      <c r="DV159" s="112">
        <v>132124</v>
      </c>
      <c r="DW159" s="112">
        <v>189254</v>
      </c>
      <c r="DX159" s="112">
        <v>147699</v>
      </c>
    </row>
    <row r="160" spans="1:128" x14ac:dyDescent="0.2">
      <c r="A160" s="105" t="s">
        <v>530</v>
      </c>
      <c r="B160" s="112">
        <v>574079</v>
      </c>
      <c r="C160" s="114">
        <v>39964</v>
      </c>
      <c r="D160" s="112">
        <v>683051</v>
      </c>
      <c r="E160" s="114">
        <v>43486</v>
      </c>
      <c r="F160" s="112">
        <v>562652</v>
      </c>
      <c r="G160" s="114">
        <v>38101</v>
      </c>
      <c r="H160" s="112">
        <v>617216</v>
      </c>
      <c r="I160" s="114">
        <v>43648</v>
      </c>
      <c r="J160" s="112">
        <v>744522</v>
      </c>
      <c r="K160" s="114">
        <v>43044</v>
      </c>
      <c r="L160" s="112">
        <v>618809</v>
      </c>
      <c r="M160" s="114">
        <v>37913</v>
      </c>
      <c r="N160" s="112">
        <v>586699</v>
      </c>
      <c r="O160" s="114">
        <v>40283</v>
      </c>
      <c r="P160" s="112">
        <v>735929</v>
      </c>
      <c r="Q160" s="114">
        <v>44726</v>
      </c>
      <c r="R160" s="112">
        <v>628579</v>
      </c>
      <c r="S160" s="114">
        <v>39275</v>
      </c>
      <c r="T160" s="112">
        <v>522091</v>
      </c>
      <c r="U160" s="114">
        <v>34797</v>
      </c>
      <c r="V160" s="112">
        <v>740725</v>
      </c>
      <c r="W160" s="114">
        <v>39086</v>
      </c>
      <c r="X160" s="112">
        <v>582998</v>
      </c>
      <c r="Y160" s="114">
        <v>36733</v>
      </c>
      <c r="Z160" s="112">
        <v>551456</v>
      </c>
      <c r="AA160" s="114">
        <v>30495</v>
      </c>
      <c r="AB160" s="112">
        <v>662697</v>
      </c>
      <c r="AC160" s="114">
        <v>33247</v>
      </c>
      <c r="AD160" s="112">
        <v>552288</v>
      </c>
      <c r="AE160" s="114">
        <v>33490</v>
      </c>
      <c r="AF160" s="112">
        <v>501476</v>
      </c>
      <c r="AG160" s="114">
        <v>34271</v>
      </c>
      <c r="AH160" s="112">
        <v>615755</v>
      </c>
      <c r="AI160" s="114">
        <v>28404</v>
      </c>
      <c r="AJ160" s="112">
        <v>469290</v>
      </c>
      <c r="AK160" s="114">
        <v>27481</v>
      </c>
      <c r="AL160" s="112">
        <v>446046</v>
      </c>
      <c r="AM160" s="114">
        <v>27566</v>
      </c>
      <c r="AN160" s="112">
        <v>580623</v>
      </c>
      <c r="AO160" s="114">
        <v>24793</v>
      </c>
      <c r="AP160" s="112">
        <v>414575</v>
      </c>
      <c r="AQ160" s="114">
        <v>28852</v>
      </c>
      <c r="AR160" s="112">
        <v>405552</v>
      </c>
      <c r="AS160" s="114">
        <v>22535</v>
      </c>
      <c r="AT160" s="112">
        <v>634487</v>
      </c>
      <c r="AU160" s="114">
        <v>24919</v>
      </c>
      <c r="AV160" s="112">
        <v>445669</v>
      </c>
      <c r="AW160" s="114">
        <v>20633</v>
      </c>
      <c r="AX160" s="112">
        <v>417303</v>
      </c>
      <c r="AY160" s="114">
        <v>19791</v>
      </c>
      <c r="AZ160" s="112">
        <v>549755</v>
      </c>
      <c r="BA160" s="114">
        <v>19179</v>
      </c>
      <c r="BB160" s="112">
        <v>436712</v>
      </c>
      <c r="BC160" s="114">
        <v>20435</v>
      </c>
      <c r="BD160" s="112">
        <v>431215</v>
      </c>
      <c r="BE160" s="114">
        <v>21542</v>
      </c>
      <c r="BF160" s="112">
        <v>599951</v>
      </c>
      <c r="BG160" s="114">
        <v>17751</v>
      </c>
      <c r="BH160" s="112">
        <v>508295</v>
      </c>
      <c r="BI160" s="114">
        <v>21783</v>
      </c>
      <c r="BJ160" s="112">
        <v>395754</v>
      </c>
      <c r="BK160" s="114">
        <v>20382</v>
      </c>
      <c r="BL160" s="112">
        <v>475791</v>
      </c>
      <c r="BM160" s="114">
        <v>16441</v>
      </c>
      <c r="BN160" s="112">
        <v>392927</v>
      </c>
      <c r="BO160" s="114">
        <v>15531</v>
      </c>
      <c r="BP160" s="112">
        <v>443320</v>
      </c>
      <c r="BQ160" s="114">
        <v>14875</v>
      </c>
      <c r="BR160" s="112">
        <v>590548</v>
      </c>
      <c r="BS160" s="114">
        <v>17214</v>
      </c>
      <c r="BT160" s="112">
        <v>431888</v>
      </c>
      <c r="BU160" s="114">
        <v>14827</v>
      </c>
      <c r="BV160" s="112">
        <v>391290</v>
      </c>
      <c r="BW160" s="114">
        <v>15781</v>
      </c>
      <c r="BX160" s="112">
        <v>444334</v>
      </c>
      <c r="BY160" s="114">
        <v>12628</v>
      </c>
      <c r="BZ160" s="112">
        <v>420186</v>
      </c>
      <c r="CA160" s="114">
        <v>14575</v>
      </c>
      <c r="CB160" s="112">
        <v>335995</v>
      </c>
      <c r="CC160" s="114">
        <v>16689</v>
      </c>
      <c r="CD160" s="112">
        <v>659753</v>
      </c>
      <c r="CE160" s="114">
        <v>12492</v>
      </c>
      <c r="CF160" s="112">
        <v>474738</v>
      </c>
      <c r="CG160" s="114">
        <v>13334</v>
      </c>
      <c r="CH160" s="112">
        <v>416349</v>
      </c>
      <c r="CI160" s="114">
        <v>12028</v>
      </c>
      <c r="CJ160" s="113">
        <v>1069895</v>
      </c>
      <c r="CK160" s="114">
        <v>11049</v>
      </c>
      <c r="CL160" s="112">
        <v>881336</v>
      </c>
      <c r="CM160" s="114">
        <v>11309</v>
      </c>
      <c r="CN160" s="112">
        <v>520148</v>
      </c>
      <c r="CO160" s="104">
        <v>9896</v>
      </c>
      <c r="CP160" s="112">
        <v>919749</v>
      </c>
      <c r="CQ160" s="104">
        <v>9069</v>
      </c>
      <c r="CR160" s="113">
        <v>1066936</v>
      </c>
      <c r="CS160" s="114">
        <v>12440</v>
      </c>
      <c r="CT160" s="112">
        <v>981283</v>
      </c>
      <c r="CU160" s="114">
        <v>11404</v>
      </c>
      <c r="CV160" s="113">
        <v>1240449</v>
      </c>
      <c r="CW160" s="114">
        <v>11099</v>
      </c>
      <c r="CX160" s="113">
        <v>1441837</v>
      </c>
      <c r="CY160" s="114">
        <v>13121</v>
      </c>
      <c r="CZ160" s="113">
        <v>1161225</v>
      </c>
      <c r="DA160" s="114">
        <v>12373</v>
      </c>
      <c r="DB160" s="113">
        <v>1374039</v>
      </c>
      <c r="DC160" s="114">
        <v>10458</v>
      </c>
      <c r="DD160" s="113">
        <v>1161369</v>
      </c>
      <c r="DE160" s="114">
        <v>11930</v>
      </c>
      <c r="DF160" s="113">
        <v>1112992</v>
      </c>
      <c r="DG160" s="114">
        <v>11893</v>
      </c>
      <c r="DH160" s="113">
        <v>1573416</v>
      </c>
      <c r="DI160" s="112">
        <v>627199</v>
      </c>
      <c r="DJ160" s="112">
        <v>222235</v>
      </c>
      <c r="DK160" s="112">
        <v>258707</v>
      </c>
      <c r="DL160" s="108">
        <v>73609</v>
      </c>
      <c r="DM160" s="112">
        <v>130030</v>
      </c>
      <c r="DN160" s="108">
        <v>69969</v>
      </c>
      <c r="DO160" s="108">
        <v>62341</v>
      </c>
      <c r="DP160" s="112">
        <v>206446</v>
      </c>
      <c r="DQ160" s="112">
        <v>601658</v>
      </c>
      <c r="DR160" s="112">
        <v>398489</v>
      </c>
      <c r="DS160" s="112">
        <v>136097</v>
      </c>
      <c r="DT160" s="112">
        <v>352403</v>
      </c>
      <c r="DU160" s="112">
        <v>102316</v>
      </c>
      <c r="DV160" s="112">
        <v>122969</v>
      </c>
      <c r="DW160" s="112">
        <v>218250</v>
      </c>
      <c r="DX160" s="112">
        <v>145641</v>
      </c>
    </row>
    <row r="161" spans="1:128" x14ac:dyDescent="0.2">
      <c r="A161" s="105" t="s">
        <v>441</v>
      </c>
      <c r="B161" s="102"/>
      <c r="C161" s="104">
        <v>5816</v>
      </c>
      <c r="D161" s="112">
        <v>653419</v>
      </c>
      <c r="E161" s="104">
        <v>9953</v>
      </c>
      <c r="F161" s="112">
        <v>896253</v>
      </c>
      <c r="G161" s="114">
        <v>19031</v>
      </c>
      <c r="H161" s="112">
        <v>688534</v>
      </c>
      <c r="I161" s="114">
        <v>17464</v>
      </c>
      <c r="J161" s="112">
        <v>989172</v>
      </c>
      <c r="K161" s="114">
        <v>18946</v>
      </c>
      <c r="L161" s="112">
        <v>959298</v>
      </c>
      <c r="M161" s="114">
        <v>20490</v>
      </c>
      <c r="N161" s="112">
        <v>852927</v>
      </c>
      <c r="O161" s="114">
        <v>21211</v>
      </c>
      <c r="P161" s="113">
        <v>1153558</v>
      </c>
      <c r="Q161" s="114">
        <v>25465</v>
      </c>
      <c r="R161" s="112">
        <v>911021</v>
      </c>
      <c r="S161" s="114">
        <v>21785</v>
      </c>
      <c r="T161" s="113">
        <v>1003160</v>
      </c>
      <c r="U161" s="114">
        <v>22288</v>
      </c>
      <c r="V161" s="113">
        <v>1333845</v>
      </c>
      <c r="W161" s="114">
        <v>27249</v>
      </c>
      <c r="X161" s="112">
        <v>905477</v>
      </c>
      <c r="Y161" s="114">
        <v>21782</v>
      </c>
      <c r="Z161" s="112">
        <v>830152</v>
      </c>
      <c r="AA161" s="114">
        <v>24167</v>
      </c>
      <c r="AB161" s="112">
        <v>780723</v>
      </c>
      <c r="AC161" s="114">
        <v>22326</v>
      </c>
      <c r="AD161" s="113">
        <v>1229049</v>
      </c>
      <c r="AE161" s="114">
        <v>17844</v>
      </c>
      <c r="AF161" s="112">
        <v>717645</v>
      </c>
      <c r="AG161" s="114">
        <v>18869</v>
      </c>
      <c r="AH161" s="113">
        <v>1116835</v>
      </c>
      <c r="AI161" s="114">
        <v>20447</v>
      </c>
      <c r="AJ161" s="112">
        <v>905783</v>
      </c>
      <c r="AK161" s="114">
        <v>23747</v>
      </c>
      <c r="AL161" s="112">
        <v>891164</v>
      </c>
      <c r="AM161" s="114">
        <v>23794</v>
      </c>
      <c r="AN161" s="113">
        <v>1133092</v>
      </c>
      <c r="AO161" s="114">
        <v>21527</v>
      </c>
      <c r="AP161" s="112">
        <v>880718</v>
      </c>
      <c r="AQ161" s="114">
        <v>21830</v>
      </c>
      <c r="AR161" s="112">
        <v>885732</v>
      </c>
      <c r="AS161" s="114">
        <v>24547</v>
      </c>
      <c r="AT161" s="113">
        <v>1196295</v>
      </c>
      <c r="AU161" s="114">
        <v>24795</v>
      </c>
      <c r="AV161" s="112">
        <v>927899</v>
      </c>
      <c r="AW161" s="114">
        <v>20859</v>
      </c>
      <c r="AX161" s="112">
        <v>893693</v>
      </c>
      <c r="AY161" s="114">
        <v>22120</v>
      </c>
      <c r="AZ161" s="112">
        <v>996627</v>
      </c>
      <c r="BA161" s="114">
        <v>22723</v>
      </c>
      <c r="BB161" s="112">
        <v>789638</v>
      </c>
      <c r="BC161" s="114">
        <v>20477</v>
      </c>
      <c r="BD161" s="112">
        <v>813238</v>
      </c>
      <c r="BE161" s="114">
        <v>21184</v>
      </c>
      <c r="BF161" s="113">
        <v>1094687</v>
      </c>
      <c r="BG161" s="114">
        <v>17068</v>
      </c>
      <c r="BH161" s="113">
        <v>1006574</v>
      </c>
      <c r="BI161" s="114">
        <v>22163</v>
      </c>
      <c r="BJ161" s="112">
        <v>966228</v>
      </c>
      <c r="BK161" s="114">
        <v>20507</v>
      </c>
      <c r="BL161" s="113">
        <v>1356654</v>
      </c>
      <c r="BM161" s="114">
        <v>22620</v>
      </c>
      <c r="BN161" s="113">
        <v>1024574</v>
      </c>
      <c r="BO161" s="114">
        <v>20489</v>
      </c>
      <c r="BP161" s="113">
        <v>1021263</v>
      </c>
      <c r="BQ161" s="114">
        <v>21111</v>
      </c>
      <c r="BR161" s="112">
        <v>361340</v>
      </c>
      <c r="BS161" s="114">
        <v>14905</v>
      </c>
      <c r="BT161" s="113">
        <v>1756778</v>
      </c>
      <c r="BU161" s="114">
        <v>23402</v>
      </c>
      <c r="BV161" s="113">
        <v>1316583</v>
      </c>
      <c r="BW161" s="114">
        <v>19876</v>
      </c>
      <c r="BX161" s="113">
        <v>1246856</v>
      </c>
      <c r="BY161" s="114">
        <v>16595</v>
      </c>
      <c r="BZ161" s="113">
        <v>1185700</v>
      </c>
      <c r="CA161" s="114">
        <v>20617</v>
      </c>
      <c r="CB161" s="113">
        <v>1030697</v>
      </c>
      <c r="CC161" s="114">
        <v>16531</v>
      </c>
      <c r="CD161" s="113">
        <v>1239347</v>
      </c>
      <c r="CE161" s="114">
        <v>15383</v>
      </c>
      <c r="CF161" s="113">
        <v>1099982</v>
      </c>
      <c r="CG161" s="114">
        <v>18166</v>
      </c>
      <c r="CH161" s="113">
        <v>1122877</v>
      </c>
      <c r="CI161" s="114">
        <v>16836</v>
      </c>
      <c r="CJ161" s="113">
        <v>1214225</v>
      </c>
      <c r="CK161" s="114">
        <v>18436</v>
      </c>
      <c r="CL161" s="113">
        <v>1086036</v>
      </c>
      <c r="CM161" s="114">
        <v>17174</v>
      </c>
      <c r="CN161" s="113">
        <v>1117400</v>
      </c>
      <c r="CO161" s="114">
        <v>15495</v>
      </c>
      <c r="CP161" s="113">
        <v>1321978</v>
      </c>
      <c r="CQ161" s="114">
        <v>15825</v>
      </c>
      <c r="CR161" s="113">
        <v>1174824</v>
      </c>
      <c r="CS161" s="114">
        <v>15471</v>
      </c>
      <c r="CT161" s="113">
        <v>1132829</v>
      </c>
      <c r="CU161" s="114">
        <v>17534</v>
      </c>
      <c r="CV161" s="113">
        <v>1360679</v>
      </c>
      <c r="CW161" s="114">
        <v>15185</v>
      </c>
      <c r="CX161" s="112">
        <v>811973</v>
      </c>
      <c r="CY161" s="114">
        <v>13126</v>
      </c>
      <c r="CZ161" s="112">
        <v>552828</v>
      </c>
      <c r="DA161" s="104">
        <v>7990</v>
      </c>
      <c r="DB161" s="112">
        <v>432837</v>
      </c>
      <c r="DC161" s="104">
        <v>6361</v>
      </c>
      <c r="DD161" s="112">
        <v>520621</v>
      </c>
      <c r="DE161" s="104">
        <v>6803</v>
      </c>
      <c r="DF161" s="112">
        <v>254041</v>
      </c>
      <c r="DG161" s="104">
        <v>4628</v>
      </c>
      <c r="DH161" s="112">
        <v>416324</v>
      </c>
      <c r="DI161" s="112">
        <v>468235</v>
      </c>
      <c r="DJ161" s="112">
        <v>388629</v>
      </c>
      <c r="DK161" s="112">
        <v>302520</v>
      </c>
      <c r="DL161" s="112">
        <v>238386</v>
      </c>
      <c r="DM161" s="112">
        <v>320937</v>
      </c>
      <c r="DN161" s="112">
        <v>419544</v>
      </c>
      <c r="DO161" s="112">
        <v>287587</v>
      </c>
      <c r="DP161" s="112">
        <v>251193</v>
      </c>
      <c r="DQ161" s="112">
        <v>353909</v>
      </c>
      <c r="DR161" s="112">
        <v>226104</v>
      </c>
      <c r="DS161" s="112">
        <v>226252</v>
      </c>
      <c r="DT161" s="112">
        <v>198062</v>
      </c>
      <c r="DU161" s="112">
        <v>150616</v>
      </c>
      <c r="DV161" s="112">
        <v>138578</v>
      </c>
      <c r="DW161" s="112">
        <v>238171</v>
      </c>
      <c r="DX161" s="112">
        <v>139779</v>
      </c>
    </row>
    <row r="162" spans="1:128" x14ac:dyDescent="0.2">
      <c r="A162" s="105" t="s">
        <v>214</v>
      </c>
      <c r="B162" s="112">
        <v>180608</v>
      </c>
      <c r="C162" s="102"/>
      <c r="D162" s="112">
        <v>168267</v>
      </c>
      <c r="E162" s="102"/>
      <c r="F162" s="112">
        <v>172417</v>
      </c>
      <c r="G162" s="102"/>
      <c r="H162" s="112">
        <v>125869</v>
      </c>
      <c r="I162" s="103">
        <v>586</v>
      </c>
      <c r="J162" s="112">
        <v>319945</v>
      </c>
      <c r="K162" s="103">
        <v>570</v>
      </c>
      <c r="L162" s="112">
        <v>191905</v>
      </c>
      <c r="M162" s="103">
        <v>503</v>
      </c>
      <c r="N162" s="112">
        <v>267693</v>
      </c>
      <c r="O162" s="103">
        <v>154</v>
      </c>
      <c r="P162" s="112">
        <v>320519</v>
      </c>
      <c r="Q162" s="103">
        <v>219</v>
      </c>
      <c r="R162" s="112">
        <v>323251</v>
      </c>
      <c r="S162" s="104">
        <v>1086</v>
      </c>
      <c r="T162" s="112">
        <v>394098</v>
      </c>
      <c r="U162" s="104">
        <v>2555</v>
      </c>
      <c r="V162" s="112">
        <v>481931</v>
      </c>
      <c r="W162" s="104">
        <v>1895</v>
      </c>
      <c r="X162" s="112">
        <v>270698</v>
      </c>
      <c r="Y162" s="104">
        <v>2859</v>
      </c>
      <c r="Z162" s="112">
        <v>289399</v>
      </c>
      <c r="AA162" s="104">
        <v>3259</v>
      </c>
      <c r="AB162" s="112">
        <v>362311</v>
      </c>
      <c r="AC162" s="104">
        <v>1758</v>
      </c>
      <c r="AD162" s="112">
        <v>303658</v>
      </c>
      <c r="AE162" s="104">
        <v>1530</v>
      </c>
      <c r="AF162" s="112">
        <v>336534</v>
      </c>
      <c r="AG162" s="103">
        <v>848</v>
      </c>
      <c r="AH162" s="112">
        <v>375056</v>
      </c>
      <c r="AI162" s="104">
        <v>1053</v>
      </c>
      <c r="AJ162" s="112">
        <v>161319</v>
      </c>
      <c r="AK162" s="104">
        <v>4001</v>
      </c>
      <c r="AL162" s="112">
        <v>415668</v>
      </c>
      <c r="AM162" s="104">
        <v>4377</v>
      </c>
      <c r="AN162" s="112">
        <v>503648</v>
      </c>
      <c r="AO162" s="104">
        <v>4359</v>
      </c>
      <c r="AP162" s="112">
        <v>190925</v>
      </c>
      <c r="AQ162" s="104">
        <v>3744</v>
      </c>
      <c r="AR162" s="112">
        <v>117039</v>
      </c>
      <c r="AS162" s="104">
        <v>4169</v>
      </c>
      <c r="AT162" s="112">
        <v>229589</v>
      </c>
      <c r="AU162" s="104">
        <v>3037</v>
      </c>
      <c r="AV162" s="112">
        <v>127955</v>
      </c>
      <c r="AW162" s="104">
        <v>2661</v>
      </c>
      <c r="AX162" s="112">
        <v>148503</v>
      </c>
      <c r="AY162" s="104">
        <v>4227</v>
      </c>
      <c r="AZ162" s="112">
        <v>208432</v>
      </c>
      <c r="BA162" s="104">
        <v>1662</v>
      </c>
      <c r="BB162" s="112">
        <v>108077</v>
      </c>
      <c r="BC162" s="104">
        <v>3836</v>
      </c>
      <c r="BD162" s="112">
        <v>149521</v>
      </c>
      <c r="BE162" s="104">
        <v>2528</v>
      </c>
      <c r="BF162" s="112">
        <v>172093</v>
      </c>
      <c r="BG162" s="104">
        <v>2839</v>
      </c>
      <c r="BH162" s="112">
        <v>207199</v>
      </c>
      <c r="BI162" s="104">
        <v>2145</v>
      </c>
      <c r="BJ162" s="112">
        <v>143438</v>
      </c>
      <c r="BK162" s="104">
        <v>3495</v>
      </c>
      <c r="BL162" s="112">
        <v>175181</v>
      </c>
      <c r="BM162" s="104">
        <v>4073</v>
      </c>
      <c r="BN162" s="112">
        <v>214377</v>
      </c>
      <c r="BO162" s="104">
        <v>4373</v>
      </c>
      <c r="BP162" s="112">
        <v>209451</v>
      </c>
      <c r="BQ162" s="104">
        <v>3494</v>
      </c>
      <c r="BR162" s="112">
        <v>264809</v>
      </c>
      <c r="BS162" s="104">
        <v>4425</v>
      </c>
      <c r="BT162" s="112">
        <v>251031</v>
      </c>
      <c r="BU162" s="104">
        <v>4664</v>
      </c>
      <c r="BV162" s="112">
        <v>243483</v>
      </c>
      <c r="BW162" s="104">
        <v>4126</v>
      </c>
      <c r="BX162" s="112">
        <v>228353</v>
      </c>
      <c r="BY162" s="104">
        <v>3669</v>
      </c>
      <c r="BZ162" s="112">
        <v>224571</v>
      </c>
      <c r="CA162" s="104">
        <v>3772</v>
      </c>
      <c r="CB162" s="112">
        <v>193359</v>
      </c>
      <c r="CC162" s="104">
        <v>4595</v>
      </c>
      <c r="CD162" s="112">
        <v>229843</v>
      </c>
      <c r="CE162" s="104">
        <v>2407</v>
      </c>
      <c r="CF162" s="112">
        <v>163222</v>
      </c>
      <c r="CG162" s="104">
        <v>2478</v>
      </c>
      <c r="CH162" s="112">
        <v>193819</v>
      </c>
      <c r="CI162" s="104">
        <v>3460</v>
      </c>
      <c r="CJ162" s="112">
        <v>306758</v>
      </c>
      <c r="CK162" s="104">
        <v>4765</v>
      </c>
      <c r="CL162" s="112">
        <v>216390</v>
      </c>
      <c r="CM162" s="104">
        <v>4727</v>
      </c>
      <c r="CN162" s="112">
        <v>343102</v>
      </c>
      <c r="CO162" s="104">
        <v>5511</v>
      </c>
      <c r="CP162" s="112">
        <v>307857</v>
      </c>
      <c r="CQ162" s="104">
        <v>7607</v>
      </c>
      <c r="CR162" s="112">
        <v>215334</v>
      </c>
      <c r="CS162" s="104">
        <v>6683</v>
      </c>
      <c r="CT162" s="112">
        <v>137544</v>
      </c>
      <c r="CU162" s="104">
        <v>3813</v>
      </c>
      <c r="CV162" s="112">
        <v>184084</v>
      </c>
      <c r="CW162" s="104">
        <v>4675</v>
      </c>
      <c r="CX162" s="112">
        <v>139828</v>
      </c>
      <c r="CY162" s="104">
        <v>3504</v>
      </c>
      <c r="CZ162" s="112">
        <v>149949</v>
      </c>
      <c r="DA162" s="104">
        <v>5279</v>
      </c>
      <c r="DB162" s="112">
        <v>196885</v>
      </c>
      <c r="DC162" s="104">
        <v>3470</v>
      </c>
      <c r="DD162" s="112">
        <v>191868</v>
      </c>
      <c r="DE162" s="104">
        <v>2770</v>
      </c>
      <c r="DF162" s="112">
        <v>247752</v>
      </c>
      <c r="DG162" s="104">
        <v>4920</v>
      </c>
      <c r="DH162" s="112">
        <v>207386</v>
      </c>
      <c r="DI162" s="112">
        <v>164605</v>
      </c>
      <c r="DJ162" s="112">
        <v>161589</v>
      </c>
      <c r="DK162" s="112">
        <v>291464</v>
      </c>
      <c r="DL162" s="112">
        <v>110299</v>
      </c>
      <c r="DM162" s="112">
        <v>185800</v>
      </c>
      <c r="DN162" s="112">
        <v>135842</v>
      </c>
      <c r="DO162" s="112">
        <v>129437</v>
      </c>
      <c r="DP162" s="112">
        <v>173487</v>
      </c>
      <c r="DQ162" s="112">
        <v>157957</v>
      </c>
      <c r="DR162" s="112">
        <v>202652</v>
      </c>
      <c r="DS162" s="112">
        <v>139865</v>
      </c>
      <c r="DT162" s="112">
        <v>198806</v>
      </c>
      <c r="DU162" s="112">
        <v>187470</v>
      </c>
      <c r="DV162" s="112">
        <v>186060</v>
      </c>
      <c r="DW162" s="112">
        <v>250223</v>
      </c>
      <c r="DX162" s="112">
        <v>138727</v>
      </c>
    </row>
    <row r="163" spans="1:128" x14ac:dyDescent="0.2">
      <c r="A163" s="105" t="s">
        <v>540</v>
      </c>
      <c r="B163" s="112">
        <v>217705</v>
      </c>
      <c r="C163" s="114">
        <v>20689</v>
      </c>
      <c r="D163" s="112">
        <v>316121</v>
      </c>
      <c r="E163" s="114">
        <v>23608</v>
      </c>
      <c r="F163" s="112">
        <v>260205</v>
      </c>
      <c r="G163" s="114">
        <v>22554</v>
      </c>
      <c r="H163" s="112">
        <v>228541</v>
      </c>
      <c r="I163" s="114">
        <v>21062</v>
      </c>
      <c r="J163" s="112">
        <v>307979</v>
      </c>
      <c r="K163" s="114">
        <v>21666</v>
      </c>
      <c r="L163" s="112">
        <v>232473</v>
      </c>
      <c r="M163" s="114">
        <v>20352</v>
      </c>
      <c r="N163" s="112">
        <v>269354</v>
      </c>
      <c r="O163" s="114">
        <v>19691</v>
      </c>
      <c r="P163" s="112">
        <v>347357</v>
      </c>
      <c r="Q163" s="114">
        <v>21204</v>
      </c>
      <c r="R163" s="112">
        <v>307807</v>
      </c>
      <c r="S163" s="114">
        <v>17958</v>
      </c>
      <c r="T163" s="112">
        <v>295939</v>
      </c>
      <c r="U163" s="114">
        <v>16310</v>
      </c>
      <c r="V163" s="112">
        <v>358879</v>
      </c>
      <c r="W163" s="114">
        <v>17508</v>
      </c>
      <c r="X163" s="112">
        <v>296722</v>
      </c>
      <c r="Y163" s="114">
        <v>15545</v>
      </c>
      <c r="Z163" s="112">
        <v>286429</v>
      </c>
      <c r="AA163" s="114">
        <v>15606</v>
      </c>
      <c r="AB163" s="112">
        <v>341703</v>
      </c>
      <c r="AC163" s="114">
        <v>15474</v>
      </c>
      <c r="AD163" s="112">
        <v>247934</v>
      </c>
      <c r="AE163" s="114">
        <v>14446</v>
      </c>
      <c r="AF163" s="112">
        <v>235665</v>
      </c>
      <c r="AG163" s="114">
        <v>14529</v>
      </c>
      <c r="AH163" s="112">
        <v>309684</v>
      </c>
      <c r="AI163" s="114">
        <v>13081</v>
      </c>
      <c r="AJ163" s="112">
        <v>263622</v>
      </c>
      <c r="AK163" s="114">
        <v>12640</v>
      </c>
      <c r="AL163" s="112">
        <v>244009</v>
      </c>
      <c r="AM163" s="114">
        <v>13637</v>
      </c>
      <c r="AN163" s="112">
        <v>331331</v>
      </c>
      <c r="AO163" s="114">
        <v>13723</v>
      </c>
      <c r="AP163" s="112">
        <v>233717</v>
      </c>
      <c r="AQ163" s="114">
        <v>11879</v>
      </c>
      <c r="AR163" s="112">
        <v>233828</v>
      </c>
      <c r="AS163" s="114">
        <v>10745</v>
      </c>
      <c r="AT163" s="112">
        <v>281262</v>
      </c>
      <c r="AU163" s="114">
        <v>12121</v>
      </c>
      <c r="AV163" s="112">
        <v>217201</v>
      </c>
      <c r="AW163" s="114">
        <v>11002</v>
      </c>
      <c r="AX163" s="112">
        <v>220200</v>
      </c>
      <c r="AY163" s="114">
        <v>11080</v>
      </c>
      <c r="AZ163" s="112">
        <v>292031</v>
      </c>
      <c r="BA163" s="114">
        <v>10331</v>
      </c>
      <c r="BB163" s="112">
        <v>203037</v>
      </c>
      <c r="BC163" s="114">
        <v>10222</v>
      </c>
      <c r="BD163" s="112">
        <v>202115</v>
      </c>
      <c r="BE163" s="114">
        <v>10549</v>
      </c>
      <c r="BF163" s="112">
        <v>271279</v>
      </c>
      <c r="BG163" s="104">
        <v>9794</v>
      </c>
      <c r="BH163" s="112">
        <v>207445</v>
      </c>
      <c r="BI163" s="114">
        <v>10136</v>
      </c>
      <c r="BJ163" s="112">
        <v>208793</v>
      </c>
      <c r="BK163" s="114">
        <v>10055</v>
      </c>
      <c r="BL163" s="112">
        <v>257100</v>
      </c>
      <c r="BM163" s="104">
        <v>9957</v>
      </c>
      <c r="BN163" s="112">
        <v>203858</v>
      </c>
      <c r="BO163" s="104">
        <v>9547</v>
      </c>
      <c r="BP163" s="112">
        <v>190044</v>
      </c>
      <c r="BQ163" s="104">
        <v>7700</v>
      </c>
      <c r="BR163" s="112">
        <v>241631</v>
      </c>
      <c r="BS163" s="104">
        <v>8506</v>
      </c>
      <c r="BT163" s="112">
        <v>195715</v>
      </c>
      <c r="BU163" s="104">
        <v>8823</v>
      </c>
      <c r="BV163" s="112">
        <v>196193</v>
      </c>
      <c r="BW163" s="104">
        <v>8668</v>
      </c>
      <c r="BX163" s="112">
        <v>223576</v>
      </c>
      <c r="BY163" s="104">
        <v>7347</v>
      </c>
      <c r="BZ163" s="112">
        <v>185365</v>
      </c>
      <c r="CA163" s="104">
        <v>8246</v>
      </c>
      <c r="CB163" s="112">
        <v>198828</v>
      </c>
      <c r="CC163" s="104">
        <v>8085</v>
      </c>
      <c r="CD163" s="112">
        <v>254759</v>
      </c>
      <c r="CE163" s="104">
        <v>6860</v>
      </c>
      <c r="CF163" s="112">
        <v>215446</v>
      </c>
      <c r="CG163" s="104">
        <v>7733</v>
      </c>
      <c r="CH163" s="112">
        <v>212759</v>
      </c>
      <c r="CI163" s="104">
        <v>6954</v>
      </c>
      <c r="CJ163" s="112">
        <v>257594</v>
      </c>
      <c r="CK163" s="104">
        <v>7365</v>
      </c>
      <c r="CL163" s="112">
        <v>174823</v>
      </c>
      <c r="CM163" s="104">
        <v>6476</v>
      </c>
      <c r="CN163" s="112">
        <v>187335</v>
      </c>
      <c r="CO163" s="104">
        <v>6235</v>
      </c>
      <c r="CP163" s="112">
        <v>220219</v>
      </c>
      <c r="CQ163" s="104">
        <v>6936</v>
      </c>
      <c r="CR163" s="112">
        <v>179236</v>
      </c>
      <c r="CS163" s="104">
        <v>5888</v>
      </c>
      <c r="CT163" s="112">
        <v>175546</v>
      </c>
      <c r="CU163" s="104">
        <v>6855</v>
      </c>
      <c r="CV163" s="112">
        <v>207437</v>
      </c>
      <c r="CW163" s="104">
        <v>6456</v>
      </c>
      <c r="CX163" s="112">
        <v>174183</v>
      </c>
      <c r="CY163" s="104">
        <v>6052</v>
      </c>
      <c r="CZ163" s="112">
        <v>191619</v>
      </c>
      <c r="DA163" s="104">
        <v>6256</v>
      </c>
      <c r="DB163" s="112">
        <v>229028</v>
      </c>
      <c r="DC163" s="104">
        <v>6386</v>
      </c>
      <c r="DD163" s="112">
        <v>172887</v>
      </c>
      <c r="DE163" s="104">
        <v>6506</v>
      </c>
      <c r="DF163" s="112">
        <v>176262</v>
      </c>
      <c r="DG163" s="104">
        <v>5937</v>
      </c>
      <c r="DH163" s="112">
        <v>227155</v>
      </c>
      <c r="DI163" s="112">
        <v>184288</v>
      </c>
      <c r="DJ163" s="112">
        <v>148486</v>
      </c>
      <c r="DK163" s="112">
        <v>218013</v>
      </c>
      <c r="DL163" s="112">
        <v>157610</v>
      </c>
      <c r="DM163" s="112">
        <v>153975</v>
      </c>
      <c r="DN163" s="112">
        <v>194350</v>
      </c>
      <c r="DO163" s="112">
        <v>163213</v>
      </c>
      <c r="DP163" s="112">
        <v>150846</v>
      </c>
      <c r="DQ163" s="112">
        <v>188876</v>
      </c>
      <c r="DR163" s="112">
        <v>147912</v>
      </c>
      <c r="DS163" s="112">
        <v>137403</v>
      </c>
      <c r="DT163" s="112">
        <v>177478</v>
      </c>
      <c r="DU163" s="112">
        <v>126636</v>
      </c>
      <c r="DV163" s="112">
        <v>133930</v>
      </c>
      <c r="DW163" s="112">
        <v>158535</v>
      </c>
      <c r="DX163" s="112">
        <v>132397</v>
      </c>
    </row>
    <row r="164" spans="1:128" x14ac:dyDescent="0.2">
      <c r="A164" s="105" t="s">
        <v>477</v>
      </c>
      <c r="B164" s="108">
        <v>58765</v>
      </c>
      <c r="C164" s="104">
        <v>4481</v>
      </c>
      <c r="D164" s="108">
        <v>71477</v>
      </c>
      <c r="E164" s="104">
        <v>3387</v>
      </c>
      <c r="F164" s="108">
        <v>59141</v>
      </c>
      <c r="G164" s="104">
        <v>4595</v>
      </c>
      <c r="H164" s="108">
        <v>60387</v>
      </c>
      <c r="I164" s="104">
        <v>6538</v>
      </c>
      <c r="J164" s="108">
        <v>83516</v>
      </c>
      <c r="K164" s="104">
        <v>4598</v>
      </c>
      <c r="L164" s="108">
        <v>60712</v>
      </c>
      <c r="M164" s="104">
        <v>4144</v>
      </c>
      <c r="N164" s="108">
        <v>58427</v>
      </c>
      <c r="O164" s="104">
        <v>4360</v>
      </c>
      <c r="P164" s="108">
        <v>73193</v>
      </c>
      <c r="Q164" s="104">
        <v>4102</v>
      </c>
      <c r="R164" s="108">
        <v>61459</v>
      </c>
      <c r="S164" s="104">
        <v>4869</v>
      </c>
      <c r="T164" s="108">
        <v>62970</v>
      </c>
      <c r="U164" s="104">
        <v>5175</v>
      </c>
      <c r="V164" s="112">
        <v>332618</v>
      </c>
      <c r="W164" s="104">
        <v>5233</v>
      </c>
      <c r="X164" s="112">
        <v>323012</v>
      </c>
      <c r="Y164" s="104">
        <v>4843</v>
      </c>
      <c r="Z164" s="112">
        <v>328446</v>
      </c>
      <c r="AA164" s="104">
        <v>4457</v>
      </c>
      <c r="AB164" s="112">
        <v>394929</v>
      </c>
      <c r="AC164" s="104">
        <v>4882</v>
      </c>
      <c r="AD164" s="112">
        <v>173139</v>
      </c>
      <c r="AE164" s="104">
        <v>5108</v>
      </c>
      <c r="AF164" s="112">
        <v>159877</v>
      </c>
      <c r="AG164" s="104">
        <v>4176</v>
      </c>
      <c r="AH164" s="112">
        <v>155514</v>
      </c>
      <c r="AI164" s="104">
        <v>4453</v>
      </c>
      <c r="AJ164" s="112">
        <v>119376</v>
      </c>
      <c r="AK164" s="104">
        <v>4516</v>
      </c>
      <c r="AL164" s="112">
        <v>119257</v>
      </c>
      <c r="AM164" s="104">
        <v>3031</v>
      </c>
      <c r="AN164" s="112">
        <v>120580</v>
      </c>
      <c r="AO164" s="104">
        <v>3387</v>
      </c>
      <c r="AP164" s="108">
        <v>92084</v>
      </c>
      <c r="AQ164" s="104">
        <v>2873</v>
      </c>
      <c r="AR164" s="108">
        <v>84422</v>
      </c>
      <c r="AS164" s="104">
        <v>3009</v>
      </c>
      <c r="AT164" s="112">
        <v>132024</v>
      </c>
      <c r="AU164" s="104">
        <v>3812</v>
      </c>
      <c r="AV164" s="108">
        <v>92701</v>
      </c>
      <c r="AW164" s="104">
        <v>3880</v>
      </c>
      <c r="AX164" s="108">
        <v>70051</v>
      </c>
      <c r="AY164" s="104">
        <v>3770</v>
      </c>
      <c r="AZ164" s="112">
        <v>107995</v>
      </c>
      <c r="BA164" s="104">
        <v>3974</v>
      </c>
      <c r="BB164" s="112">
        <v>103017</v>
      </c>
      <c r="BC164" s="104">
        <v>4220</v>
      </c>
      <c r="BD164" s="112">
        <v>110187</v>
      </c>
      <c r="BE164" s="104">
        <v>3122</v>
      </c>
      <c r="BF164" s="112">
        <v>127951</v>
      </c>
      <c r="BG164" s="104">
        <v>3365</v>
      </c>
      <c r="BH164" s="108">
        <v>81942</v>
      </c>
      <c r="BI164" s="104">
        <v>5920</v>
      </c>
      <c r="BJ164" s="108">
        <v>79827</v>
      </c>
      <c r="BK164" s="104">
        <v>4241</v>
      </c>
      <c r="BL164" s="108">
        <v>95258</v>
      </c>
      <c r="BM164" s="104">
        <v>3765</v>
      </c>
      <c r="BN164" s="108">
        <v>69207</v>
      </c>
      <c r="BO164" s="104">
        <v>3616</v>
      </c>
      <c r="BP164" s="108">
        <v>67600</v>
      </c>
      <c r="BQ164" s="104">
        <v>3840</v>
      </c>
      <c r="BR164" s="108">
        <v>90525</v>
      </c>
      <c r="BS164" s="104">
        <v>4266</v>
      </c>
      <c r="BT164" s="108">
        <v>85742</v>
      </c>
      <c r="BU164" s="104">
        <v>3940</v>
      </c>
      <c r="BV164" s="108">
        <v>76278</v>
      </c>
      <c r="BW164" s="104">
        <v>5225</v>
      </c>
      <c r="BX164" s="112">
        <v>102723</v>
      </c>
      <c r="BY164" s="104">
        <v>4293</v>
      </c>
      <c r="BZ164" s="108">
        <v>79309</v>
      </c>
      <c r="CA164" s="104">
        <v>4095</v>
      </c>
      <c r="CB164" s="108">
        <v>74649</v>
      </c>
      <c r="CC164" s="104">
        <v>3673</v>
      </c>
      <c r="CD164" s="112">
        <v>103458</v>
      </c>
      <c r="CE164" s="104">
        <v>3539</v>
      </c>
      <c r="CF164" s="112">
        <v>236700</v>
      </c>
      <c r="CG164" s="104">
        <v>3632</v>
      </c>
      <c r="CH164" s="112">
        <v>266756</v>
      </c>
      <c r="CI164" s="104">
        <v>3491</v>
      </c>
      <c r="CJ164" s="112">
        <v>456847</v>
      </c>
      <c r="CK164" s="104">
        <v>4254</v>
      </c>
      <c r="CL164" s="112">
        <v>391788</v>
      </c>
      <c r="CM164" s="104">
        <v>6164</v>
      </c>
      <c r="CN164" s="112">
        <v>312515</v>
      </c>
      <c r="CO164" s="104">
        <v>5092</v>
      </c>
      <c r="CP164" s="112">
        <v>383604</v>
      </c>
      <c r="CQ164" s="104">
        <v>3488</v>
      </c>
      <c r="CR164" s="112">
        <v>241782</v>
      </c>
      <c r="CS164" s="104">
        <v>5153</v>
      </c>
      <c r="CT164" s="112">
        <v>146609</v>
      </c>
      <c r="CU164" s="104">
        <v>3428</v>
      </c>
      <c r="CV164" s="108">
        <v>90330</v>
      </c>
      <c r="CW164" s="104">
        <v>3347</v>
      </c>
      <c r="CX164" s="108">
        <v>14714</v>
      </c>
      <c r="CY164" s="104">
        <v>1870</v>
      </c>
      <c r="CZ164" s="107">
        <v>7378</v>
      </c>
      <c r="DA164" s="104">
        <v>1360</v>
      </c>
      <c r="DB164" s="107">
        <v>1909</v>
      </c>
      <c r="DC164" s="103">
        <v>973</v>
      </c>
      <c r="DD164" s="107">
        <v>5417</v>
      </c>
      <c r="DE164" s="104">
        <v>1487</v>
      </c>
      <c r="DF164" s="112">
        <v>222622</v>
      </c>
      <c r="DG164" s="104">
        <v>1483</v>
      </c>
      <c r="DH164" s="112">
        <v>537213</v>
      </c>
      <c r="DI164" s="112">
        <v>187090</v>
      </c>
      <c r="DJ164" s="112">
        <v>149741</v>
      </c>
      <c r="DK164" s="112">
        <v>252212</v>
      </c>
      <c r="DL164" s="112">
        <v>177613</v>
      </c>
      <c r="DM164" s="112">
        <v>183720</v>
      </c>
      <c r="DN164" s="112">
        <v>221162</v>
      </c>
      <c r="DO164" s="112">
        <v>245183</v>
      </c>
      <c r="DP164" s="112">
        <v>179498</v>
      </c>
      <c r="DQ164" s="112">
        <v>219284</v>
      </c>
      <c r="DR164" s="112">
        <v>163813</v>
      </c>
      <c r="DS164" s="112">
        <v>205293</v>
      </c>
      <c r="DT164" s="112">
        <v>213017</v>
      </c>
      <c r="DU164" s="112">
        <v>171732</v>
      </c>
      <c r="DV164" s="112">
        <v>121197</v>
      </c>
      <c r="DW164" s="112">
        <v>141212</v>
      </c>
      <c r="DX164" s="112">
        <v>131895</v>
      </c>
    </row>
    <row r="165" spans="1:128" x14ac:dyDescent="0.2">
      <c r="A165" s="105" t="s">
        <v>193</v>
      </c>
      <c r="B165" s="112">
        <v>443832</v>
      </c>
      <c r="C165" s="115">
        <v>626505</v>
      </c>
      <c r="D165" s="112">
        <v>513965</v>
      </c>
      <c r="E165" s="115">
        <v>624639</v>
      </c>
      <c r="F165" s="112">
        <v>413285</v>
      </c>
      <c r="G165" s="115">
        <v>572484</v>
      </c>
      <c r="H165" s="112">
        <v>352265</v>
      </c>
      <c r="I165" s="115">
        <v>541866</v>
      </c>
      <c r="J165" s="112">
        <v>431944</v>
      </c>
      <c r="K165" s="115">
        <v>505564</v>
      </c>
      <c r="L165" s="112">
        <v>349455</v>
      </c>
      <c r="M165" s="115">
        <v>507395</v>
      </c>
      <c r="N165" s="112">
        <v>327025</v>
      </c>
      <c r="O165" s="115">
        <v>466653</v>
      </c>
      <c r="P165" s="112">
        <v>398846</v>
      </c>
      <c r="Q165" s="115">
        <v>448240</v>
      </c>
      <c r="R165" s="112">
        <v>309484</v>
      </c>
      <c r="S165" s="115">
        <v>402417</v>
      </c>
      <c r="T165" s="112">
        <v>292797</v>
      </c>
      <c r="U165" s="115">
        <v>378114</v>
      </c>
      <c r="V165" s="112">
        <v>360503</v>
      </c>
      <c r="W165" s="115">
        <v>417812</v>
      </c>
      <c r="X165" s="112">
        <v>287209</v>
      </c>
      <c r="Y165" s="115">
        <v>349311</v>
      </c>
      <c r="Z165" s="112">
        <v>279504</v>
      </c>
      <c r="AA165" s="115">
        <v>320686</v>
      </c>
      <c r="AB165" s="112">
        <v>329448</v>
      </c>
      <c r="AC165" s="115">
        <v>318352</v>
      </c>
      <c r="AD165" s="112">
        <v>232621</v>
      </c>
      <c r="AE165" s="115">
        <v>297537</v>
      </c>
      <c r="AF165" s="112">
        <v>221599</v>
      </c>
      <c r="AG165" s="115">
        <v>293214</v>
      </c>
      <c r="AH165" s="112">
        <v>263383</v>
      </c>
      <c r="AI165" s="115">
        <v>283940</v>
      </c>
      <c r="AJ165" s="112">
        <v>236895</v>
      </c>
      <c r="AK165" s="115">
        <v>276626</v>
      </c>
      <c r="AL165" s="112">
        <v>223165</v>
      </c>
      <c r="AM165" s="115">
        <v>283403</v>
      </c>
      <c r="AN165" s="112">
        <v>247173</v>
      </c>
      <c r="AO165" s="115">
        <v>261866</v>
      </c>
      <c r="AP165" s="112">
        <v>207775</v>
      </c>
      <c r="AQ165" s="115">
        <v>260728</v>
      </c>
      <c r="AR165" s="112">
        <v>216107</v>
      </c>
      <c r="AS165" s="115">
        <v>241997</v>
      </c>
      <c r="AT165" s="112">
        <v>260686</v>
      </c>
      <c r="AU165" s="115">
        <v>256723</v>
      </c>
      <c r="AV165" s="112">
        <v>209741</v>
      </c>
      <c r="AW165" s="115">
        <v>234262</v>
      </c>
      <c r="AX165" s="112">
        <v>195524</v>
      </c>
      <c r="AY165" s="115">
        <v>231969</v>
      </c>
      <c r="AZ165" s="112">
        <v>249226</v>
      </c>
      <c r="BA165" s="115">
        <v>213683</v>
      </c>
      <c r="BB165" s="112">
        <v>187109</v>
      </c>
      <c r="BC165" s="115">
        <v>210816</v>
      </c>
      <c r="BD165" s="112">
        <v>196506</v>
      </c>
      <c r="BE165" s="115">
        <v>232430</v>
      </c>
      <c r="BF165" s="112">
        <v>312178</v>
      </c>
      <c r="BG165" s="115">
        <v>243596</v>
      </c>
      <c r="BH165" s="112">
        <v>287457</v>
      </c>
      <c r="BI165" s="115">
        <v>288104</v>
      </c>
      <c r="BJ165" s="112">
        <v>252405</v>
      </c>
      <c r="BK165" s="115">
        <v>262020</v>
      </c>
      <c r="BL165" s="112">
        <v>309850</v>
      </c>
      <c r="BM165" s="115">
        <v>241312</v>
      </c>
      <c r="BN165" s="112">
        <v>254412</v>
      </c>
      <c r="BO165" s="115">
        <v>246043</v>
      </c>
      <c r="BP165" s="112">
        <v>256079</v>
      </c>
      <c r="BQ165" s="115">
        <v>217042</v>
      </c>
      <c r="BR165" s="112">
        <v>294712</v>
      </c>
      <c r="BS165" s="115">
        <v>220220</v>
      </c>
      <c r="BT165" s="112">
        <v>214689</v>
      </c>
      <c r="BU165" s="115">
        <v>236026</v>
      </c>
      <c r="BV165" s="112">
        <v>237376</v>
      </c>
      <c r="BW165" s="115">
        <v>229194</v>
      </c>
      <c r="BX165" s="112">
        <v>315350</v>
      </c>
      <c r="BY165" s="115">
        <v>235859</v>
      </c>
      <c r="BZ165" s="112">
        <v>218532</v>
      </c>
      <c r="CA165" s="115">
        <v>226711</v>
      </c>
      <c r="CB165" s="112">
        <v>217709</v>
      </c>
      <c r="CC165" s="115">
        <v>220941</v>
      </c>
      <c r="CD165" s="112">
        <v>269731</v>
      </c>
      <c r="CE165" s="115">
        <v>206172</v>
      </c>
      <c r="CF165" s="112">
        <v>212318</v>
      </c>
      <c r="CG165" s="115">
        <v>227087</v>
      </c>
      <c r="CH165" s="112">
        <v>212047</v>
      </c>
      <c r="CI165" s="115">
        <v>202646</v>
      </c>
      <c r="CJ165" s="112">
        <v>228547</v>
      </c>
      <c r="CK165" s="115">
        <v>198389</v>
      </c>
      <c r="CL165" s="112">
        <v>194078</v>
      </c>
      <c r="CM165" s="115">
        <v>196684</v>
      </c>
      <c r="CN165" s="112">
        <v>188339</v>
      </c>
      <c r="CO165" s="115">
        <v>168085</v>
      </c>
      <c r="CP165" s="112">
        <v>267255</v>
      </c>
      <c r="CQ165" s="115">
        <v>174610</v>
      </c>
      <c r="CR165" s="112">
        <v>174962</v>
      </c>
      <c r="CS165" s="115">
        <v>185195</v>
      </c>
      <c r="CT165" s="112">
        <v>167639</v>
      </c>
      <c r="CU165" s="115">
        <v>177028</v>
      </c>
      <c r="CV165" s="112">
        <v>226509</v>
      </c>
      <c r="CW165" s="115">
        <v>175500</v>
      </c>
      <c r="CX165" s="112">
        <v>188133</v>
      </c>
      <c r="CY165" s="115">
        <v>183371</v>
      </c>
      <c r="CZ165" s="112">
        <v>163876</v>
      </c>
      <c r="DA165" s="115">
        <v>158890</v>
      </c>
      <c r="DB165" s="112">
        <v>215516</v>
      </c>
      <c r="DC165" s="115">
        <v>168951</v>
      </c>
      <c r="DD165" s="112">
        <v>189934</v>
      </c>
      <c r="DE165" s="115">
        <v>181247</v>
      </c>
      <c r="DF165" s="112">
        <v>178481</v>
      </c>
      <c r="DG165" s="115">
        <v>155568</v>
      </c>
      <c r="DH165" s="112">
        <v>213941</v>
      </c>
      <c r="DI165" s="112">
        <v>186153</v>
      </c>
      <c r="DJ165" s="112">
        <v>181056</v>
      </c>
      <c r="DK165" s="112">
        <v>216015</v>
      </c>
      <c r="DL165" s="112">
        <v>171954</v>
      </c>
      <c r="DM165" s="112">
        <v>182160</v>
      </c>
      <c r="DN165" s="112">
        <v>215574</v>
      </c>
      <c r="DO165" s="112">
        <v>179493</v>
      </c>
      <c r="DP165" s="112">
        <v>172377</v>
      </c>
      <c r="DQ165" s="112">
        <v>202719</v>
      </c>
      <c r="DR165" s="112">
        <v>167280</v>
      </c>
      <c r="DS165" s="112">
        <v>128074</v>
      </c>
      <c r="DT165" s="112">
        <v>161934</v>
      </c>
      <c r="DU165" s="112">
        <v>124547</v>
      </c>
      <c r="DV165" s="112">
        <v>133448</v>
      </c>
      <c r="DW165" s="112">
        <v>163198</v>
      </c>
      <c r="DX165" s="112">
        <v>129622</v>
      </c>
    </row>
    <row r="166" spans="1:128" x14ac:dyDescent="0.2">
      <c r="A166" s="105" t="s">
        <v>221</v>
      </c>
      <c r="B166" s="113">
        <v>1037264</v>
      </c>
      <c r="C166" s="116">
        <v>1161265</v>
      </c>
      <c r="D166" s="113">
        <v>1297202</v>
      </c>
      <c r="E166" s="116">
        <v>1281602</v>
      </c>
      <c r="F166" s="113">
        <v>1009720</v>
      </c>
      <c r="G166" s="116">
        <v>1201904</v>
      </c>
      <c r="H166" s="113">
        <v>1081762</v>
      </c>
      <c r="I166" s="116">
        <v>1248929</v>
      </c>
      <c r="J166" s="113">
        <v>1169668</v>
      </c>
      <c r="K166" s="116">
        <v>1153995</v>
      </c>
      <c r="L166" s="112">
        <v>988644</v>
      </c>
      <c r="M166" s="116">
        <v>1160300</v>
      </c>
      <c r="N166" s="112">
        <v>879485</v>
      </c>
      <c r="O166" s="116">
        <v>1154601</v>
      </c>
      <c r="P166" s="113">
        <v>1087562</v>
      </c>
      <c r="Q166" s="116">
        <v>1140172</v>
      </c>
      <c r="R166" s="113">
        <v>1053896</v>
      </c>
      <c r="S166" s="116">
        <v>1240894</v>
      </c>
      <c r="T166" s="113">
        <v>1078514</v>
      </c>
      <c r="U166" s="116">
        <v>1012035</v>
      </c>
      <c r="V166" s="113">
        <v>1705793</v>
      </c>
      <c r="W166" s="116">
        <v>1123991</v>
      </c>
      <c r="X166" s="113">
        <v>1350086</v>
      </c>
      <c r="Y166" s="116">
        <v>1059558</v>
      </c>
      <c r="Z166" s="113">
        <v>1273914</v>
      </c>
      <c r="AA166" s="116">
        <v>1025110</v>
      </c>
      <c r="AB166" s="113">
        <v>1563488</v>
      </c>
      <c r="AC166" s="116">
        <v>1121751</v>
      </c>
      <c r="AD166" s="112">
        <v>708237</v>
      </c>
      <c r="AE166" s="115">
        <v>585093</v>
      </c>
      <c r="AF166" s="112">
        <v>313344</v>
      </c>
      <c r="AG166" s="115">
        <v>247775</v>
      </c>
      <c r="AH166" s="112">
        <v>248163</v>
      </c>
      <c r="AI166" s="115">
        <v>197813</v>
      </c>
      <c r="AJ166" s="112">
        <v>139698</v>
      </c>
      <c r="AK166" s="115">
        <v>177511</v>
      </c>
      <c r="AL166" s="108">
        <v>92276</v>
      </c>
      <c r="AM166" s="115">
        <v>153515</v>
      </c>
      <c r="AN166" s="108">
        <v>74572</v>
      </c>
      <c r="AO166" s="115">
        <v>102585</v>
      </c>
      <c r="AP166" s="108">
        <v>34190</v>
      </c>
      <c r="AQ166" s="114">
        <v>67804</v>
      </c>
      <c r="AR166" s="108">
        <v>41195</v>
      </c>
      <c r="AS166" s="114">
        <v>51263</v>
      </c>
      <c r="AT166" s="112">
        <v>155628</v>
      </c>
      <c r="AU166" s="114">
        <v>80621</v>
      </c>
      <c r="AV166" s="108">
        <v>94001</v>
      </c>
      <c r="AW166" s="114">
        <v>59067</v>
      </c>
      <c r="AX166" s="112">
        <v>109528</v>
      </c>
      <c r="AY166" s="114">
        <v>72374</v>
      </c>
      <c r="AZ166" s="112">
        <v>122389</v>
      </c>
      <c r="BA166" s="114">
        <v>72003</v>
      </c>
      <c r="BB166" s="108">
        <v>73815</v>
      </c>
      <c r="BC166" s="114">
        <v>62727</v>
      </c>
      <c r="BD166" s="108">
        <v>82635</v>
      </c>
      <c r="BE166" s="114">
        <v>63807</v>
      </c>
      <c r="BF166" s="112">
        <v>135331</v>
      </c>
      <c r="BG166" s="114">
        <v>73260</v>
      </c>
      <c r="BH166" s="112">
        <v>104917</v>
      </c>
      <c r="BI166" s="114">
        <v>73273</v>
      </c>
      <c r="BJ166" s="108">
        <v>99372</v>
      </c>
      <c r="BK166" s="114">
        <v>81218</v>
      </c>
      <c r="BL166" s="112">
        <v>120979</v>
      </c>
      <c r="BM166" s="114">
        <v>72831</v>
      </c>
      <c r="BN166" s="108">
        <v>88051</v>
      </c>
      <c r="BO166" s="114">
        <v>64254</v>
      </c>
      <c r="BP166" s="108">
        <v>89386</v>
      </c>
      <c r="BQ166" s="114">
        <v>55951</v>
      </c>
      <c r="BR166" s="112">
        <v>108180</v>
      </c>
      <c r="BS166" s="114">
        <v>71471</v>
      </c>
      <c r="BT166" s="108">
        <v>68958</v>
      </c>
      <c r="BU166" s="114">
        <v>48977</v>
      </c>
      <c r="BV166" s="108">
        <v>74794</v>
      </c>
      <c r="BW166" s="114">
        <v>65901</v>
      </c>
      <c r="BX166" s="108">
        <v>97620</v>
      </c>
      <c r="BY166" s="114">
        <v>54630</v>
      </c>
      <c r="BZ166" s="108">
        <v>88677</v>
      </c>
      <c r="CA166" s="114">
        <v>54868</v>
      </c>
      <c r="CB166" s="108">
        <v>61220</v>
      </c>
      <c r="CC166" s="114">
        <v>54313</v>
      </c>
      <c r="CD166" s="108">
        <v>97107</v>
      </c>
      <c r="CE166" s="114">
        <v>54730</v>
      </c>
      <c r="CF166" s="108">
        <v>87763</v>
      </c>
      <c r="CG166" s="114">
        <v>60247</v>
      </c>
      <c r="CH166" s="108">
        <v>76275</v>
      </c>
      <c r="CI166" s="114">
        <v>53128</v>
      </c>
      <c r="CJ166" s="108">
        <v>99432</v>
      </c>
      <c r="CK166" s="114">
        <v>53738</v>
      </c>
      <c r="CL166" s="108">
        <v>87226</v>
      </c>
      <c r="CM166" s="114">
        <v>59689</v>
      </c>
      <c r="CN166" s="108">
        <v>77833</v>
      </c>
      <c r="CO166" s="114">
        <v>51005</v>
      </c>
      <c r="CP166" s="108">
        <v>91427</v>
      </c>
      <c r="CQ166" s="114">
        <v>46182</v>
      </c>
      <c r="CR166" s="108">
        <v>90267</v>
      </c>
      <c r="CS166" s="114">
        <v>51916</v>
      </c>
      <c r="CT166" s="108">
        <v>57309</v>
      </c>
      <c r="CU166" s="114">
        <v>53119</v>
      </c>
      <c r="CV166" s="108">
        <v>80397</v>
      </c>
      <c r="CW166" s="114">
        <v>48344</v>
      </c>
      <c r="CX166" s="108">
        <v>83290</v>
      </c>
      <c r="CY166" s="114">
        <v>56482</v>
      </c>
      <c r="CZ166" s="108">
        <v>81557</v>
      </c>
      <c r="DA166" s="114">
        <v>56978</v>
      </c>
      <c r="DB166" s="108">
        <v>76326</v>
      </c>
      <c r="DC166" s="114">
        <v>44033</v>
      </c>
      <c r="DD166" s="108">
        <v>69797</v>
      </c>
      <c r="DE166" s="114">
        <v>49654</v>
      </c>
      <c r="DF166" s="108">
        <v>98656</v>
      </c>
      <c r="DG166" s="114">
        <v>71395</v>
      </c>
      <c r="DH166" s="108">
        <v>76850</v>
      </c>
      <c r="DI166" s="108">
        <v>57556</v>
      </c>
      <c r="DJ166" s="108">
        <v>73467</v>
      </c>
      <c r="DK166" s="108">
        <v>79926</v>
      </c>
      <c r="DL166" s="112">
        <v>242478</v>
      </c>
      <c r="DM166" s="112">
        <v>123713</v>
      </c>
      <c r="DN166" s="112">
        <v>200338</v>
      </c>
      <c r="DO166" s="112">
        <v>200346</v>
      </c>
      <c r="DP166" s="112">
        <v>146436</v>
      </c>
      <c r="DQ166" s="112">
        <v>175956</v>
      </c>
      <c r="DR166" s="112">
        <v>243742</v>
      </c>
      <c r="DS166" s="112">
        <v>101141</v>
      </c>
      <c r="DT166" s="112">
        <v>205670</v>
      </c>
      <c r="DU166" s="112">
        <v>118324</v>
      </c>
      <c r="DV166" s="112">
        <v>129530</v>
      </c>
      <c r="DW166" s="112">
        <v>149530</v>
      </c>
      <c r="DX166" s="112">
        <v>128033</v>
      </c>
    </row>
    <row r="167" spans="1:128" x14ac:dyDescent="0.2">
      <c r="A167" s="105" t="s">
        <v>174</v>
      </c>
      <c r="B167" s="112">
        <v>340169</v>
      </c>
      <c r="C167" s="114">
        <v>51059</v>
      </c>
      <c r="D167" s="112">
        <v>374718</v>
      </c>
      <c r="E167" s="114">
        <v>49948</v>
      </c>
      <c r="F167" s="112">
        <v>327251</v>
      </c>
      <c r="G167" s="114">
        <v>47536</v>
      </c>
      <c r="H167" s="112">
        <v>373861</v>
      </c>
      <c r="I167" s="114">
        <v>48568</v>
      </c>
      <c r="J167" s="112">
        <v>371883</v>
      </c>
      <c r="K167" s="114">
        <v>45835</v>
      </c>
      <c r="L167" s="112">
        <v>265962</v>
      </c>
      <c r="M167" s="114">
        <v>43286</v>
      </c>
      <c r="N167" s="112">
        <v>262685</v>
      </c>
      <c r="O167" s="114">
        <v>44078</v>
      </c>
      <c r="P167" s="112">
        <v>358264</v>
      </c>
      <c r="Q167" s="114">
        <v>44507</v>
      </c>
      <c r="R167" s="112">
        <v>271255</v>
      </c>
      <c r="S167" s="114">
        <v>41988</v>
      </c>
      <c r="T167" s="112">
        <v>271498</v>
      </c>
      <c r="U167" s="114">
        <v>39170</v>
      </c>
      <c r="V167" s="112">
        <v>343864</v>
      </c>
      <c r="W167" s="114">
        <v>46650</v>
      </c>
      <c r="X167" s="112">
        <v>265238</v>
      </c>
      <c r="Y167" s="114">
        <v>43770</v>
      </c>
      <c r="Z167" s="112">
        <v>245464</v>
      </c>
      <c r="AA167" s="114">
        <v>43422</v>
      </c>
      <c r="AB167" s="112">
        <v>334841</v>
      </c>
      <c r="AC167" s="114">
        <v>42813</v>
      </c>
      <c r="AD167" s="112">
        <v>196903</v>
      </c>
      <c r="AE167" s="114">
        <v>40880</v>
      </c>
      <c r="AF167" s="112">
        <v>195902</v>
      </c>
      <c r="AG167" s="114">
        <v>42816</v>
      </c>
      <c r="AH167" s="112">
        <v>210241</v>
      </c>
      <c r="AI167" s="114">
        <v>39902</v>
      </c>
      <c r="AJ167" s="112">
        <v>183532</v>
      </c>
      <c r="AK167" s="114">
        <v>39703</v>
      </c>
      <c r="AL167" s="112">
        <v>181969</v>
      </c>
      <c r="AM167" s="114">
        <v>40174</v>
      </c>
      <c r="AN167" s="112">
        <v>216556</v>
      </c>
      <c r="AO167" s="114">
        <v>40408</v>
      </c>
      <c r="AP167" s="112">
        <v>168499</v>
      </c>
      <c r="AQ167" s="114">
        <v>42100</v>
      </c>
      <c r="AR167" s="112">
        <v>185928</v>
      </c>
      <c r="AS167" s="114">
        <v>40637</v>
      </c>
      <c r="AT167" s="112">
        <v>216931</v>
      </c>
      <c r="AU167" s="114">
        <v>42691</v>
      </c>
      <c r="AV167" s="112">
        <v>178482</v>
      </c>
      <c r="AW167" s="114">
        <v>40475</v>
      </c>
      <c r="AX167" s="112">
        <v>179141</v>
      </c>
      <c r="AY167" s="114">
        <v>42732</v>
      </c>
      <c r="AZ167" s="112">
        <v>205748</v>
      </c>
      <c r="BA167" s="114">
        <v>41018</v>
      </c>
      <c r="BB167" s="112">
        <v>155083</v>
      </c>
      <c r="BC167" s="114">
        <v>39040</v>
      </c>
      <c r="BD167" s="112">
        <v>156751</v>
      </c>
      <c r="BE167" s="114">
        <v>42598</v>
      </c>
      <c r="BF167" s="112">
        <v>180363</v>
      </c>
      <c r="BG167" s="114">
        <v>37034</v>
      </c>
      <c r="BH167" s="112">
        <v>161039</v>
      </c>
      <c r="BI167" s="114">
        <v>42430</v>
      </c>
      <c r="BJ167" s="112">
        <v>129206</v>
      </c>
      <c r="BK167" s="114">
        <v>39406</v>
      </c>
      <c r="BL167" s="112">
        <v>209521</v>
      </c>
      <c r="BM167" s="114">
        <v>39708</v>
      </c>
      <c r="BN167" s="112">
        <v>157552</v>
      </c>
      <c r="BO167" s="114">
        <v>40892</v>
      </c>
      <c r="BP167" s="112">
        <v>167587</v>
      </c>
      <c r="BQ167" s="114">
        <v>38278</v>
      </c>
      <c r="BR167" s="112">
        <v>192934</v>
      </c>
      <c r="BS167" s="114">
        <v>41283</v>
      </c>
      <c r="BT167" s="112">
        <v>152413</v>
      </c>
      <c r="BU167" s="114">
        <v>41708</v>
      </c>
      <c r="BV167" s="112">
        <v>155613</v>
      </c>
      <c r="BW167" s="114">
        <v>42958</v>
      </c>
      <c r="BX167" s="112">
        <v>181131</v>
      </c>
      <c r="BY167" s="114">
        <v>38984</v>
      </c>
      <c r="BZ167" s="112">
        <v>134231</v>
      </c>
      <c r="CA167" s="114">
        <v>41359</v>
      </c>
      <c r="CB167" s="112">
        <v>133004</v>
      </c>
      <c r="CC167" s="114">
        <v>39570</v>
      </c>
      <c r="CD167" s="112">
        <v>172297</v>
      </c>
      <c r="CE167" s="114">
        <v>37639</v>
      </c>
      <c r="CF167" s="112">
        <v>138652</v>
      </c>
      <c r="CG167" s="114">
        <v>41476</v>
      </c>
      <c r="CH167" s="112">
        <v>147154</v>
      </c>
      <c r="CI167" s="114">
        <v>36896</v>
      </c>
      <c r="CJ167" s="112">
        <v>158712</v>
      </c>
      <c r="CK167" s="114">
        <v>38967</v>
      </c>
      <c r="CL167" s="112">
        <v>134118</v>
      </c>
      <c r="CM167" s="114">
        <v>37568</v>
      </c>
      <c r="CN167" s="112">
        <v>139098</v>
      </c>
      <c r="CO167" s="114">
        <v>35826</v>
      </c>
      <c r="CP167" s="112">
        <v>185651</v>
      </c>
      <c r="CQ167" s="114">
        <v>40363</v>
      </c>
      <c r="CR167" s="112">
        <v>154373</v>
      </c>
      <c r="CS167" s="114">
        <v>41336</v>
      </c>
      <c r="CT167" s="112">
        <v>156670</v>
      </c>
      <c r="CU167" s="114">
        <v>41718</v>
      </c>
      <c r="CV167" s="112">
        <v>156760</v>
      </c>
      <c r="CW167" s="114">
        <v>40824</v>
      </c>
      <c r="CX167" s="108">
        <v>92544</v>
      </c>
      <c r="CY167" s="114">
        <v>41601</v>
      </c>
      <c r="CZ167" s="108">
        <v>86540</v>
      </c>
      <c r="DA167" s="114">
        <v>40948</v>
      </c>
      <c r="DB167" s="108">
        <v>95372</v>
      </c>
      <c r="DC167" s="114">
        <v>39148</v>
      </c>
      <c r="DD167" s="108">
        <v>80870</v>
      </c>
      <c r="DE167" s="114">
        <v>42409</v>
      </c>
      <c r="DF167" s="108">
        <v>87433</v>
      </c>
      <c r="DG167" s="114">
        <v>38784</v>
      </c>
      <c r="DH167" s="112">
        <v>105880</v>
      </c>
      <c r="DI167" s="112">
        <v>121015</v>
      </c>
      <c r="DJ167" s="112">
        <v>153484</v>
      </c>
      <c r="DK167" s="112">
        <v>153193</v>
      </c>
      <c r="DL167" s="112">
        <v>109472</v>
      </c>
      <c r="DM167" s="112">
        <v>110341</v>
      </c>
      <c r="DN167" s="112">
        <v>121942</v>
      </c>
      <c r="DO167" s="108">
        <v>96461</v>
      </c>
      <c r="DP167" s="108">
        <v>94189</v>
      </c>
      <c r="DQ167" s="112">
        <v>118488</v>
      </c>
      <c r="DR167" s="108">
        <v>94917</v>
      </c>
      <c r="DS167" s="108">
        <v>96146</v>
      </c>
      <c r="DT167" s="112">
        <v>119575</v>
      </c>
      <c r="DU167" s="112">
        <v>106795</v>
      </c>
      <c r="DV167" s="112">
        <v>104106</v>
      </c>
      <c r="DW167" s="112">
        <v>131045</v>
      </c>
      <c r="DX167" s="112">
        <v>115846</v>
      </c>
    </row>
    <row r="168" spans="1:128" x14ac:dyDescent="0.2">
      <c r="A168" s="105" t="s">
        <v>248</v>
      </c>
      <c r="B168" s="112">
        <v>564694</v>
      </c>
      <c r="C168" s="104">
        <v>1665</v>
      </c>
      <c r="D168" s="112">
        <v>602430</v>
      </c>
      <c r="E168" s="104">
        <v>1775</v>
      </c>
      <c r="F168" s="112">
        <v>449931</v>
      </c>
      <c r="G168" s="104">
        <v>1656</v>
      </c>
      <c r="H168" s="112">
        <v>578346</v>
      </c>
      <c r="I168" s="104">
        <v>1896</v>
      </c>
      <c r="J168" s="112">
        <v>612199</v>
      </c>
      <c r="K168" s="104">
        <v>1558</v>
      </c>
      <c r="L168" s="112">
        <v>279877</v>
      </c>
      <c r="M168" s="104">
        <v>1183</v>
      </c>
      <c r="N168" s="112">
        <v>197622</v>
      </c>
      <c r="O168" s="103">
        <v>970</v>
      </c>
      <c r="P168" s="112">
        <v>279140</v>
      </c>
      <c r="Q168" s="103">
        <v>911</v>
      </c>
      <c r="R168" s="112">
        <v>272655</v>
      </c>
      <c r="S168" s="103">
        <v>959</v>
      </c>
      <c r="T168" s="112">
        <v>224453</v>
      </c>
      <c r="U168" s="103">
        <v>922</v>
      </c>
      <c r="V168" s="112">
        <v>283295</v>
      </c>
      <c r="W168" s="103">
        <v>900</v>
      </c>
      <c r="X168" s="112">
        <v>276876</v>
      </c>
      <c r="Y168" s="103">
        <v>778</v>
      </c>
      <c r="Z168" s="112">
        <v>203292</v>
      </c>
      <c r="AA168" s="103">
        <v>738</v>
      </c>
      <c r="AB168" s="112">
        <v>328671</v>
      </c>
      <c r="AC168" s="103">
        <v>779</v>
      </c>
      <c r="AD168" s="112">
        <v>203523</v>
      </c>
      <c r="AE168" s="103">
        <v>645</v>
      </c>
      <c r="AF168" s="112">
        <v>212877</v>
      </c>
      <c r="AG168" s="103">
        <v>784</v>
      </c>
      <c r="AH168" s="112">
        <v>301442</v>
      </c>
      <c r="AI168" s="103">
        <v>722</v>
      </c>
      <c r="AJ168" s="112">
        <v>168376</v>
      </c>
      <c r="AK168" s="103">
        <v>496</v>
      </c>
      <c r="AL168" s="112">
        <v>185631</v>
      </c>
      <c r="AM168" s="103">
        <v>536</v>
      </c>
      <c r="AN168" s="112">
        <v>222913</v>
      </c>
      <c r="AO168" s="103">
        <v>501</v>
      </c>
      <c r="AP168" s="112">
        <v>185844</v>
      </c>
      <c r="AQ168" s="103">
        <v>556</v>
      </c>
      <c r="AR168" s="112">
        <v>172574</v>
      </c>
      <c r="AS168" s="103">
        <v>504</v>
      </c>
      <c r="AT168" s="112">
        <v>230314</v>
      </c>
      <c r="AU168" s="103">
        <v>620</v>
      </c>
      <c r="AV168" s="112">
        <v>134656</v>
      </c>
      <c r="AW168" s="103">
        <v>474</v>
      </c>
      <c r="AX168" s="112">
        <v>130635</v>
      </c>
      <c r="AY168" s="103">
        <v>534</v>
      </c>
      <c r="AZ168" s="112">
        <v>158618</v>
      </c>
      <c r="BA168" s="103">
        <v>475</v>
      </c>
      <c r="BB168" s="112">
        <v>130076</v>
      </c>
      <c r="BC168" s="103">
        <v>431</v>
      </c>
      <c r="BD168" s="112">
        <v>134146</v>
      </c>
      <c r="BE168" s="103">
        <v>530</v>
      </c>
      <c r="BF168" s="112">
        <v>188113</v>
      </c>
      <c r="BG168" s="103">
        <v>523</v>
      </c>
      <c r="BH168" s="112">
        <v>109265</v>
      </c>
      <c r="BI168" s="103">
        <v>452</v>
      </c>
      <c r="BJ168" s="112">
        <v>134270</v>
      </c>
      <c r="BK168" s="103">
        <v>468</v>
      </c>
      <c r="BL168" s="112">
        <v>160943</v>
      </c>
      <c r="BM168" s="103">
        <v>437</v>
      </c>
      <c r="BN168" s="112">
        <v>132622</v>
      </c>
      <c r="BO168" s="103">
        <v>464</v>
      </c>
      <c r="BP168" s="112">
        <v>113899</v>
      </c>
      <c r="BQ168" s="103">
        <v>420</v>
      </c>
      <c r="BR168" s="112">
        <v>141316</v>
      </c>
      <c r="BS168" s="103">
        <v>419</v>
      </c>
      <c r="BT168" s="112">
        <v>128578</v>
      </c>
      <c r="BU168" s="103">
        <v>432</v>
      </c>
      <c r="BV168" s="108">
        <v>98839</v>
      </c>
      <c r="BW168" s="103">
        <v>443</v>
      </c>
      <c r="BX168" s="112">
        <v>150361</v>
      </c>
      <c r="BY168" s="103">
        <v>379</v>
      </c>
      <c r="BZ168" s="112">
        <v>105017</v>
      </c>
      <c r="CA168" s="103">
        <v>384</v>
      </c>
      <c r="CB168" s="112">
        <v>127645</v>
      </c>
      <c r="CC168" s="103">
        <v>485</v>
      </c>
      <c r="CD168" s="112">
        <v>166553</v>
      </c>
      <c r="CE168" s="103">
        <v>464</v>
      </c>
      <c r="CF168" s="112">
        <v>127094</v>
      </c>
      <c r="CG168" s="103">
        <v>435</v>
      </c>
      <c r="CH168" s="112">
        <v>128033</v>
      </c>
      <c r="CI168" s="103">
        <v>400</v>
      </c>
      <c r="CJ168" s="112">
        <v>122927</v>
      </c>
      <c r="CK168" s="103">
        <v>324</v>
      </c>
      <c r="CL168" s="112">
        <v>103054</v>
      </c>
      <c r="CM168" s="103">
        <v>404</v>
      </c>
      <c r="CN168" s="112">
        <v>102730</v>
      </c>
      <c r="CO168" s="103">
        <v>358</v>
      </c>
      <c r="CP168" s="112">
        <v>138553</v>
      </c>
      <c r="CQ168" s="103">
        <v>396</v>
      </c>
      <c r="CR168" s="108">
        <v>95466</v>
      </c>
      <c r="CS168" s="103">
        <v>371</v>
      </c>
      <c r="CT168" s="112">
        <v>106416</v>
      </c>
      <c r="CU168" s="103">
        <v>357</v>
      </c>
      <c r="CV168" s="112">
        <v>132681</v>
      </c>
      <c r="CW168" s="103">
        <v>403</v>
      </c>
      <c r="CX168" s="112">
        <v>115499</v>
      </c>
      <c r="CY168" s="103">
        <v>463</v>
      </c>
      <c r="CZ168" s="112">
        <v>160000</v>
      </c>
      <c r="DA168" s="103">
        <v>531</v>
      </c>
      <c r="DB168" s="112">
        <v>201843</v>
      </c>
      <c r="DC168" s="103">
        <v>577</v>
      </c>
      <c r="DD168" s="112">
        <v>139599</v>
      </c>
      <c r="DE168" s="103">
        <v>488</v>
      </c>
      <c r="DF168" s="112">
        <v>112429</v>
      </c>
      <c r="DG168" s="103">
        <v>395</v>
      </c>
      <c r="DH168" s="112">
        <v>135918</v>
      </c>
      <c r="DI168" s="112">
        <v>131715</v>
      </c>
      <c r="DJ168" s="112">
        <v>132755</v>
      </c>
      <c r="DK168" s="112">
        <v>166367</v>
      </c>
      <c r="DL168" s="112">
        <v>128916</v>
      </c>
      <c r="DM168" s="112">
        <v>128451</v>
      </c>
      <c r="DN168" s="112">
        <v>147127</v>
      </c>
      <c r="DO168" s="112">
        <v>122573</v>
      </c>
      <c r="DP168" s="112">
        <v>143990</v>
      </c>
      <c r="DQ168" s="112">
        <v>197728</v>
      </c>
      <c r="DR168" s="112">
        <v>118484</v>
      </c>
      <c r="DS168" s="112">
        <v>105247</v>
      </c>
      <c r="DT168" s="112">
        <v>112692</v>
      </c>
      <c r="DU168" s="112">
        <v>104834</v>
      </c>
      <c r="DV168" s="108">
        <v>98765</v>
      </c>
      <c r="DW168" s="112">
        <v>140390</v>
      </c>
      <c r="DX168" s="112">
        <v>102818</v>
      </c>
    </row>
    <row r="169" spans="1:128" x14ac:dyDescent="0.2">
      <c r="A169" s="105" t="s">
        <v>279</v>
      </c>
      <c r="B169" s="112">
        <v>114119</v>
      </c>
      <c r="C169" s="102"/>
      <c r="D169" s="112">
        <v>149704</v>
      </c>
      <c r="E169" s="102"/>
      <c r="F169" s="112">
        <v>116151</v>
      </c>
      <c r="G169" s="102"/>
      <c r="H169" s="112">
        <v>108731</v>
      </c>
      <c r="I169" s="103">
        <v>120</v>
      </c>
      <c r="J169" s="112">
        <v>149343</v>
      </c>
      <c r="K169" s="103">
        <v>438</v>
      </c>
      <c r="L169" s="108">
        <v>99069</v>
      </c>
      <c r="M169" s="103">
        <v>120</v>
      </c>
      <c r="N169" s="108">
        <v>68803</v>
      </c>
      <c r="O169" s="102"/>
      <c r="P169" s="108">
        <v>77610</v>
      </c>
      <c r="Q169" s="103">
        <v>120</v>
      </c>
      <c r="R169" s="108">
        <v>58184</v>
      </c>
      <c r="S169" s="102"/>
      <c r="T169" s="108">
        <v>55968</v>
      </c>
      <c r="U169" s="102"/>
      <c r="V169" s="108">
        <v>88747</v>
      </c>
      <c r="W169" s="103">
        <v>360</v>
      </c>
      <c r="X169" s="108">
        <v>69173</v>
      </c>
      <c r="Y169" s="102"/>
      <c r="Z169" s="108">
        <v>76879</v>
      </c>
      <c r="AA169" s="103">
        <v>126</v>
      </c>
      <c r="AB169" s="108">
        <v>83871</v>
      </c>
      <c r="AC169" s="102"/>
      <c r="AD169" s="108">
        <v>60779</v>
      </c>
      <c r="AE169" s="102"/>
      <c r="AF169" s="108">
        <v>64421</v>
      </c>
      <c r="AG169" s="102"/>
      <c r="AH169" s="108">
        <v>70162</v>
      </c>
      <c r="AI169" s="102"/>
      <c r="AJ169" s="108">
        <v>55587</v>
      </c>
      <c r="AK169" s="102"/>
      <c r="AL169" s="108">
        <v>51878</v>
      </c>
      <c r="AM169" s="102"/>
      <c r="AN169" s="108">
        <v>63778</v>
      </c>
      <c r="AO169" s="102"/>
      <c r="AP169" s="108">
        <v>52192</v>
      </c>
      <c r="AQ169" s="102"/>
      <c r="AR169" s="108">
        <v>51732</v>
      </c>
      <c r="AS169" s="104">
        <v>2436</v>
      </c>
      <c r="AT169" s="108">
        <v>82735</v>
      </c>
      <c r="AU169" s="102"/>
      <c r="AV169" s="108">
        <v>61761</v>
      </c>
      <c r="AW169" s="102"/>
      <c r="AX169" s="108">
        <v>67406</v>
      </c>
      <c r="AY169" s="102"/>
      <c r="AZ169" s="108">
        <v>92049</v>
      </c>
      <c r="BA169" s="102"/>
      <c r="BB169" s="108">
        <v>67012</v>
      </c>
      <c r="BC169" s="102"/>
      <c r="BD169" s="108">
        <v>64098</v>
      </c>
      <c r="BE169" s="102"/>
      <c r="BF169" s="108">
        <v>81475</v>
      </c>
      <c r="BG169" s="102"/>
      <c r="BH169" s="108">
        <v>58253</v>
      </c>
      <c r="BI169" s="103">
        <v>212</v>
      </c>
      <c r="BJ169" s="108">
        <v>56014</v>
      </c>
      <c r="BK169" s="103">
        <v>123</v>
      </c>
      <c r="BL169" s="108">
        <v>65081</v>
      </c>
      <c r="BM169" s="102"/>
      <c r="BN169" s="108">
        <v>58101</v>
      </c>
      <c r="BO169" s="102"/>
      <c r="BP169" s="108">
        <v>53625</v>
      </c>
      <c r="BQ169" s="102"/>
      <c r="BR169" s="108">
        <v>88904</v>
      </c>
      <c r="BS169" s="102"/>
      <c r="BT169" s="108">
        <v>73852</v>
      </c>
      <c r="BU169" s="102"/>
      <c r="BV169" s="108">
        <v>75296</v>
      </c>
      <c r="BW169" s="103">
        <v>120</v>
      </c>
      <c r="BX169" s="112">
        <v>100904</v>
      </c>
      <c r="BY169" s="102"/>
      <c r="BZ169" s="108">
        <v>74653</v>
      </c>
      <c r="CA169" s="102"/>
      <c r="CB169" s="108">
        <v>78906</v>
      </c>
      <c r="CC169" s="102"/>
      <c r="CD169" s="108">
        <v>86032</v>
      </c>
      <c r="CE169" s="103">
        <v>120</v>
      </c>
      <c r="CF169" s="108">
        <v>71877</v>
      </c>
      <c r="CG169" s="102"/>
      <c r="CH169" s="108">
        <v>65826</v>
      </c>
      <c r="CI169" s="102"/>
      <c r="CJ169" s="108">
        <v>66908</v>
      </c>
      <c r="CK169" s="102"/>
      <c r="CL169" s="108">
        <v>58122</v>
      </c>
      <c r="CM169" s="102"/>
      <c r="CN169" s="108">
        <v>79093</v>
      </c>
      <c r="CO169" s="102"/>
      <c r="CP169" s="112">
        <v>113752</v>
      </c>
      <c r="CQ169" s="102"/>
      <c r="CR169" s="108">
        <v>91922</v>
      </c>
      <c r="CS169" s="102"/>
      <c r="CT169" s="112">
        <v>101887</v>
      </c>
      <c r="CU169" s="102"/>
      <c r="CV169" s="112">
        <v>140845</v>
      </c>
      <c r="CW169" s="102"/>
      <c r="CX169" s="108">
        <v>97057</v>
      </c>
      <c r="CY169" s="103">
        <v>120</v>
      </c>
      <c r="CZ169" s="108">
        <v>94115</v>
      </c>
      <c r="DA169" s="102"/>
      <c r="DB169" s="112">
        <v>106764</v>
      </c>
      <c r="DC169" s="102"/>
      <c r="DD169" s="108">
        <v>77847</v>
      </c>
      <c r="DE169" s="102"/>
      <c r="DF169" s="108">
        <v>67714</v>
      </c>
      <c r="DG169" s="102"/>
      <c r="DH169" s="108">
        <v>77605</v>
      </c>
      <c r="DI169" s="108">
        <v>83311</v>
      </c>
      <c r="DJ169" s="108">
        <v>76337</v>
      </c>
      <c r="DK169" s="112">
        <v>107916</v>
      </c>
      <c r="DL169" s="108">
        <v>84862</v>
      </c>
      <c r="DM169" s="108">
        <v>96303</v>
      </c>
      <c r="DN169" s="112">
        <v>118600</v>
      </c>
      <c r="DO169" s="108">
        <v>96888</v>
      </c>
      <c r="DP169" s="108">
        <v>92540</v>
      </c>
      <c r="DQ169" s="112">
        <v>109146</v>
      </c>
      <c r="DR169" s="108">
        <v>74606</v>
      </c>
      <c r="DS169" s="108">
        <v>74564</v>
      </c>
      <c r="DT169" s="108">
        <v>89949</v>
      </c>
      <c r="DU169" s="108">
        <v>75295</v>
      </c>
      <c r="DV169" s="108">
        <v>78298</v>
      </c>
      <c r="DW169" s="112">
        <v>110708</v>
      </c>
      <c r="DX169" s="112">
        <v>102666</v>
      </c>
    </row>
    <row r="170" spans="1:128" x14ac:dyDescent="0.2">
      <c r="A170" s="105" t="s">
        <v>377</v>
      </c>
      <c r="B170" s="112">
        <v>127250</v>
      </c>
      <c r="C170" s="115">
        <v>110795</v>
      </c>
      <c r="D170" s="112">
        <v>137163</v>
      </c>
      <c r="E170" s="115">
        <v>112533</v>
      </c>
      <c r="F170" s="108">
        <v>96130</v>
      </c>
      <c r="G170" s="115">
        <v>111002</v>
      </c>
      <c r="H170" s="112">
        <v>112162</v>
      </c>
      <c r="I170" s="115">
        <v>121497</v>
      </c>
      <c r="J170" s="112">
        <v>123721</v>
      </c>
      <c r="K170" s="115">
        <v>119233</v>
      </c>
      <c r="L170" s="112">
        <v>122990</v>
      </c>
      <c r="M170" s="115">
        <v>117136</v>
      </c>
      <c r="N170" s="112">
        <v>121243</v>
      </c>
      <c r="O170" s="115">
        <v>120960</v>
      </c>
      <c r="P170" s="112">
        <v>129028</v>
      </c>
      <c r="Q170" s="115">
        <v>116614</v>
      </c>
      <c r="R170" s="112">
        <v>103106</v>
      </c>
      <c r="S170" s="115">
        <v>115489</v>
      </c>
      <c r="T170" s="112">
        <v>122261</v>
      </c>
      <c r="U170" s="115">
        <v>116599</v>
      </c>
      <c r="V170" s="112">
        <v>142439</v>
      </c>
      <c r="W170" s="115">
        <v>125810</v>
      </c>
      <c r="X170" s="112">
        <v>220082</v>
      </c>
      <c r="Y170" s="115">
        <v>106712</v>
      </c>
      <c r="Z170" s="112">
        <v>134068</v>
      </c>
      <c r="AA170" s="115">
        <v>102151</v>
      </c>
      <c r="AB170" s="112">
        <v>144420</v>
      </c>
      <c r="AC170" s="115">
        <v>105987</v>
      </c>
      <c r="AD170" s="108">
        <v>91333</v>
      </c>
      <c r="AE170" s="114">
        <v>97377</v>
      </c>
      <c r="AF170" s="112">
        <v>125252</v>
      </c>
      <c r="AG170" s="115">
        <v>113339</v>
      </c>
      <c r="AH170" s="112">
        <v>135351</v>
      </c>
      <c r="AI170" s="114">
        <v>96267</v>
      </c>
      <c r="AJ170" s="112">
        <v>127603</v>
      </c>
      <c r="AK170" s="114">
        <v>87667</v>
      </c>
      <c r="AL170" s="112">
        <v>106507</v>
      </c>
      <c r="AM170" s="114">
        <v>89804</v>
      </c>
      <c r="AN170" s="112">
        <v>103885</v>
      </c>
      <c r="AO170" s="114">
        <v>83170</v>
      </c>
      <c r="AP170" s="108">
        <v>28204</v>
      </c>
      <c r="AQ170" s="114">
        <v>60226</v>
      </c>
      <c r="AR170" s="108">
        <v>23388</v>
      </c>
      <c r="AS170" s="114">
        <v>45454</v>
      </c>
      <c r="AT170" s="108">
        <v>20754</v>
      </c>
      <c r="AU170" s="114">
        <v>20131</v>
      </c>
      <c r="AV170" s="108">
        <v>23540</v>
      </c>
      <c r="AW170" s="114">
        <v>20884</v>
      </c>
      <c r="AX170" s="108">
        <v>27210</v>
      </c>
      <c r="AY170" s="114">
        <v>25499</v>
      </c>
      <c r="AZ170" s="108">
        <v>42613</v>
      </c>
      <c r="BA170" s="114">
        <v>25498</v>
      </c>
      <c r="BB170" s="108">
        <v>29636</v>
      </c>
      <c r="BC170" s="114">
        <v>22136</v>
      </c>
      <c r="BD170" s="108">
        <v>32418</v>
      </c>
      <c r="BE170" s="114">
        <v>37349</v>
      </c>
      <c r="BF170" s="108">
        <v>46630</v>
      </c>
      <c r="BG170" s="114">
        <v>38944</v>
      </c>
      <c r="BH170" s="108">
        <v>45575</v>
      </c>
      <c r="BI170" s="114">
        <v>40396</v>
      </c>
      <c r="BJ170" s="108">
        <v>51132</v>
      </c>
      <c r="BK170" s="114">
        <v>33043</v>
      </c>
      <c r="BL170" s="108">
        <v>49732</v>
      </c>
      <c r="BM170" s="114">
        <v>33928</v>
      </c>
      <c r="BN170" s="108">
        <v>33854</v>
      </c>
      <c r="BO170" s="114">
        <v>36352</v>
      </c>
      <c r="BP170" s="108">
        <v>38178</v>
      </c>
      <c r="BQ170" s="114">
        <v>36938</v>
      </c>
      <c r="BR170" s="108">
        <v>42442</v>
      </c>
      <c r="BS170" s="114">
        <v>29256</v>
      </c>
      <c r="BT170" s="108">
        <v>32796</v>
      </c>
      <c r="BU170" s="114">
        <v>30312</v>
      </c>
      <c r="BV170" s="108">
        <v>23570</v>
      </c>
      <c r="BW170" s="114">
        <v>28898</v>
      </c>
      <c r="BX170" s="108">
        <v>25681</v>
      </c>
      <c r="BY170" s="114">
        <v>27799</v>
      </c>
      <c r="BZ170" s="108">
        <v>21529</v>
      </c>
      <c r="CA170" s="114">
        <v>38697</v>
      </c>
      <c r="CB170" s="108">
        <v>30312</v>
      </c>
      <c r="CC170" s="114">
        <v>36669</v>
      </c>
      <c r="CD170" s="108">
        <v>64698</v>
      </c>
      <c r="CE170" s="114">
        <v>44350</v>
      </c>
      <c r="CF170" s="108">
        <v>48652</v>
      </c>
      <c r="CG170" s="114">
        <v>57448</v>
      </c>
      <c r="CH170" s="108">
        <v>39919</v>
      </c>
      <c r="CI170" s="114">
        <v>49362</v>
      </c>
      <c r="CJ170" s="108">
        <v>44140</v>
      </c>
      <c r="CK170" s="114">
        <v>52866</v>
      </c>
      <c r="CL170" s="108">
        <v>81759</v>
      </c>
      <c r="CM170" s="114">
        <v>60179</v>
      </c>
      <c r="CN170" s="108">
        <v>48098</v>
      </c>
      <c r="CO170" s="114">
        <v>62354</v>
      </c>
      <c r="CP170" s="108">
        <v>66327</v>
      </c>
      <c r="CQ170" s="114">
        <v>66346</v>
      </c>
      <c r="CR170" s="108">
        <v>60826</v>
      </c>
      <c r="CS170" s="114">
        <v>67705</v>
      </c>
      <c r="CT170" s="108">
        <v>77161</v>
      </c>
      <c r="CU170" s="114">
        <v>75135</v>
      </c>
      <c r="CV170" s="112">
        <v>100536</v>
      </c>
      <c r="CW170" s="114">
        <v>99199</v>
      </c>
      <c r="CX170" s="112">
        <v>137820</v>
      </c>
      <c r="CY170" s="115">
        <v>107596</v>
      </c>
      <c r="CZ170" s="112">
        <v>199554</v>
      </c>
      <c r="DA170" s="115">
        <v>133338</v>
      </c>
      <c r="DB170" s="112">
        <v>329115</v>
      </c>
      <c r="DC170" s="115">
        <v>168465</v>
      </c>
      <c r="DD170" s="112">
        <v>321314</v>
      </c>
      <c r="DE170" s="115">
        <v>178487</v>
      </c>
      <c r="DF170" s="112">
        <v>324418</v>
      </c>
      <c r="DG170" s="115">
        <v>154050</v>
      </c>
      <c r="DH170" s="112">
        <v>380312</v>
      </c>
      <c r="DI170" s="112">
        <v>487274</v>
      </c>
      <c r="DJ170" s="112">
        <v>360365</v>
      </c>
      <c r="DK170" s="112">
        <v>511344</v>
      </c>
      <c r="DL170" s="112">
        <v>506394</v>
      </c>
      <c r="DM170" s="112">
        <v>738305</v>
      </c>
      <c r="DN170" s="112">
        <v>755443</v>
      </c>
      <c r="DO170" s="112">
        <v>486294</v>
      </c>
      <c r="DP170" s="112">
        <v>545409</v>
      </c>
      <c r="DQ170" s="112">
        <v>657198</v>
      </c>
      <c r="DR170" s="112">
        <v>553173</v>
      </c>
      <c r="DS170" s="112">
        <v>374468</v>
      </c>
      <c r="DT170" s="112">
        <v>174489</v>
      </c>
      <c r="DU170" s="112">
        <v>167204</v>
      </c>
      <c r="DV170" s="112">
        <v>146311</v>
      </c>
      <c r="DW170" s="112">
        <v>180415</v>
      </c>
      <c r="DX170" s="112">
        <v>100883</v>
      </c>
    </row>
    <row r="171" spans="1:128" x14ac:dyDescent="0.2">
      <c r="A171" s="105" t="s">
        <v>794</v>
      </c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2"/>
      <c r="AB171" s="102"/>
      <c r="AC171" s="102"/>
      <c r="AD171" s="102"/>
      <c r="AE171" s="102"/>
      <c r="AF171" s="102"/>
      <c r="AG171" s="102"/>
      <c r="AH171" s="102"/>
      <c r="AI171" s="102"/>
      <c r="AJ171" s="102"/>
      <c r="AK171" s="102"/>
      <c r="AL171" s="102"/>
      <c r="AM171" s="102"/>
      <c r="AN171" s="102"/>
      <c r="AO171" s="102"/>
      <c r="AP171" s="102"/>
      <c r="AQ171" s="102"/>
      <c r="AR171" s="102"/>
      <c r="AS171" s="102"/>
      <c r="AT171" s="102"/>
      <c r="AU171" s="102"/>
      <c r="AV171" s="102"/>
      <c r="AW171" s="102"/>
      <c r="AX171" s="102"/>
      <c r="AY171" s="102"/>
      <c r="AZ171" s="102"/>
      <c r="BA171" s="102"/>
      <c r="BB171" s="102"/>
      <c r="BC171" s="102"/>
      <c r="BD171" s="102"/>
      <c r="BE171" s="102"/>
      <c r="BF171" s="102"/>
      <c r="BG171" s="102"/>
      <c r="BH171" s="102"/>
      <c r="BI171" s="102"/>
      <c r="BJ171" s="102"/>
      <c r="BK171" s="102"/>
      <c r="BL171" s="102"/>
      <c r="BM171" s="102"/>
      <c r="BN171" s="102"/>
      <c r="BO171" s="102"/>
      <c r="BP171" s="102"/>
      <c r="BQ171" s="102"/>
      <c r="BR171" s="102"/>
      <c r="BS171" s="102"/>
      <c r="BT171" s="102"/>
      <c r="BU171" s="102"/>
      <c r="BV171" s="102"/>
      <c r="BW171" s="102"/>
      <c r="BX171" s="102"/>
      <c r="BY171" s="102"/>
      <c r="BZ171" s="102"/>
      <c r="CA171" s="102"/>
      <c r="CB171" s="102"/>
      <c r="CC171" s="102"/>
      <c r="CD171" s="102"/>
      <c r="CE171" s="102"/>
      <c r="CF171" s="102"/>
      <c r="CG171" s="102"/>
      <c r="CH171" s="102"/>
      <c r="CI171" s="102"/>
      <c r="CJ171" s="102"/>
      <c r="CK171" s="102"/>
      <c r="CL171" s="102"/>
      <c r="CM171" s="102"/>
      <c r="CN171" s="102"/>
      <c r="CO171" s="102"/>
      <c r="CP171" s="102"/>
      <c r="CQ171" s="102"/>
      <c r="CR171" s="102"/>
      <c r="CS171" s="102"/>
      <c r="CT171" s="102"/>
      <c r="CU171" s="102"/>
      <c r="CV171" s="102"/>
      <c r="CW171" s="102"/>
      <c r="CX171" s="102"/>
      <c r="CY171" s="102"/>
      <c r="CZ171" s="102"/>
      <c r="DA171" s="102"/>
      <c r="DB171" s="102"/>
      <c r="DC171" s="102"/>
      <c r="DD171" s="102"/>
      <c r="DE171" s="102"/>
      <c r="DF171" s="102"/>
      <c r="DG171" s="102"/>
      <c r="DH171" s="102"/>
      <c r="DI171" s="102"/>
      <c r="DJ171" s="102"/>
      <c r="DK171" s="102"/>
      <c r="DL171" s="102"/>
      <c r="DM171" s="102"/>
      <c r="DN171" s="102"/>
      <c r="DO171" s="102"/>
      <c r="DP171" s="102"/>
      <c r="DQ171" s="102"/>
      <c r="DR171" s="102"/>
      <c r="DS171" s="108">
        <v>72156</v>
      </c>
      <c r="DT171" s="112">
        <v>114099</v>
      </c>
      <c r="DU171" s="112">
        <v>112707</v>
      </c>
      <c r="DV171" s="108">
        <v>67315</v>
      </c>
      <c r="DW171" s="108">
        <v>98730</v>
      </c>
      <c r="DX171" s="112">
        <v>100871</v>
      </c>
    </row>
    <row r="172" spans="1:128" x14ac:dyDescent="0.2">
      <c r="A172" s="105" t="s">
        <v>500</v>
      </c>
      <c r="B172" s="112">
        <v>333501</v>
      </c>
      <c r="C172" s="115">
        <v>445788</v>
      </c>
      <c r="D172" s="112">
        <v>399925</v>
      </c>
      <c r="E172" s="115">
        <v>444941</v>
      </c>
      <c r="F172" s="112">
        <v>321809</v>
      </c>
      <c r="G172" s="115">
        <v>427164</v>
      </c>
      <c r="H172" s="112">
        <v>315421</v>
      </c>
      <c r="I172" s="115">
        <v>445524</v>
      </c>
      <c r="J172" s="112">
        <v>347631</v>
      </c>
      <c r="K172" s="115">
        <v>399389</v>
      </c>
      <c r="L172" s="112">
        <v>286415</v>
      </c>
      <c r="M172" s="115">
        <v>457780</v>
      </c>
      <c r="N172" s="112">
        <v>292146</v>
      </c>
      <c r="O172" s="115">
        <v>463065</v>
      </c>
      <c r="P172" s="112">
        <v>380378</v>
      </c>
      <c r="Q172" s="115">
        <v>433309</v>
      </c>
      <c r="R172" s="112">
        <v>275772</v>
      </c>
      <c r="S172" s="115">
        <v>227280</v>
      </c>
      <c r="T172" s="112">
        <v>271835</v>
      </c>
      <c r="U172" s="115">
        <v>230431</v>
      </c>
      <c r="V172" s="112">
        <v>320965</v>
      </c>
      <c r="W172" s="115">
        <v>312697</v>
      </c>
      <c r="X172" s="112">
        <v>258158</v>
      </c>
      <c r="Y172" s="115">
        <v>296586</v>
      </c>
      <c r="Z172" s="112">
        <v>255133</v>
      </c>
      <c r="AA172" s="115">
        <v>358485</v>
      </c>
      <c r="AB172" s="112">
        <v>323617</v>
      </c>
      <c r="AC172" s="115">
        <v>304222</v>
      </c>
      <c r="AD172" s="112">
        <v>251399</v>
      </c>
      <c r="AE172" s="115">
        <v>286583</v>
      </c>
      <c r="AF172" s="112">
        <v>243225</v>
      </c>
      <c r="AG172" s="115">
        <v>312524</v>
      </c>
      <c r="AH172" s="112">
        <v>278417</v>
      </c>
      <c r="AI172" s="115">
        <v>284681</v>
      </c>
      <c r="AJ172" s="112">
        <v>241187</v>
      </c>
      <c r="AK172" s="115">
        <v>248316</v>
      </c>
      <c r="AL172" s="112">
        <v>228240</v>
      </c>
      <c r="AM172" s="115">
        <v>288234</v>
      </c>
      <c r="AN172" s="112">
        <v>314273</v>
      </c>
      <c r="AO172" s="115">
        <v>267519</v>
      </c>
      <c r="AP172" s="112">
        <v>218338</v>
      </c>
      <c r="AQ172" s="115">
        <v>283210</v>
      </c>
      <c r="AR172" s="112">
        <v>169894</v>
      </c>
      <c r="AS172" s="115">
        <v>214609</v>
      </c>
      <c r="AT172" s="112">
        <v>238651</v>
      </c>
      <c r="AU172" s="115">
        <v>262193</v>
      </c>
      <c r="AV172" s="112">
        <v>196751</v>
      </c>
      <c r="AW172" s="115">
        <v>220242</v>
      </c>
      <c r="AX172" s="112">
        <v>181004</v>
      </c>
      <c r="AY172" s="115">
        <v>195260</v>
      </c>
      <c r="AZ172" s="112">
        <v>231130</v>
      </c>
      <c r="BA172" s="115">
        <v>203159</v>
      </c>
      <c r="BB172" s="112">
        <v>168096</v>
      </c>
      <c r="BC172" s="115">
        <v>167871</v>
      </c>
      <c r="BD172" s="112">
        <v>248279</v>
      </c>
      <c r="BE172" s="115">
        <v>213240</v>
      </c>
      <c r="BF172" s="112">
        <v>263365</v>
      </c>
      <c r="BG172" s="115">
        <v>144941</v>
      </c>
      <c r="BH172" s="112">
        <v>261700</v>
      </c>
      <c r="BI172" s="115">
        <v>227992</v>
      </c>
      <c r="BJ172" s="112">
        <v>299729</v>
      </c>
      <c r="BK172" s="115">
        <v>234721</v>
      </c>
      <c r="BL172" s="112">
        <v>282726</v>
      </c>
      <c r="BM172" s="115">
        <v>164150</v>
      </c>
      <c r="BN172" s="112">
        <v>185258</v>
      </c>
      <c r="BO172" s="115">
        <v>147295</v>
      </c>
      <c r="BP172" s="112">
        <v>157760</v>
      </c>
      <c r="BQ172" s="115">
        <v>127016</v>
      </c>
      <c r="BR172" s="112">
        <v>216634</v>
      </c>
      <c r="BS172" s="115">
        <v>121006</v>
      </c>
      <c r="BT172" s="112">
        <v>157331</v>
      </c>
      <c r="BU172" s="115">
        <v>142265</v>
      </c>
      <c r="BV172" s="112">
        <v>125478</v>
      </c>
      <c r="BW172" s="115">
        <v>110394</v>
      </c>
      <c r="BX172" s="112">
        <v>305400</v>
      </c>
      <c r="BY172" s="115">
        <v>183866</v>
      </c>
      <c r="BZ172" s="112">
        <v>240176</v>
      </c>
      <c r="CA172" s="115">
        <v>195227</v>
      </c>
      <c r="CB172" s="112">
        <v>234136</v>
      </c>
      <c r="CC172" s="115">
        <v>193176</v>
      </c>
      <c r="CD172" s="112">
        <v>357910</v>
      </c>
      <c r="CE172" s="115">
        <v>177126</v>
      </c>
      <c r="CF172" s="112">
        <v>303341</v>
      </c>
      <c r="CG172" s="115">
        <v>175958</v>
      </c>
      <c r="CH172" s="112">
        <v>176106</v>
      </c>
      <c r="CI172" s="115">
        <v>160092</v>
      </c>
      <c r="CJ172" s="112">
        <v>257289</v>
      </c>
      <c r="CK172" s="115">
        <v>184065</v>
      </c>
      <c r="CL172" s="112">
        <v>131027</v>
      </c>
      <c r="CM172" s="115">
        <v>223540</v>
      </c>
      <c r="CN172" s="112">
        <v>159016</v>
      </c>
      <c r="CO172" s="115">
        <v>156993</v>
      </c>
      <c r="CP172" s="112">
        <v>259016</v>
      </c>
      <c r="CQ172" s="115">
        <v>176863</v>
      </c>
      <c r="CR172" s="112">
        <v>184265</v>
      </c>
      <c r="CS172" s="115">
        <v>201978</v>
      </c>
      <c r="CT172" s="112">
        <v>205600</v>
      </c>
      <c r="CU172" s="115">
        <v>156407</v>
      </c>
      <c r="CV172" s="112">
        <v>240421</v>
      </c>
      <c r="CW172" s="115">
        <v>183380</v>
      </c>
      <c r="CX172" s="112">
        <v>177776</v>
      </c>
      <c r="CY172" s="115">
        <v>147508</v>
      </c>
      <c r="CZ172" s="112">
        <v>138355</v>
      </c>
      <c r="DA172" s="115">
        <v>158155</v>
      </c>
      <c r="DB172" s="112">
        <v>156075</v>
      </c>
      <c r="DC172" s="115">
        <v>137981</v>
      </c>
      <c r="DD172" s="112">
        <v>138266</v>
      </c>
      <c r="DE172" s="115">
        <v>142966</v>
      </c>
      <c r="DF172" s="112">
        <v>152188</v>
      </c>
      <c r="DG172" s="115">
        <v>120353</v>
      </c>
      <c r="DH172" s="112">
        <v>144482</v>
      </c>
      <c r="DI172" s="112">
        <v>137237</v>
      </c>
      <c r="DJ172" s="108">
        <v>92588</v>
      </c>
      <c r="DK172" s="112">
        <v>147429</v>
      </c>
      <c r="DL172" s="108">
        <v>98700</v>
      </c>
      <c r="DM172" s="112">
        <v>149489</v>
      </c>
      <c r="DN172" s="112">
        <v>191579</v>
      </c>
      <c r="DO172" s="112">
        <v>118247</v>
      </c>
      <c r="DP172" s="112">
        <v>127095</v>
      </c>
      <c r="DQ172" s="112">
        <v>201192</v>
      </c>
      <c r="DR172" s="112">
        <v>171653</v>
      </c>
      <c r="DS172" s="112">
        <v>169722</v>
      </c>
      <c r="DT172" s="112">
        <v>171746</v>
      </c>
      <c r="DU172" s="112">
        <v>125515</v>
      </c>
      <c r="DV172" s="112">
        <v>123021</v>
      </c>
      <c r="DW172" s="112">
        <v>135061</v>
      </c>
      <c r="DX172" s="108">
        <v>99563</v>
      </c>
    </row>
    <row r="173" spans="1:128" x14ac:dyDescent="0.2">
      <c r="A173" s="105" t="s">
        <v>795</v>
      </c>
      <c r="B173" s="113">
        <v>3224614</v>
      </c>
      <c r="C173" s="115">
        <v>825594</v>
      </c>
      <c r="D173" s="113">
        <v>3781426</v>
      </c>
      <c r="E173" s="115">
        <v>868108</v>
      </c>
      <c r="F173" s="113">
        <v>2802211</v>
      </c>
      <c r="G173" s="115">
        <v>784941</v>
      </c>
      <c r="H173" s="113">
        <v>2937604</v>
      </c>
      <c r="I173" s="115">
        <v>832336</v>
      </c>
      <c r="J173" s="113">
        <v>3746543</v>
      </c>
      <c r="K173" s="115">
        <v>814963</v>
      </c>
      <c r="L173" s="113">
        <v>3172008</v>
      </c>
      <c r="M173" s="115">
        <v>829992</v>
      </c>
      <c r="N173" s="113">
        <v>3312474</v>
      </c>
      <c r="O173" s="115">
        <v>868664</v>
      </c>
      <c r="P173" s="113">
        <v>4620547</v>
      </c>
      <c r="Q173" s="116">
        <v>1029109</v>
      </c>
      <c r="R173" s="113">
        <v>3718867</v>
      </c>
      <c r="S173" s="115">
        <v>902570</v>
      </c>
      <c r="T173" s="113">
        <v>3445047</v>
      </c>
      <c r="U173" s="115">
        <v>804611</v>
      </c>
      <c r="V173" s="113">
        <v>4164098</v>
      </c>
      <c r="W173" s="115">
        <v>917765</v>
      </c>
      <c r="X173" s="113">
        <v>3123992</v>
      </c>
      <c r="Y173" s="115">
        <v>851082</v>
      </c>
      <c r="Z173" s="113">
        <v>3144888</v>
      </c>
      <c r="AA173" s="115">
        <v>847309</v>
      </c>
      <c r="AB173" s="113">
        <v>3747083</v>
      </c>
      <c r="AC173" s="115">
        <v>907284</v>
      </c>
      <c r="AD173" s="113">
        <v>2835799</v>
      </c>
      <c r="AE173" s="115">
        <v>807321</v>
      </c>
      <c r="AF173" s="113">
        <v>2774937</v>
      </c>
      <c r="AG173" s="115">
        <v>839701</v>
      </c>
      <c r="AH173" s="113">
        <v>3399095</v>
      </c>
      <c r="AI173" s="115">
        <v>770336</v>
      </c>
      <c r="AJ173" s="113">
        <v>2822979</v>
      </c>
      <c r="AK173" s="115">
        <v>804160</v>
      </c>
      <c r="AL173" s="113">
        <v>2864607</v>
      </c>
      <c r="AM173" s="115">
        <v>832521</v>
      </c>
      <c r="AN173" s="113">
        <v>3853353</v>
      </c>
      <c r="AO173" s="115">
        <v>924531</v>
      </c>
      <c r="AP173" s="113">
        <v>3260375</v>
      </c>
      <c r="AQ173" s="115">
        <v>816509</v>
      </c>
      <c r="AR173" s="113">
        <v>3213762</v>
      </c>
      <c r="AS173" s="115">
        <v>776575</v>
      </c>
      <c r="AT173" s="113">
        <v>3759314</v>
      </c>
      <c r="AU173" s="115">
        <v>820390</v>
      </c>
      <c r="AV173" s="113">
        <v>2941244</v>
      </c>
      <c r="AW173" s="115">
        <v>748020</v>
      </c>
      <c r="AX173" s="113">
        <v>2560341</v>
      </c>
      <c r="AY173" s="115">
        <v>683145</v>
      </c>
      <c r="AZ173" s="113">
        <v>2970875</v>
      </c>
      <c r="BA173" s="115">
        <v>663621</v>
      </c>
      <c r="BB173" s="113">
        <v>2309671</v>
      </c>
      <c r="BC173" s="115">
        <v>632170</v>
      </c>
      <c r="BD173" s="113">
        <v>2099950</v>
      </c>
      <c r="BE173" s="115">
        <v>647111</v>
      </c>
      <c r="BF173" s="113">
        <v>2897973</v>
      </c>
      <c r="BG173" s="115">
        <v>580806</v>
      </c>
      <c r="BH173" s="113">
        <v>2474223</v>
      </c>
      <c r="BI173" s="115">
        <v>669776</v>
      </c>
      <c r="BJ173" s="113">
        <v>2661919</v>
      </c>
      <c r="BK173" s="115">
        <v>738302</v>
      </c>
      <c r="BL173" s="113">
        <v>3650070</v>
      </c>
      <c r="BM173" s="115">
        <v>731985</v>
      </c>
      <c r="BN173" s="113">
        <v>3080061</v>
      </c>
      <c r="BO173" s="115">
        <v>788278</v>
      </c>
      <c r="BP173" s="113">
        <v>3239186</v>
      </c>
      <c r="BQ173" s="115">
        <v>698159</v>
      </c>
      <c r="BR173" s="113">
        <v>3963627</v>
      </c>
      <c r="BS173" s="115">
        <v>745919</v>
      </c>
      <c r="BT173" s="113">
        <v>2899278</v>
      </c>
      <c r="BU173" s="115">
        <v>706805</v>
      </c>
      <c r="BV173" s="113">
        <v>3621938</v>
      </c>
      <c r="BW173" s="115">
        <v>662961</v>
      </c>
      <c r="BX173" s="113">
        <v>4558230</v>
      </c>
      <c r="BY173" s="115">
        <v>606283</v>
      </c>
      <c r="BZ173" s="113">
        <v>3246338</v>
      </c>
      <c r="CA173" s="115">
        <v>590887</v>
      </c>
      <c r="CB173" s="113">
        <v>3133836</v>
      </c>
      <c r="CC173" s="115">
        <v>526886</v>
      </c>
      <c r="CD173" s="113">
        <v>2832397</v>
      </c>
      <c r="CE173" s="115">
        <v>323049</v>
      </c>
      <c r="CF173" s="113">
        <v>1746251</v>
      </c>
      <c r="CG173" s="115">
        <v>273774</v>
      </c>
      <c r="CH173" s="113">
        <v>1104382</v>
      </c>
      <c r="CI173" s="115">
        <v>173718</v>
      </c>
      <c r="CJ173" s="113">
        <v>1143943</v>
      </c>
      <c r="CK173" s="115">
        <v>165660</v>
      </c>
      <c r="CL173" s="112">
        <v>361590</v>
      </c>
      <c r="CM173" s="115">
        <v>101620</v>
      </c>
      <c r="CN173" s="112">
        <v>209394</v>
      </c>
      <c r="CO173" s="114">
        <v>65438</v>
      </c>
      <c r="CP173" s="112">
        <v>507501</v>
      </c>
      <c r="CQ173" s="114">
        <v>61329</v>
      </c>
      <c r="CR173" s="112">
        <v>202303</v>
      </c>
      <c r="CS173" s="114">
        <v>54477</v>
      </c>
      <c r="CT173" s="112">
        <v>207299</v>
      </c>
      <c r="CU173" s="114">
        <v>47993</v>
      </c>
      <c r="CV173" s="112">
        <v>199133</v>
      </c>
      <c r="CW173" s="114">
        <v>44087</v>
      </c>
      <c r="CX173" s="112">
        <v>235911</v>
      </c>
      <c r="CY173" s="114">
        <v>43150</v>
      </c>
      <c r="CZ173" s="112">
        <v>318512</v>
      </c>
      <c r="DA173" s="114">
        <v>34915</v>
      </c>
      <c r="DB173" s="112">
        <v>393491</v>
      </c>
      <c r="DC173" s="114">
        <v>30735</v>
      </c>
      <c r="DD173" s="112">
        <v>291711</v>
      </c>
      <c r="DE173" s="114">
        <v>32324</v>
      </c>
      <c r="DF173" s="112">
        <v>292813</v>
      </c>
      <c r="DG173" s="114">
        <v>25380</v>
      </c>
      <c r="DH173" s="112">
        <v>345375</v>
      </c>
      <c r="DI173" s="112">
        <v>246615</v>
      </c>
      <c r="DJ173" s="112">
        <v>210155</v>
      </c>
      <c r="DK173" s="112">
        <v>194695</v>
      </c>
      <c r="DL173" s="112">
        <v>181630</v>
      </c>
      <c r="DM173" s="112">
        <v>205405</v>
      </c>
      <c r="DN173" s="112">
        <v>165607</v>
      </c>
      <c r="DO173" s="112">
        <v>165027</v>
      </c>
      <c r="DP173" s="112">
        <v>153506</v>
      </c>
      <c r="DQ173" s="112">
        <v>173535</v>
      </c>
      <c r="DR173" s="112">
        <v>155306</v>
      </c>
      <c r="DS173" s="112">
        <v>120015</v>
      </c>
      <c r="DT173" s="112">
        <v>137546</v>
      </c>
      <c r="DU173" s="112">
        <v>130131</v>
      </c>
      <c r="DV173" s="112">
        <v>105459</v>
      </c>
      <c r="DW173" s="112">
        <v>101385</v>
      </c>
      <c r="DX173" s="108">
        <v>99485</v>
      </c>
    </row>
    <row r="174" spans="1:128" x14ac:dyDescent="0.2">
      <c r="A174" s="105" t="s">
        <v>535</v>
      </c>
      <c r="B174" s="112">
        <v>798174</v>
      </c>
      <c r="C174" s="115">
        <v>210949</v>
      </c>
      <c r="D174" s="112">
        <v>954353</v>
      </c>
      <c r="E174" s="115">
        <v>230750</v>
      </c>
      <c r="F174" s="112">
        <v>688337</v>
      </c>
      <c r="G174" s="115">
        <v>211886</v>
      </c>
      <c r="H174" s="112">
        <v>664111</v>
      </c>
      <c r="I174" s="115">
        <v>204489</v>
      </c>
      <c r="J174" s="112">
        <v>701698</v>
      </c>
      <c r="K174" s="115">
        <v>185470</v>
      </c>
      <c r="L174" s="112">
        <v>522322</v>
      </c>
      <c r="M174" s="115">
        <v>179945</v>
      </c>
      <c r="N174" s="112">
        <v>454857</v>
      </c>
      <c r="O174" s="115">
        <v>170026</v>
      </c>
      <c r="P174" s="112">
        <v>558857</v>
      </c>
      <c r="Q174" s="115">
        <v>178693</v>
      </c>
      <c r="R174" s="112">
        <v>485315</v>
      </c>
      <c r="S174" s="115">
        <v>159623</v>
      </c>
      <c r="T174" s="112">
        <v>444870</v>
      </c>
      <c r="U174" s="115">
        <v>147123</v>
      </c>
      <c r="V174" s="112">
        <v>529535</v>
      </c>
      <c r="W174" s="115">
        <v>160401</v>
      </c>
      <c r="X174" s="112">
        <v>408393</v>
      </c>
      <c r="Y174" s="115">
        <v>141966</v>
      </c>
      <c r="Z174" s="112">
        <v>403625</v>
      </c>
      <c r="AA174" s="115">
        <v>155345</v>
      </c>
      <c r="AB174" s="112">
        <v>469440</v>
      </c>
      <c r="AC174" s="115">
        <v>145892</v>
      </c>
      <c r="AD174" s="112">
        <v>340445</v>
      </c>
      <c r="AE174" s="115">
        <v>127436</v>
      </c>
      <c r="AF174" s="112">
        <v>316642</v>
      </c>
      <c r="AG174" s="115">
        <v>143270</v>
      </c>
      <c r="AH174" s="112">
        <v>438212</v>
      </c>
      <c r="AI174" s="115">
        <v>138052</v>
      </c>
      <c r="AJ174" s="112">
        <v>309970</v>
      </c>
      <c r="AK174" s="115">
        <v>124350</v>
      </c>
      <c r="AL174" s="112">
        <v>310594</v>
      </c>
      <c r="AM174" s="115">
        <v>125331</v>
      </c>
      <c r="AN174" s="112">
        <v>392938</v>
      </c>
      <c r="AO174" s="115">
        <v>126876</v>
      </c>
      <c r="AP174" s="112">
        <v>278676</v>
      </c>
      <c r="AQ174" s="115">
        <v>114264</v>
      </c>
      <c r="AR174" s="112">
        <v>308313</v>
      </c>
      <c r="AS174" s="115">
        <v>105738</v>
      </c>
      <c r="AT174" s="112">
        <v>340055</v>
      </c>
      <c r="AU174" s="115">
        <v>116506</v>
      </c>
      <c r="AV174" s="112">
        <v>241745</v>
      </c>
      <c r="AW174" s="114">
        <v>99939</v>
      </c>
      <c r="AX174" s="112">
        <v>269085</v>
      </c>
      <c r="AY174" s="115">
        <v>104408</v>
      </c>
      <c r="AZ174" s="112">
        <v>320510</v>
      </c>
      <c r="BA174" s="114">
        <v>98492</v>
      </c>
      <c r="BB174" s="112">
        <v>221621</v>
      </c>
      <c r="BC174" s="114">
        <v>98025</v>
      </c>
      <c r="BD174" s="112">
        <v>210452</v>
      </c>
      <c r="BE174" s="115">
        <v>102561</v>
      </c>
      <c r="BF174" s="112">
        <v>272207</v>
      </c>
      <c r="BG174" s="114">
        <v>92175</v>
      </c>
      <c r="BH174" s="112">
        <v>215691</v>
      </c>
      <c r="BI174" s="115">
        <v>102877</v>
      </c>
      <c r="BJ174" s="112">
        <v>204257</v>
      </c>
      <c r="BK174" s="114">
        <v>86049</v>
      </c>
      <c r="BL174" s="112">
        <v>245728</v>
      </c>
      <c r="BM174" s="114">
        <v>95409</v>
      </c>
      <c r="BN174" s="112">
        <v>208942</v>
      </c>
      <c r="BO174" s="114">
        <v>94314</v>
      </c>
      <c r="BP174" s="112">
        <v>178667</v>
      </c>
      <c r="BQ174" s="114">
        <v>84725</v>
      </c>
      <c r="BR174" s="112">
        <v>242565</v>
      </c>
      <c r="BS174" s="114">
        <v>87537</v>
      </c>
      <c r="BT174" s="112">
        <v>169720</v>
      </c>
      <c r="BU174" s="114">
        <v>87761</v>
      </c>
      <c r="BV174" s="112">
        <v>196533</v>
      </c>
      <c r="BW174" s="114">
        <v>87391</v>
      </c>
      <c r="BX174" s="112">
        <v>228686</v>
      </c>
      <c r="BY174" s="114">
        <v>93226</v>
      </c>
      <c r="BZ174" s="112">
        <v>169958</v>
      </c>
      <c r="CA174" s="114">
        <v>82544</v>
      </c>
      <c r="CB174" s="112">
        <v>165969</v>
      </c>
      <c r="CC174" s="114">
        <v>77525</v>
      </c>
      <c r="CD174" s="112">
        <v>247507</v>
      </c>
      <c r="CE174" s="114">
        <v>81868</v>
      </c>
      <c r="CF174" s="112">
        <v>172679</v>
      </c>
      <c r="CG174" s="114">
        <v>77331</v>
      </c>
      <c r="CH174" s="112">
        <v>166394</v>
      </c>
      <c r="CI174" s="114">
        <v>72888</v>
      </c>
      <c r="CJ174" s="112">
        <v>212281</v>
      </c>
      <c r="CK174" s="114">
        <v>82068</v>
      </c>
      <c r="CL174" s="112">
        <v>182913</v>
      </c>
      <c r="CM174" s="114">
        <v>75603</v>
      </c>
      <c r="CN174" s="112">
        <v>171928</v>
      </c>
      <c r="CO174" s="114">
        <v>62982</v>
      </c>
      <c r="CP174" s="112">
        <v>205668</v>
      </c>
      <c r="CQ174" s="114">
        <v>72623</v>
      </c>
      <c r="CR174" s="112">
        <v>146125</v>
      </c>
      <c r="CS174" s="114">
        <v>67307</v>
      </c>
      <c r="CT174" s="112">
        <v>136649</v>
      </c>
      <c r="CU174" s="114">
        <v>65723</v>
      </c>
      <c r="CV174" s="112">
        <v>186571</v>
      </c>
      <c r="CW174" s="114">
        <v>68934</v>
      </c>
      <c r="CX174" s="112">
        <v>140117</v>
      </c>
      <c r="CY174" s="114">
        <v>72295</v>
      </c>
      <c r="CZ174" s="112">
        <v>128638</v>
      </c>
      <c r="DA174" s="114">
        <v>66578</v>
      </c>
      <c r="DB174" s="112">
        <v>214579</v>
      </c>
      <c r="DC174" s="114">
        <v>71477</v>
      </c>
      <c r="DD174" s="112">
        <v>164604</v>
      </c>
      <c r="DE174" s="114">
        <v>67687</v>
      </c>
      <c r="DF174" s="112">
        <v>200827</v>
      </c>
      <c r="DG174" s="114">
        <v>62129</v>
      </c>
      <c r="DH174" s="112">
        <v>351195</v>
      </c>
      <c r="DI174" s="112">
        <v>220078</v>
      </c>
      <c r="DJ174" s="112">
        <v>190084</v>
      </c>
      <c r="DK174" s="112">
        <v>329893</v>
      </c>
      <c r="DL174" s="112">
        <v>197089</v>
      </c>
      <c r="DM174" s="112">
        <v>179201</v>
      </c>
      <c r="DN174" s="112">
        <v>209940</v>
      </c>
      <c r="DO174" s="112">
        <v>165803</v>
      </c>
      <c r="DP174" s="112">
        <v>176356</v>
      </c>
      <c r="DQ174" s="112">
        <v>201255</v>
      </c>
      <c r="DR174" s="112">
        <v>145015</v>
      </c>
      <c r="DS174" s="112">
        <v>133774</v>
      </c>
      <c r="DT174" s="112">
        <v>173103</v>
      </c>
      <c r="DU174" s="112">
        <v>127898</v>
      </c>
      <c r="DV174" s="112">
        <v>105822</v>
      </c>
      <c r="DW174" s="112">
        <v>145576</v>
      </c>
      <c r="DX174" s="108">
        <v>97251</v>
      </c>
    </row>
    <row r="175" spans="1:128" x14ac:dyDescent="0.2">
      <c r="A175" s="105" t="s">
        <v>145</v>
      </c>
      <c r="B175" s="112">
        <v>230297</v>
      </c>
      <c r="C175" s="115">
        <v>244861</v>
      </c>
      <c r="D175" s="112">
        <v>195877</v>
      </c>
      <c r="E175" s="115">
        <v>222565</v>
      </c>
      <c r="F175" s="112">
        <v>113148</v>
      </c>
      <c r="G175" s="115">
        <v>176919</v>
      </c>
      <c r="H175" s="112">
        <v>112148</v>
      </c>
      <c r="I175" s="115">
        <v>181837</v>
      </c>
      <c r="J175" s="112">
        <v>189435</v>
      </c>
      <c r="K175" s="115">
        <v>208234</v>
      </c>
      <c r="L175" s="112">
        <v>146576</v>
      </c>
      <c r="M175" s="115">
        <v>216177</v>
      </c>
      <c r="N175" s="112">
        <v>138915</v>
      </c>
      <c r="O175" s="115">
        <v>220806</v>
      </c>
      <c r="P175" s="112">
        <v>191880</v>
      </c>
      <c r="Q175" s="115">
        <v>239009</v>
      </c>
      <c r="R175" s="112">
        <v>157534</v>
      </c>
      <c r="S175" s="115">
        <v>232744</v>
      </c>
      <c r="T175" s="112">
        <v>172172</v>
      </c>
      <c r="U175" s="115">
        <v>223685</v>
      </c>
      <c r="V175" s="112">
        <v>222039</v>
      </c>
      <c r="W175" s="115">
        <v>226893</v>
      </c>
      <c r="X175" s="112">
        <v>152317</v>
      </c>
      <c r="Y175" s="115">
        <v>189479</v>
      </c>
      <c r="Z175" s="112">
        <v>137278</v>
      </c>
      <c r="AA175" s="115">
        <v>182507</v>
      </c>
      <c r="AB175" s="112">
        <v>183685</v>
      </c>
      <c r="AC175" s="115">
        <v>166375</v>
      </c>
      <c r="AD175" s="112">
        <v>112480</v>
      </c>
      <c r="AE175" s="115">
        <v>137119</v>
      </c>
      <c r="AF175" s="112">
        <v>110573</v>
      </c>
      <c r="AG175" s="115">
        <v>159733</v>
      </c>
      <c r="AH175" s="112">
        <v>170845</v>
      </c>
      <c r="AI175" s="115">
        <v>172810</v>
      </c>
      <c r="AJ175" s="112">
        <v>144923</v>
      </c>
      <c r="AK175" s="115">
        <v>187201</v>
      </c>
      <c r="AL175" s="112">
        <v>174489</v>
      </c>
      <c r="AM175" s="115">
        <v>202141</v>
      </c>
      <c r="AN175" s="112">
        <v>225567</v>
      </c>
      <c r="AO175" s="115">
        <v>201119</v>
      </c>
      <c r="AP175" s="112">
        <v>111936</v>
      </c>
      <c r="AQ175" s="115">
        <v>222445</v>
      </c>
      <c r="AR175" s="112">
        <v>103947</v>
      </c>
      <c r="AS175" s="115">
        <v>207905</v>
      </c>
      <c r="AT175" s="112">
        <v>120126</v>
      </c>
      <c r="AU175" s="115">
        <v>210081</v>
      </c>
      <c r="AV175" s="108">
        <v>99780</v>
      </c>
      <c r="AW175" s="115">
        <v>175613</v>
      </c>
      <c r="AX175" s="108">
        <v>87517</v>
      </c>
      <c r="AY175" s="115">
        <v>170971</v>
      </c>
      <c r="AZ175" s="108">
        <v>90061</v>
      </c>
      <c r="BA175" s="115">
        <v>153022</v>
      </c>
      <c r="BB175" s="108">
        <v>65205</v>
      </c>
      <c r="BC175" s="115">
        <v>137559</v>
      </c>
      <c r="BD175" s="108">
        <v>77080</v>
      </c>
      <c r="BE175" s="115">
        <v>147095</v>
      </c>
      <c r="BF175" s="112">
        <v>130883</v>
      </c>
      <c r="BG175" s="115">
        <v>162149</v>
      </c>
      <c r="BH175" s="112">
        <v>104009</v>
      </c>
      <c r="BI175" s="115">
        <v>187389</v>
      </c>
      <c r="BJ175" s="108">
        <v>99282</v>
      </c>
      <c r="BK175" s="115">
        <v>185071</v>
      </c>
      <c r="BL175" s="112">
        <v>151193</v>
      </c>
      <c r="BM175" s="115">
        <v>206944</v>
      </c>
      <c r="BN175" s="112">
        <v>116236</v>
      </c>
      <c r="BO175" s="115">
        <v>224324</v>
      </c>
      <c r="BP175" s="112">
        <v>100682</v>
      </c>
      <c r="BQ175" s="115">
        <v>183875</v>
      </c>
      <c r="BR175" s="112">
        <v>110579</v>
      </c>
      <c r="BS175" s="115">
        <v>202656</v>
      </c>
      <c r="BT175" s="108">
        <v>86359</v>
      </c>
      <c r="BU175" s="115">
        <v>184082</v>
      </c>
      <c r="BV175" s="108">
        <v>84487</v>
      </c>
      <c r="BW175" s="115">
        <v>179377</v>
      </c>
      <c r="BX175" s="112">
        <v>115655</v>
      </c>
      <c r="BY175" s="115">
        <v>157524</v>
      </c>
      <c r="BZ175" s="108">
        <v>61705</v>
      </c>
      <c r="CA175" s="115">
        <v>135844</v>
      </c>
      <c r="CB175" s="108">
        <v>57377</v>
      </c>
      <c r="CC175" s="115">
        <v>142714</v>
      </c>
      <c r="CD175" s="108">
        <v>93911</v>
      </c>
      <c r="CE175" s="115">
        <v>152963</v>
      </c>
      <c r="CF175" s="108">
        <v>97187</v>
      </c>
      <c r="CG175" s="115">
        <v>174319</v>
      </c>
      <c r="CH175" s="112">
        <v>171813</v>
      </c>
      <c r="CI175" s="115">
        <v>171430</v>
      </c>
      <c r="CJ175" s="112">
        <v>125160</v>
      </c>
      <c r="CK175" s="115">
        <v>173892</v>
      </c>
      <c r="CL175" s="112">
        <v>124010</v>
      </c>
      <c r="CM175" s="115">
        <v>186799</v>
      </c>
      <c r="CN175" s="112">
        <v>113510</v>
      </c>
      <c r="CO175" s="115">
        <v>170420</v>
      </c>
      <c r="CP175" s="112">
        <v>147062</v>
      </c>
      <c r="CQ175" s="115">
        <v>184981</v>
      </c>
      <c r="CR175" s="112">
        <v>108908</v>
      </c>
      <c r="CS175" s="115">
        <v>180237</v>
      </c>
      <c r="CT175" s="112">
        <v>103548</v>
      </c>
      <c r="CU175" s="115">
        <v>177142</v>
      </c>
      <c r="CV175" s="112">
        <v>103554</v>
      </c>
      <c r="CW175" s="115">
        <v>149495</v>
      </c>
      <c r="CX175" s="108">
        <v>79414</v>
      </c>
      <c r="CY175" s="115">
        <v>141630</v>
      </c>
      <c r="CZ175" s="108">
        <v>93480</v>
      </c>
      <c r="DA175" s="115">
        <v>148454</v>
      </c>
      <c r="DB175" s="112">
        <v>403314</v>
      </c>
      <c r="DC175" s="115">
        <v>166484</v>
      </c>
      <c r="DD175" s="112">
        <v>133716</v>
      </c>
      <c r="DE175" s="115">
        <v>170904</v>
      </c>
      <c r="DF175" s="112">
        <v>107195</v>
      </c>
      <c r="DG175" s="115">
        <v>159663</v>
      </c>
      <c r="DH175" s="112">
        <v>145719</v>
      </c>
      <c r="DI175" s="112">
        <v>112258</v>
      </c>
      <c r="DJ175" s="112">
        <v>107652</v>
      </c>
      <c r="DK175" s="112">
        <v>131303</v>
      </c>
      <c r="DL175" s="108">
        <v>99690</v>
      </c>
      <c r="DM175" s="108">
        <v>86461</v>
      </c>
      <c r="DN175" s="108">
        <v>88301</v>
      </c>
      <c r="DO175" s="108">
        <v>63972</v>
      </c>
      <c r="DP175" s="108">
        <v>67623</v>
      </c>
      <c r="DQ175" s="112">
        <v>119592</v>
      </c>
      <c r="DR175" s="108">
        <v>98464</v>
      </c>
      <c r="DS175" s="112">
        <v>232572</v>
      </c>
      <c r="DT175" s="112">
        <v>154541</v>
      </c>
      <c r="DU175" s="112">
        <v>101806</v>
      </c>
      <c r="DV175" s="112">
        <v>106707</v>
      </c>
      <c r="DW175" s="112">
        <v>117864</v>
      </c>
      <c r="DX175" s="108">
        <v>92215</v>
      </c>
    </row>
    <row r="176" spans="1:128" x14ac:dyDescent="0.2">
      <c r="A176" s="105" t="s">
        <v>205</v>
      </c>
      <c r="B176" s="112">
        <v>151968</v>
      </c>
      <c r="C176" s="114">
        <v>47096</v>
      </c>
      <c r="D176" s="112">
        <v>200530</v>
      </c>
      <c r="E176" s="114">
        <v>51387</v>
      </c>
      <c r="F176" s="112">
        <v>101135</v>
      </c>
      <c r="G176" s="114">
        <v>44640</v>
      </c>
      <c r="H176" s="108">
        <v>82669</v>
      </c>
      <c r="I176" s="114">
        <v>49767</v>
      </c>
      <c r="J176" s="112">
        <v>103984</v>
      </c>
      <c r="K176" s="114">
        <v>46743</v>
      </c>
      <c r="L176" s="112">
        <v>101418</v>
      </c>
      <c r="M176" s="114">
        <v>42727</v>
      </c>
      <c r="N176" s="112">
        <v>105571</v>
      </c>
      <c r="O176" s="114">
        <v>43967</v>
      </c>
      <c r="P176" s="112">
        <v>106885</v>
      </c>
      <c r="Q176" s="114">
        <v>50255</v>
      </c>
      <c r="R176" s="108">
        <v>93441</v>
      </c>
      <c r="S176" s="114">
        <v>43945</v>
      </c>
      <c r="T176" s="108">
        <v>90986</v>
      </c>
      <c r="U176" s="114">
        <v>39762</v>
      </c>
      <c r="V176" s="112">
        <v>117207</v>
      </c>
      <c r="W176" s="114">
        <v>49880</v>
      </c>
      <c r="X176" s="112">
        <v>102583</v>
      </c>
      <c r="Y176" s="114">
        <v>43709</v>
      </c>
      <c r="Z176" s="108">
        <v>82370</v>
      </c>
      <c r="AA176" s="114">
        <v>37503</v>
      </c>
      <c r="AB176" s="108">
        <v>98847</v>
      </c>
      <c r="AC176" s="114">
        <v>45448</v>
      </c>
      <c r="AD176" s="112">
        <v>106947</v>
      </c>
      <c r="AE176" s="114">
        <v>37862</v>
      </c>
      <c r="AF176" s="112">
        <v>110220</v>
      </c>
      <c r="AG176" s="114">
        <v>44860</v>
      </c>
      <c r="AH176" s="112">
        <v>141926</v>
      </c>
      <c r="AI176" s="114">
        <v>40073</v>
      </c>
      <c r="AJ176" s="108">
        <v>86936</v>
      </c>
      <c r="AK176" s="114">
        <v>37766</v>
      </c>
      <c r="AL176" s="108">
        <v>85488</v>
      </c>
      <c r="AM176" s="114">
        <v>37797</v>
      </c>
      <c r="AN176" s="112">
        <v>116227</v>
      </c>
      <c r="AO176" s="114">
        <v>43251</v>
      </c>
      <c r="AP176" s="108">
        <v>61787</v>
      </c>
      <c r="AQ176" s="114">
        <v>39808</v>
      </c>
      <c r="AR176" s="108">
        <v>53792</v>
      </c>
      <c r="AS176" s="114">
        <v>31411</v>
      </c>
      <c r="AT176" s="108">
        <v>71853</v>
      </c>
      <c r="AU176" s="114">
        <v>38696</v>
      </c>
      <c r="AV176" s="108">
        <v>56944</v>
      </c>
      <c r="AW176" s="114">
        <v>35946</v>
      </c>
      <c r="AX176" s="108">
        <v>63537</v>
      </c>
      <c r="AY176" s="114">
        <v>34986</v>
      </c>
      <c r="AZ176" s="108">
        <v>76904</v>
      </c>
      <c r="BA176" s="114">
        <v>38693</v>
      </c>
      <c r="BB176" s="108">
        <v>51696</v>
      </c>
      <c r="BC176" s="114">
        <v>29823</v>
      </c>
      <c r="BD176" s="108">
        <v>51359</v>
      </c>
      <c r="BE176" s="114">
        <v>32457</v>
      </c>
      <c r="BF176" s="108">
        <v>82536</v>
      </c>
      <c r="BG176" s="114">
        <v>37793</v>
      </c>
      <c r="BH176" s="108">
        <v>57981</v>
      </c>
      <c r="BI176" s="114">
        <v>31631</v>
      </c>
      <c r="BJ176" s="108">
        <v>49909</v>
      </c>
      <c r="BK176" s="114">
        <v>30888</v>
      </c>
      <c r="BL176" s="108">
        <v>85200</v>
      </c>
      <c r="BM176" s="114">
        <v>39014</v>
      </c>
      <c r="BN176" s="108">
        <v>64582</v>
      </c>
      <c r="BO176" s="114">
        <v>26018</v>
      </c>
      <c r="BP176" s="108">
        <v>72589</v>
      </c>
      <c r="BQ176" s="114">
        <v>26650</v>
      </c>
      <c r="BR176" s="108">
        <v>95344</v>
      </c>
      <c r="BS176" s="114">
        <v>31522</v>
      </c>
      <c r="BT176" s="108">
        <v>67979</v>
      </c>
      <c r="BU176" s="114">
        <v>26018</v>
      </c>
      <c r="BV176" s="108">
        <v>74319</v>
      </c>
      <c r="BW176" s="114">
        <v>26795</v>
      </c>
      <c r="BX176" s="112">
        <v>104146</v>
      </c>
      <c r="BY176" s="114">
        <v>30335</v>
      </c>
      <c r="BZ176" s="108">
        <v>90042</v>
      </c>
      <c r="CA176" s="114">
        <v>25988</v>
      </c>
      <c r="CB176" s="108">
        <v>62227</v>
      </c>
      <c r="CC176" s="114">
        <v>24203</v>
      </c>
      <c r="CD176" s="112">
        <v>112274</v>
      </c>
      <c r="CE176" s="114">
        <v>24834</v>
      </c>
      <c r="CF176" s="108">
        <v>80682</v>
      </c>
      <c r="CG176" s="114">
        <v>23919</v>
      </c>
      <c r="CH176" s="108">
        <v>65951</v>
      </c>
      <c r="CI176" s="114">
        <v>21164</v>
      </c>
      <c r="CJ176" s="112">
        <v>111503</v>
      </c>
      <c r="CK176" s="114">
        <v>29537</v>
      </c>
      <c r="CL176" s="108">
        <v>63128</v>
      </c>
      <c r="CM176" s="114">
        <v>21863</v>
      </c>
      <c r="CN176" s="108">
        <v>72800</v>
      </c>
      <c r="CO176" s="114">
        <v>18729</v>
      </c>
      <c r="CP176" s="108">
        <v>72537</v>
      </c>
      <c r="CQ176" s="114">
        <v>21914</v>
      </c>
      <c r="CR176" s="108">
        <v>84051</v>
      </c>
      <c r="CS176" s="114">
        <v>21779</v>
      </c>
      <c r="CT176" s="108">
        <v>78585</v>
      </c>
      <c r="CU176" s="114">
        <v>22760</v>
      </c>
      <c r="CV176" s="108">
        <v>94255</v>
      </c>
      <c r="CW176" s="114">
        <v>20374</v>
      </c>
      <c r="CX176" s="108">
        <v>72627</v>
      </c>
      <c r="CY176" s="114">
        <v>19671</v>
      </c>
      <c r="CZ176" s="108">
        <v>74089</v>
      </c>
      <c r="DA176" s="114">
        <v>18767</v>
      </c>
      <c r="DB176" s="112">
        <v>100631</v>
      </c>
      <c r="DC176" s="114">
        <v>19273</v>
      </c>
      <c r="DD176" s="108">
        <v>88812</v>
      </c>
      <c r="DE176" s="114">
        <v>19357</v>
      </c>
      <c r="DF176" s="108">
        <v>94069</v>
      </c>
      <c r="DG176" s="114">
        <v>13204</v>
      </c>
      <c r="DH176" s="112">
        <v>160069</v>
      </c>
      <c r="DI176" s="112">
        <v>110365</v>
      </c>
      <c r="DJ176" s="108">
        <v>82042</v>
      </c>
      <c r="DK176" s="112">
        <v>116637</v>
      </c>
      <c r="DL176" s="112">
        <v>115120</v>
      </c>
      <c r="DM176" s="108">
        <v>98861</v>
      </c>
      <c r="DN176" s="108">
        <v>99917</v>
      </c>
      <c r="DO176" s="108">
        <v>87863</v>
      </c>
      <c r="DP176" s="108">
        <v>75501</v>
      </c>
      <c r="DQ176" s="112">
        <v>206947</v>
      </c>
      <c r="DR176" s="108">
        <v>79910</v>
      </c>
      <c r="DS176" s="112">
        <v>105080</v>
      </c>
      <c r="DT176" s="112">
        <v>115957</v>
      </c>
      <c r="DU176" s="108">
        <v>79694</v>
      </c>
      <c r="DV176" s="108">
        <v>72323</v>
      </c>
      <c r="DW176" s="108">
        <v>83406</v>
      </c>
      <c r="DX176" s="108">
        <v>89107</v>
      </c>
    </row>
    <row r="177" spans="1:128" x14ac:dyDescent="0.2">
      <c r="A177" s="105" t="s">
        <v>234</v>
      </c>
      <c r="B177" s="108">
        <v>60781</v>
      </c>
      <c r="C177" s="103">
        <v>184</v>
      </c>
      <c r="D177" s="108">
        <v>54636</v>
      </c>
      <c r="E177" s="103">
        <v>226</v>
      </c>
      <c r="F177" s="108">
        <v>57571</v>
      </c>
      <c r="G177" s="103">
        <v>257</v>
      </c>
      <c r="H177" s="108">
        <v>56486</v>
      </c>
      <c r="I177" s="103">
        <v>352</v>
      </c>
      <c r="J177" s="108">
        <v>78894</v>
      </c>
      <c r="K177" s="103">
        <v>292</v>
      </c>
      <c r="L177" s="108">
        <v>62617</v>
      </c>
      <c r="M177" s="103">
        <v>345</v>
      </c>
      <c r="N177" s="112">
        <v>102518</v>
      </c>
      <c r="O177" s="103">
        <v>852</v>
      </c>
      <c r="P177" s="112">
        <v>108858</v>
      </c>
      <c r="Q177" s="103">
        <v>659</v>
      </c>
      <c r="R177" s="108">
        <v>92999</v>
      </c>
      <c r="S177" s="103">
        <v>630</v>
      </c>
      <c r="T177" s="108">
        <v>79208</v>
      </c>
      <c r="U177" s="103">
        <v>557</v>
      </c>
      <c r="V177" s="112">
        <v>122120</v>
      </c>
      <c r="W177" s="103">
        <v>587</v>
      </c>
      <c r="X177" s="108">
        <v>49650</v>
      </c>
      <c r="Y177" s="103">
        <v>526</v>
      </c>
      <c r="Z177" s="108">
        <v>70058</v>
      </c>
      <c r="AA177" s="103">
        <v>387</v>
      </c>
      <c r="AB177" s="112">
        <v>126455</v>
      </c>
      <c r="AC177" s="103">
        <v>737</v>
      </c>
      <c r="AD177" s="108">
        <v>78524</v>
      </c>
      <c r="AE177" s="103">
        <v>423</v>
      </c>
      <c r="AF177" s="112">
        <v>102074</v>
      </c>
      <c r="AG177" s="103">
        <v>470</v>
      </c>
      <c r="AH177" s="112">
        <v>100230</v>
      </c>
      <c r="AI177" s="103">
        <v>553</v>
      </c>
      <c r="AJ177" s="112">
        <v>108333</v>
      </c>
      <c r="AK177" s="103">
        <v>484</v>
      </c>
      <c r="AL177" s="108">
        <v>74705</v>
      </c>
      <c r="AM177" s="103">
        <v>659</v>
      </c>
      <c r="AN177" s="112">
        <v>105988</v>
      </c>
      <c r="AO177" s="103">
        <v>699</v>
      </c>
      <c r="AP177" s="112">
        <v>186575</v>
      </c>
      <c r="AQ177" s="104">
        <v>1030</v>
      </c>
      <c r="AR177" s="112">
        <v>156434</v>
      </c>
      <c r="AS177" s="104">
        <v>1002</v>
      </c>
      <c r="AT177" s="112">
        <v>238185</v>
      </c>
      <c r="AU177" s="104">
        <v>1256</v>
      </c>
      <c r="AV177" s="112">
        <v>129775</v>
      </c>
      <c r="AW177" s="103">
        <v>775</v>
      </c>
      <c r="AX177" s="112">
        <v>109475</v>
      </c>
      <c r="AY177" s="103">
        <v>583</v>
      </c>
      <c r="AZ177" s="108">
        <v>64974</v>
      </c>
      <c r="BA177" s="103">
        <v>551</v>
      </c>
      <c r="BB177" s="108">
        <v>56064</v>
      </c>
      <c r="BC177" s="103">
        <v>276</v>
      </c>
      <c r="BD177" s="108">
        <v>60666</v>
      </c>
      <c r="BE177" s="103">
        <v>261</v>
      </c>
      <c r="BF177" s="108">
        <v>73817</v>
      </c>
      <c r="BG177" s="103">
        <v>269</v>
      </c>
      <c r="BH177" s="108">
        <v>69073</v>
      </c>
      <c r="BI177" s="103">
        <v>327</v>
      </c>
      <c r="BJ177" s="112">
        <v>101401</v>
      </c>
      <c r="BK177" s="103">
        <v>254</v>
      </c>
      <c r="BL177" s="112">
        <v>119188</v>
      </c>
      <c r="BM177" s="103">
        <v>320</v>
      </c>
      <c r="BN177" s="108">
        <v>49215</v>
      </c>
      <c r="BO177" s="103">
        <v>277</v>
      </c>
      <c r="BP177" s="108">
        <v>99352</v>
      </c>
      <c r="BQ177" s="103">
        <v>252</v>
      </c>
      <c r="BR177" s="112">
        <v>113846</v>
      </c>
      <c r="BS177" s="103">
        <v>259</v>
      </c>
      <c r="BT177" s="108">
        <v>40734</v>
      </c>
      <c r="BU177" s="103">
        <v>179</v>
      </c>
      <c r="BV177" s="108">
        <v>64147</v>
      </c>
      <c r="BW177" s="103">
        <v>121</v>
      </c>
      <c r="BX177" s="108">
        <v>91131</v>
      </c>
      <c r="BY177" s="103">
        <v>217</v>
      </c>
      <c r="BZ177" s="108">
        <v>79756</v>
      </c>
      <c r="CA177" s="103">
        <v>232</v>
      </c>
      <c r="CB177" s="112">
        <v>765536</v>
      </c>
      <c r="CC177" s="103">
        <v>784</v>
      </c>
      <c r="CD177" s="112">
        <v>638859</v>
      </c>
      <c r="CE177" s="103">
        <v>514</v>
      </c>
      <c r="CF177" s="112">
        <v>205026</v>
      </c>
      <c r="CG177" s="103">
        <v>278</v>
      </c>
      <c r="CH177" s="112">
        <v>160289</v>
      </c>
      <c r="CI177" s="103">
        <v>296</v>
      </c>
      <c r="CJ177" s="112">
        <v>214240</v>
      </c>
      <c r="CK177" s="103">
        <v>342</v>
      </c>
      <c r="CL177" s="112">
        <v>320171</v>
      </c>
      <c r="CM177" s="103">
        <v>332</v>
      </c>
      <c r="CN177" s="112">
        <v>148098</v>
      </c>
      <c r="CO177" s="103">
        <v>206</v>
      </c>
      <c r="CP177" s="108">
        <v>93298</v>
      </c>
      <c r="CQ177" s="103">
        <v>338</v>
      </c>
      <c r="CR177" s="108">
        <v>37503</v>
      </c>
      <c r="CS177" s="103">
        <v>134</v>
      </c>
      <c r="CT177" s="112">
        <v>490867</v>
      </c>
      <c r="CU177" s="103">
        <v>443</v>
      </c>
      <c r="CV177" s="112">
        <v>513389</v>
      </c>
      <c r="CW177" s="103">
        <v>835</v>
      </c>
      <c r="CX177" s="112">
        <v>280433</v>
      </c>
      <c r="CY177" s="103">
        <v>458</v>
      </c>
      <c r="CZ177" s="112">
        <v>373568</v>
      </c>
      <c r="DA177" s="103">
        <v>593</v>
      </c>
      <c r="DB177" s="112">
        <v>470457</v>
      </c>
      <c r="DC177" s="104">
        <v>1073</v>
      </c>
      <c r="DD177" s="108">
        <v>67108</v>
      </c>
      <c r="DE177" s="103">
        <v>331</v>
      </c>
      <c r="DF177" s="112">
        <v>237052</v>
      </c>
      <c r="DG177" s="103">
        <v>491</v>
      </c>
      <c r="DH177" s="108">
        <v>47030</v>
      </c>
      <c r="DI177" s="108">
        <v>54426</v>
      </c>
      <c r="DJ177" s="112">
        <v>461438</v>
      </c>
      <c r="DK177" s="112">
        <v>345476</v>
      </c>
      <c r="DL177" s="112">
        <v>368694</v>
      </c>
      <c r="DM177" s="112">
        <v>313698</v>
      </c>
      <c r="DN177" s="112">
        <v>353861</v>
      </c>
      <c r="DO177" s="112">
        <v>286586</v>
      </c>
      <c r="DP177" s="112">
        <v>188344</v>
      </c>
      <c r="DQ177" s="112">
        <v>308356</v>
      </c>
      <c r="DR177" s="112">
        <v>252376</v>
      </c>
      <c r="DS177" s="112">
        <v>257217</v>
      </c>
      <c r="DT177" s="112">
        <v>294540</v>
      </c>
      <c r="DU177" s="112">
        <v>221485</v>
      </c>
      <c r="DV177" s="112">
        <v>226732</v>
      </c>
      <c r="DW177" s="112">
        <v>274530</v>
      </c>
      <c r="DX177" s="108">
        <v>88885</v>
      </c>
    </row>
    <row r="178" spans="1:128" x14ac:dyDescent="0.2">
      <c r="A178" s="105" t="s">
        <v>175</v>
      </c>
      <c r="B178" s="112">
        <v>244607</v>
      </c>
      <c r="C178" s="114">
        <v>10959</v>
      </c>
      <c r="D178" s="112">
        <v>299745</v>
      </c>
      <c r="E178" s="114">
        <v>12487</v>
      </c>
      <c r="F178" s="112">
        <v>255984</v>
      </c>
      <c r="G178" s="114">
        <v>12374</v>
      </c>
      <c r="H178" s="112">
        <v>295520</v>
      </c>
      <c r="I178" s="114">
        <v>12418</v>
      </c>
      <c r="J178" s="112">
        <v>348322</v>
      </c>
      <c r="K178" s="114">
        <v>12599</v>
      </c>
      <c r="L178" s="112">
        <v>238107</v>
      </c>
      <c r="M178" s="114">
        <v>11360</v>
      </c>
      <c r="N178" s="112">
        <v>228863</v>
      </c>
      <c r="O178" s="114">
        <v>10996</v>
      </c>
      <c r="P178" s="112">
        <v>233218</v>
      </c>
      <c r="Q178" s="114">
        <v>11275</v>
      </c>
      <c r="R178" s="112">
        <v>250927</v>
      </c>
      <c r="S178" s="114">
        <v>11574</v>
      </c>
      <c r="T178" s="112">
        <v>191350</v>
      </c>
      <c r="U178" s="114">
        <v>11573</v>
      </c>
      <c r="V178" s="112">
        <v>292360</v>
      </c>
      <c r="W178" s="114">
        <v>12840</v>
      </c>
      <c r="X178" s="112">
        <v>228890</v>
      </c>
      <c r="Y178" s="114">
        <v>11571</v>
      </c>
      <c r="Z178" s="112">
        <v>252881</v>
      </c>
      <c r="AA178" s="114">
        <v>12323</v>
      </c>
      <c r="AB178" s="112">
        <v>344003</v>
      </c>
      <c r="AC178" s="114">
        <v>12707</v>
      </c>
      <c r="AD178" s="112">
        <v>261769</v>
      </c>
      <c r="AE178" s="114">
        <v>11367</v>
      </c>
      <c r="AF178" s="112">
        <v>270872</v>
      </c>
      <c r="AG178" s="114">
        <v>11846</v>
      </c>
      <c r="AH178" s="112">
        <v>365113</v>
      </c>
      <c r="AI178" s="114">
        <v>11087</v>
      </c>
      <c r="AJ178" s="112">
        <v>231399</v>
      </c>
      <c r="AK178" s="114">
        <v>10165</v>
      </c>
      <c r="AL178" s="112">
        <v>196124</v>
      </c>
      <c r="AM178" s="114">
        <v>10511</v>
      </c>
      <c r="AN178" s="112">
        <v>251856</v>
      </c>
      <c r="AO178" s="114">
        <v>10662</v>
      </c>
      <c r="AP178" s="112">
        <v>170954</v>
      </c>
      <c r="AQ178" s="114">
        <v>10863</v>
      </c>
      <c r="AR178" s="112">
        <v>184379</v>
      </c>
      <c r="AS178" s="114">
        <v>10245</v>
      </c>
      <c r="AT178" s="112">
        <v>221648</v>
      </c>
      <c r="AU178" s="114">
        <v>10961</v>
      </c>
      <c r="AV178" s="112">
        <v>197621</v>
      </c>
      <c r="AW178" s="114">
        <v>10388</v>
      </c>
      <c r="AX178" s="112">
        <v>181630</v>
      </c>
      <c r="AY178" s="114">
        <v>11103</v>
      </c>
      <c r="AZ178" s="112">
        <v>221646</v>
      </c>
      <c r="BA178" s="104">
        <v>9454</v>
      </c>
      <c r="BB178" s="112">
        <v>162030</v>
      </c>
      <c r="BC178" s="114">
        <v>10179</v>
      </c>
      <c r="BD178" s="112">
        <v>156787</v>
      </c>
      <c r="BE178" s="104">
        <v>9839</v>
      </c>
      <c r="BF178" s="112">
        <v>221213</v>
      </c>
      <c r="BG178" s="104">
        <v>8478</v>
      </c>
      <c r="BH178" s="112">
        <v>183523</v>
      </c>
      <c r="BI178" s="104">
        <v>9135</v>
      </c>
      <c r="BJ178" s="112">
        <v>172899</v>
      </c>
      <c r="BK178" s="104">
        <v>8143</v>
      </c>
      <c r="BL178" s="112">
        <v>234398</v>
      </c>
      <c r="BM178" s="104">
        <v>8163</v>
      </c>
      <c r="BN178" s="112">
        <v>188834</v>
      </c>
      <c r="BO178" s="104">
        <v>7986</v>
      </c>
      <c r="BP178" s="112">
        <v>162889</v>
      </c>
      <c r="BQ178" s="104">
        <v>7287</v>
      </c>
      <c r="BR178" s="112">
        <v>239313</v>
      </c>
      <c r="BS178" s="104">
        <v>7926</v>
      </c>
      <c r="BT178" s="112">
        <v>163479</v>
      </c>
      <c r="BU178" s="104">
        <v>7658</v>
      </c>
      <c r="BV178" s="112">
        <v>341901</v>
      </c>
      <c r="BW178" s="104">
        <v>7930</v>
      </c>
      <c r="BX178" s="112">
        <v>205557</v>
      </c>
      <c r="BY178" s="104">
        <v>7512</v>
      </c>
      <c r="BZ178" s="112">
        <v>152980</v>
      </c>
      <c r="CA178" s="104">
        <v>8044</v>
      </c>
      <c r="CB178" s="112">
        <v>175954</v>
      </c>
      <c r="CC178" s="104">
        <v>7398</v>
      </c>
      <c r="CD178" s="112">
        <v>182974</v>
      </c>
      <c r="CE178" s="104">
        <v>6671</v>
      </c>
      <c r="CF178" s="112">
        <v>127411</v>
      </c>
      <c r="CG178" s="104">
        <v>7854</v>
      </c>
      <c r="CH178" s="112">
        <v>110800</v>
      </c>
      <c r="CI178" s="104">
        <v>7661</v>
      </c>
      <c r="CJ178" s="112">
        <v>148818</v>
      </c>
      <c r="CK178" s="104">
        <v>7653</v>
      </c>
      <c r="CL178" s="112">
        <v>118652</v>
      </c>
      <c r="CM178" s="104">
        <v>7469</v>
      </c>
      <c r="CN178" s="112">
        <v>111276</v>
      </c>
      <c r="CO178" s="104">
        <v>7139</v>
      </c>
      <c r="CP178" s="112">
        <v>151826</v>
      </c>
      <c r="CQ178" s="104">
        <v>7467</v>
      </c>
      <c r="CR178" s="112">
        <v>128348</v>
      </c>
      <c r="CS178" s="104">
        <v>7613</v>
      </c>
      <c r="CT178" s="112">
        <v>125982</v>
      </c>
      <c r="CU178" s="104">
        <v>7993</v>
      </c>
      <c r="CV178" s="112">
        <v>142204</v>
      </c>
      <c r="CW178" s="104">
        <v>8026</v>
      </c>
      <c r="CX178" s="112">
        <v>114987</v>
      </c>
      <c r="CY178" s="104">
        <v>7916</v>
      </c>
      <c r="CZ178" s="112">
        <v>103780</v>
      </c>
      <c r="DA178" s="104">
        <v>7239</v>
      </c>
      <c r="DB178" s="112">
        <v>114010</v>
      </c>
      <c r="DC178" s="104">
        <v>7143</v>
      </c>
      <c r="DD178" s="108">
        <v>99026</v>
      </c>
      <c r="DE178" s="104">
        <v>7090</v>
      </c>
      <c r="DF178" s="112">
        <v>104669</v>
      </c>
      <c r="DG178" s="104">
        <v>5940</v>
      </c>
      <c r="DH178" s="112">
        <v>124337</v>
      </c>
      <c r="DI178" s="112">
        <v>116059</v>
      </c>
      <c r="DJ178" s="112">
        <v>115991</v>
      </c>
      <c r="DK178" s="112">
        <v>145919</v>
      </c>
      <c r="DL178" s="112">
        <v>109903</v>
      </c>
      <c r="DM178" s="112">
        <v>108639</v>
      </c>
      <c r="DN178" s="112">
        <v>134603</v>
      </c>
      <c r="DO178" s="108">
        <v>97096</v>
      </c>
      <c r="DP178" s="108">
        <v>88573</v>
      </c>
      <c r="DQ178" s="108">
        <v>92121</v>
      </c>
      <c r="DR178" s="108">
        <v>43092</v>
      </c>
      <c r="DS178" s="108">
        <v>34226</v>
      </c>
      <c r="DT178" s="112">
        <v>125151</v>
      </c>
      <c r="DU178" s="108">
        <v>71872</v>
      </c>
      <c r="DV178" s="108">
        <v>49984</v>
      </c>
      <c r="DW178" s="108">
        <v>86326</v>
      </c>
      <c r="DX178" s="108">
        <v>86269</v>
      </c>
    </row>
    <row r="179" spans="1:128" x14ac:dyDescent="0.2">
      <c r="A179" s="105" t="s">
        <v>345</v>
      </c>
      <c r="B179" s="108">
        <v>60219</v>
      </c>
      <c r="C179" s="115">
        <v>167635</v>
      </c>
      <c r="D179" s="108">
        <v>73529</v>
      </c>
      <c r="E179" s="115">
        <v>178973</v>
      </c>
      <c r="F179" s="108">
        <v>57171</v>
      </c>
      <c r="G179" s="115">
        <v>172987</v>
      </c>
      <c r="H179" s="108">
        <v>57109</v>
      </c>
      <c r="I179" s="115">
        <v>173320</v>
      </c>
      <c r="J179" s="108">
        <v>70205</v>
      </c>
      <c r="K179" s="115">
        <v>167392</v>
      </c>
      <c r="L179" s="108">
        <v>56002</v>
      </c>
      <c r="M179" s="115">
        <v>160318</v>
      </c>
      <c r="N179" s="108">
        <v>55676</v>
      </c>
      <c r="O179" s="115">
        <v>164967</v>
      </c>
      <c r="P179" s="112">
        <v>397846</v>
      </c>
      <c r="Q179" s="115">
        <v>169447</v>
      </c>
      <c r="R179" s="112">
        <v>429584</v>
      </c>
      <c r="S179" s="115">
        <v>158154</v>
      </c>
      <c r="T179" s="112">
        <v>446949</v>
      </c>
      <c r="U179" s="115">
        <v>139158</v>
      </c>
      <c r="V179" s="112">
        <v>542849</v>
      </c>
      <c r="W179" s="115">
        <v>152174</v>
      </c>
      <c r="X179" s="112">
        <v>423237</v>
      </c>
      <c r="Y179" s="115">
        <v>141933</v>
      </c>
      <c r="Z179" s="112">
        <v>415051</v>
      </c>
      <c r="AA179" s="115">
        <v>140271</v>
      </c>
      <c r="AB179" s="112">
        <v>493104</v>
      </c>
      <c r="AC179" s="115">
        <v>140974</v>
      </c>
      <c r="AD179" s="112">
        <v>387073</v>
      </c>
      <c r="AE179" s="115">
        <v>137717</v>
      </c>
      <c r="AF179" s="112">
        <v>387346</v>
      </c>
      <c r="AG179" s="115">
        <v>139233</v>
      </c>
      <c r="AH179" s="112">
        <v>486750</v>
      </c>
      <c r="AI179" s="115">
        <v>127797</v>
      </c>
      <c r="AJ179" s="112">
        <v>401323</v>
      </c>
      <c r="AK179" s="115">
        <v>129836</v>
      </c>
      <c r="AL179" s="112">
        <v>388280</v>
      </c>
      <c r="AM179" s="115">
        <v>129161</v>
      </c>
      <c r="AN179" s="112">
        <v>500056</v>
      </c>
      <c r="AO179" s="115">
        <v>129991</v>
      </c>
      <c r="AP179" s="112">
        <v>392074</v>
      </c>
      <c r="AQ179" s="115">
        <v>121485</v>
      </c>
      <c r="AR179" s="112">
        <v>389951</v>
      </c>
      <c r="AS179" s="115">
        <v>114080</v>
      </c>
      <c r="AT179" s="112">
        <v>471957</v>
      </c>
      <c r="AU179" s="115">
        <v>119765</v>
      </c>
      <c r="AV179" s="112">
        <v>391010</v>
      </c>
      <c r="AW179" s="115">
        <v>117251</v>
      </c>
      <c r="AX179" s="112">
        <v>375026</v>
      </c>
      <c r="AY179" s="115">
        <v>115983</v>
      </c>
      <c r="AZ179" s="112">
        <v>458078</v>
      </c>
      <c r="BA179" s="115">
        <v>116236</v>
      </c>
      <c r="BB179" s="112">
        <v>361980</v>
      </c>
      <c r="BC179" s="115">
        <v>115685</v>
      </c>
      <c r="BD179" s="112">
        <v>363798</v>
      </c>
      <c r="BE179" s="115">
        <v>123202</v>
      </c>
      <c r="BF179" s="112">
        <v>449344</v>
      </c>
      <c r="BG179" s="115">
        <v>108481</v>
      </c>
      <c r="BH179" s="112">
        <v>361245</v>
      </c>
      <c r="BI179" s="115">
        <v>116334</v>
      </c>
      <c r="BJ179" s="112">
        <v>347721</v>
      </c>
      <c r="BK179" s="115">
        <v>110692</v>
      </c>
      <c r="BL179" s="112">
        <v>447455</v>
      </c>
      <c r="BM179" s="115">
        <v>111416</v>
      </c>
      <c r="BN179" s="112">
        <v>339224</v>
      </c>
      <c r="BO179" s="115">
        <v>107331</v>
      </c>
      <c r="BP179" s="112">
        <v>342596</v>
      </c>
      <c r="BQ179" s="114">
        <v>94725</v>
      </c>
      <c r="BR179" s="112">
        <v>409967</v>
      </c>
      <c r="BS179" s="115">
        <v>103174</v>
      </c>
      <c r="BT179" s="112">
        <v>317342</v>
      </c>
      <c r="BU179" s="115">
        <v>101698</v>
      </c>
      <c r="BV179" s="112">
        <v>325237</v>
      </c>
      <c r="BW179" s="115">
        <v>104360</v>
      </c>
      <c r="BX179" s="112">
        <v>348332</v>
      </c>
      <c r="BY179" s="114">
        <v>95375</v>
      </c>
      <c r="BZ179" s="112">
        <v>286100</v>
      </c>
      <c r="CA179" s="114">
        <v>99300</v>
      </c>
      <c r="CB179" s="112">
        <v>280113</v>
      </c>
      <c r="CC179" s="114">
        <v>91068</v>
      </c>
      <c r="CD179" s="112">
        <v>369377</v>
      </c>
      <c r="CE179" s="114">
        <v>82369</v>
      </c>
      <c r="CF179" s="112">
        <v>290177</v>
      </c>
      <c r="CG179" s="114">
        <v>85631</v>
      </c>
      <c r="CH179" s="112">
        <v>283956</v>
      </c>
      <c r="CI179" s="114">
        <v>80814</v>
      </c>
      <c r="CJ179" s="112">
        <v>360608</v>
      </c>
      <c r="CK179" s="114">
        <v>89746</v>
      </c>
      <c r="CL179" s="112">
        <v>288832</v>
      </c>
      <c r="CM179" s="114">
        <v>84535</v>
      </c>
      <c r="CN179" s="112">
        <v>269805</v>
      </c>
      <c r="CO179" s="114">
        <v>75617</v>
      </c>
      <c r="CP179" s="112">
        <v>338095</v>
      </c>
      <c r="CQ179" s="114">
        <v>80200</v>
      </c>
      <c r="CR179" s="112">
        <v>259013</v>
      </c>
      <c r="CS179" s="114">
        <v>83091</v>
      </c>
      <c r="CT179" s="112">
        <v>240881</v>
      </c>
      <c r="CU179" s="114">
        <v>84185</v>
      </c>
      <c r="CV179" s="112">
        <v>271022</v>
      </c>
      <c r="CW179" s="114">
        <v>81802</v>
      </c>
      <c r="CX179" s="112">
        <v>173789</v>
      </c>
      <c r="CY179" s="114">
        <v>85837</v>
      </c>
      <c r="CZ179" s="112">
        <v>155580</v>
      </c>
      <c r="DA179" s="114">
        <v>81427</v>
      </c>
      <c r="DB179" s="112">
        <v>184994</v>
      </c>
      <c r="DC179" s="114">
        <v>80751</v>
      </c>
      <c r="DD179" s="112">
        <v>141241</v>
      </c>
      <c r="DE179" s="114">
        <v>85588</v>
      </c>
      <c r="DF179" s="112">
        <v>135358</v>
      </c>
      <c r="DG179" s="114">
        <v>77492</v>
      </c>
      <c r="DH179" s="112">
        <v>176428</v>
      </c>
      <c r="DI179" s="112">
        <v>141157</v>
      </c>
      <c r="DJ179" s="112">
        <v>140454</v>
      </c>
      <c r="DK179" s="112">
        <v>177839</v>
      </c>
      <c r="DL179" s="112">
        <v>140268</v>
      </c>
      <c r="DM179" s="112">
        <v>136318</v>
      </c>
      <c r="DN179" s="112">
        <v>164889</v>
      </c>
      <c r="DO179" s="112">
        <v>135709</v>
      </c>
      <c r="DP179" s="112">
        <v>135608</v>
      </c>
      <c r="DQ179" s="112">
        <v>163296</v>
      </c>
      <c r="DR179" s="112">
        <v>128199</v>
      </c>
      <c r="DS179" s="112">
        <v>123681</v>
      </c>
      <c r="DT179" s="112">
        <v>156548</v>
      </c>
      <c r="DU179" s="112">
        <v>112144</v>
      </c>
      <c r="DV179" s="108">
        <v>97640</v>
      </c>
      <c r="DW179" s="112">
        <v>115887</v>
      </c>
      <c r="DX179" s="108">
        <v>85303</v>
      </c>
    </row>
    <row r="180" spans="1:128" x14ac:dyDescent="0.2">
      <c r="A180" s="105" t="s">
        <v>516</v>
      </c>
      <c r="B180" s="108">
        <v>14427</v>
      </c>
      <c r="C180" s="102"/>
      <c r="D180" s="108">
        <v>85780</v>
      </c>
      <c r="E180" s="102"/>
      <c r="F180" s="108">
        <v>22606</v>
      </c>
      <c r="G180" s="102"/>
      <c r="H180" s="108">
        <v>18882</v>
      </c>
      <c r="I180" s="111">
        <v>5</v>
      </c>
      <c r="J180" s="108">
        <v>19251</v>
      </c>
      <c r="K180" s="111">
        <v>4</v>
      </c>
      <c r="L180" s="108">
        <v>16184</v>
      </c>
      <c r="M180" s="102"/>
      <c r="N180" s="107">
        <v>8999</v>
      </c>
      <c r="O180" s="102"/>
      <c r="P180" s="108">
        <v>11354</v>
      </c>
      <c r="Q180" s="102"/>
      <c r="R180" s="108">
        <v>12536</v>
      </c>
      <c r="S180" s="102"/>
      <c r="T180" s="108">
        <v>10568</v>
      </c>
      <c r="U180" s="102"/>
      <c r="V180" s="108">
        <v>24465</v>
      </c>
      <c r="W180" s="102"/>
      <c r="X180" s="108">
        <v>18300</v>
      </c>
      <c r="Y180" s="111">
        <v>6</v>
      </c>
      <c r="Z180" s="108">
        <v>17434</v>
      </c>
      <c r="AA180" s="111">
        <v>2</v>
      </c>
      <c r="AB180" s="107">
        <v>6067</v>
      </c>
      <c r="AC180" s="102"/>
      <c r="AD180" s="108">
        <v>22912</v>
      </c>
      <c r="AE180" s="102"/>
      <c r="AF180" s="108">
        <v>16427</v>
      </c>
      <c r="AG180" s="111">
        <v>3</v>
      </c>
      <c r="AH180" s="108">
        <v>28122</v>
      </c>
      <c r="AI180" s="111">
        <v>6</v>
      </c>
      <c r="AJ180" s="108">
        <v>23819</v>
      </c>
      <c r="AK180" s="102"/>
      <c r="AL180" s="108">
        <v>18656</v>
      </c>
      <c r="AM180" s="111">
        <v>7</v>
      </c>
      <c r="AN180" s="108">
        <v>36023</v>
      </c>
      <c r="AO180" s="111">
        <v>6</v>
      </c>
      <c r="AP180" s="108">
        <v>20689</v>
      </c>
      <c r="AQ180" s="102"/>
      <c r="AR180" s="108">
        <v>26532</v>
      </c>
      <c r="AS180" s="111">
        <v>2</v>
      </c>
      <c r="AT180" s="108">
        <v>44670</v>
      </c>
      <c r="AU180" s="111">
        <v>6</v>
      </c>
      <c r="AV180" s="108">
        <v>28419</v>
      </c>
      <c r="AW180" s="111">
        <v>2</v>
      </c>
      <c r="AX180" s="108">
        <v>34833</v>
      </c>
      <c r="AY180" s="102"/>
      <c r="AZ180" s="108">
        <v>37046</v>
      </c>
      <c r="BA180" s="102"/>
      <c r="BB180" s="108">
        <v>23045</v>
      </c>
      <c r="BC180" s="102"/>
      <c r="BD180" s="108">
        <v>19458</v>
      </c>
      <c r="BE180" s="102"/>
      <c r="BF180" s="108">
        <v>14620</v>
      </c>
      <c r="BG180" s="109">
        <v>28</v>
      </c>
      <c r="BH180" s="108">
        <v>13898</v>
      </c>
      <c r="BI180" s="102"/>
      <c r="BJ180" s="108">
        <v>25779</v>
      </c>
      <c r="BK180" s="102"/>
      <c r="BL180" s="108">
        <v>39406</v>
      </c>
      <c r="BM180" s="102"/>
      <c r="BN180" s="108">
        <v>13195</v>
      </c>
      <c r="BO180" s="102"/>
      <c r="BP180" s="112">
        <v>139784</v>
      </c>
      <c r="BQ180" s="102"/>
      <c r="BR180" s="112">
        <v>112767</v>
      </c>
      <c r="BS180" s="102"/>
      <c r="BT180" s="108">
        <v>76993</v>
      </c>
      <c r="BU180" s="102"/>
      <c r="BV180" s="108">
        <v>48306</v>
      </c>
      <c r="BW180" s="109">
        <v>11</v>
      </c>
      <c r="BX180" s="108">
        <v>33846</v>
      </c>
      <c r="BY180" s="102"/>
      <c r="BZ180" s="108">
        <v>34546</v>
      </c>
      <c r="CA180" s="102"/>
      <c r="CB180" s="108">
        <v>26692</v>
      </c>
      <c r="CC180" s="109">
        <v>37</v>
      </c>
      <c r="CD180" s="108">
        <v>51776</v>
      </c>
      <c r="CE180" s="102"/>
      <c r="CF180" s="108">
        <v>52596</v>
      </c>
      <c r="CG180" s="111">
        <v>7</v>
      </c>
      <c r="CH180" s="108">
        <v>18222</v>
      </c>
      <c r="CI180" s="109">
        <v>27</v>
      </c>
      <c r="CJ180" s="108">
        <v>31741</v>
      </c>
      <c r="CK180" s="109">
        <v>22</v>
      </c>
      <c r="CL180" s="108">
        <v>30972</v>
      </c>
      <c r="CM180" s="111">
        <v>1</v>
      </c>
      <c r="CN180" s="108">
        <v>38151</v>
      </c>
      <c r="CO180" s="111">
        <v>1</v>
      </c>
      <c r="CP180" s="108">
        <v>92316</v>
      </c>
      <c r="CQ180" s="111">
        <v>1</v>
      </c>
      <c r="CR180" s="108">
        <v>82029</v>
      </c>
      <c r="CS180" s="111">
        <v>3</v>
      </c>
      <c r="CT180" s="108">
        <v>52102</v>
      </c>
      <c r="CU180" s="111">
        <v>2</v>
      </c>
      <c r="CV180" s="108">
        <v>60016</v>
      </c>
      <c r="CW180" s="104">
        <v>1264</v>
      </c>
      <c r="CX180" s="108">
        <v>24428</v>
      </c>
      <c r="CY180" s="104">
        <v>2350</v>
      </c>
      <c r="CZ180" s="108">
        <v>21300</v>
      </c>
      <c r="DA180" s="104">
        <v>5184</v>
      </c>
      <c r="DB180" s="108">
        <v>38641</v>
      </c>
      <c r="DC180" s="104">
        <v>4456</v>
      </c>
      <c r="DD180" s="108">
        <v>35272</v>
      </c>
      <c r="DE180" s="104">
        <v>6733</v>
      </c>
      <c r="DF180" s="108">
        <v>55905</v>
      </c>
      <c r="DG180" s="104">
        <v>5212</v>
      </c>
      <c r="DH180" s="108">
        <v>46856</v>
      </c>
      <c r="DI180" s="108">
        <v>33409</v>
      </c>
      <c r="DJ180" s="108">
        <v>33158</v>
      </c>
      <c r="DK180" s="108">
        <v>54096</v>
      </c>
      <c r="DL180" s="108">
        <v>59274</v>
      </c>
      <c r="DM180" s="108">
        <v>39371</v>
      </c>
      <c r="DN180" s="108">
        <v>76591</v>
      </c>
      <c r="DO180" s="108">
        <v>41195</v>
      </c>
      <c r="DP180" s="108">
        <v>45203</v>
      </c>
      <c r="DQ180" s="108">
        <v>92506</v>
      </c>
      <c r="DR180" s="108">
        <v>47915</v>
      </c>
      <c r="DS180" s="108">
        <v>51613</v>
      </c>
      <c r="DT180" s="108">
        <v>53972</v>
      </c>
      <c r="DU180" s="108">
        <v>46627</v>
      </c>
      <c r="DV180" s="108">
        <v>70821</v>
      </c>
      <c r="DW180" s="108">
        <v>91019</v>
      </c>
      <c r="DX180" s="108">
        <v>85205</v>
      </c>
    </row>
    <row r="181" spans="1:128" x14ac:dyDescent="0.2">
      <c r="A181" s="105" t="s">
        <v>555</v>
      </c>
      <c r="B181" s="108">
        <v>93439</v>
      </c>
      <c r="C181" s="114">
        <v>38838</v>
      </c>
      <c r="D181" s="112">
        <v>120565</v>
      </c>
      <c r="E181" s="114">
        <v>44626</v>
      </c>
      <c r="F181" s="108">
        <v>88095</v>
      </c>
      <c r="G181" s="114">
        <v>42910</v>
      </c>
      <c r="H181" s="108">
        <v>88508</v>
      </c>
      <c r="I181" s="114">
        <v>41665</v>
      </c>
      <c r="J181" s="112">
        <v>127233</v>
      </c>
      <c r="K181" s="114">
        <v>40840</v>
      </c>
      <c r="L181" s="108">
        <v>82446</v>
      </c>
      <c r="M181" s="114">
        <v>37135</v>
      </c>
      <c r="N181" s="108">
        <v>78909</v>
      </c>
      <c r="O181" s="114">
        <v>38213</v>
      </c>
      <c r="P181" s="108">
        <v>97911</v>
      </c>
      <c r="Q181" s="114">
        <v>41911</v>
      </c>
      <c r="R181" s="112">
        <v>106535</v>
      </c>
      <c r="S181" s="114">
        <v>38297</v>
      </c>
      <c r="T181" s="108">
        <v>85995</v>
      </c>
      <c r="U181" s="114">
        <v>30147</v>
      </c>
      <c r="V181" s="112">
        <v>110016</v>
      </c>
      <c r="W181" s="114">
        <v>36275</v>
      </c>
      <c r="X181" s="108">
        <v>86375</v>
      </c>
      <c r="Y181" s="114">
        <v>29487</v>
      </c>
      <c r="Z181" s="108">
        <v>81130</v>
      </c>
      <c r="AA181" s="114">
        <v>31948</v>
      </c>
      <c r="AB181" s="112">
        <v>105632</v>
      </c>
      <c r="AC181" s="114">
        <v>28751</v>
      </c>
      <c r="AD181" s="108">
        <v>83918</v>
      </c>
      <c r="AE181" s="114">
        <v>29730</v>
      </c>
      <c r="AF181" s="108">
        <v>82204</v>
      </c>
      <c r="AG181" s="114">
        <v>32794</v>
      </c>
      <c r="AH181" s="108">
        <v>87894</v>
      </c>
      <c r="AI181" s="114">
        <v>28291</v>
      </c>
      <c r="AJ181" s="108">
        <v>80435</v>
      </c>
      <c r="AK181" s="114">
        <v>29055</v>
      </c>
      <c r="AL181" s="108">
        <v>78742</v>
      </c>
      <c r="AM181" s="114">
        <v>27917</v>
      </c>
      <c r="AN181" s="112">
        <v>101533</v>
      </c>
      <c r="AO181" s="114">
        <v>30098</v>
      </c>
      <c r="AP181" s="108">
        <v>58257</v>
      </c>
      <c r="AQ181" s="114">
        <v>25944</v>
      </c>
      <c r="AR181" s="108">
        <v>59328</v>
      </c>
      <c r="AS181" s="114">
        <v>22522</v>
      </c>
      <c r="AT181" s="108">
        <v>66306</v>
      </c>
      <c r="AU181" s="114">
        <v>23513</v>
      </c>
      <c r="AV181" s="108">
        <v>57151</v>
      </c>
      <c r="AW181" s="114">
        <v>21390</v>
      </c>
      <c r="AX181" s="108">
        <v>44071</v>
      </c>
      <c r="AY181" s="114">
        <v>21325</v>
      </c>
      <c r="AZ181" s="108">
        <v>64446</v>
      </c>
      <c r="BA181" s="114">
        <v>22134</v>
      </c>
      <c r="BB181" s="108">
        <v>57967</v>
      </c>
      <c r="BC181" s="114">
        <v>19971</v>
      </c>
      <c r="BD181" s="108">
        <v>52631</v>
      </c>
      <c r="BE181" s="114">
        <v>22680</v>
      </c>
      <c r="BF181" s="108">
        <v>73258</v>
      </c>
      <c r="BG181" s="114">
        <v>18660</v>
      </c>
      <c r="BH181" s="108">
        <v>64682</v>
      </c>
      <c r="BI181" s="114">
        <v>22019</v>
      </c>
      <c r="BJ181" s="108">
        <v>46285</v>
      </c>
      <c r="BK181" s="114">
        <v>18153</v>
      </c>
      <c r="BL181" s="108">
        <v>69114</v>
      </c>
      <c r="BM181" s="114">
        <v>16829</v>
      </c>
      <c r="BN181" s="108">
        <v>53155</v>
      </c>
      <c r="BO181" s="114">
        <v>19275</v>
      </c>
      <c r="BP181" s="108">
        <v>70531</v>
      </c>
      <c r="BQ181" s="114">
        <v>17109</v>
      </c>
      <c r="BR181" s="108">
        <v>73016</v>
      </c>
      <c r="BS181" s="114">
        <v>16933</v>
      </c>
      <c r="BT181" s="108">
        <v>57656</v>
      </c>
      <c r="BU181" s="114">
        <v>14742</v>
      </c>
      <c r="BV181" s="108">
        <v>67621</v>
      </c>
      <c r="BW181" s="114">
        <v>17341</v>
      </c>
      <c r="BX181" s="108">
        <v>89124</v>
      </c>
      <c r="BY181" s="114">
        <v>15338</v>
      </c>
      <c r="BZ181" s="108">
        <v>59826</v>
      </c>
      <c r="CA181" s="114">
        <v>15305</v>
      </c>
      <c r="CB181" s="108">
        <v>62766</v>
      </c>
      <c r="CC181" s="114">
        <v>14784</v>
      </c>
      <c r="CD181" s="108">
        <v>79329</v>
      </c>
      <c r="CE181" s="114">
        <v>12654</v>
      </c>
      <c r="CF181" s="108">
        <v>62110</v>
      </c>
      <c r="CG181" s="114">
        <v>15693</v>
      </c>
      <c r="CH181" s="108">
        <v>68224</v>
      </c>
      <c r="CI181" s="114">
        <v>15908</v>
      </c>
      <c r="CJ181" s="108">
        <v>81469</v>
      </c>
      <c r="CK181" s="114">
        <v>13147</v>
      </c>
      <c r="CL181" s="108">
        <v>70827</v>
      </c>
      <c r="CM181" s="114">
        <v>14691</v>
      </c>
      <c r="CN181" s="108">
        <v>68874</v>
      </c>
      <c r="CO181" s="114">
        <v>12175</v>
      </c>
      <c r="CP181" s="108">
        <v>70973</v>
      </c>
      <c r="CQ181" s="114">
        <v>11346</v>
      </c>
      <c r="CR181" s="108">
        <v>63214</v>
      </c>
      <c r="CS181" s="114">
        <v>13939</v>
      </c>
      <c r="CT181" s="108">
        <v>56575</v>
      </c>
      <c r="CU181" s="114">
        <v>10218</v>
      </c>
      <c r="CV181" s="107">
        <v>3438</v>
      </c>
      <c r="CW181" s="104">
        <v>5756</v>
      </c>
      <c r="CX181" s="108">
        <v>22237</v>
      </c>
      <c r="CY181" s="104">
        <v>7134</v>
      </c>
      <c r="CZ181" s="112">
        <v>142465</v>
      </c>
      <c r="DA181" s="114">
        <v>10630</v>
      </c>
      <c r="DB181" s="108">
        <v>64961</v>
      </c>
      <c r="DC181" s="104">
        <v>7014</v>
      </c>
      <c r="DD181" s="108">
        <v>74538</v>
      </c>
      <c r="DE181" s="104">
        <v>5412</v>
      </c>
      <c r="DF181" s="112">
        <v>102871</v>
      </c>
      <c r="DG181" s="104">
        <v>6427</v>
      </c>
      <c r="DH181" s="108">
        <v>86663</v>
      </c>
      <c r="DI181" s="108">
        <v>77666</v>
      </c>
      <c r="DJ181" s="108">
        <v>91273</v>
      </c>
      <c r="DK181" s="112">
        <v>122442</v>
      </c>
      <c r="DL181" s="108">
        <v>97716</v>
      </c>
      <c r="DM181" s="112">
        <v>102764</v>
      </c>
      <c r="DN181" s="108">
        <v>92532</v>
      </c>
      <c r="DO181" s="108">
        <v>64394</v>
      </c>
      <c r="DP181" s="108">
        <v>84217</v>
      </c>
      <c r="DQ181" s="108">
        <v>86009</v>
      </c>
      <c r="DR181" s="108">
        <v>77568</v>
      </c>
      <c r="DS181" s="108">
        <v>69068</v>
      </c>
      <c r="DT181" s="108">
        <v>77010</v>
      </c>
      <c r="DU181" s="108">
        <v>85940</v>
      </c>
      <c r="DV181" s="108">
        <v>81840</v>
      </c>
      <c r="DW181" s="108">
        <v>61752</v>
      </c>
      <c r="DX181" s="108">
        <v>79647</v>
      </c>
    </row>
    <row r="182" spans="1:128" x14ac:dyDescent="0.2">
      <c r="A182" s="105" t="s">
        <v>276</v>
      </c>
      <c r="B182" s="112">
        <v>126840</v>
      </c>
      <c r="C182" s="104">
        <v>2927</v>
      </c>
      <c r="D182" s="112">
        <v>242409</v>
      </c>
      <c r="E182" s="104">
        <v>1991</v>
      </c>
      <c r="F182" s="112">
        <v>184076</v>
      </c>
      <c r="G182" s="104">
        <v>2732</v>
      </c>
      <c r="H182" s="112">
        <v>175932</v>
      </c>
      <c r="I182" s="104">
        <v>2850</v>
      </c>
      <c r="J182" s="112">
        <v>208571</v>
      </c>
      <c r="K182" s="104">
        <v>1860</v>
      </c>
      <c r="L182" s="112">
        <v>166635</v>
      </c>
      <c r="M182" s="104">
        <v>1013</v>
      </c>
      <c r="N182" s="112">
        <v>184672</v>
      </c>
      <c r="O182" s="104">
        <v>1188</v>
      </c>
      <c r="P182" s="112">
        <v>177359</v>
      </c>
      <c r="Q182" s="104">
        <v>1556</v>
      </c>
      <c r="R182" s="112">
        <v>142448</v>
      </c>
      <c r="S182" s="104">
        <v>1926</v>
      </c>
      <c r="T182" s="112">
        <v>183982</v>
      </c>
      <c r="U182" s="103">
        <v>898</v>
      </c>
      <c r="V182" s="112">
        <v>240304</v>
      </c>
      <c r="W182" s="104">
        <v>1666</v>
      </c>
      <c r="X182" s="112">
        <v>179221</v>
      </c>
      <c r="Y182" s="104">
        <v>2622</v>
      </c>
      <c r="Z182" s="112">
        <v>159422</v>
      </c>
      <c r="AA182" s="103">
        <v>993</v>
      </c>
      <c r="AB182" s="112">
        <v>196847</v>
      </c>
      <c r="AC182" s="104">
        <v>1267</v>
      </c>
      <c r="AD182" s="112">
        <v>192349</v>
      </c>
      <c r="AE182" s="104">
        <v>1658</v>
      </c>
      <c r="AF182" s="112">
        <v>170432</v>
      </c>
      <c r="AG182" s="104">
        <v>2566</v>
      </c>
      <c r="AH182" s="112">
        <v>184092</v>
      </c>
      <c r="AI182" s="104">
        <v>1953</v>
      </c>
      <c r="AJ182" s="112">
        <v>108458</v>
      </c>
      <c r="AK182" s="104">
        <v>1818</v>
      </c>
      <c r="AL182" s="112">
        <v>158335</v>
      </c>
      <c r="AM182" s="103">
        <v>489</v>
      </c>
      <c r="AN182" s="112">
        <v>144771</v>
      </c>
      <c r="AO182" s="103">
        <v>234</v>
      </c>
      <c r="AP182" s="108">
        <v>74452</v>
      </c>
      <c r="AQ182" s="104">
        <v>1026</v>
      </c>
      <c r="AR182" s="112">
        <v>101706</v>
      </c>
      <c r="AS182" s="104">
        <v>1270</v>
      </c>
      <c r="AT182" s="112">
        <v>114909</v>
      </c>
      <c r="AU182" s="104">
        <v>1106</v>
      </c>
      <c r="AV182" s="108">
        <v>77104</v>
      </c>
      <c r="AW182" s="103">
        <v>924</v>
      </c>
      <c r="AX182" s="108">
        <v>86617</v>
      </c>
      <c r="AY182" s="103">
        <v>888</v>
      </c>
      <c r="AZ182" s="108">
        <v>98168</v>
      </c>
      <c r="BA182" s="104">
        <v>2762</v>
      </c>
      <c r="BB182" s="108">
        <v>66383</v>
      </c>
      <c r="BC182" s="104">
        <v>2435</v>
      </c>
      <c r="BD182" s="108">
        <v>81891</v>
      </c>
      <c r="BE182" s="104">
        <v>1313</v>
      </c>
      <c r="BF182" s="108">
        <v>99650</v>
      </c>
      <c r="BG182" s="103">
        <v>777</v>
      </c>
      <c r="BH182" s="108">
        <v>69317</v>
      </c>
      <c r="BI182" s="104">
        <v>2116</v>
      </c>
      <c r="BJ182" s="108">
        <v>72872</v>
      </c>
      <c r="BK182" s="104">
        <v>1376</v>
      </c>
      <c r="BL182" s="108">
        <v>92222</v>
      </c>
      <c r="BM182" s="104">
        <v>1712</v>
      </c>
      <c r="BN182" s="108">
        <v>62607</v>
      </c>
      <c r="BO182" s="104">
        <v>1988</v>
      </c>
      <c r="BP182" s="108">
        <v>72417</v>
      </c>
      <c r="BQ182" s="104">
        <v>1532</v>
      </c>
      <c r="BR182" s="108">
        <v>49959</v>
      </c>
      <c r="BS182" s="104">
        <v>1020</v>
      </c>
      <c r="BT182" s="108">
        <v>66329</v>
      </c>
      <c r="BU182" s="104">
        <v>2487</v>
      </c>
      <c r="BV182" s="112">
        <v>102293</v>
      </c>
      <c r="BW182" s="104">
        <v>2840</v>
      </c>
      <c r="BX182" s="108">
        <v>83478</v>
      </c>
      <c r="BY182" s="104">
        <v>2272</v>
      </c>
      <c r="BZ182" s="108">
        <v>87613</v>
      </c>
      <c r="CA182" s="104">
        <v>3798</v>
      </c>
      <c r="CB182" s="108">
        <v>70576</v>
      </c>
      <c r="CC182" s="104">
        <v>3226</v>
      </c>
      <c r="CD182" s="108">
        <v>85695</v>
      </c>
      <c r="CE182" s="104">
        <v>4045</v>
      </c>
      <c r="CF182" s="108">
        <v>76084</v>
      </c>
      <c r="CG182" s="104">
        <v>3610</v>
      </c>
      <c r="CH182" s="108">
        <v>54586</v>
      </c>
      <c r="CI182" s="104">
        <v>2610</v>
      </c>
      <c r="CJ182" s="108">
        <v>73514</v>
      </c>
      <c r="CK182" s="104">
        <v>3744</v>
      </c>
      <c r="CL182" s="108">
        <v>49903</v>
      </c>
      <c r="CM182" s="104">
        <v>2787</v>
      </c>
      <c r="CN182" s="108">
        <v>90981</v>
      </c>
      <c r="CO182" s="104">
        <v>3227</v>
      </c>
      <c r="CP182" s="108">
        <v>95804</v>
      </c>
      <c r="CQ182" s="104">
        <v>4190</v>
      </c>
      <c r="CR182" s="108">
        <v>83235</v>
      </c>
      <c r="CS182" s="104">
        <v>3010</v>
      </c>
      <c r="CT182" s="108">
        <v>71690</v>
      </c>
      <c r="CU182" s="104">
        <v>6570</v>
      </c>
      <c r="CV182" s="108">
        <v>90766</v>
      </c>
      <c r="CW182" s="104">
        <v>5733</v>
      </c>
      <c r="CX182" s="108">
        <v>68512</v>
      </c>
      <c r="CY182" s="104">
        <v>7546</v>
      </c>
      <c r="CZ182" s="108">
        <v>72416</v>
      </c>
      <c r="DA182" s="104">
        <v>4964</v>
      </c>
      <c r="DB182" s="112">
        <v>112880</v>
      </c>
      <c r="DC182" s="104">
        <v>5044</v>
      </c>
      <c r="DD182" s="108">
        <v>87690</v>
      </c>
      <c r="DE182" s="104">
        <v>4133</v>
      </c>
      <c r="DF182" s="108">
        <v>66637</v>
      </c>
      <c r="DG182" s="104">
        <v>3089</v>
      </c>
      <c r="DH182" s="108">
        <v>79815</v>
      </c>
      <c r="DI182" s="112">
        <v>102126</v>
      </c>
      <c r="DJ182" s="108">
        <v>76677</v>
      </c>
      <c r="DK182" s="108">
        <v>99418</v>
      </c>
      <c r="DL182" s="108">
        <v>74333</v>
      </c>
      <c r="DM182" s="108">
        <v>75259</v>
      </c>
      <c r="DN182" s="108">
        <v>84878</v>
      </c>
      <c r="DO182" s="108">
        <v>71423</v>
      </c>
      <c r="DP182" s="108">
        <v>70329</v>
      </c>
      <c r="DQ182" s="108">
        <v>78421</v>
      </c>
      <c r="DR182" s="108">
        <v>42753</v>
      </c>
      <c r="DS182" s="108">
        <v>56677</v>
      </c>
      <c r="DT182" s="108">
        <v>96820</v>
      </c>
      <c r="DU182" s="108">
        <v>67223</v>
      </c>
      <c r="DV182" s="108">
        <v>61084</v>
      </c>
      <c r="DW182" s="108">
        <v>80323</v>
      </c>
      <c r="DX182" s="108">
        <v>75429</v>
      </c>
    </row>
    <row r="183" spans="1:128" x14ac:dyDescent="0.2">
      <c r="A183" s="105" t="s">
        <v>303</v>
      </c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  <c r="AD183" s="102"/>
      <c r="AE183" s="102"/>
      <c r="AF183" s="102"/>
      <c r="AG183" s="102"/>
      <c r="AH183" s="102"/>
      <c r="AI183" s="102"/>
      <c r="AJ183" s="102"/>
      <c r="AK183" s="102"/>
      <c r="AL183" s="102"/>
      <c r="AM183" s="102"/>
      <c r="AN183" s="102"/>
      <c r="AO183" s="102"/>
      <c r="AP183" s="102"/>
      <c r="AQ183" s="102"/>
      <c r="AR183" s="102"/>
      <c r="AS183" s="102"/>
      <c r="AT183" s="102"/>
      <c r="AU183" s="102"/>
      <c r="AV183" s="102"/>
      <c r="AW183" s="102"/>
      <c r="AX183" s="102"/>
      <c r="AY183" s="102"/>
      <c r="AZ183" s="102"/>
      <c r="BA183" s="102"/>
      <c r="BB183" s="102"/>
      <c r="BC183" s="102"/>
      <c r="BD183" s="102"/>
      <c r="BE183" s="102"/>
      <c r="BF183" s="102"/>
      <c r="BG183" s="102"/>
      <c r="BH183" s="102"/>
      <c r="BI183" s="102"/>
      <c r="BJ183" s="102"/>
      <c r="BK183" s="102"/>
      <c r="BL183" s="102"/>
      <c r="BM183" s="102"/>
      <c r="BN183" s="107">
        <v>6218</v>
      </c>
      <c r="BO183" s="109">
        <v>97</v>
      </c>
      <c r="BP183" s="106">
        <v>734</v>
      </c>
      <c r="BQ183" s="103">
        <v>186</v>
      </c>
      <c r="BR183" s="113">
        <v>4222153</v>
      </c>
      <c r="BS183" s="104">
        <v>2878</v>
      </c>
      <c r="BT183" s="107">
        <v>1437</v>
      </c>
      <c r="BU183" s="104">
        <v>3795</v>
      </c>
      <c r="BV183" s="107">
        <v>2040</v>
      </c>
      <c r="BW183" s="104">
        <v>4581</v>
      </c>
      <c r="BX183" s="107">
        <v>7348</v>
      </c>
      <c r="BY183" s="104">
        <v>8676</v>
      </c>
      <c r="BZ183" s="107">
        <v>3621</v>
      </c>
      <c r="CA183" s="114">
        <v>11160</v>
      </c>
      <c r="CB183" s="108">
        <v>10865</v>
      </c>
      <c r="CC183" s="114">
        <v>15341</v>
      </c>
      <c r="CD183" s="108">
        <v>53702</v>
      </c>
      <c r="CE183" s="114">
        <v>10577</v>
      </c>
      <c r="CF183" s="108">
        <v>49810</v>
      </c>
      <c r="CG183" s="114">
        <v>12856</v>
      </c>
      <c r="CH183" s="108">
        <v>56102</v>
      </c>
      <c r="CI183" s="114">
        <v>12854</v>
      </c>
      <c r="CJ183" s="108">
        <v>63440</v>
      </c>
      <c r="CK183" s="114">
        <v>16498</v>
      </c>
      <c r="CL183" s="108">
        <v>46148</v>
      </c>
      <c r="CM183" s="114">
        <v>13903</v>
      </c>
      <c r="CN183" s="108">
        <v>55295</v>
      </c>
      <c r="CO183" s="114">
        <v>22084</v>
      </c>
      <c r="CP183" s="108">
        <v>91203</v>
      </c>
      <c r="CQ183" s="114">
        <v>20186</v>
      </c>
      <c r="CR183" s="108">
        <v>72951</v>
      </c>
      <c r="CS183" s="114">
        <v>20127</v>
      </c>
      <c r="CT183" s="108">
        <v>44136</v>
      </c>
      <c r="CU183" s="114">
        <v>16624</v>
      </c>
      <c r="CV183" s="108">
        <v>91595</v>
      </c>
      <c r="CW183" s="114">
        <v>20351</v>
      </c>
      <c r="CX183" s="108">
        <v>79072</v>
      </c>
      <c r="CY183" s="114">
        <v>19615</v>
      </c>
      <c r="CZ183" s="108">
        <v>83445</v>
      </c>
      <c r="DA183" s="114">
        <v>19251</v>
      </c>
      <c r="DB183" s="112">
        <v>104066</v>
      </c>
      <c r="DC183" s="114">
        <v>22961</v>
      </c>
      <c r="DD183" s="108">
        <v>76054</v>
      </c>
      <c r="DE183" s="114">
        <v>21480</v>
      </c>
      <c r="DF183" s="108">
        <v>68607</v>
      </c>
      <c r="DG183" s="114">
        <v>15517</v>
      </c>
      <c r="DH183" s="108">
        <v>89363</v>
      </c>
      <c r="DI183" s="108">
        <v>59392</v>
      </c>
      <c r="DJ183" s="108">
        <v>54161</v>
      </c>
      <c r="DK183" s="112">
        <v>101973</v>
      </c>
      <c r="DL183" s="108">
        <v>85693</v>
      </c>
      <c r="DM183" s="108">
        <v>48735</v>
      </c>
      <c r="DN183" s="108">
        <v>96966</v>
      </c>
      <c r="DO183" s="108">
        <v>70118</v>
      </c>
      <c r="DP183" s="108">
        <v>46403</v>
      </c>
      <c r="DQ183" s="108">
        <v>89361</v>
      </c>
      <c r="DR183" s="108">
        <v>33996</v>
      </c>
      <c r="DS183" s="108">
        <v>61849</v>
      </c>
      <c r="DT183" s="108">
        <v>96613</v>
      </c>
      <c r="DU183" s="108">
        <v>48713</v>
      </c>
      <c r="DV183" s="108">
        <v>60400</v>
      </c>
      <c r="DW183" s="108">
        <v>94099</v>
      </c>
      <c r="DX183" s="108">
        <v>72780</v>
      </c>
    </row>
    <row r="184" spans="1:128" x14ac:dyDescent="0.2">
      <c r="A184" s="105" t="s">
        <v>385</v>
      </c>
      <c r="B184" s="108">
        <v>31837</v>
      </c>
      <c r="C184" s="103">
        <v>455</v>
      </c>
      <c r="D184" s="108">
        <v>38475</v>
      </c>
      <c r="E184" s="103">
        <v>263</v>
      </c>
      <c r="F184" s="108">
        <v>37080</v>
      </c>
      <c r="G184" s="103">
        <v>532</v>
      </c>
      <c r="H184" s="108">
        <v>35364</v>
      </c>
      <c r="I184" s="103">
        <v>468</v>
      </c>
      <c r="J184" s="108">
        <v>36744</v>
      </c>
      <c r="K184" s="103">
        <v>437</v>
      </c>
      <c r="L184" s="108">
        <v>28930</v>
      </c>
      <c r="M184" s="103">
        <v>461</v>
      </c>
      <c r="N184" s="108">
        <v>33631</v>
      </c>
      <c r="O184" s="103">
        <v>477</v>
      </c>
      <c r="P184" s="108">
        <v>47920</v>
      </c>
      <c r="Q184" s="103">
        <v>493</v>
      </c>
      <c r="R184" s="108">
        <v>31760</v>
      </c>
      <c r="S184" s="103">
        <v>551</v>
      </c>
      <c r="T184" s="108">
        <v>29787</v>
      </c>
      <c r="U184" s="103">
        <v>650</v>
      </c>
      <c r="V184" s="108">
        <v>45689</v>
      </c>
      <c r="W184" s="103">
        <v>570</v>
      </c>
      <c r="X184" s="108">
        <v>37804</v>
      </c>
      <c r="Y184" s="103">
        <v>448</v>
      </c>
      <c r="Z184" s="108">
        <v>37906</v>
      </c>
      <c r="AA184" s="103">
        <v>414</v>
      </c>
      <c r="AB184" s="108">
        <v>45638</v>
      </c>
      <c r="AC184" s="103">
        <v>448</v>
      </c>
      <c r="AD184" s="108">
        <v>35936</v>
      </c>
      <c r="AE184" s="103">
        <v>674</v>
      </c>
      <c r="AF184" s="108">
        <v>40195</v>
      </c>
      <c r="AG184" s="103">
        <v>432</v>
      </c>
      <c r="AH184" s="108">
        <v>41719</v>
      </c>
      <c r="AI184" s="103">
        <v>393</v>
      </c>
      <c r="AJ184" s="108">
        <v>34009</v>
      </c>
      <c r="AK184" s="103">
        <v>489</v>
      </c>
      <c r="AL184" s="108">
        <v>31634</v>
      </c>
      <c r="AM184" s="103">
        <v>437</v>
      </c>
      <c r="AN184" s="108">
        <v>43749</v>
      </c>
      <c r="AO184" s="103">
        <v>462</v>
      </c>
      <c r="AP184" s="108">
        <v>34119</v>
      </c>
      <c r="AQ184" s="103">
        <v>602</v>
      </c>
      <c r="AR184" s="108">
        <v>36258</v>
      </c>
      <c r="AS184" s="103">
        <v>454</v>
      </c>
      <c r="AT184" s="108">
        <v>47631</v>
      </c>
      <c r="AU184" s="103">
        <v>386</v>
      </c>
      <c r="AV184" s="108">
        <v>36820</v>
      </c>
      <c r="AW184" s="103">
        <v>476</v>
      </c>
      <c r="AX184" s="108">
        <v>37104</v>
      </c>
      <c r="AY184" s="103">
        <v>431</v>
      </c>
      <c r="AZ184" s="108">
        <v>45371</v>
      </c>
      <c r="BA184" s="103">
        <v>458</v>
      </c>
      <c r="BB184" s="108">
        <v>35117</v>
      </c>
      <c r="BC184" s="103">
        <v>379</v>
      </c>
      <c r="BD184" s="108">
        <v>35749</v>
      </c>
      <c r="BE184" s="103">
        <v>480</v>
      </c>
      <c r="BF184" s="108">
        <v>41154</v>
      </c>
      <c r="BG184" s="103">
        <v>285</v>
      </c>
      <c r="BH184" s="108">
        <v>32723</v>
      </c>
      <c r="BI184" s="103">
        <v>518</v>
      </c>
      <c r="BJ184" s="108">
        <v>27408</v>
      </c>
      <c r="BK184" s="103">
        <v>205</v>
      </c>
      <c r="BL184" s="108">
        <v>40097</v>
      </c>
      <c r="BM184" s="103">
        <v>303</v>
      </c>
      <c r="BN184" s="108">
        <v>44655</v>
      </c>
      <c r="BO184" s="103">
        <v>476</v>
      </c>
      <c r="BP184" s="108">
        <v>36963</v>
      </c>
      <c r="BQ184" s="103">
        <v>346</v>
      </c>
      <c r="BR184" s="108">
        <v>43964</v>
      </c>
      <c r="BS184" s="103">
        <v>329</v>
      </c>
      <c r="BT184" s="108">
        <v>36314</v>
      </c>
      <c r="BU184" s="103">
        <v>362</v>
      </c>
      <c r="BV184" s="108">
        <v>37260</v>
      </c>
      <c r="BW184" s="103">
        <v>405</v>
      </c>
      <c r="BX184" s="108">
        <v>63564</v>
      </c>
      <c r="BY184" s="103">
        <v>507</v>
      </c>
      <c r="BZ184" s="108">
        <v>47127</v>
      </c>
      <c r="CA184" s="103">
        <v>477</v>
      </c>
      <c r="CB184" s="108">
        <v>49848</v>
      </c>
      <c r="CC184" s="103">
        <v>324</v>
      </c>
      <c r="CD184" s="108">
        <v>42975</v>
      </c>
      <c r="CE184" s="103">
        <v>363</v>
      </c>
      <c r="CF184" s="108">
        <v>36347</v>
      </c>
      <c r="CG184" s="103">
        <v>508</v>
      </c>
      <c r="CH184" s="108">
        <v>34589</v>
      </c>
      <c r="CI184" s="103">
        <v>397</v>
      </c>
      <c r="CJ184" s="108">
        <v>49421</v>
      </c>
      <c r="CK184" s="103">
        <v>604</v>
      </c>
      <c r="CL184" s="108">
        <v>41280</v>
      </c>
      <c r="CM184" s="103">
        <v>410</v>
      </c>
      <c r="CN184" s="108">
        <v>46416</v>
      </c>
      <c r="CO184" s="103">
        <v>532</v>
      </c>
      <c r="CP184" s="108">
        <v>63350</v>
      </c>
      <c r="CQ184" s="103">
        <v>520</v>
      </c>
      <c r="CR184" s="108">
        <v>53151</v>
      </c>
      <c r="CS184" s="103">
        <v>408</v>
      </c>
      <c r="CT184" s="108">
        <v>50997</v>
      </c>
      <c r="CU184" s="103">
        <v>507</v>
      </c>
      <c r="CV184" s="108">
        <v>95736</v>
      </c>
      <c r="CW184" s="103">
        <v>331</v>
      </c>
      <c r="CX184" s="108">
        <v>50942</v>
      </c>
      <c r="CY184" s="103">
        <v>509</v>
      </c>
      <c r="CZ184" s="108">
        <v>41715</v>
      </c>
      <c r="DA184" s="103">
        <v>305</v>
      </c>
      <c r="DB184" s="108">
        <v>65485</v>
      </c>
      <c r="DC184" s="103">
        <v>396</v>
      </c>
      <c r="DD184" s="108">
        <v>47821</v>
      </c>
      <c r="DE184" s="103">
        <v>411</v>
      </c>
      <c r="DF184" s="108">
        <v>59051</v>
      </c>
      <c r="DG184" s="103">
        <v>406</v>
      </c>
      <c r="DH184" s="108">
        <v>74968</v>
      </c>
      <c r="DI184" s="108">
        <v>61425</v>
      </c>
      <c r="DJ184" s="108">
        <v>52755</v>
      </c>
      <c r="DK184" s="108">
        <v>75791</v>
      </c>
      <c r="DL184" s="108">
        <v>61736</v>
      </c>
      <c r="DM184" s="108">
        <v>50428</v>
      </c>
      <c r="DN184" s="108">
        <v>68460</v>
      </c>
      <c r="DO184" s="108">
        <v>56029</v>
      </c>
      <c r="DP184" s="108">
        <v>55695</v>
      </c>
      <c r="DQ184" s="108">
        <v>82621</v>
      </c>
      <c r="DR184" s="108">
        <v>75631</v>
      </c>
      <c r="DS184" s="108">
        <v>70104</v>
      </c>
      <c r="DT184" s="108">
        <v>99790</v>
      </c>
      <c r="DU184" s="108">
        <v>83505</v>
      </c>
      <c r="DV184" s="108">
        <v>62224</v>
      </c>
      <c r="DW184" s="108">
        <v>76447</v>
      </c>
      <c r="DX184" s="108">
        <v>70886</v>
      </c>
    </row>
    <row r="185" spans="1:128" x14ac:dyDescent="0.2">
      <c r="A185" s="105" t="s">
        <v>148</v>
      </c>
      <c r="B185" s="108">
        <v>84737</v>
      </c>
      <c r="C185" s="102"/>
      <c r="D185" s="108">
        <v>91668</v>
      </c>
      <c r="E185" s="102"/>
      <c r="F185" s="108">
        <v>73877</v>
      </c>
      <c r="G185" s="102"/>
      <c r="H185" s="108">
        <v>76848</v>
      </c>
      <c r="I185" s="102"/>
      <c r="J185" s="108">
        <v>94746</v>
      </c>
      <c r="K185" s="102"/>
      <c r="L185" s="108">
        <v>72212</v>
      </c>
      <c r="M185" s="102"/>
      <c r="N185" s="108">
        <v>70347</v>
      </c>
      <c r="O185" s="102"/>
      <c r="P185" s="108">
        <v>84059</v>
      </c>
      <c r="Q185" s="102"/>
      <c r="R185" s="108">
        <v>62142</v>
      </c>
      <c r="S185" s="102"/>
      <c r="T185" s="108">
        <v>63406</v>
      </c>
      <c r="U185" s="102"/>
      <c r="V185" s="108">
        <v>81885</v>
      </c>
      <c r="W185" s="102"/>
      <c r="X185" s="108">
        <v>69152</v>
      </c>
      <c r="Y185" s="102"/>
      <c r="Z185" s="108">
        <v>86876</v>
      </c>
      <c r="AA185" s="102"/>
      <c r="AB185" s="108">
        <v>90675</v>
      </c>
      <c r="AC185" s="102"/>
      <c r="AD185" s="108">
        <v>73878</v>
      </c>
      <c r="AE185" s="102"/>
      <c r="AF185" s="108">
        <v>75657</v>
      </c>
      <c r="AG185" s="102"/>
      <c r="AH185" s="108">
        <v>91231</v>
      </c>
      <c r="AI185" s="102"/>
      <c r="AJ185" s="108">
        <v>71510</v>
      </c>
      <c r="AK185" s="102"/>
      <c r="AL185" s="108">
        <v>69434</v>
      </c>
      <c r="AM185" s="102"/>
      <c r="AN185" s="108">
        <v>83480</v>
      </c>
      <c r="AO185" s="102"/>
      <c r="AP185" s="108">
        <v>74802</v>
      </c>
      <c r="AQ185" s="102"/>
      <c r="AR185" s="108">
        <v>84900</v>
      </c>
      <c r="AS185" s="102"/>
      <c r="AT185" s="108">
        <v>93819</v>
      </c>
      <c r="AU185" s="102"/>
      <c r="AV185" s="112">
        <v>105174</v>
      </c>
      <c r="AW185" s="102"/>
      <c r="AX185" s="108">
        <v>91743</v>
      </c>
      <c r="AY185" s="102"/>
      <c r="AZ185" s="112">
        <v>109898</v>
      </c>
      <c r="BA185" s="102"/>
      <c r="BB185" s="108">
        <v>79495</v>
      </c>
      <c r="BC185" s="102"/>
      <c r="BD185" s="108">
        <v>76331</v>
      </c>
      <c r="BE185" s="102"/>
      <c r="BF185" s="108">
        <v>94262</v>
      </c>
      <c r="BG185" s="102"/>
      <c r="BH185" s="108">
        <v>72070</v>
      </c>
      <c r="BI185" s="102"/>
      <c r="BJ185" s="108">
        <v>74855</v>
      </c>
      <c r="BK185" s="102"/>
      <c r="BL185" s="108">
        <v>95382</v>
      </c>
      <c r="BM185" s="102"/>
      <c r="BN185" s="108">
        <v>83128</v>
      </c>
      <c r="BO185" s="102"/>
      <c r="BP185" s="108">
        <v>82137</v>
      </c>
      <c r="BQ185" s="102"/>
      <c r="BR185" s="112">
        <v>104357</v>
      </c>
      <c r="BS185" s="102"/>
      <c r="BT185" s="108">
        <v>89299</v>
      </c>
      <c r="BU185" s="102"/>
      <c r="BV185" s="108">
        <v>95061</v>
      </c>
      <c r="BW185" s="102"/>
      <c r="BX185" s="112">
        <v>107748</v>
      </c>
      <c r="BY185" s="102"/>
      <c r="BZ185" s="108">
        <v>89960</v>
      </c>
      <c r="CA185" s="102"/>
      <c r="CB185" s="108">
        <v>92621</v>
      </c>
      <c r="CC185" s="102"/>
      <c r="CD185" s="112">
        <v>124243</v>
      </c>
      <c r="CE185" s="102"/>
      <c r="CF185" s="108">
        <v>89366</v>
      </c>
      <c r="CG185" s="102"/>
      <c r="CH185" s="108">
        <v>88548</v>
      </c>
      <c r="CI185" s="102"/>
      <c r="CJ185" s="112">
        <v>107729</v>
      </c>
      <c r="CK185" s="102"/>
      <c r="CL185" s="108">
        <v>82553</v>
      </c>
      <c r="CM185" s="102"/>
      <c r="CN185" s="108">
        <v>70219</v>
      </c>
      <c r="CO185" s="102"/>
      <c r="CP185" s="112">
        <v>136027</v>
      </c>
      <c r="CQ185" s="102"/>
      <c r="CR185" s="112">
        <v>100899</v>
      </c>
      <c r="CS185" s="102"/>
      <c r="CT185" s="108">
        <v>98797</v>
      </c>
      <c r="CU185" s="102"/>
      <c r="CV185" s="112">
        <v>125515</v>
      </c>
      <c r="CW185" s="102"/>
      <c r="CX185" s="108">
        <v>91242</v>
      </c>
      <c r="CY185" s="102"/>
      <c r="CZ185" s="108">
        <v>80636</v>
      </c>
      <c r="DA185" s="102"/>
      <c r="DB185" s="108">
        <v>83157</v>
      </c>
      <c r="DC185" s="102"/>
      <c r="DD185" s="108">
        <v>76932</v>
      </c>
      <c r="DE185" s="102"/>
      <c r="DF185" s="108">
        <v>63014</v>
      </c>
      <c r="DG185" s="102"/>
      <c r="DH185" s="108">
        <v>83299</v>
      </c>
      <c r="DI185" s="108">
        <v>76005</v>
      </c>
      <c r="DJ185" s="108">
        <v>77784</v>
      </c>
      <c r="DK185" s="112">
        <v>118448</v>
      </c>
      <c r="DL185" s="108">
        <v>98144</v>
      </c>
      <c r="DM185" s="112">
        <v>101564</v>
      </c>
      <c r="DN185" s="112">
        <v>121166</v>
      </c>
      <c r="DO185" s="108">
        <v>93601</v>
      </c>
      <c r="DP185" s="108">
        <v>96779</v>
      </c>
      <c r="DQ185" s="112">
        <v>149226</v>
      </c>
      <c r="DR185" s="108">
        <v>86783</v>
      </c>
      <c r="DS185" s="108">
        <v>91982</v>
      </c>
      <c r="DT185" s="112">
        <v>124785</v>
      </c>
      <c r="DU185" s="112">
        <v>100026</v>
      </c>
      <c r="DV185" s="108">
        <v>72113</v>
      </c>
      <c r="DW185" s="108">
        <v>78911</v>
      </c>
      <c r="DX185" s="108">
        <v>70646</v>
      </c>
    </row>
    <row r="186" spans="1:128" x14ac:dyDescent="0.2">
      <c r="A186" s="105" t="s">
        <v>520</v>
      </c>
      <c r="B186" s="108">
        <v>82409</v>
      </c>
      <c r="C186" s="114">
        <v>16183</v>
      </c>
      <c r="D186" s="108">
        <v>93533</v>
      </c>
      <c r="E186" s="114">
        <v>15898</v>
      </c>
      <c r="F186" s="108">
        <v>69989</v>
      </c>
      <c r="G186" s="114">
        <v>17201</v>
      </c>
      <c r="H186" s="108">
        <v>68815</v>
      </c>
      <c r="I186" s="114">
        <v>14854</v>
      </c>
      <c r="J186" s="108">
        <v>87446</v>
      </c>
      <c r="K186" s="114">
        <v>14089</v>
      </c>
      <c r="L186" s="108">
        <v>74830</v>
      </c>
      <c r="M186" s="114">
        <v>15447</v>
      </c>
      <c r="N186" s="108">
        <v>74463</v>
      </c>
      <c r="O186" s="114">
        <v>15411</v>
      </c>
      <c r="P186" s="108">
        <v>80036</v>
      </c>
      <c r="Q186" s="114">
        <v>14433</v>
      </c>
      <c r="R186" s="108">
        <v>70809</v>
      </c>
      <c r="S186" s="114">
        <v>14913</v>
      </c>
      <c r="T186" s="108">
        <v>71395</v>
      </c>
      <c r="U186" s="114">
        <v>14109</v>
      </c>
      <c r="V186" s="108">
        <v>91674</v>
      </c>
      <c r="W186" s="114">
        <v>16834</v>
      </c>
      <c r="X186" s="108">
        <v>75452</v>
      </c>
      <c r="Y186" s="114">
        <v>15851</v>
      </c>
      <c r="Z186" s="108">
        <v>76294</v>
      </c>
      <c r="AA186" s="114">
        <v>15825</v>
      </c>
      <c r="AB186" s="108">
        <v>90196</v>
      </c>
      <c r="AC186" s="114">
        <v>15286</v>
      </c>
      <c r="AD186" s="108">
        <v>60708</v>
      </c>
      <c r="AE186" s="114">
        <v>14862</v>
      </c>
      <c r="AF186" s="108">
        <v>59568</v>
      </c>
      <c r="AG186" s="114">
        <v>15737</v>
      </c>
      <c r="AH186" s="108">
        <v>74996</v>
      </c>
      <c r="AI186" s="114">
        <v>13985</v>
      </c>
      <c r="AJ186" s="108">
        <v>58894</v>
      </c>
      <c r="AK186" s="114">
        <v>13022</v>
      </c>
      <c r="AL186" s="108">
        <v>60792</v>
      </c>
      <c r="AM186" s="114">
        <v>12877</v>
      </c>
      <c r="AN186" s="108">
        <v>77052</v>
      </c>
      <c r="AO186" s="114">
        <v>14274</v>
      </c>
      <c r="AP186" s="108">
        <v>67445</v>
      </c>
      <c r="AQ186" s="114">
        <v>15893</v>
      </c>
      <c r="AR186" s="108">
        <v>69732</v>
      </c>
      <c r="AS186" s="114">
        <v>14714</v>
      </c>
      <c r="AT186" s="108">
        <v>89833</v>
      </c>
      <c r="AU186" s="114">
        <v>17116</v>
      </c>
      <c r="AV186" s="108">
        <v>72972</v>
      </c>
      <c r="AW186" s="114">
        <v>15920</v>
      </c>
      <c r="AX186" s="108">
        <v>73866</v>
      </c>
      <c r="AY186" s="114">
        <v>16250</v>
      </c>
      <c r="AZ186" s="108">
        <v>81461</v>
      </c>
      <c r="BA186" s="114">
        <v>16331</v>
      </c>
      <c r="BB186" s="108">
        <v>65890</v>
      </c>
      <c r="BC186" s="114">
        <v>17056</v>
      </c>
      <c r="BD186" s="108">
        <v>64058</v>
      </c>
      <c r="BE186" s="114">
        <v>15557</v>
      </c>
      <c r="BF186" s="108">
        <v>73926</v>
      </c>
      <c r="BG186" s="114">
        <v>14125</v>
      </c>
      <c r="BH186" s="108">
        <v>59150</v>
      </c>
      <c r="BI186" s="114">
        <v>15091</v>
      </c>
      <c r="BJ186" s="108">
        <v>58829</v>
      </c>
      <c r="BK186" s="114">
        <v>15160</v>
      </c>
      <c r="BL186" s="108">
        <v>75130</v>
      </c>
      <c r="BM186" s="114">
        <v>13862</v>
      </c>
      <c r="BN186" s="108">
        <v>62017</v>
      </c>
      <c r="BO186" s="114">
        <v>15938</v>
      </c>
      <c r="BP186" s="108">
        <v>66834</v>
      </c>
      <c r="BQ186" s="114">
        <v>14840</v>
      </c>
      <c r="BR186" s="108">
        <v>89459</v>
      </c>
      <c r="BS186" s="114">
        <v>16320</v>
      </c>
      <c r="BT186" s="108">
        <v>70360</v>
      </c>
      <c r="BU186" s="114">
        <v>16160</v>
      </c>
      <c r="BV186" s="108">
        <v>65788</v>
      </c>
      <c r="BW186" s="114">
        <v>15440</v>
      </c>
      <c r="BX186" s="108">
        <v>76502</v>
      </c>
      <c r="BY186" s="114">
        <v>14641</v>
      </c>
      <c r="BZ186" s="108">
        <v>56008</v>
      </c>
      <c r="CA186" s="114">
        <v>16017</v>
      </c>
      <c r="CB186" s="108">
        <v>50061</v>
      </c>
      <c r="CC186" s="114">
        <v>14520</v>
      </c>
      <c r="CD186" s="108">
        <v>74952</v>
      </c>
      <c r="CE186" s="114">
        <v>13523</v>
      </c>
      <c r="CF186" s="108">
        <v>58999</v>
      </c>
      <c r="CG186" s="114">
        <v>15384</v>
      </c>
      <c r="CH186" s="108">
        <v>57942</v>
      </c>
      <c r="CI186" s="114">
        <v>13851</v>
      </c>
      <c r="CJ186" s="108">
        <v>77058</v>
      </c>
      <c r="CK186" s="114">
        <v>15638</v>
      </c>
      <c r="CL186" s="108">
        <v>57297</v>
      </c>
      <c r="CM186" s="114">
        <v>16003</v>
      </c>
      <c r="CN186" s="108">
        <v>51777</v>
      </c>
      <c r="CO186" s="114">
        <v>15887</v>
      </c>
      <c r="CP186" s="108">
        <v>73853</v>
      </c>
      <c r="CQ186" s="114">
        <v>18458</v>
      </c>
      <c r="CR186" s="108">
        <v>58378</v>
      </c>
      <c r="CS186" s="114">
        <v>17145</v>
      </c>
      <c r="CT186" s="108">
        <v>58101</v>
      </c>
      <c r="CU186" s="114">
        <v>16578</v>
      </c>
      <c r="CV186" s="108">
        <v>68371</v>
      </c>
      <c r="CW186" s="114">
        <v>15218</v>
      </c>
      <c r="CX186" s="108">
        <v>54576</v>
      </c>
      <c r="CY186" s="114">
        <v>15901</v>
      </c>
      <c r="CZ186" s="108">
        <v>48684</v>
      </c>
      <c r="DA186" s="114">
        <v>14178</v>
      </c>
      <c r="DB186" s="108">
        <v>58080</v>
      </c>
      <c r="DC186" s="114">
        <v>15016</v>
      </c>
      <c r="DD186" s="108">
        <v>44363</v>
      </c>
      <c r="DE186" s="114">
        <v>14288</v>
      </c>
      <c r="DF186" s="108">
        <v>53162</v>
      </c>
      <c r="DG186" s="114">
        <v>13878</v>
      </c>
      <c r="DH186" s="108">
        <v>62235</v>
      </c>
      <c r="DI186" s="108">
        <v>56064</v>
      </c>
      <c r="DJ186" s="108">
        <v>58593</v>
      </c>
      <c r="DK186" s="108">
        <v>72599</v>
      </c>
      <c r="DL186" s="108">
        <v>58756</v>
      </c>
      <c r="DM186" s="108">
        <v>63173</v>
      </c>
      <c r="DN186" s="108">
        <v>76325</v>
      </c>
      <c r="DO186" s="108">
        <v>54685</v>
      </c>
      <c r="DP186" s="108">
        <v>56700</v>
      </c>
      <c r="DQ186" s="108">
        <v>70506</v>
      </c>
      <c r="DR186" s="108">
        <v>54317</v>
      </c>
      <c r="DS186" s="108">
        <v>54786</v>
      </c>
      <c r="DT186" s="108">
        <v>69851</v>
      </c>
      <c r="DU186" s="108">
        <v>63875</v>
      </c>
      <c r="DV186" s="108">
        <v>64514</v>
      </c>
      <c r="DW186" s="108">
        <v>84299</v>
      </c>
      <c r="DX186" s="108">
        <v>70470</v>
      </c>
    </row>
    <row r="187" spans="1:128" x14ac:dyDescent="0.2">
      <c r="A187" s="105" t="s">
        <v>833</v>
      </c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  <c r="AA187" s="102"/>
      <c r="AB187" s="102"/>
      <c r="AC187" s="102"/>
      <c r="AD187" s="102"/>
      <c r="AE187" s="102"/>
      <c r="AF187" s="102"/>
      <c r="AG187" s="102"/>
      <c r="AH187" s="102"/>
      <c r="AI187" s="102"/>
      <c r="AJ187" s="102"/>
      <c r="AK187" s="102"/>
      <c r="AL187" s="102"/>
      <c r="AM187" s="102"/>
      <c r="AN187" s="102"/>
      <c r="AO187" s="102"/>
      <c r="AP187" s="102"/>
      <c r="AQ187" s="102"/>
      <c r="AR187" s="102"/>
      <c r="AS187" s="102"/>
      <c r="AT187" s="102"/>
      <c r="AU187" s="102"/>
      <c r="AV187" s="102"/>
      <c r="AW187" s="102"/>
      <c r="AX187" s="102"/>
      <c r="AY187" s="102"/>
      <c r="AZ187" s="102"/>
      <c r="BA187" s="102"/>
      <c r="BB187" s="102"/>
      <c r="BC187" s="102"/>
      <c r="BD187" s="102"/>
      <c r="BE187" s="102"/>
      <c r="BF187" s="102"/>
      <c r="BG187" s="102"/>
      <c r="BH187" s="102"/>
      <c r="BI187" s="102"/>
      <c r="BJ187" s="102"/>
      <c r="BK187" s="102"/>
      <c r="BL187" s="102"/>
      <c r="BM187" s="102"/>
      <c r="BN187" s="102"/>
      <c r="BO187" s="102"/>
      <c r="BP187" s="102"/>
      <c r="BQ187" s="102"/>
      <c r="BR187" s="102"/>
      <c r="BS187" s="102"/>
      <c r="BT187" s="102"/>
      <c r="BU187" s="102"/>
      <c r="BV187" s="102"/>
      <c r="BW187" s="102"/>
      <c r="BX187" s="102"/>
      <c r="BY187" s="102"/>
      <c r="BZ187" s="102"/>
      <c r="CA187" s="102"/>
      <c r="CB187" s="102"/>
      <c r="CC187" s="102"/>
      <c r="CD187" s="102"/>
      <c r="CE187" s="102"/>
      <c r="CF187" s="102"/>
      <c r="CG187" s="102"/>
      <c r="CH187" s="102"/>
      <c r="CI187" s="102"/>
      <c r="CJ187" s="102"/>
      <c r="CK187" s="102"/>
      <c r="CL187" s="102"/>
      <c r="CM187" s="102"/>
      <c r="CN187" s="102"/>
      <c r="CO187" s="102"/>
      <c r="CP187" s="102"/>
      <c r="CQ187" s="102"/>
      <c r="CR187" s="102"/>
      <c r="CS187" s="102"/>
      <c r="CT187" s="102"/>
      <c r="CU187" s="102"/>
      <c r="CV187" s="102"/>
      <c r="CW187" s="102"/>
      <c r="CX187" s="102"/>
      <c r="CY187" s="102"/>
      <c r="CZ187" s="102"/>
      <c r="DA187" s="102"/>
      <c r="DB187" s="102"/>
      <c r="DC187" s="102"/>
      <c r="DD187" s="102"/>
      <c r="DE187" s="102"/>
      <c r="DF187" s="102"/>
      <c r="DG187" s="102"/>
      <c r="DH187" s="102"/>
      <c r="DI187" s="102"/>
      <c r="DJ187" s="102"/>
      <c r="DK187" s="102"/>
      <c r="DL187" s="102"/>
      <c r="DM187" s="102"/>
      <c r="DN187" s="102"/>
      <c r="DO187" s="102"/>
      <c r="DP187" s="102"/>
      <c r="DQ187" s="102"/>
      <c r="DR187" s="102"/>
      <c r="DS187" s="102"/>
      <c r="DT187" s="102"/>
      <c r="DU187" s="102"/>
      <c r="DV187" s="107">
        <v>4747</v>
      </c>
      <c r="DW187" s="108">
        <v>56390</v>
      </c>
      <c r="DX187" s="108">
        <v>69222</v>
      </c>
    </row>
    <row r="188" spans="1:128" x14ac:dyDescent="0.2">
      <c r="A188" s="105" t="s">
        <v>793</v>
      </c>
      <c r="B188" s="108">
        <v>69196</v>
      </c>
      <c r="C188" s="115">
        <v>213305</v>
      </c>
      <c r="D188" s="108">
        <v>76998</v>
      </c>
      <c r="E188" s="115">
        <v>229782</v>
      </c>
      <c r="F188" s="108">
        <v>60388</v>
      </c>
      <c r="G188" s="115">
        <v>220449</v>
      </c>
      <c r="H188" s="108">
        <v>60478</v>
      </c>
      <c r="I188" s="115">
        <v>243450</v>
      </c>
      <c r="J188" s="108">
        <v>78620</v>
      </c>
      <c r="K188" s="115">
        <v>219522</v>
      </c>
      <c r="L188" s="108">
        <v>64058</v>
      </c>
      <c r="M188" s="115">
        <v>240577</v>
      </c>
      <c r="N188" s="108">
        <v>64860</v>
      </c>
      <c r="O188" s="115">
        <v>241229</v>
      </c>
      <c r="P188" s="108">
        <v>88039</v>
      </c>
      <c r="Q188" s="115">
        <v>238654</v>
      </c>
      <c r="R188" s="108">
        <v>67495</v>
      </c>
      <c r="S188" s="115">
        <v>227557</v>
      </c>
      <c r="T188" s="108">
        <v>70178</v>
      </c>
      <c r="U188" s="115">
        <v>230474</v>
      </c>
      <c r="V188" s="108">
        <v>90174</v>
      </c>
      <c r="W188" s="115">
        <v>259067</v>
      </c>
      <c r="X188" s="108">
        <v>74961</v>
      </c>
      <c r="Y188" s="115">
        <v>243938</v>
      </c>
      <c r="Z188" s="108">
        <v>73637</v>
      </c>
      <c r="AA188" s="115">
        <v>238618</v>
      </c>
      <c r="AB188" s="108">
        <v>94968</v>
      </c>
      <c r="AC188" s="115">
        <v>240876</v>
      </c>
      <c r="AD188" s="108">
        <v>76164</v>
      </c>
      <c r="AE188" s="115">
        <v>256620</v>
      </c>
      <c r="AF188" s="108">
        <v>75320</v>
      </c>
      <c r="AG188" s="115">
        <v>262002</v>
      </c>
      <c r="AH188" s="108">
        <v>90106</v>
      </c>
      <c r="AI188" s="115">
        <v>259375</v>
      </c>
      <c r="AJ188" s="108">
        <v>74836</v>
      </c>
      <c r="AK188" s="115">
        <v>257153</v>
      </c>
      <c r="AL188" s="108">
        <v>73073</v>
      </c>
      <c r="AM188" s="115">
        <v>255041</v>
      </c>
      <c r="AN188" s="112">
        <v>103013</v>
      </c>
      <c r="AO188" s="115">
        <v>263478</v>
      </c>
      <c r="AP188" s="108">
        <v>84791</v>
      </c>
      <c r="AQ188" s="115">
        <v>259357</v>
      </c>
      <c r="AR188" s="108">
        <v>86693</v>
      </c>
      <c r="AS188" s="115">
        <v>232115</v>
      </c>
      <c r="AT188" s="112">
        <v>111120</v>
      </c>
      <c r="AU188" s="115">
        <v>263376</v>
      </c>
      <c r="AV188" s="108">
        <v>88281</v>
      </c>
      <c r="AW188" s="115">
        <v>255135</v>
      </c>
      <c r="AX188" s="108">
        <v>90353</v>
      </c>
      <c r="AY188" s="115">
        <v>264623</v>
      </c>
      <c r="AZ188" s="112">
        <v>106615</v>
      </c>
      <c r="BA188" s="115">
        <v>262869</v>
      </c>
      <c r="BB188" s="108">
        <v>87613</v>
      </c>
      <c r="BC188" s="115">
        <v>258399</v>
      </c>
      <c r="BD188" s="108">
        <v>91742</v>
      </c>
      <c r="BE188" s="115">
        <v>278506</v>
      </c>
      <c r="BF188" s="112">
        <v>110345</v>
      </c>
      <c r="BG188" s="115">
        <v>239280</v>
      </c>
      <c r="BH188" s="108">
        <v>88447</v>
      </c>
      <c r="BI188" s="115">
        <v>265722</v>
      </c>
      <c r="BJ188" s="108">
        <v>87607</v>
      </c>
      <c r="BK188" s="115">
        <v>246354</v>
      </c>
      <c r="BL188" s="112">
        <v>109434</v>
      </c>
      <c r="BM188" s="115">
        <v>243210</v>
      </c>
      <c r="BN188" s="108">
        <v>92513</v>
      </c>
      <c r="BO188" s="115">
        <v>265775</v>
      </c>
      <c r="BP188" s="112">
        <v>100403</v>
      </c>
      <c r="BQ188" s="115">
        <v>216602</v>
      </c>
      <c r="BR188" s="112">
        <v>115558</v>
      </c>
      <c r="BS188" s="115">
        <v>241767</v>
      </c>
      <c r="BT188" s="108">
        <v>96308</v>
      </c>
      <c r="BU188" s="115">
        <v>259935</v>
      </c>
      <c r="BV188" s="108">
        <v>95256</v>
      </c>
      <c r="BW188" s="115">
        <v>274948</v>
      </c>
      <c r="BX188" s="112">
        <v>118255</v>
      </c>
      <c r="BY188" s="115">
        <v>258765</v>
      </c>
      <c r="BZ188" s="112">
        <v>100194</v>
      </c>
      <c r="CA188" s="115">
        <v>281890</v>
      </c>
      <c r="CB188" s="108">
        <v>97479</v>
      </c>
      <c r="CC188" s="115">
        <v>262610</v>
      </c>
      <c r="CD188" s="112">
        <v>118218</v>
      </c>
      <c r="CE188" s="115">
        <v>243339</v>
      </c>
      <c r="CF188" s="108">
        <v>97718</v>
      </c>
      <c r="CG188" s="115">
        <v>261062</v>
      </c>
      <c r="CH188" s="108">
        <v>96742</v>
      </c>
      <c r="CI188" s="115">
        <v>256284</v>
      </c>
      <c r="CJ188" s="112">
        <v>110568</v>
      </c>
      <c r="CK188" s="115">
        <v>259849</v>
      </c>
      <c r="CL188" s="108">
        <v>77845</v>
      </c>
      <c r="CM188" s="115">
        <v>259986</v>
      </c>
      <c r="CN188" s="108">
        <v>71808</v>
      </c>
      <c r="CO188" s="115">
        <v>221383</v>
      </c>
      <c r="CP188" s="108">
        <v>71042</v>
      </c>
      <c r="CQ188" s="115">
        <v>217980</v>
      </c>
      <c r="CR188" s="108">
        <v>92407</v>
      </c>
      <c r="CS188" s="115">
        <v>196019</v>
      </c>
      <c r="CT188" s="108">
        <v>98361</v>
      </c>
      <c r="CU188" s="115">
        <v>214498</v>
      </c>
      <c r="CV188" s="112">
        <v>102228</v>
      </c>
      <c r="CW188" s="115">
        <v>223039</v>
      </c>
      <c r="CX188" s="108">
        <v>87543</v>
      </c>
      <c r="CY188" s="115">
        <v>234977</v>
      </c>
      <c r="CZ188" s="108">
        <v>84015</v>
      </c>
      <c r="DA188" s="115">
        <v>238214</v>
      </c>
      <c r="DB188" s="112">
        <v>104471</v>
      </c>
      <c r="DC188" s="115">
        <v>247389</v>
      </c>
      <c r="DD188" s="108">
        <v>64965</v>
      </c>
      <c r="DE188" s="115">
        <v>224922</v>
      </c>
      <c r="DF188" s="108">
        <v>66667</v>
      </c>
      <c r="DG188" s="115">
        <v>215691</v>
      </c>
      <c r="DH188" s="108">
        <v>93657</v>
      </c>
      <c r="DI188" s="108">
        <v>53166</v>
      </c>
      <c r="DJ188" s="108">
        <v>54999</v>
      </c>
      <c r="DK188" s="108">
        <v>59332</v>
      </c>
      <c r="DL188" s="108">
        <v>40905</v>
      </c>
      <c r="DM188" s="107">
        <v>5391</v>
      </c>
      <c r="DN188" s="107">
        <v>2767</v>
      </c>
      <c r="DO188" s="112">
        <v>133059</v>
      </c>
      <c r="DP188" s="108">
        <v>20408</v>
      </c>
      <c r="DQ188" s="108">
        <v>12622</v>
      </c>
      <c r="DR188" s="107">
        <v>4929</v>
      </c>
      <c r="DS188" s="108">
        <v>27968</v>
      </c>
      <c r="DT188" s="112">
        <v>139776</v>
      </c>
      <c r="DU188" s="108">
        <v>81120</v>
      </c>
      <c r="DV188" s="108">
        <v>69544</v>
      </c>
      <c r="DW188" s="108">
        <v>71897</v>
      </c>
      <c r="DX188" s="108">
        <v>67591</v>
      </c>
    </row>
    <row r="189" spans="1:128" x14ac:dyDescent="0.2">
      <c r="A189" s="105" t="s">
        <v>421</v>
      </c>
      <c r="B189" s="112">
        <v>199570</v>
      </c>
      <c r="C189" s="102"/>
      <c r="D189" s="112">
        <v>196991</v>
      </c>
      <c r="E189" s="102"/>
      <c r="F189" s="112">
        <v>187468</v>
      </c>
      <c r="G189" s="102"/>
      <c r="H189" s="112">
        <v>170453</v>
      </c>
      <c r="I189" s="102"/>
      <c r="J189" s="112">
        <v>202518</v>
      </c>
      <c r="K189" s="102"/>
      <c r="L189" s="112">
        <v>196826</v>
      </c>
      <c r="M189" s="102"/>
      <c r="N189" s="112">
        <v>219747</v>
      </c>
      <c r="O189" s="102"/>
      <c r="P189" s="112">
        <v>168688</v>
      </c>
      <c r="Q189" s="102"/>
      <c r="R189" s="112">
        <v>169340</v>
      </c>
      <c r="S189" s="102"/>
      <c r="T189" s="112">
        <v>184311</v>
      </c>
      <c r="U189" s="102"/>
      <c r="V189" s="112">
        <v>156348</v>
      </c>
      <c r="W189" s="102"/>
      <c r="X189" s="112">
        <v>153066</v>
      </c>
      <c r="Y189" s="102"/>
      <c r="Z189" s="112">
        <v>204260</v>
      </c>
      <c r="AA189" s="102"/>
      <c r="AB189" s="112">
        <v>136326</v>
      </c>
      <c r="AC189" s="102"/>
      <c r="AD189" s="108">
        <v>85182</v>
      </c>
      <c r="AE189" s="102"/>
      <c r="AF189" s="108">
        <v>54153</v>
      </c>
      <c r="AG189" s="102"/>
      <c r="AH189" s="108">
        <v>65009</v>
      </c>
      <c r="AI189" s="102"/>
      <c r="AJ189" s="112">
        <v>125617</v>
      </c>
      <c r="AK189" s="102"/>
      <c r="AL189" s="112">
        <v>119680</v>
      </c>
      <c r="AM189" s="102"/>
      <c r="AN189" s="108">
        <v>87267</v>
      </c>
      <c r="AO189" s="102"/>
      <c r="AP189" s="108">
        <v>37515</v>
      </c>
      <c r="AQ189" s="102"/>
      <c r="AR189" s="108">
        <v>59548</v>
      </c>
      <c r="AS189" s="102"/>
      <c r="AT189" s="108">
        <v>62404</v>
      </c>
      <c r="AU189" s="102"/>
      <c r="AV189" s="108">
        <v>77928</v>
      </c>
      <c r="AW189" s="102"/>
      <c r="AX189" s="108">
        <v>84945</v>
      </c>
      <c r="AY189" s="102"/>
      <c r="AZ189" s="108">
        <v>49294</v>
      </c>
      <c r="BA189" s="102"/>
      <c r="BB189" s="108">
        <v>90108</v>
      </c>
      <c r="BC189" s="102"/>
      <c r="BD189" s="108">
        <v>23387</v>
      </c>
      <c r="BE189" s="102"/>
      <c r="BF189" s="108">
        <v>87886</v>
      </c>
      <c r="BG189" s="102"/>
      <c r="BH189" s="112">
        <v>124256</v>
      </c>
      <c r="BI189" s="102"/>
      <c r="BJ189" s="112">
        <v>136020</v>
      </c>
      <c r="BK189" s="102"/>
      <c r="BL189" s="108">
        <v>89379</v>
      </c>
      <c r="BM189" s="102"/>
      <c r="BN189" s="112">
        <v>106695</v>
      </c>
      <c r="BO189" s="102"/>
      <c r="BP189" s="108">
        <v>80522</v>
      </c>
      <c r="BQ189" s="102"/>
      <c r="BR189" s="108">
        <v>62926</v>
      </c>
      <c r="BS189" s="102"/>
      <c r="BT189" s="112">
        <v>101874</v>
      </c>
      <c r="BU189" s="102"/>
      <c r="BV189" s="112">
        <v>125658</v>
      </c>
      <c r="BW189" s="109">
        <v>18</v>
      </c>
      <c r="BX189" s="112">
        <v>133414</v>
      </c>
      <c r="BY189" s="102"/>
      <c r="BZ189" s="108">
        <v>88063</v>
      </c>
      <c r="CA189" s="109">
        <v>21</v>
      </c>
      <c r="CB189" s="108">
        <v>77177</v>
      </c>
      <c r="CC189" s="102"/>
      <c r="CD189" s="112">
        <v>109575</v>
      </c>
      <c r="CE189" s="102"/>
      <c r="CF189" s="108">
        <v>88159</v>
      </c>
      <c r="CG189" s="109">
        <v>16</v>
      </c>
      <c r="CH189" s="112">
        <v>108636</v>
      </c>
      <c r="CI189" s="102"/>
      <c r="CJ189" s="108">
        <v>95207</v>
      </c>
      <c r="CK189" s="102"/>
      <c r="CL189" s="108">
        <v>88616</v>
      </c>
      <c r="CM189" s="102"/>
      <c r="CN189" s="108">
        <v>96633</v>
      </c>
      <c r="CO189" s="102"/>
      <c r="CP189" s="112">
        <v>135236</v>
      </c>
      <c r="CQ189" s="102"/>
      <c r="CR189" s="112">
        <v>113102</v>
      </c>
      <c r="CS189" s="102"/>
      <c r="CT189" s="112">
        <v>153334</v>
      </c>
      <c r="CU189" s="109">
        <v>24</v>
      </c>
      <c r="CV189" s="108">
        <v>81833</v>
      </c>
      <c r="CW189" s="102"/>
      <c r="CX189" s="108">
        <v>85204</v>
      </c>
      <c r="CY189" s="102"/>
      <c r="CZ189" s="108">
        <v>83022</v>
      </c>
      <c r="DA189" s="102"/>
      <c r="DB189" s="108">
        <v>88360</v>
      </c>
      <c r="DC189" s="102"/>
      <c r="DD189" s="108">
        <v>76417</v>
      </c>
      <c r="DE189" s="102"/>
      <c r="DF189" s="108">
        <v>72139</v>
      </c>
      <c r="DG189" s="102"/>
      <c r="DH189" s="108">
        <v>64531</v>
      </c>
      <c r="DI189" s="108">
        <v>39677</v>
      </c>
      <c r="DJ189" s="108">
        <v>55853</v>
      </c>
      <c r="DK189" s="108">
        <v>58042</v>
      </c>
      <c r="DL189" s="108">
        <v>53146</v>
      </c>
      <c r="DM189" s="108">
        <v>45002</v>
      </c>
      <c r="DN189" s="108">
        <v>50943</v>
      </c>
      <c r="DO189" s="108">
        <v>40369</v>
      </c>
      <c r="DP189" s="108">
        <v>34855</v>
      </c>
      <c r="DQ189" s="108">
        <v>84548</v>
      </c>
      <c r="DR189" s="108">
        <v>59693</v>
      </c>
      <c r="DS189" s="108">
        <v>37980</v>
      </c>
      <c r="DT189" s="108">
        <v>78715</v>
      </c>
      <c r="DU189" s="108">
        <v>40093</v>
      </c>
      <c r="DV189" s="108">
        <v>56266</v>
      </c>
      <c r="DW189" s="108">
        <v>76301</v>
      </c>
      <c r="DX189" s="108">
        <v>66918</v>
      </c>
    </row>
    <row r="190" spans="1:128" x14ac:dyDescent="0.2">
      <c r="A190" s="105" t="s">
        <v>176</v>
      </c>
      <c r="B190" s="112">
        <v>129510</v>
      </c>
      <c r="C190" s="104">
        <v>7691</v>
      </c>
      <c r="D190" s="112">
        <v>167934</v>
      </c>
      <c r="E190" s="104">
        <v>7653</v>
      </c>
      <c r="F190" s="112">
        <v>132595</v>
      </c>
      <c r="G190" s="104">
        <v>7262</v>
      </c>
      <c r="H190" s="112">
        <v>139821</v>
      </c>
      <c r="I190" s="104">
        <v>7219</v>
      </c>
      <c r="J190" s="112">
        <v>158518</v>
      </c>
      <c r="K190" s="104">
        <v>6265</v>
      </c>
      <c r="L190" s="112">
        <v>121913</v>
      </c>
      <c r="M190" s="104">
        <v>6382</v>
      </c>
      <c r="N190" s="112">
        <v>129691</v>
      </c>
      <c r="O190" s="104">
        <v>6192</v>
      </c>
      <c r="P190" s="112">
        <v>170708</v>
      </c>
      <c r="Q190" s="104">
        <v>6514</v>
      </c>
      <c r="R190" s="112">
        <v>132546</v>
      </c>
      <c r="S190" s="104">
        <v>6274</v>
      </c>
      <c r="T190" s="112">
        <v>115797</v>
      </c>
      <c r="U190" s="104">
        <v>5664</v>
      </c>
      <c r="V190" s="112">
        <v>177702</v>
      </c>
      <c r="W190" s="104">
        <v>7081</v>
      </c>
      <c r="X190" s="112">
        <v>152294</v>
      </c>
      <c r="Y190" s="104">
        <v>6475</v>
      </c>
      <c r="Z190" s="112">
        <v>161200</v>
      </c>
      <c r="AA190" s="104">
        <v>6196</v>
      </c>
      <c r="AB190" s="112">
        <v>200481</v>
      </c>
      <c r="AC190" s="104">
        <v>6747</v>
      </c>
      <c r="AD190" s="112">
        <v>158237</v>
      </c>
      <c r="AE190" s="104">
        <v>6204</v>
      </c>
      <c r="AF190" s="112">
        <v>159491</v>
      </c>
      <c r="AG190" s="104">
        <v>6461</v>
      </c>
      <c r="AH190" s="112">
        <v>181541</v>
      </c>
      <c r="AI190" s="104">
        <v>5902</v>
      </c>
      <c r="AJ190" s="112">
        <v>142768</v>
      </c>
      <c r="AK190" s="104">
        <v>5406</v>
      </c>
      <c r="AL190" s="112">
        <v>139299</v>
      </c>
      <c r="AM190" s="104">
        <v>6442</v>
      </c>
      <c r="AN190" s="112">
        <v>179687</v>
      </c>
      <c r="AO190" s="104">
        <v>6450</v>
      </c>
      <c r="AP190" s="112">
        <v>127248</v>
      </c>
      <c r="AQ190" s="104">
        <v>6418</v>
      </c>
      <c r="AR190" s="112">
        <v>145017</v>
      </c>
      <c r="AS190" s="104">
        <v>6167</v>
      </c>
      <c r="AT190" s="112">
        <v>176323</v>
      </c>
      <c r="AU190" s="104">
        <v>6375</v>
      </c>
      <c r="AV190" s="112">
        <v>157436</v>
      </c>
      <c r="AW190" s="104">
        <v>6066</v>
      </c>
      <c r="AX190" s="112">
        <v>158415</v>
      </c>
      <c r="AY190" s="104">
        <v>6325</v>
      </c>
      <c r="AZ190" s="112">
        <v>183210</v>
      </c>
      <c r="BA190" s="104">
        <v>6049</v>
      </c>
      <c r="BB190" s="112">
        <v>150402</v>
      </c>
      <c r="BC190" s="104">
        <v>6244</v>
      </c>
      <c r="BD190" s="112">
        <v>132674</v>
      </c>
      <c r="BE190" s="104">
        <v>6126</v>
      </c>
      <c r="BF190" s="112">
        <v>175700</v>
      </c>
      <c r="BG190" s="104">
        <v>5252</v>
      </c>
      <c r="BH190" s="112">
        <v>153782</v>
      </c>
      <c r="BI190" s="104">
        <v>5826</v>
      </c>
      <c r="BJ190" s="112">
        <v>147082</v>
      </c>
      <c r="BK190" s="104">
        <v>5363</v>
      </c>
      <c r="BL190" s="112">
        <v>187594</v>
      </c>
      <c r="BM190" s="104">
        <v>4914</v>
      </c>
      <c r="BN190" s="112">
        <v>136634</v>
      </c>
      <c r="BO190" s="104">
        <v>5351</v>
      </c>
      <c r="BP190" s="112">
        <v>127652</v>
      </c>
      <c r="BQ190" s="104">
        <v>4545</v>
      </c>
      <c r="BR190" s="112">
        <v>150897</v>
      </c>
      <c r="BS190" s="104">
        <v>4795</v>
      </c>
      <c r="BT190" s="112">
        <v>103522</v>
      </c>
      <c r="BU190" s="104">
        <v>4604</v>
      </c>
      <c r="BV190" s="112">
        <v>100774</v>
      </c>
      <c r="BW190" s="104">
        <v>4666</v>
      </c>
      <c r="BX190" s="112">
        <v>129994</v>
      </c>
      <c r="BY190" s="104">
        <v>4302</v>
      </c>
      <c r="BZ190" s="112">
        <v>105695</v>
      </c>
      <c r="CA190" s="104">
        <v>4742</v>
      </c>
      <c r="CB190" s="112">
        <v>106359</v>
      </c>
      <c r="CC190" s="104">
        <v>4700</v>
      </c>
      <c r="CD190" s="112">
        <v>124944</v>
      </c>
      <c r="CE190" s="104">
        <v>4373</v>
      </c>
      <c r="CF190" s="108">
        <v>94069</v>
      </c>
      <c r="CG190" s="104">
        <v>4747</v>
      </c>
      <c r="CH190" s="108">
        <v>97830</v>
      </c>
      <c r="CI190" s="104">
        <v>4577</v>
      </c>
      <c r="CJ190" s="112">
        <v>119306</v>
      </c>
      <c r="CK190" s="104">
        <v>4458</v>
      </c>
      <c r="CL190" s="108">
        <v>96821</v>
      </c>
      <c r="CM190" s="104">
        <v>4650</v>
      </c>
      <c r="CN190" s="112">
        <v>101678</v>
      </c>
      <c r="CO190" s="104">
        <v>4264</v>
      </c>
      <c r="CP190" s="112">
        <v>118101</v>
      </c>
      <c r="CQ190" s="104">
        <v>4751</v>
      </c>
      <c r="CR190" s="108">
        <v>95321</v>
      </c>
      <c r="CS190" s="104">
        <v>4532</v>
      </c>
      <c r="CT190" s="108">
        <v>87913</v>
      </c>
      <c r="CU190" s="104">
        <v>4592</v>
      </c>
      <c r="CV190" s="112">
        <v>121140</v>
      </c>
      <c r="CW190" s="104">
        <v>4553</v>
      </c>
      <c r="CX190" s="108">
        <v>99156</v>
      </c>
      <c r="CY190" s="104">
        <v>4647</v>
      </c>
      <c r="CZ190" s="112">
        <v>106213</v>
      </c>
      <c r="DA190" s="104">
        <v>4468</v>
      </c>
      <c r="DB190" s="112">
        <v>108469</v>
      </c>
      <c r="DC190" s="104">
        <v>4403</v>
      </c>
      <c r="DD190" s="108">
        <v>94338</v>
      </c>
      <c r="DE190" s="104">
        <v>5017</v>
      </c>
      <c r="DF190" s="108">
        <v>81937</v>
      </c>
      <c r="DG190" s="104">
        <v>4026</v>
      </c>
      <c r="DH190" s="108">
        <v>98456</v>
      </c>
      <c r="DI190" s="112">
        <v>100014</v>
      </c>
      <c r="DJ190" s="108">
        <v>99676</v>
      </c>
      <c r="DK190" s="112">
        <v>121121</v>
      </c>
      <c r="DL190" s="108">
        <v>75751</v>
      </c>
      <c r="DM190" s="108">
        <v>96055</v>
      </c>
      <c r="DN190" s="112">
        <v>138661</v>
      </c>
      <c r="DO190" s="112">
        <v>103387</v>
      </c>
      <c r="DP190" s="108">
        <v>70186</v>
      </c>
      <c r="DQ190" s="108">
        <v>90229</v>
      </c>
      <c r="DR190" s="108">
        <v>63838</v>
      </c>
      <c r="DS190" s="108">
        <v>82128</v>
      </c>
      <c r="DT190" s="108">
        <v>96187</v>
      </c>
      <c r="DU190" s="108">
        <v>66068</v>
      </c>
      <c r="DV190" s="108">
        <v>75083</v>
      </c>
      <c r="DW190" s="108">
        <v>93345</v>
      </c>
      <c r="DX190" s="108">
        <v>66540</v>
      </c>
    </row>
    <row r="191" spans="1:128" x14ac:dyDescent="0.2">
      <c r="A191" s="105" t="s">
        <v>792</v>
      </c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  <c r="AA191" s="102"/>
      <c r="AB191" s="102"/>
      <c r="AC191" s="102"/>
      <c r="AD191" s="102"/>
      <c r="AE191" s="102"/>
      <c r="AF191" s="102"/>
      <c r="AG191" s="102"/>
      <c r="AH191" s="102"/>
      <c r="AI191" s="102"/>
      <c r="AJ191" s="102"/>
      <c r="AK191" s="102"/>
      <c r="AL191" s="102"/>
      <c r="AM191" s="102"/>
      <c r="AN191" s="102"/>
      <c r="AO191" s="102"/>
      <c r="AP191" s="102"/>
      <c r="AQ191" s="102"/>
      <c r="AR191" s="102"/>
      <c r="AS191" s="102"/>
      <c r="AT191" s="102"/>
      <c r="AU191" s="102"/>
      <c r="AV191" s="102"/>
      <c r="AW191" s="102"/>
      <c r="AX191" s="102"/>
      <c r="AY191" s="102"/>
      <c r="AZ191" s="102"/>
      <c r="BA191" s="102"/>
      <c r="BB191" s="102"/>
      <c r="BC191" s="102"/>
      <c r="BD191" s="102"/>
      <c r="BE191" s="102"/>
      <c r="BF191" s="102"/>
      <c r="BG191" s="102"/>
      <c r="BH191" s="102"/>
      <c r="BI191" s="102"/>
      <c r="BJ191" s="102"/>
      <c r="BK191" s="102"/>
      <c r="BL191" s="102"/>
      <c r="BM191" s="102"/>
      <c r="BN191" s="102"/>
      <c r="BO191" s="102"/>
      <c r="BP191" s="102"/>
      <c r="BQ191" s="102"/>
      <c r="BR191" s="102"/>
      <c r="BS191" s="102"/>
      <c r="BT191" s="102"/>
      <c r="BU191" s="102"/>
      <c r="BV191" s="102"/>
      <c r="BW191" s="102"/>
      <c r="BX191" s="102"/>
      <c r="BY191" s="102"/>
      <c r="BZ191" s="102"/>
      <c r="CA191" s="102"/>
      <c r="CB191" s="102"/>
      <c r="CC191" s="102"/>
      <c r="CD191" s="102"/>
      <c r="CE191" s="102"/>
      <c r="CF191" s="102"/>
      <c r="CG191" s="102"/>
      <c r="CH191" s="102"/>
      <c r="CI191" s="102"/>
      <c r="CJ191" s="102"/>
      <c r="CK191" s="102"/>
      <c r="CL191" s="102"/>
      <c r="CM191" s="102"/>
      <c r="CN191" s="102"/>
      <c r="CO191" s="102"/>
      <c r="CP191" s="102"/>
      <c r="CQ191" s="102"/>
      <c r="CR191" s="102"/>
      <c r="CS191" s="102"/>
      <c r="CT191" s="102"/>
      <c r="CU191" s="102"/>
      <c r="CV191" s="102"/>
      <c r="CW191" s="102"/>
      <c r="CX191" s="102"/>
      <c r="CY191" s="102"/>
      <c r="CZ191" s="102"/>
      <c r="DA191" s="102"/>
      <c r="DB191" s="102"/>
      <c r="DC191" s="102"/>
      <c r="DD191" s="102"/>
      <c r="DE191" s="102"/>
      <c r="DF191" s="102"/>
      <c r="DG191" s="102"/>
      <c r="DH191" s="102"/>
      <c r="DI191" s="102"/>
      <c r="DJ191" s="102"/>
      <c r="DK191" s="102"/>
      <c r="DL191" s="102"/>
      <c r="DM191" s="102"/>
      <c r="DN191" s="107">
        <v>4312</v>
      </c>
      <c r="DO191" s="108">
        <v>39483</v>
      </c>
      <c r="DP191" s="108">
        <v>57317</v>
      </c>
      <c r="DQ191" s="108">
        <v>67127</v>
      </c>
      <c r="DR191" s="108">
        <v>55037</v>
      </c>
      <c r="DS191" s="108">
        <v>50280</v>
      </c>
      <c r="DT191" s="108">
        <v>67476</v>
      </c>
      <c r="DU191" s="108">
        <v>60683</v>
      </c>
      <c r="DV191" s="108">
        <v>58167</v>
      </c>
      <c r="DW191" s="108">
        <v>73216</v>
      </c>
      <c r="DX191" s="108">
        <v>59347</v>
      </c>
    </row>
    <row r="192" spans="1:128" x14ac:dyDescent="0.2">
      <c r="A192" s="105" t="s">
        <v>261</v>
      </c>
      <c r="B192" s="112">
        <v>407965</v>
      </c>
      <c r="C192" s="114">
        <v>17772</v>
      </c>
      <c r="D192" s="112">
        <v>439567</v>
      </c>
      <c r="E192" s="114">
        <v>16765</v>
      </c>
      <c r="F192" s="112">
        <v>345774</v>
      </c>
      <c r="G192" s="114">
        <v>16363</v>
      </c>
      <c r="H192" s="112">
        <v>371082</v>
      </c>
      <c r="I192" s="114">
        <v>15034</v>
      </c>
      <c r="J192" s="112">
        <v>515255</v>
      </c>
      <c r="K192" s="114">
        <v>20279</v>
      </c>
      <c r="L192" s="112">
        <v>621204</v>
      </c>
      <c r="M192" s="114">
        <v>19781</v>
      </c>
      <c r="N192" s="112">
        <v>394327</v>
      </c>
      <c r="O192" s="114">
        <v>18323</v>
      </c>
      <c r="P192" s="112">
        <v>522320</v>
      </c>
      <c r="Q192" s="114">
        <v>18194</v>
      </c>
      <c r="R192" s="112">
        <v>472492</v>
      </c>
      <c r="S192" s="114">
        <v>18942</v>
      </c>
      <c r="T192" s="112">
        <v>415843</v>
      </c>
      <c r="U192" s="114">
        <v>15690</v>
      </c>
      <c r="V192" s="112">
        <v>635406</v>
      </c>
      <c r="W192" s="114">
        <v>16919</v>
      </c>
      <c r="X192" s="112">
        <v>394483</v>
      </c>
      <c r="Y192" s="114">
        <v>11488</v>
      </c>
      <c r="Z192" s="112">
        <v>360939</v>
      </c>
      <c r="AA192" s="114">
        <v>10537</v>
      </c>
      <c r="AB192" s="112">
        <v>345707</v>
      </c>
      <c r="AC192" s="114">
        <v>10886</v>
      </c>
      <c r="AD192" s="112">
        <v>233093</v>
      </c>
      <c r="AE192" s="104">
        <v>9545</v>
      </c>
      <c r="AF192" s="112">
        <v>261759</v>
      </c>
      <c r="AG192" s="104">
        <v>9484</v>
      </c>
      <c r="AH192" s="112">
        <v>388316</v>
      </c>
      <c r="AI192" s="114">
        <v>11894</v>
      </c>
      <c r="AJ192" s="112">
        <v>352142</v>
      </c>
      <c r="AK192" s="114">
        <v>14461</v>
      </c>
      <c r="AL192" s="112">
        <v>362468</v>
      </c>
      <c r="AM192" s="114">
        <v>13216</v>
      </c>
      <c r="AN192" s="112">
        <v>421519</v>
      </c>
      <c r="AO192" s="114">
        <v>12997</v>
      </c>
      <c r="AP192" s="112">
        <v>148816</v>
      </c>
      <c r="AQ192" s="114">
        <v>13990</v>
      </c>
      <c r="AR192" s="112">
        <v>131359</v>
      </c>
      <c r="AS192" s="114">
        <v>12458</v>
      </c>
      <c r="AT192" s="112">
        <v>149659</v>
      </c>
      <c r="AU192" s="104">
        <v>8627</v>
      </c>
      <c r="AV192" s="112">
        <v>116546</v>
      </c>
      <c r="AW192" s="104">
        <v>9602</v>
      </c>
      <c r="AX192" s="108">
        <v>92321</v>
      </c>
      <c r="AY192" s="104">
        <v>9964</v>
      </c>
      <c r="AZ192" s="108">
        <v>94933</v>
      </c>
      <c r="BA192" s="104">
        <v>7265</v>
      </c>
      <c r="BB192" s="108">
        <v>74255</v>
      </c>
      <c r="BC192" s="104">
        <v>6548</v>
      </c>
      <c r="BD192" s="112">
        <v>100747</v>
      </c>
      <c r="BE192" s="104">
        <v>7825</v>
      </c>
      <c r="BF192" s="112">
        <v>143370</v>
      </c>
      <c r="BG192" s="104">
        <v>7962</v>
      </c>
      <c r="BH192" s="112">
        <v>103345</v>
      </c>
      <c r="BI192" s="114">
        <v>11246</v>
      </c>
      <c r="BJ192" s="112">
        <v>129838</v>
      </c>
      <c r="BK192" s="104">
        <v>8753</v>
      </c>
      <c r="BL192" s="112">
        <v>146638</v>
      </c>
      <c r="BM192" s="104">
        <v>9162</v>
      </c>
      <c r="BN192" s="112">
        <v>148014</v>
      </c>
      <c r="BO192" s="114">
        <v>11737</v>
      </c>
      <c r="BP192" s="112">
        <v>114706</v>
      </c>
      <c r="BQ192" s="104">
        <v>9008</v>
      </c>
      <c r="BR192" s="112">
        <v>130284</v>
      </c>
      <c r="BS192" s="104">
        <v>9271</v>
      </c>
      <c r="BT192" s="108">
        <v>91080</v>
      </c>
      <c r="BU192" s="104">
        <v>8414</v>
      </c>
      <c r="BV192" s="108">
        <v>94006</v>
      </c>
      <c r="BW192" s="104">
        <v>7234</v>
      </c>
      <c r="BX192" s="108">
        <v>85442</v>
      </c>
      <c r="BY192" s="104">
        <v>7555</v>
      </c>
      <c r="BZ192" s="108">
        <v>65837</v>
      </c>
      <c r="CA192" s="104">
        <v>6304</v>
      </c>
      <c r="CB192" s="108">
        <v>71151</v>
      </c>
      <c r="CC192" s="104">
        <v>6505</v>
      </c>
      <c r="CD192" s="112">
        <v>144725</v>
      </c>
      <c r="CE192" s="104">
        <v>8574</v>
      </c>
      <c r="CF192" s="112">
        <v>171344</v>
      </c>
      <c r="CG192" s="114">
        <v>27480</v>
      </c>
      <c r="CH192" s="112">
        <v>145094</v>
      </c>
      <c r="CI192" s="114">
        <v>18562</v>
      </c>
      <c r="CJ192" s="112">
        <v>149344</v>
      </c>
      <c r="CK192" s="114">
        <v>17064</v>
      </c>
      <c r="CL192" s="112">
        <v>128333</v>
      </c>
      <c r="CM192" s="114">
        <v>19713</v>
      </c>
      <c r="CN192" s="108">
        <v>57924</v>
      </c>
      <c r="CO192" s="104">
        <v>7143</v>
      </c>
      <c r="CP192" s="108">
        <v>96459</v>
      </c>
      <c r="CQ192" s="114">
        <v>10003</v>
      </c>
      <c r="CR192" s="108">
        <v>77275</v>
      </c>
      <c r="CS192" s="104">
        <v>6142</v>
      </c>
      <c r="CT192" s="108">
        <v>62042</v>
      </c>
      <c r="CU192" s="104">
        <v>6064</v>
      </c>
      <c r="CV192" s="108">
        <v>74335</v>
      </c>
      <c r="CW192" s="104">
        <v>5225</v>
      </c>
      <c r="CX192" s="108">
        <v>83544</v>
      </c>
      <c r="CY192" s="114">
        <v>10104</v>
      </c>
      <c r="CZ192" s="108">
        <v>72369</v>
      </c>
      <c r="DA192" s="104">
        <v>6429</v>
      </c>
      <c r="DB192" s="112">
        <v>133044</v>
      </c>
      <c r="DC192" s="104">
        <v>7859</v>
      </c>
      <c r="DD192" s="112">
        <v>118438</v>
      </c>
      <c r="DE192" s="114">
        <v>14760</v>
      </c>
      <c r="DF192" s="108">
        <v>98506</v>
      </c>
      <c r="DG192" s="104">
        <v>5876</v>
      </c>
      <c r="DH192" s="112">
        <v>133974</v>
      </c>
      <c r="DI192" s="112">
        <v>109340</v>
      </c>
      <c r="DJ192" s="108">
        <v>91542</v>
      </c>
      <c r="DK192" s="112">
        <v>106781</v>
      </c>
      <c r="DL192" s="108">
        <v>80504</v>
      </c>
      <c r="DM192" s="108">
        <v>62618</v>
      </c>
      <c r="DN192" s="108">
        <v>84265</v>
      </c>
      <c r="DO192" s="108">
        <v>63271</v>
      </c>
      <c r="DP192" s="108">
        <v>64763</v>
      </c>
      <c r="DQ192" s="108">
        <v>86444</v>
      </c>
      <c r="DR192" s="108">
        <v>90474</v>
      </c>
      <c r="DS192" s="108">
        <v>83685</v>
      </c>
      <c r="DT192" s="108">
        <v>77433</v>
      </c>
      <c r="DU192" s="108">
        <v>83931</v>
      </c>
      <c r="DV192" s="108">
        <v>92523</v>
      </c>
      <c r="DW192" s="108">
        <v>84097</v>
      </c>
      <c r="DX192" s="108">
        <v>58797</v>
      </c>
    </row>
    <row r="193" spans="1:128" x14ac:dyDescent="0.2">
      <c r="A193" s="105" t="s">
        <v>459</v>
      </c>
      <c r="B193" s="107">
        <v>4113</v>
      </c>
      <c r="C193" s="109">
        <v>36</v>
      </c>
      <c r="D193" s="107">
        <v>5304</v>
      </c>
      <c r="E193" s="102"/>
      <c r="F193" s="107">
        <v>5711</v>
      </c>
      <c r="G193" s="109">
        <v>37</v>
      </c>
      <c r="H193" s="107">
        <v>4500</v>
      </c>
      <c r="I193" s="102"/>
      <c r="J193" s="107">
        <v>8818</v>
      </c>
      <c r="K193" s="102"/>
      <c r="L193" s="107">
        <v>7110</v>
      </c>
      <c r="M193" s="102"/>
      <c r="N193" s="107">
        <v>5012</v>
      </c>
      <c r="O193" s="102"/>
      <c r="P193" s="107">
        <v>5148</v>
      </c>
      <c r="Q193" s="102"/>
      <c r="R193" s="107">
        <v>7873</v>
      </c>
      <c r="S193" s="109">
        <v>31</v>
      </c>
      <c r="T193" s="107">
        <v>6250</v>
      </c>
      <c r="U193" s="102"/>
      <c r="V193" s="108">
        <v>10440</v>
      </c>
      <c r="W193" s="102"/>
      <c r="X193" s="107">
        <v>8633</v>
      </c>
      <c r="Y193" s="102"/>
      <c r="Z193" s="108">
        <v>17625</v>
      </c>
      <c r="AA193" s="102"/>
      <c r="AB193" s="108">
        <v>24083</v>
      </c>
      <c r="AC193" s="102"/>
      <c r="AD193" s="107">
        <v>9934</v>
      </c>
      <c r="AE193" s="109">
        <v>34</v>
      </c>
      <c r="AF193" s="107">
        <v>8161</v>
      </c>
      <c r="AG193" s="109">
        <v>68</v>
      </c>
      <c r="AH193" s="107">
        <v>9308</v>
      </c>
      <c r="AI193" s="102"/>
      <c r="AJ193" s="107">
        <v>9061</v>
      </c>
      <c r="AK193" s="102"/>
      <c r="AL193" s="107">
        <v>6894</v>
      </c>
      <c r="AM193" s="102"/>
      <c r="AN193" s="107">
        <v>7276</v>
      </c>
      <c r="AO193" s="109">
        <v>30</v>
      </c>
      <c r="AP193" s="107">
        <v>5966</v>
      </c>
      <c r="AQ193" s="109">
        <v>36</v>
      </c>
      <c r="AR193" s="107">
        <v>8603</v>
      </c>
      <c r="AS193" s="109">
        <v>35</v>
      </c>
      <c r="AT193" s="108">
        <v>12519</v>
      </c>
      <c r="AU193" s="109">
        <v>35</v>
      </c>
      <c r="AV193" s="107">
        <v>8528</v>
      </c>
      <c r="AW193" s="102"/>
      <c r="AX193" s="107">
        <v>7855</v>
      </c>
      <c r="AY193" s="102"/>
      <c r="AZ193" s="108">
        <v>11013</v>
      </c>
      <c r="BA193" s="102"/>
      <c r="BB193" s="108">
        <v>16681</v>
      </c>
      <c r="BC193" s="102"/>
      <c r="BD193" s="108">
        <v>14350</v>
      </c>
      <c r="BE193" s="102"/>
      <c r="BF193" s="108">
        <v>17370</v>
      </c>
      <c r="BG193" s="109">
        <v>35</v>
      </c>
      <c r="BH193" s="108">
        <v>16927</v>
      </c>
      <c r="BI193" s="109">
        <v>34</v>
      </c>
      <c r="BJ193" s="108">
        <v>19806</v>
      </c>
      <c r="BK193" s="102"/>
      <c r="BL193" s="108">
        <v>22709</v>
      </c>
      <c r="BM193" s="109">
        <v>34</v>
      </c>
      <c r="BN193" s="108">
        <v>22108</v>
      </c>
      <c r="BO193" s="109">
        <v>35</v>
      </c>
      <c r="BP193" s="108">
        <v>18810</v>
      </c>
      <c r="BQ193" s="109">
        <v>35</v>
      </c>
      <c r="BR193" s="108">
        <v>23209</v>
      </c>
      <c r="BS193" s="109">
        <v>73</v>
      </c>
      <c r="BT193" s="108">
        <v>20316</v>
      </c>
      <c r="BU193" s="103">
        <v>134</v>
      </c>
      <c r="BV193" s="107">
        <v>5403</v>
      </c>
      <c r="BW193" s="102"/>
      <c r="BX193" s="108">
        <v>15735</v>
      </c>
      <c r="BY193" s="102"/>
      <c r="BZ193" s="108">
        <v>15670</v>
      </c>
      <c r="CA193" s="102"/>
      <c r="CB193" s="108">
        <v>19347</v>
      </c>
      <c r="CC193" s="109">
        <v>52</v>
      </c>
      <c r="CD193" s="108">
        <v>19900</v>
      </c>
      <c r="CE193" s="102"/>
      <c r="CF193" s="108">
        <v>11859</v>
      </c>
      <c r="CG193" s="109">
        <v>66</v>
      </c>
      <c r="CH193" s="108">
        <v>23591</v>
      </c>
      <c r="CI193" s="109">
        <v>61</v>
      </c>
      <c r="CJ193" s="108">
        <v>28294</v>
      </c>
      <c r="CK193" s="102"/>
      <c r="CL193" s="108">
        <v>28671</v>
      </c>
      <c r="CM193" s="109">
        <v>33</v>
      </c>
      <c r="CN193" s="108">
        <v>14109</v>
      </c>
      <c r="CO193" s="109">
        <v>34</v>
      </c>
      <c r="CP193" s="108">
        <v>16422</v>
      </c>
      <c r="CQ193" s="102"/>
      <c r="CR193" s="108">
        <v>40286</v>
      </c>
      <c r="CS193" s="109">
        <v>31</v>
      </c>
      <c r="CT193" s="108">
        <v>33638</v>
      </c>
      <c r="CU193" s="102"/>
      <c r="CV193" s="108">
        <v>42951</v>
      </c>
      <c r="CW193" s="102"/>
      <c r="CX193" s="108">
        <v>33899</v>
      </c>
      <c r="CY193" s="102"/>
      <c r="CZ193" s="108">
        <v>30096</v>
      </c>
      <c r="DA193" s="109">
        <v>62</v>
      </c>
      <c r="DB193" s="108">
        <v>37448</v>
      </c>
      <c r="DC193" s="109">
        <v>73</v>
      </c>
      <c r="DD193" s="108">
        <v>29206</v>
      </c>
      <c r="DE193" s="109">
        <v>32</v>
      </c>
      <c r="DF193" s="108">
        <v>29113</v>
      </c>
      <c r="DG193" s="102"/>
      <c r="DH193" s="108">
        <v>31972</v>
      </c>
      <c r="DI193" s="108">
        <v>26811</v>
      </c>
      <c r="DJ193" s="108">
        <v>32497</v>
      </c>
      <c r="DK193" s="108">
        <v>49954</v>
      </c>
      <c r="DL193" s="108">
        <v>37813</v>
      </c>
      <c r="DM193" s="108">
        <v>37853</v>
      </c>
      <c r="DN193" s="108">
        <v>63060</v>
      </c>
      <c r="DO193" s="108">
        <v>45759</v>
      </c>
      <c r="DP193" s="108">
        <v>44746</v>
      </c>
      <c r="DQ193" s="108">
        <v>61102</v>
      </c>
      <c r="DR193" s="108">
        <v>44715</v>
      </c>
      <c r="DS193" s="108">
        <v>44244</v>
      </c>
      <c r="DT193" s="108">
        <v>56042</v>
      </c>
      <c r="DU193" s="108">
        <v>48041</v>
      </c>
      <c r="DV193" s="108">
        <v>47393</v>
      </c>
      <c r="DW193" s="108">
        <v>59977</v>
      </c>
      <c r="DX193" s="108">
        <v>58672</v>
      </c>
    </row>
    <row r="194" spans="1:128" x14ac:dyDescent="0.2">
      <c r="A194" s="105" t="s">
        <v>515</v>
      </c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  <c r="AA194" s="102"/>
      <c r="AB194" s="117">
        <v>7</v>
      </c>
      <c r="AC194" s="102"/>
      <c r="AD194" s="110">
        <v>28</v>
      </c>
      <c r="AE194" s="102"/>
      <c r="AF194" s="110">
        <v>32</v>
      </c>
      <c r="AG194" s="102"/>
      <c r="AH194" s="108">
        <v>49393</v>
      </c>
      <c r="AI194" s="102"/>
      <c r="AJ194" s="108">
        <v>64230</v>
      </c>
      <c r="AK194" s="102"/>
      <c r="AL194" s="108">
        <v>96444</v>
      </c>
      <c r="AM194" s="102"/>
      <c r="AN194" s="108">
        <v>71218</v>
      </c>
      <c r="AO194" s="103">
        <v>405</v>
      </c>
      <c r="AP194" s="108">
        <v>69754</v>
      </c>
      <c r="AQ194" s="103">
        <v>588</v>
      </c>
      <c r="AR194" s="108">
        <v>49045</v>
      </c>
      <c r="AS194" s="103">
        <v>484</v>
      </c>
      <c r="AT194" s="108">
        <v>97426</v>
      </c>
      <c r="AU194" s="103">
        <v>654</v>
      </c>
      <c r="AV194" s="108">
        <v>42657</v>
      </c>
      <c r="AW194" s="103">
        <v>900</v>
      </c>
      <c r="AX194" s="108">
        <v>55793</v>
      </c>
      <c r="AY194" s="104">
        <v>1016</v>
      </c>
      <c r="AZ194" s="108">
        <v>42427</v>
      </c>
      <c r="BA194" s="103">
        <v>981</v>
      </c>
      <c r="BB194" s="112">
        <v>207423</v>
      </c>
      <c r="BC194" s="103">
        <v>937</v>
      </c>
      <c r="BD194" s="112">
        <v>186496</v>
      </c>
      <c r="BE194" s="103">
        <v>833</v>
      </c>
      <c r="BF194" s="108">
        <v>45529</v>
      </c>
      <c r="BG194" s="103">
        <v>859</v>
      </c>
      <c r="BH194" s="108">
        <v>47161</v>
      </c>
      <c r="BI194" s="104">
        <v>1039</v>
      </c>
      <c r="BJ194" s="108">
        <v>32020</v>
      </c>
      <c r="BK194" s="104">
        <v>1205</v>
      </c>
      <c r="BL194" s="108">
        <v>62396</v>
      </c>
      <c r="BM194" s="103">
        <v>835</v>
      </c>
      <c r="BN194" s="108">
        <v>60097</v>
      </c>
      <c r="BO194" s="104">
        <v>1039</v>
      </c>
      <c r="BP194" s="108">
        <v>54854</v>
      </c>
      <c r="BQ194" s="103">
        <v>812</v>
      </c>
      <c r="BR194" s="108">
        <v>96223</v>
      </c>
      <c r="BS194" s="103">
        <v>903</v>
      </c>
      <c r="BT194" s="108">
        <v>78456</v>
      </c>
      <c r="BU194" s="103">
        <v>983</v>
      </c>
      <c r="BV194" s="108">
        <v>72131</v>
      </c>
      <c r="BW194" s="104">
        <v>1221</v>
      </c>
      <c r="BX194" s="112">
        <v>105237</v>
      </c>
      <c r="BY194" s="103">
        <v>897</v>
      </c>
      <c r="BZ194" s="112">
        <v>112494</v>
      </c>
      <c r="CA194" s="104">
        <v>1198</v>
      </c>
      <c r="CB194" s="108">
        <v>97834</v>
      </c>
      <c r="CC194" s="104">
        <v>1286</v>
      </c>
      <c r="CD194" s="112">
        <v>149905</v>
      </c>
      <c r="CE194" s="103">
        <v>835</v>
      </c>
      <c r="CF194" s="108">
        <v>97440</v>
      </c>
      <c r="CG194" s="104">
        <v>1075</v>
      </c>
      <c r="CH194" s="108">
        <v>66680</v>
      </c>
      <c r="CI194" s="104">
        <v>1001</v>
      </c>
      <c r="CJ194" s="108">
        <v>76443</v>
      </c>
      <c r="CK194" s="104">
        <v>1078</v>
      </c>
      <c r="CL194" s="108">
        <v>69244</v>
      </c>
      <c r="CM194" s="104">
        <v>1142</v>
      </c>
      <c r="CN194" s="108">
        <v>62710</v>
      </c>
      <c r="CO194" s="104">
        <v>1280</v>
      </c>
      <c r="CP194" s="112">
        <v>113884</v>
      </c>
      <c r="CQ194" s="104">
        <v>1264</v>
      </c>
      <c r="CR194" s="108">
        <v>74738</v>
      </c>
      <c r="CS194" s="103">
        <v>869</v>
      </c>
      <c r="CT194" s="108">
        <v>52261</v>
      </c>
      <c r="CU194" s="104">
        <v>1117</v>
      </c>
      <c r="CV194" s="112">
        <v>168251</v>
      </c>
      <c r="CW194" s="104">
        <v>1261</v>
      </c>
      <c r="CX194" s="108">
        <v>69082</v>
      </c>
      <c r="CY194" s="104">
        <v>1410</v>
      </c>
      <c r="CZ194" s="108">
        <v>51482</v>
      </c>
      <c r="DA194" s="104">
        <v>1056</v>
      </c>
      <c r="DB194" s="108">
        <v>68965</v>
      </c>
      <c r="DC194" s="104">
        <v>1573</v>
      </c>
      <c r="DD194" s="108">
        <v>74642</v>
      </c>
      <c r="DE194" s="104">
        <v>1079</v>
      </c>
      <c r="DF194" s="108">
        <v>93542</v>
      </c>
      <c r="DG194" s="104">
        <v>1749</v>
      </c>
      <c r="DH194" s="112">
        <v>178840</v>
      </c>
      <c r="DI194" s="112">
        <v>108360</v>
      </c>
      <c r="DJ194" s="108">
        <v>63870</v>
      </c>
      <c r="DK194" s="112">
        <v>102854</v>
      </c>
      <c r="DL194" s="108">
        <v>79772</v>
      </c>
      <c r="DM194" s="108">
        <v>70958</v>
      </c>
      <c r="DN194" s="108">
        <v>93547</v>
      </c>
      <c r="DO194" s="108">
        <v>77104</v>
      </c>
      <c r="DP194" s="108">
        <v>72212</v>
      </c>
      <c r="DQ194" s="108">
        <v>77739</v>
      </c>
      <c r="DR194" s="108">
        <v>65339</v>
      </c>
      <c r="DS194" s="108">
        <v>62511</v>
      </c>
      <c r="DT194" s="108">
        <v>74405</v>
      </c>
      <c r="DU194" s="108">
        <v>75728</v>
      </c>
      <c r="DV194" s="108">
        <v>61888</v>
      </c>
      <c r="DW194" s="108">
        <v>82002</v>
      </c>
      <c r="DX194" s="108">
        <v>58017</v>
      </c>
    </row>
    <row r="195" spans="1:128" x14ac:dyDescent="0.2">
      <c r="A195" s="105" t="s">
        <v>449</v>
      </c>
      <c r="B195" s="112">
        <v>106565</v>
      </c>
      <c r="C195" s="104">
        <v>3032</v>
      </c>
      <c r="D195" s="112">
        <v>127399</v>
      </c>
      <c r="E195" s="104">
        <v>3028</v>
      </c>
      <c r="F195" s="108">
        <v>79353</v>
      </c>
      <c r="G195" s="104">
        <v>2806</v>
      </c>
      <c r="H195" s="108">
        <v>75074</v>
      </c>
      <c r="I195" s="104">
        <v>2673</v>
      </c>
      <c r="J195" s="112">
        <v>119850</v>
      </c>
      <c r="K195" s="104">
        <v>3022</v>
      </c>
      <c r="L195" s="112">
        <v>117019</v>
      </c>
      <c r="M195" s="104">
        <v>3382</v>
      </c>
      <c r="N195" s="108">
        <v>75874</v>
      </c>
      <c r="O195" s="104">
        <v>2640</v>
      </c>
      <c r="P195" s="108">
        <v>92911</v>
      </c>
      <c r="Q195" s="104">
        <v>2557</v>
      </c>
      <c r="R195" s="108">
        <v>75750</v>
      </c>
      <c r="S195" s="104">
        <v>2113</v>
      </c>
      <c r="T195" s="108">
        <v>59927</v>
      </c>
      <c r="U195" s="104">
        <v>1785</v>
      </c>
      <c r="V195" s="108">
        <v>80802</v>
      </c>
      <c r="W195" s="104">
        <v>2009</v>
      </c>
      <c r="X195" s="108">
        <v>71703</v>
      </c>
      <c r="Y195" s="104">
        <v>1999</v>
      </c>
      <c r="Z195" s="108">
        <v>68241</v>
      </c>
      <c r="AA195" s="104">
        <v>2074</v>
      </c>
      <c r="AB195" s="108">
        <v>95216</v>
      </c>
      <c r="AC195" s="104">
        <v>1975</v>
      </c>
      <c r="AD195" s="108">
        <v>61476</v>
      </c>
      <c r="AE195" s="104">
        <v>1912</v>
      </c>
      <c r="AF195" s="108">
        <v>61642</v>
      </c>
      <c r="AG195" s="104">
        <v>1818</v>
      </c>
      <c r="AH195" s="108">
        <v>74028</v>
      </c>
      <c r="AI195" s="104">
        <v>1893</v>
      </c>
      <c r="AJ195" s="108">
        <v>63105</v>
      </c>
      <c r="AK195" s="104">
        <v>1616</v>
      </c>
      <c r="AL195" s="108">
        <v>58729</v>
      </c>
      <c r="AM195" s="104">
        <v>1764</v>
      </c>
      <c r="AN195" s="108">
        <v>91067</v>
      </c>
      <c r="AO195" s="104">
        <v>1783</v>
      </c>
      <c r="AP195" s="108">
        <v>50813</v>
      </c>
      <c r="AQ195" s="104">
        <v>1323</v>
      </c>
      <c r="AR195" s="108">
        <v>49510</v>
      </c>
      <c r="AS195" s="104">
        <v>1097</v>
      </c>
      <c r="AT195" s="108">
        <v>62036</v>
      </c>
      <c r="AU195" s="104">
        <v>1541</v>
      </c>
      <c r="AV195" s="108">
        <v>49259</v>
      </c>
      <c r="AW195" s="104">
        <v>1397</v>
      </c>
      <c r="AX195" s="108">
        <v>41411</v>
      </c>
      <c r="AY195" s="104">
        <v>1150</v>
      </c>
      <c r="AZ195" s="108">
        <v>48324</v>
      </c>
      <c r="BA195" s="104">
        <v>1105</v>
      </c>
      <c r="BB195" s="108">
        <v>46003</v>
      </c>
      <c r="BC195" s="104">
        <v>1396</v>
      </c>
      <c r="BD195" s="108">
        <v>46780</v>
      </c>
      <c r="BE195" s="104">
        <v>1211</v>
      </c>
      <c r="BF195" s="108">
        <v>66747</v>
      </c>
      <c r="BG195" s="104">
        <v>1149</v>
      </c>
      <c r="BH195" s="108">
        <v>44640</v>
      </c>
      <c r="BI195" s="104">
        <v>1272</v>
      </c>
      <c r="BJ195" s="108">
        <v>36812</v>
      </c>
      <c r="BK195" s="104">
        <v>1139</v>
      </c>
      <c r="BL195" s="108">
        <v>67215</v>
      </c>
      <c r="BM195" s="104">
        <v>1093</v>
      </c>
      <c r="BN195" s="108">
        <v>40839</v>
      </c>
      <c r="BO195" s="104">
        <v>1093</v>
      </c>
      <c r="BP195" s="108">
        <v>47933</v>
      </c>
      <c r="BQ195" s="104">
        <v>1025</v>
      </c>
      <c r="BR195" s="108">
        <v>74880</v>
      </c>
      <c r="BS195" s="103">
        <v>983</v>
      </c>
      <c r="BT195" s="108">
        <v>69829</v>
      </c>
      <c r="BU195" s="103">
        <v>953</v>
      </c>
      <c r="BV195" s="108">
        <v>67096</v>
      </c>
      <c r="BW195" s="103">
        <v>984</v>
      </c>
      <c r="BX195" s="108">
        <v>96642</v>
      </c>
      <c r="BY195" s="104">
        <v>1025</v>
      </c>
      <c r="BZ195" s="108">
        <v>68767</v>
      </c>
      <c r="CA195" s="104">
        <v>1260</v>
      </c>
      <c r="CB195" s="108">
        <v>66026</v>
      </c>
      <c r="CC195" s="103">
        <v>944</v>
      </c>
      <c r="CD195" s="108">
        <v>90251</v>
      </c>
      <c r="CE195" s="103">
        <v>986</v>
      </c>
      <c r="CF195" s="108">
        <v>79335</v>
      </c>
      <c r="CG195" s="103">
        <v>939</v>
      </c>
      <c r="CH195" s="108">
        <v>79061</v>
      </c>
      <c r="CI195" s="104">
        <v>1273</v>
      </c>
      <c r="CJ195" s="108">
        <v>89478</v>
      </c>
      <c r="CK195" s="104">
        <v>1483</v>
      </c>
      <c r="CL195" s="112">
        <v>118589</v>
      </c>
      <c r="CM195" s="104">
        <v>2037</v>
      </c>
      <c r="CN195" s="112">
        <v>105115</v>
      </c>
      <c r="CO195" s="104">
        <v>2034</v>
      </c>
      <c r="CP195" s="112">
        <v>126308</v>
      </c>
      <c r="CQ195" s="104">
        <v>2080</v>
      </c>
      <c r="CR195" s="112">
        <v>228074</v>
      </c>
      <c r="CS195" s="104">
        <v>3774</v>
      </c>
      <c r="CT195" s="112">
        <v>304379</v>
      </c>
      <c r="CU195" s="104">
        <v>6153</v>
      </c>
      <c r="CV195" s="112">
        <v>594566</v>
      </c>
      <c r="CW195" s="104">
        <v>6367</v>
      </c>
      <c r="CX195" s="112">
        <v>584331</v>
      </c>
      <c r="CY195" s="104">
        <v>7339</v>
      </c>
      <c r="CZ195" s="112">
        <v>542058</v>
      </c>
      <c r="DA195" s="104">
        <v>6834</v>
      </c>
      <c r="DB195" s="108">
        <v>59417</v>
      </c>
      <c r="DC195" s="103">
        <v>915</v>
      </c>
      <c r="DD195" s="108">
        <v>45409</v>
      </c>
      <c r="DE195" s="103">
        <v>851</v>
      </c>
      <c r="DF195" s="108">
        <v>22944</v>
      </c>
      <c r="DG195" s="103">
        <v>615</v>
      </c>
      <c r="DH195" s="108">
        <v>27964</v>
      </c>
      <c r="DI195" s="108">
        <v>33490</v>
      </c>
      <c r="DJ195" s="108">
        <v>45264</v>
      </c>
      <c r="DK195" s="108">
        <v>61792</v>
      </c>
      <c r="DL195" s="108">
        <v>56955</v>
      </c>
      <c r="DM195" s="108">
        <v>57589</v>
      </c>
      <c r="DN195" s="108">
        <v>68834</v>
      </c>
      <c r="DO195" s="108">
        <v>45783</v>
      </c>
      <c r="DP195" s="108">
        <v>48903</v>
      </c>
      <c r="DQ195" s="108">
        <v>73624</v>
      </c>
      <c r="DR195" s="108">
        <v>56772</v>
      </c>
      <c r="DS195" s="108">
        <v>40178</v>
      </c>
      <c r="DT195" s="108">
        <v>58224</v>
      </c>
      <c r="DU195" s="108">
        <v>35316</v>
      </c>
      <c r="DV195" s="108">
        <v>52165</v>
      </c>
      <c r="DW195" s="108">
        <v>84777</v>
      </c>
      <c r="DX195" s="108">
        <v>57518</v>
      </c>
    </row>
    <row r="196" spans="1:128" x14ac:dyDescent="0.2">
      <c r="A196" s="105" t="s">
        <v>153</v>
      </c>
      <c r="B196" s="112">
        <v>150546</v>
      </c>
      <c r="C196" s="102"/>
      <c r="D196" s="112">
        <v>117947</v>
      </c>
      <c r="E196" s="102"/>
      <c r="F196" s="108">
        <v>84524</v>
      </c>
      <c r="G196" s="102"/>
      <c r="H196" s="112">
        <v>106446</v>
      </c>
      <c r="I196" s="102"/>
      <c r="J196" s="112">
        <v>120644</v>
      </c>
      <c r="K196" s="102"/>
      <c r="L196" s="108">
        <v>96107</v>
      </c>
      <c r="M196" s="111">
        <v>2</v>
      </c>
      <c r="N196" s="112">
        <v>125718</v>
      </c>
      <c r="O196" s="102"/>
      <c r="P196" s="108">
        <v>96914</v>
      </c>
      <c r="Q196" s="102"/>
      <c r="R196" s="108">
        <v>60688</v>
      </c>
      <c r="S196" s="102"/>
      <c r="T196" s="112">
        <v>109634</v>
      </c>
      <c r="U196" s="102"/>
      <c r="V196" s="108">
        <v>89405</v>
      </c>
      <c r="W196" s="102"/>
      <c r="X196" s="108">
        <v>70830</v>
      </c>
      <c r="Y196" s="111">
        <v>1</v>
      </c>
      <c r="Z196" s="108">
        <v>27231</v>
      </c>
      <c r="AA196" s="102"/>
      <c r="AB196" s="108">
        <v>89994</v>
      </c>
      <c r="AC196" s="102"/>
      <c r="AD196" s="108">
        <v>79982</v>
      </c>
      <c r="AE196" s="102"/>
      <c r="AF196" s="108">
        <v>64351</v>
      </c>
      <c r="AG196" s="102"/>
      <c r="AH196" s="108">
        <v>88433</v>
      </c>
      <c r="AI196" s="102"/>
      <c r="AJ196" s="108">
        <v>60627</v>
      </c>
      <c r="AK196" s="102"/>
      <c r="AL196" s="108">
        <v>76812</v>
      </c>
      <c r="AM196" s="102"/>
      <c r="AN196" s="108">
        <v>84444</v>
      </c>
      <c r="AO196" s="102"/>
      <c r="AP196" s="108">
        <v>50185</v>
      </c>
      <c r="AQ196" s="102"/>
      <c r="AR196" s="108">
        <v>73159</v>
      </c>
      <c r="AS196" s="102"/>
      <c r="AT196" s="108">
        <v>63306</v>
      </c>
      <c r="AU196" s="102"/>
      <c r="AV196" s="108">
        <v>82136</v>
      </c>
      <c r="AW196" s="102"/>
      <c r="AX196" s="108">
        <v>71773</v>
      </c>
      <c r="AY196" s="102"/>
      <c r="AZ196" s="108">
        <v>78569</v>
      </c>
      <c r="BA196" s="102"/>
      <c r="BB196" s="108">
        <v>99247</v>
      </c>
      <c r="BC196" s="102"/>
      <c r="BD196" s="108">
        <v>75491</v>
      </c>
      <c r="BE196" s="102"/>
      <c r="BF196" s="112">
        <v>104357</v>
      </c>
      <c r="BG196" s="102"/>
      <c r="BH196" s="108">
        <v>91403</v>
      </c>
      <c r="BI196" s="102"/>
      <c r="BJ196" s="108">
        <v>69944</v>
      </c>
      <c r="BK196" s="102"/>
      <c r="BL196" s="108">
        <v>83162</v>
      </c>
      <c r="BM196" s="102"/>
      <c r="BN196" s="108">
        <v>66563</v>
      </c>
      <c r="BO196" s="102"/>
      <c r="BP196" s="108">
        <v>68209</v>
      </c>
      <c r="BQ196" s="102"/>
      <c r="BR196" s="108">
        <v>86474</v>
      </c>
      <c r="BS196" s="102"/>
      <c r="BT196" s="108">
        <v>87041</v>
      </c>
      <c r="BU196" s="102"/>
      <c r="BV196" s="108">
        <v>82069</v>
      </c>
      <c r="BW196" s="102"/>
      <c r="BX196" s="112">
        <v>119198</v>
      </c>
      <c r="BY196" s="102"/>
      <c r="BZ196" s="108">
        <v>61061</v>
      </c>
      <c r="CA196" s="102"/>
      <c r="CB196" s="108">
        <v>55494</v>
      </c>
      <c r="CC196" s="102"/>
      <c r="CD196" s="108">
        <v>69310</v>
      </c>
      <c r="CE196" s="102"/>
      <c r="CF196" s="108">
        <v>77117</v>
      </c>
      <c r="CG196" s="102"/>
      <c r="CH196" s="108">
        <v>61356</v>
      </c>
      <c r="CI196" s="102"/>
      <c r="CJ196" s="108">
        <v>65721</v>
      </c>
      <c r="CK196" s="102"/>
      <c r="CL196" s="108">
        <v>49740</v>
      </c>
      <c r="CM196" s="102"/>
      <c r="CN196" s="108">
        <v>47678</v>
      </c>
      <c r="CO196" s="102"/>
      <c r="CP196" s="108">
        <v>81067</v>
      </c>
      <c r="CQ196" s="102"/>
      <c r="CR196" s="108">
        <v>57713</v>
      </c>
      <c r="CS196" s="102"/>
      <c r="CT196" s="108">
        <v>61334</v>
      </c>
      <c r="CU196" s="102"/>
      <c r="CV196" s="108">
        <v>79783</v>
      </c>
      <c r="CW196" s="102"/>
      <c r="CX196" s="108">
        <v>58180</v>
      </c>
      <c r="CY196" s="102"/>
      <c r="CZ196" s="108">
        <v>55366</v>
      </c>
      <c r="DA196" s="102"/>
      <c r="DB196" s="108">
        <v>61398</v>
      </c>
      <c r="DC196" s="102"/>
      <c r="DD196" s="108">
        <v>53155</v>
      </c>
      <c r="DE196" s="102"/>
      <c r="DF196" s="108">
        <v>45404</v>
      </c>
      <c r="DG196" s="102"/>
      <c r="DH196" s="108">
        <v>50153</v>
      </c>
      <c r="DI196" s="108">
        <v>50622</v>
      </c>
      <c r="DJ196" s="108">
        <v>44915</v>
      </c>
      <c r="DK196" s="108">
        <v>60026</v>
      </c>
      <c r="DL196" s="108">
        <v>55551</v>
      </c>
      <c r="DM196" s="108">
        <v>39768</v>
      </c>
      <c r="DN196" s="108">
        <v>61019</v>
      </c>
      <c r="DO196" s="108">
        <v>52205</v>
      </c>
      <c r="DP196" s="108">
        <v>63434</v>
      </c>
      <c r="DQ196" s="108">
        <v>57861</v>
      </c>
      <c r="DR196" s="108">
        <v>54086</v>
      </c>
      <c r="DS196" s="108">
        <v>38736</v>
      </c>
      <c r="DT196" s="108">
        <v>66482</v>
      </c>
      <c r="DU196" s="108">
        <v>46591</v>
      </c>
      <c r="DV196" s="108">
        <v>59104</v>
      </c>
      <c r="DW196" s="108">
        <v>81642</v>
      </c>
      <c r="DX196" s="108">
        <v>57515</v>
      </c>
    </row>
    <row r="197" spans="1:128" x14ac:dyDescent="0.2">
      <c r="A197" s="105" t="s">
        <v>250</v>
      </c>
      <c r="B197" s="108">
        <v>88862</v>
      </c>
      <c r="C197" s="114">
        <v>40421</v>
      </c>
      <c r="D197" s="112">
        <v>113565</v>
      </c>
      <c r="E197" s="114">
        <v>42249</v>
      </c>
      <c r="F197" s="108">
        <v>85320</v>
      </c>
      <c r="G197" s="114">
        <v>40931</v>
      </c>
      <c r="H197" s="108">
        <v>89096</v>
      </c>
      <c r="I197" s="114">
        <v>42530</v>
      </c>
      <c r="J197" s="112">
        <v>152643</v>
      </c>
      <c r="K197" s="114">
        <v>43292</v>
      </c>
      <c r="L197" s="108">
        <v>99792</v>
      </c>
      <c r="M197" s="114">
        <v>44884</v>
      </c>
      <c r="N197" s="112">
        <v>119552</v>
      </c>
      <c r="O197" s="114">
        <v>44995</v>
      </c>
      <c r="P197" s="108">
        <v>93406</v>
      </c>
      <c r="Q197" s="114">
        <v>41420</v>
      </c>
      <c r="R197" s="108">
        <v>92501</v>
      </c>
      <c r="S197" s="114">
        <v>42449</v>
      </c>
      <c r="T197" s="112">
        <v>106786</v>
      </c>
      <c r="U197" s="114">
        <v>42227</v>
      </c>
      <c r="V197" s="112">
        <v>133343</v>
      </c>
      <c r="W197" s="114">
        <v>50190</v>
      </c>
      <c r="X197" s="108">
        <v>66713</v>
      </c>
      <c r="Y197" s="114">
        <v>48595</v>
      </c>
      <c r="Z197" s="112">
        <v>123865</v>
      </c>
      <c r="AA197" s="114">
        <v>52628</v>
      </c>
      <c r="AB197" s="112">
        <v>159895</v>
      </c>
      <c r="AC197" s="114">
        <v>54772</v>
      </c>
      <c r="AD197" s="112">
        <v>107994</v>
      </c>
      <c r="AE197" s="114">
        <v>52995</v>
      </c>
      <c r="AF197" s="112">
        <v>112738</v>
      </c>
      <c r="AG197" s="114">
        <v>57829</v>
      </c>
      <c r="AH197" s="112">
        <v>132632</v>
      </c>
      <c r="AI197" s="114">
        <v>54689</v>
      </c>
      <c r="AJ197" s="112">
        <v>122379</v>
      </c>
      <c r="AK197" s="114">
        <v>55820</v>
      </c>
      <c r="AL197" s="112">
        <v>118668</v>
      </c>
      <c r="AM197" s="114">
        <v>54668</v>
      </c>
      <c r="AN197" s="112">
        <v>140956</v>
      </c>
      <c r="AO197" s="114">
        <v>53757</v>
      </c>
      <c r="AP197" s="112">
        <v>101941</v>
      </c>
      <c r="AQ197" s="114">
        <v>53965</v>
      </c>
      <c r="AR197" s="112">
        <v>104772</v>
      </c>
      <c r="AS197" s="114">
        <v>51986</v>
      </c>
      <c r="AT197" s="112">
        <v>132475</v>
      </c>
      <c r="AU197" s="114">
        <v>55575</v>
      </c>
      <c r="AV197" s="112">
        <v>104306</v>
      </c>
      <c r="AW197" s="114">
        <v>54310</v>
      </c>
      <c r="AX197" s="112">
        <v>111233</v>
      </c>
      <c r="AY197" s="114">
        <v>56995</v>
      </c>
      <c r="AZ197" s="112">
        <v>127943</v>
      </c>
      <c r="BA197" s="114">
        <v>56602</v>
      </c>
      <c r="BB197" s="112">
        <v>105337</v>
      </c>
      <c r="BC197" s="114">
        <v>57425</v>
      </c>
      <c r="BD197" s="112">
        <v>107957</v>
      </c>
      <c r="BE197" s="114">
        <v>61797</v>
      </c>
      <c r="BF197" s="112">
        <v>144040</v>
      </c>
      <c r="BG197" s="114">
        <v>54902</v>
      </c>
      <c r="BH197" s="112">
        <v>113062</v>
      </c>
      <c r="BI197" s="114">
        <v>64558</v>
      </c>
      <c r="BJ197" s="112">
        <v>105357</v>
      </c>
      <c r="BK197" s="114">
        <v>56067</v>
      </c>
      <c r="BL197" s="112">
        <v>117716</v>
      </c>
      <c r="BM197" s="114">
        <v>49807</v>
      </c>
      <c r="BN197" s="108">
        <v>78443</v>
      </c>
      <c r="BO197" s="114">
        <v>52286</v>
      </c>
      <c r="BP197" s="108">
        <v>88890</v>
      </c>
      <c r="BQ197" s="114">
        <v>47837</v>
      </c>
      <c r="BR197" s="112">
        <v>112241</v>
      </c>
      <c r="BS197" s="114">
        <v>52200</v>
      </c>
      <c r="BT197" s="108">
        <v>87917</v>
      </c>
      <c r="BU197" s="114">
        <v>52794</v>
      </c>
      <c r="BV197" s="108">
        <v>92915</v>
      </c>
      <c r="BW197" s="114">
        <v>54916</v>
      </c>
      <c r="BX197" s="112">
        <v>106450</v>
      </c>
      <c r="BY197" s="114">
        <v>49221</v>
      </c>
      <c r="BZ197" s="108">
        <v>80108</v>
      </c>
      <c r="CA197" s="114">
        <v>51268</v>
      </c>
      <c r="CB197" s="108">
        <v>80396</v>
      </c>
      <c r="CC197" s="114">
        <v>50718</v>
      </c>
      <c r="CD197" s="112">
        <v>109773</v>
      </c>
      <c r="CE197" s="114">
        <v>49760</v>
      </c>
      <c r="CF197" s="108">
        <v>89622</v>
      </c>
      <c r="CG197" s="114">
        <v>54452</v>
      </c>
      <c r="CH197" s="108">
        <v>88068</v>
      </c>
      <c r="CI197" s="114">
        <v>50127</v>
      </c>
      <c r="CJ197" s="108">
        <v>94142</v>
      </c>
      <c r="CK197" s="114">
        <v>45866</v>
      </c>
      <c r="CL197" s="108">
        <v>74495</v>
      </c>
      <c r="CM197" s="114">
        <v>47655</v>
      </c>
      <c r="CN197" s="108">
        <v>82047</v>
      </c>
      <c r="CO197" s="114">
        <v>44381</v>
      </c>
      <c r="CP197" s="112">
        <v>100863</v>
      </c>
      <c r="CQ197" s="114">
        <v>49190</v>
      </c>
      <c r="CR197" s="108">
        <v>81833</v>
      </c>
      <c r="CS197" s="114">
        <v>50620</v>
      </c>
      <c r="CT197" s="108">
        <v>88633</v>
      </c>
      <c r="CU197" s="114">
        <v>53175</v>
      </c>
      <c r="CV197" s="112">
        <v>104961</v>
      </c>
      <c r="CW197" s="114">
        <v>54508</v>
      </c>
      <c r="CX197" s="108">
        <v>72368</v>
      </c>
      <c r="CY197" s="114">
        <v>52570</v>
      </c>
      <c r="CZ197" s="108">
        <v>69328</v>
      </c>
      <c r="DA197" s="114">
        <v>47714</v>
      </c>
      <c r="DB197" s="108">
        <v>84984</v>
      </c>
      <c r="DC197" s="114">
        <v>45005</v>
      </c>
      <c r="DD197" s="108">
        <v>69705</v>
      </c>
      <c r="DE197" s="114">
        <v>46196</v>
      </c>
      <c r="DF197" s="108">
        <v>73005</v>
      </c>
      <c r="DG197" s="114">
        <v>40069</v>
      </c>
      <c r="DH197" s="108">
        <v>78281</v>
      </c>
      <c r="DI197" s="108">
        <v>69435</v>
      </c>
      <c r="DJ197" s="108">
        <v>67082</v>
      </c>
      <c r="DK197" s="108">
        <v>85521</v>
      </c>
      <c r="DL197" s="108">
        <v>66058</v>
      </c>
      <c r="DM197" s="108">
        <v>67092</v>
      </c>
      <c r="DN197" s="108">
        <v>72661</v>
      </c>
      <c r="DO197" s="108">
        <v>74416</v>
      </c>
      <c r="DP197" s="108">
        <v>69642</v>
      </c>
      <c r="DQ197" s="108">
        <v>90264</v>
      </c>
      <c r="DR197" s="108">
        <v>80541</v>
      </c>
      <c r="DS197" s="108">
        <v>77394</v>
      </c>
      <c r="DT197" s="108">
        <v>89119</v>
      </c>
      <c r="DU197" s="108">
        <v>60811</v>
      </c>
      <c r="DV197" s="108">
        <v>55624</v>
      </c>
      <c r="DW197" s="108">
        <v>70221</v>
      </c>
      <c r="DX197" s="108">
        <v>55327</v>
      </c>
    </row>
    <row r="198" spans="1:128" x14ac:dyDescent="0.2">
      <c r="A198" s="105" t="s">
        <v>137</v>
      </c>
      <c r="B198" s="108">
        <v>98595</v>
      </c>
      <c r="C198" s="114">
        <v>75716</v>
      </c>
      <c r="D198" s="112">
        <v>131953</v>
      </c>
      <c r="E198" s="115">
        <v>100803</v>
      </c>
      <c r="F198" s="112">
        <v>110821</v>
      </c>
      <c r="G198" s="115">
        <v>103784</v>
      </c>
      <c r="H198" s="112">
        <v>112801</v>
      </c>
      <c r="I198" s="114">
        <v>92987</v>
      </c>
      <c r="J198" s="112">
        <v>118281</v>
      </c>
      <c r="K198" s="114">
        <v>79737</v>
      </c>
      <c r="L198" s="108">
        <v>91031</v>
      </c>
      <c r="M198" s="114">
        <v>65802</v>
      </c>
      <c r="N198" s="108">
        <v>86509</v>
      </c>
      <c r="O198" s="114">
        <v>67883</v>
      </c>
      <c r="P198" s="112">
        <v>106007</v>
      </c>
      <c r="Q198" s="114">
        <v>70810</v>
      </c>
      <c r="R198" s="108">
        <v>94469</v>
      </c>
      <c r="S198" s="114">
        <v>67650</v>
      </c>
      <c r="T198" s="112">
        <v>104141</v>
      </c>
      <c r="U198" s="114">
        <v>64708</v>
      </c>
      <c r="V198" s="112">
        <v>140089</v>
      </c>
      <c r="W198" s="114">
        <v>77116</v>
      </c>
      <c r="X198" s="112">
        <v>103759</v>
      </c>
      <c r="Y198" s="114">
        <v>71207</v>
      </c>
      <c r="Z198" s="112">
        <v>107865</v>
      </c>
      <c r="AA198" s="114">
        <v>71087</v>
      </c>
      <c r="AB198" s="112">
        <v>152413</v>
      </c>
      <c r="AC198" s="114">
        <v>86725</v>
      </c>
      <c r="AD198" s="112">
        <v>130210</v>
      </c>
      <c r="AE198" s="114">
        <v>93135</v>
      </c>
      <c r="AF198" s="112">
        <v>123557</v>
      </c>
      <c r="AG198" s="114">
        <v>85719</v>
      </c>
      <c r="AH198" s="112">
        <v>144021</v>
      </c>
      <c r="AI198" s="114">
        <v>81840</v>
      </c>
      <c r="AJ198" s="112">
        <v>110613</v>
      </c>
      <c r="AK198" s="114">
        <v>77886</v>
      </c>
      <c r="AL198" s="112">
        <v>114322</v>
      </c>
      <c r="AM198" s="114">
        <v>69253</v>
      </c>
      <c r="AN198" s="112">
        <v>119167</v>
      </c>
      <c r="AO198" s="114">
        <v>68194</v>
      </c>
      <c r="AP198" s="108">
        <v>86452</v>
      </c>
      <c r="AQ198" s="114">
        <v>66964</v>
      </c>
      <c r="AR198" s="108">
        <v>80003</v>
      </c>
      <c r="AS198" s="114">
        <v>62181</v>
      </c>
      <c r="AT198" s="112">
        <v>113807</v>
      </c>
      <c r="AU198" s="114">
        <v>66024</v>
      </c>
      <c r="AV198" s="108">
        <v>86069</v>
      </c>
      <c r="AW198" s="114">
        <v>58465</v>
      </c>
      <c r="AX198" s="108">
        <v>78239</v>
      </c>
      <c r="AY198" s="114">
        <v>64772</v>
      </c>
      <c r="AZ198" s="112">
        <v>117608</v>
      </c>
      <c r="BA198" s="114">
        <v>68188</v>
      </c>
      <c r="BB198" s="112">
        <v>103376</v>
      </c>
      <c r="BC198" s="114">
        <v>83195</v>
      </c>
      <c r="BD198" s="112">
        <v>116247</v>
      </c>
      <c r="BE198" s="114">
        <v>81801</v>
      </c>
      <c r="BF198" s="112">
        <v>131697</v>
      </c>
      <c r="BG198" s="114">
        <v>67290</v>
      </c>
      <c r="BH198" s="108">
        <v>86439</v>
      </c>
      <c r="BI198" s="114">
        <v>73199</v>
      </c>
      <c r="BJ198" s="108">
        <v>73705</v>
      </c>
      <c r="BK198" s="114">
        <v>59015</v>
      </c>
      <c r="BL198" s="108">
        <v>90049</v>
      </c>
      <c r="BM198" s="114">
        <v>54782</v>
      </c>
      <c r="BN198" s="108">
        <v>78936</v>
      </c>
      <c r="BO198" s="114">
        <v>60978</v>
      </c>
      <c r="BP198" s="108">
        <v>82834</v>
      </c>
      <c r="BQ198" s="114">
        <v>55357</v>
      </c>
      <c r="BR198" s="108">
        <v>92752</v>
      </c>
      <c r="BS198" s="114">
        <v>56158</v>
      </c>
      <c r="BT198" s="108">
        <v>68821</v>
      </c>
      <c r="BU198" s="114">
        <v>59178</v>
      </c>
      <c r="BV198" s="108">
        <v>78179</v>
      </c>
      <c r="BW198" s="114">
        <v>63033</v>
      </c>
      <c r="BX198" s="108">
        <v>98066</v>
      </c>
      <c r="BY198" s="114">
        <v>65535</v>
      </c>
      <c r="BZ198" s="108">
        <v>93085</v>
      </c>
      <c r="CA198" s="114">
        <v>76659</v>
      </c>
      <c r="CB198" s="108">
        <v>93738</v>
      </c>
      <c r="CC198" s="114">
        <v>72349</v>
      </c>
      <c r="CD198" s="108">
        <v>94950</v>
      </c>
      <c r="CE198" s="114">
        <v>62091</v>
      </c>
      <c r="CF198" s="108">
        <v>69385</v>
      </c>
      <c r="CG198" s="114">
        <v>66324</v>
      </c>
      <c r="CH198" s="108">
        <v>56455</v>
      </c>
      <c r="CI198" s="114">
        <v>54091</v>
      </c>
      <c r="CJ198" s="108">
        <v>21140</v>
      </c>
      <c r="CK198" s="114">
        <v>45950</v>
      </c>
      <c r="CL198" s="108">
        <v>55637</v>
      </c>
      <c r="CM198" s="114">
        <v>39862</v>
      </c>
      <c r="CN198" s="108">
        <v>73080</v>
      </c>
      <c r="CO198" s="114">
        <v>51492</v>
      </c>
      <c r="CP198" s="108">
        <v>77903</v>
      </c>
      <c r="CQ198" s="114">
        <v>54748</v>
      </c>
      <c r="CR198" s="108">
        <v>65508</v>
      </c>
      <c r="CS198" s="114">
        <v>56177</v>
      </c>
      <c r="CT198" s="108">
        <v>54791</v>
      </c>
      <c r="CU198" s="114">
        <v>56691</v>
      </c>
      <c r="CV198" s="108">
        <v>73322</v>
      </c>
      <c r="CW198" s="114">
        <v>58315</v>
      </c>
      <c r="CX198" s="108">
        <v>67957</v>
      </c>
      <c r="CY198" s="114">
        <v>67134</v>
      </c>
      <c r="CZ198" s="108">
        <v>65002</v>
      </c>
      <c r="DA198" s="114">
        <v>65410</v>
      </c>
      <c r="DB198" s="108">
        <v>78720</v>
      </c>
      <c r="DC198" s="114">
        <v>61924</v>
      </c>
      <c r="DD198" s="108">
        <v>60942</v>
      </c>
      <c r="DE198" s="114">
        <v>65497</v>
      </c>
      <c r="DF198" s="108">
        <v>56055</v>
      </c>
      <c r="DG198" s="114">
        <v>50678</v>
      </c>
      <c r="DH198" s="108">
        <v>67705</v>
      </c>
      <c r="DI198" s="108">
        <v>57476</v>
      </c>
      <c r="DJ198" s="108">
        <v>58649</v>
      </c>
      <c r="DK198" s="108">
        <v>72148</v>
      </c>
      <c r="DL198" s="108">
        <v>56009</v>
      </c>
      <c r="DM198" s="108">
        <v>53138</v>
      </c>
      <c r="DN198" s="108">
        <v>68737</v>
      </c>
      <c r="DO198" s="108">
        <v>69659</v>
      </c>
      <c r="DP198" s="108">
        <v>64773</v>
      </c>
      <c r="DQ198" s="108">
        <v>77641</v>
      </c>
      <c r="DR198" s="108">
        <v>64986</v>
      </c>
      <c r="DS198" s="108">
        <v>67762</v>
      </c>
      <c r="DT198" s="108">
        <v>66699</v>
      </c>
      <c r="DU198" s="108">
        <v>56210</v>
      </c>
      <c r="DV198" s="108">
        <v>50936</v>
      </c>
      <c r="DW198" s="108">
        <v>66249</v>
      </c>
      <c r="DX198" s="108">
        <v>50543</v>
      </c>
    </row>
    <row r="199" spans="1:128" x14ac:dyDescent="0.2">
      <c r="A199" s="105" t="s">
        <v>170</v>
      </c>
      <c r="B199" s="112">
        <v>649151</v>
      </c>
      <c r="C199" s="115">
        <v>232084</v>
      </c>
      <c r="D199" s="112">
        <v>778657</v>
      </c>
      <c r="E199" s="115">
        <v>233655</v>
      </c>
      <c r="F199" s="112">
        <v>580557</v>
      </c>
      <c r="G199" s="115">
        <v>231599</v>
      </c>
      <c r="H199" s="112">
        <v>607009</v>
      </c>
      <c r="I199" s="115">
        <v>234997</v>
      </c>
      <c r="J199" s="112">
        <v>739944</v>
      </c>
      <c r="K199" s="115">
        <v>232763</v>
      </c>
      <c r="L199" s="112">
        <v>628903</v>
      </c>
      <c r="M199" s="115">
        <v>230306</v>
      </c>
      <c r="N199" s="112">
        <v>594822</v>
      </c>
      <c r="O199" s="115">
        <v>231807</v>
      </c>
      <c r="P199" s="112">
        <v>683326</v>
      </c>
      <c r="Q199" s="115">
        <v>229436</v>
      </c>
      <c r="R199" s="112">
        <v>618582</v>
      </c>
      <c r="S199" s="115">
        <v>233650</v>
      </c>
      <c r="T199" s="112">
        <v>637605</v>
      </c>
      <c r="U199" s="115">
        <v>234370</v>
      </c>
      <c r="V199" s="112">
        <v>876621</v>
      </c>
      <c r="W199" s="115">
        <v>276604</v>
      </c>
      <c r="X199" s="112">
        <v>650108</v>
      </c>
      <c r="Y199" s="115">
        <v>250617</v>
      </c>
      <c r="Z199" s="112">
        <v>758469</v>
      </c>
      <c r="AA199" s="115">
        <v>257769</v>
      </c>
      <c r="AB199" s="112">
        <v>906080</v>
      </c>
      <c r="AC199" s="115">
        <v>255567</v>
      </c>
      <c r="AD199" s="112">
        <v>601720</v>
      </c>
      <c r="AE199" s="115">
        <v>240744</v>
      </c>
      <c r="AF199" s="112">
        <v>617540</v>
      </c>
      <c r="AG199" s="115">
        <v>260152</v>
      </c>
      <c r="AH199" s="112">
        <v>838321</v>
      </c>
      <c r="AI199" s="115">
        <v>255326</v>
      </c>
      <c r="AJ199" s="112">
        <v>706839</v>
      </c>
      <c r="AK199" s="115">
        <v>265311</v>
      </c>
      <c r="AL199" s="112">
        <v>694981</v>
      </c>
      <c r="AM199" s="115">
        <v>278134</v>
      </c>
      <c r="AN199" s="112">
        <v>850579</v>
      </c>
      <c r="AO199" s="115">
        <v>278160</v>
      </c>
      <c r="AP199" s="112">
        <v>738964</v>
      </c>
      <c r="AQ199" s="115">
        <v>294434</v>
      </c>
      <c r="AR199" s="112">
        <v>749965</v>
      </c>
      <c r="AS199" s="115">
        <v>283156</v>
      </c>
      <c r="AT199" s="112">
        <v>927959</v>
      </c>
      <c r="AU199" s="115">
        <v>307851</v>
      </c>
      <c r="AV199" s="112">
        <v>774028</v>
      </c>
      <c r="AW199" s="115">
        <v>285518</v>
      </c>
      <c r="AX199" s="112">
        <v>790610</v>
      </c>
      <c r="AY199" s="115">
        <v>305543</v>
      </c>
      <c r="AZ199" s="112">
        <v>913818</v>
      </c>
      <c r="BA199" s="115">
        <v>293646</v>
      </c>
      <c r="BB199" s="112">
        <v>698138</v>
      </c>
      <c r="BC199" s="115">
        <v>291634</v>
      </c>
      <c r="BD199" s="112">
        <v>729726</v>
      </c>
      <c r="BE199" s="115">
        <v>309485</v>
      </c>
      <c r="BF199" s="112">
        <v>905051</v>
      </c>
      <c r="BG199" s="115">
        <v>286570</v>
      </c>
      <c r="BH199" s="112">
        <v>745981</v>
      </c>
      <c r="BI199" s="115">
        <v>323045</v>
      </c>
      <c r="BJ199" s="112">
        <v>726249</v>
      </c>
      <c r="BK199" s="115">
        <v>310871</v>
      </c>
      <c r="BL199" s="112">
        <v>941999</v>
      </c>
      <c r="BM199" s="115">
        <v>303271</v>
      </c>
      <c r="BN199" s="112">
        <v>795738</v>
      </c>
      <c r="BO199" s="115">
        <v>372025</v>
      </c>
      <c r="BP199" s="112">
        <v>915235</v>
      </c>
      <c r="BQ199" s="115">
        <v>335055</v>
      </c>
      <c r="BR199" s="112">
        <v>973349</v>
      </c>
      <c r="BS199" s="115">
        <v>362930</v>
      </c>
      <c r="BT199" s="112">
        <v>776533</v>
      </c>
      <c r="BU199" s="115">
        <v>365793</v>
      </c>
      <c r="BV199" s="112">
        <v>770921</v>
      </c>
      <c r="BW199" s="115">
        <v>370641</v>
      </c>
      <c r="BX199" s="113">
        <v>1061434</v>
      </c>
      <c r="BY199" s="115">
        <v>357129</v>
      </c>
      <c r="BZ199" s="113">
        <v>1027310</v>
      </c>
      <c r="CA199" s="115">
        <v>385619</v>
      </c>
      <c r="CB199" s="112">
        <v>992446</v>
      </c>
      <c r="CC199" s="115">
        <v>383162</v>
      </c>
      <c r="CD199" s="113">
        <v>1185893</v>
      </c>
      <c r="CE199" s="115">
        <v>364591</v>
      </c>
      <c r="CF199" s="112">
        <v>896883</v>
      </c>
      <c r="CG199" s="115">
        <v>403136</v>
      </c>
      <c r="CH199" s="112">
        <v>937802</v>
      </c>
      <c r="CI199" s="115">
        <v>379841</v>
      </c>
      <c r="CJ199" s="113">
        <v>1037622</v>
      </c>
      <c r="CK199" s="115">
        <v>379330</v>
      </c>
      <c r="CL199" s="112">
        <v>875493</v>
      </c>
      <c r="CM199" s="115">
        <v>404483</v>
      </c>
      <c r="CN199" s="112">
        <v>826034</v>
      </c>
      <c r="CO199" s="115">
        <v>372178</v>
      </c>
      <c r="CP199" s="113">
        <v>1040218</v>
      </c>
      <c r="CQ199" s="115">
        <v>402008</v>
      </c>
      <c r="CR199" s="112">
        <v>893932</v>
      </c>
      <c r="CS199" s="115">
        <v>413864</v>
      </c>
      <c r="CT199" s="112">
        <v>907561</v>
      </c>
      <c r="CU199" s="115">
        <v>428875</v>
      </c>
      <c r="CV199" s="113">
        <v>1180981</v>
      </c>
      <c r="CW199" s="115">
        <v>405663</v>
      </c>
      <c r="CX199" s="112">
        <v>836732</v>
      </c>
      <c r="CY199" s="115">
        <v>422670</v>
      </c>
      <c r="CZ199" s="112">
        <v>866671</v>
      </c>
      <c r="DA199" s="115">
        <v>419619</v>
      </c>
      <c r="DB199" s="113">
        <v>1212596</v>
      </c>
      <c r="DC199" s="115">
        <v>425983</v>
      </c>
      <c r="DD199" s="112">
        <v>896638</v>
      </c>
      <c r="DE199" s="115">
        <v>485630</v>
      </c>
      <c r="DF199" s="112">
        <v>827699</v>
      </c>
      <c r="DG199" s="115">
        <v>452994</v>
      </c>
      <c r="DH199" s="113">
        <v>1218620</v>
      </c>
      <c r="DI199" s="112">
        <v>870211</v>
      </c>
      <c r="DJ199" s="112">
        <v>703053</v>
      </c>
      <c r="DK199" s="112">
        <v>730555</v>
      </c>
      <c r="DL199" s="112">
        <v>434095</v>
      </c>
      <c r="DM199" s="112">
        <v>274889</v>
      </c>
      <c r="DN199" s="112">
        <v>496102</v>
      </c>
      <c r="DO199" s="112">
        <v>719083</v>
      </c>
      <c r="DP199" s="112">
        <v>674968</v>
      </c>
      <c r="DQ199" s="112">
        <v>567222</v>
      </c>
      <c r="DR199" s="112">
        <v>250391</v>
      </c>
      <c r="DS199" s="108">
        <v>71908</v>
      </c>
      <c r="DT199" s="108">
        <v>42101</v>
      </c>
      <c r="DU199" s="108">
        <v>36016</v>
      </c>
      <c r="DV199" s="112">
        <v>206300</v>
      </c>
      <c r="DW199" s="108">
        <v>39621</v>
      </c>
      <c r="DX199" s="108">
        <v>44856</v>
      </c>
    </row>
    <row r="200" spans="1:128" x14ac:dyDescent="0.2">
      <c r="A200" s="105" t="s">
        <v>168</v>
      </c>
      <c r="B200" s="112">
        <v>143692</v>
      </c>
      <c r="C200" s="115">
        <v>389038</v>
      </c>
      <c r="D200" s="112">
        <v>165927</v>
      </c>
      <c r="E200" s="115">
        <v>372633</v>
      </c>
      <c r="F200" s="112">
        <v>114338</v>
      </c>
      <c r="G200" s="115">
        <v>324805</v>
      </c>
      <c r="H200" s="112">
        <v>104979</v>
      </c>
      <c r="I200" s="115">
        <v>297682</v>
      </c>
      <c r="J200" s="112">
        <v>105271</v>
      </c>
      <c r="K200" s="115">
        <v>265542</v>
      </c>
      <c r="L200" s="108">
        <v>82028</v>
      </c>
      <c r="M200" s="115">
        <v>257782</v>
      </c>
      <c r="N200" s="108">
        <v>69933</v>
      </c>
      <c r="O200" s="115">
        <v>229752</v>
      </c>
      <c r="P200" s="108">
        <v>97272</v>
      </c>
      <c r="Q200" s="115">
        <v>270154</v>
      </c>
      <c r="R200" s="108">
        <v>79682</v>
      </c>
      <c r="S200" s="115">
        <v>221074</v>
      </c>
      <c r="T200" s="108">
        <v>68331</v>
      </c>
      <c r="U200" s="115">
        <v>204128</v>
      </c>
      <c r="V200" s="108">
        <v>84880</v>
      </c>
      <c r="W200" s="115">
        <v>209109</v>
      </c>
      <c r="X200" s="108">
        <v>58757</v>
      </c>
      <c r="Y200" s="115">
        <v>178384</v>
      </c>
      <c r="Z200" s="108">
        <v>65558</v>
      </c>
      <c r="AA200" s="115">
        <v>184498</v>
      </c>
      <c r="AB200" s="108">
        <v>79291</v>
      </c>
      <c r="AC200" s="115">
        <v>185563</v>
      </c>
      <c r="AD200" s="108">
        <v>46707</v>
      </c>
      <c r="AE200" s="115">
        <v>155415</v>
      </c>
      <c r="AF200" s="108">
        <v>49826</v>
      </c>
      <c r="AG200" s="115">
        <v>163676</v>
      </c>
      <c r="AH200" s="108">
        <v>56207</v>
      </c>
      <c r="AI200" s="115">
        <v>138182</v>
      </c>
      <c r="AJ200" s="108">
        <v>45660</v>
      </c>
      <c r="AK200" s="115">
        <v>149289</v>
      </c>
      <c r="AL200" s="108">
        <v>42198</v>
      </c>
      <c r="AM200" s="115">
        <v>140232</v>
      </c>
      <c r="AN200" s="108">
        <v>54504</v>
      </c>
      <c r="AO200" s="115">
        <v>144098</v>
      </c>
      <c r="AP200" s="108">
        <v>18185</v>
      </c>
      <c r="AQ200" s="114">
        <v>89629</v>
      </c>
      <c r="AR200" s="107">
        <v>7056</v>
      </c>
      <c r="AS200" s="114">
        <v>55227</v>
      </c>
      <c r="AT200" s="107">
        <v>5960</v>
      </c>
      <c r="AU200" s="114">
        <v>44523</v>
      </c>
      <c r="AV200" s="108">
        <v>19408</v>
      </c>
      <c r="AW200" s="114">
        <v>42514</v>
      </c>
      <c r="AX200" s="108">
        <v>80124</v>
      </c>
      <c r="AY200" s="114">
        <v>66163</v>
      </c>
      <c r="AZ200" s="108">
        <v>94374</v>
      </c>
      <c r="BA200" s="114">
        <v>67043</v>
      </c>
      <c r="BB200" s="108">
        <v>64300</v>
      </c>
      <c r="BC200" s="114">
        <v>72880</v>
      </c>
      <c r="BD200" s="108">
        <v>65438</v>
      </c>
      <c r="BE200" s="114">
        <v>69034</v>
      </c>
      <c r="BF200" s="108">
        <v>69818</v>
      </c>
      <c r="BG200" s="114">
        <v>52995</v>
      </c>
      <c r="BH200" s="108">
        <v>50100</v>
      </c>
      <c r="BI200" s="114">
        <v>56684</v>
      </c>
      <c r="BJ200" s="108">
        <v>51078</v>
      </c>
      <c r="BK200" s="114">
        <v>55419</v>
      </c>
      <c r="BL200" s="108">
        <v>81222</v>
      </c>
      <c r="BM200" s="114">
        <v>55353</v>
      </c>
      <c r="BN200" s="108">
        <v>66739</v>
      </c>
      <c r="BO200" s="114">
        <v>57718</v>
      </c>
      <c r="BP200" s="108">
        <v>49016</v>
      </c>
      <c r="BQ200" s="114">
        <v>43340</v>
      </c>
      <c r="BR200" s="108">
        <v>72622</v>
      </c>
      <c r="BS200" s="114">
        <v>53790</v>
      </c>
      <c r="BT200" s="108">
        <v>58776</v>
      </c>
      <c r="BU200" s="114">
        <v>55234</v>
      </c>
      <c r="BV200" s="108">
        <v>62609</v>
      </c>
      <c r="BW200" s="114">
        <v>57271</v>
      </c>
      <c r="BX200" s="108">
        <v>56345</v>
      </c>
      <c r="BY200" s="114">
        <v>42913</v>
      </c>
      <c r="BZ200" s="108">
        <v>51651</v>
      </c>
      <c r="CA200" s="114">
        <v>52184</v>
      </c>
      <c r="CB200" s="108">
        <v>40238</v>
      </c>
      <c r="CC200" s="114">
        <v>42902</v>
      </c>
      <c r="CD200" s="108">
        <v>69378</v>
      </c>
      <c r="CE200" s="114">
        <v>42091</v>
      </c>
      <c r="CF200" s="108">
        <v>56221</v>
      </c>
      <c r="CG200" s="114">
        <v>47581</v>
      </c>
      <c r="CH200" s="108">
        <v>48116</v>
      </c>
      <c r="CI200" s="114">
        <v>45844</v>
      </c>
      <c r="CJ200" s="108">
        <v>53604</v>
      </c>
      <c r="CK200" s="114">
        <v>47306</v>
      </c>
      <c r="CL200" s="108">
        <v>45587</v>
      </c>
      <c r="CM200" s="114">
        <v>41782</v>
      </c>
      <c r="CN200" s="108">
        <v>38726</v>
      </c>
      <c r="CO200" s="114">
        <v>36278</v>
      </c>
      <c r="CP200" s="108">
        <v>55524</v>
      </c>
      <c r="CQ200" s="114">
        <v>35022</v>
      </c>
      <c r="CR200" s="108">
        <v>40443</v>
      </c>
      <c r="CS200" s="114">
        <v>38185</v>
      </c>
      <c r="CT200" s="108">
        <v>40346</v>
      </c>
      <c r="CU200" s="114">
        <v>35568</v>
      </c>
      <c r="CV200" s="108">
        <v>55398</v>
      </c>
      <c r="CW200" s="114">
        <v>32230</v>
      </c>
      <c r="CX200" s="108">
        <v>42078</v>
      </c>
      <c r="CY200" s="114">
        <v>35229</v>
      </c>
      <c r="CZ200" s="108">
        <v>58333</v>
      </c>
      <c r="DA200" s="114">
        <v>37099</v>
      </c>
      <c r="DB200" s="108">
        <v>54301</v>
      </c>
      <c r="DC200" s="114">
        <v>32302</v>
      </c>
      <c r="DD200" s="108">
        <v>40913</v>
      </c>
      <c r="DE200" s="114">
        <v>30707</v>
      </c>
      <c r="DF200" s="108">
        <v>51222</v>
      </c>
      <c r="DG200" s="114">
        <v>29890</v>
      </c>
      <c r="DH200" s="108">
        <v>61746</v>
      </c>
      <c r="DI200" s="108">
        <v>52483</v>
      </c>
      <c r="DJ200" s="108">
        <v>50475</v>
      </c>
      <c r="DK200" s="108">
        <v>56574</v>
      </c>
      <c r="DL200" s="108">
        <v>39820</v>
      </c>
      <c r="DM200" s="108">
        <v>41418</v>
      </c>
      <c r="DN200" s="108">
        <v>55058</v>
      </c>
      <c r="DO200" s="108">
        <v>36135</v>
      </c>
      <c r="DP200" s="108">
        <v>38465</v>
      </c>
      <c r="DQ200" s="108">
        <v>39097</v>
      </c>
      <c r="DR200" s="108">
        <v>46574</v>
      </c>
      <c r="DS200" s="108">
        <v>40288</v>
      </c>
      <c r="DT200" s="108">
        <v>46097</v>
      </c>
      <c r="DU200" s="108">
        <v>36917</v>
      </c>
      <c r="DV200" s="108">
        <v>41991</v>
      </c>
      <c r="DW200" s="108">
        <v>41749</v>
      </c>
      <c r="DX200" s="108">
        <v>41812</v>
      </c>
    </row>
    <row r="201" spans="1:128" x14ac:dyDescent="0.2">
      <c r="A201" s="105" t="s">
        <v>473</v>
      </c>
      <c r="B201" s="102"/>
      <c r="C201" s="104">
        <v>1988</v>
      </c>
      <c r="D201" s="102"/>
      <c r="E201" s="104">
        <v>4113</v>
      </c>
      <c r="F201" s="102"/>
      <c r="G201" s="104">
        <v>6771</v>
      </c>
      <c r="H201" s="102"/>
      <c r="I201" s="104">
        <v>9264</v>
      </c>
      <c r="J201" s="102"/>
      <c r="K201" s="104">
        <v>9890</v>
      </c>
      <c r="L201" s="102"/>
      <c r="M201" s="104">
        <v>9721</v>
      </c>
      <c r="N201" s="102"/>
      <c r="O201" s="114">
        <v>12519</v>
      </c>
      <c r="P201" s="102"/>
      <c r="Q201" s="114">
        <v>13026</v>
      </c>
      <c r="R201" s="102"/>
      <c r="S201" s="114">
        <v>14373</v>
      </c>
      <c r="T201" s="110">
        <v>55</v>
      </c>
      <c r="U201" s="114">
        <v>15782</v>
      </c>
      <c r="V201" s="102"/>
      <c r="W201" s="114">
        <v>20651</v>
      </c>
      <c r="X201" s="110">
        <v>55</v>
      </c>
      <c r="Y201" s="114">
        <v>24043</v>
      </c>
      <c r="Z201" s="110">
        <v>22</v>
      </c>
      <c r="AA201" s="114">
        <v>26853</v>
      </c>
      <c r="AB201" s="102"/>
      <c r="AC201" s="114">
        <v>26177</v>
      </c>
      <c r="AD201" s="110">
        <v>57</v>
      </c>
      <c r="AE201" s="114">
        <v>28151</v>
      </c>
      <c r="AF201" s="106">
        <v>107</v>
      </c>
      <c r="AG201" s="114">
        <v>25511</v>
      </c>
      <c r="AH201" s="106">
        <v>107</v>
      </c>
      <c r="AI201" s="114">
        <v>22529</v>
      </c>
      <c r="AJ201" s="110">
        <v>43</v>
      </c>
      <c r="AK201" s="114">
        <v>22600</v>
      </c>
      <c r="AL201" s="106">
        <v>148</v>
      </c>
      <c r="AM201" s="114">
        <v>26179</v>
      </c>
      <c r="AN201" s="107">
        <v>1841</v>
      </c>
      <c r="AO201" s="114">
        <v>29264</v>
      </c>
      <c r="AP201" s="108">
        <v>19398</v>
      </c>
      <c r="AQ201" s="114">
        <v>33169</v>
      </c>
      <c r="AR201" s="108">
        <v>36309</v>
      </c>
      <c r="AS201" s="114">
        <v>33680</v>
      </c>
      <c r="AT201" s="108">
        <v>44606</v>
      </c>
      <c r="AU201" s="114">
        <v>32437</v>
      </c>
      <c r="AV201" s="108">
        <v>36977</v>
      </c>
      <c r="AW201" s="114">
        <v>32444</v>
      </c>
      <c r="AX201" s="108">
        <v>44351</v>
      </c>
      <c r="AY201" s="114">
        <v>36522</v>
      </c>
      <c r="AZ201" s="108">
        <v>54588</v>
      </c>
      <c r="BA201" s="114">
        <v>34215</v>
      </c>
      <c r="BB201" s="108">
        <v>41222</v>
      </c>
      <c r="BC201" s="114">
        <v>36390</v>
      </c>
      <c r="BD201" s="108">
        <v>36355</v>
      </c>
      <c r="BE201" s="114">
        <v>45037</v>
      </c>
      <c r="BF201" s="108">
        <v>58672</v>
      </c>
      <c r="BG201" s="114">
        <v>37766</v>
      </c>
      <c r="BH201" s="108">
        <v>47818</v>
      </c>
      <c r="BI201" s="114">
        <v>41003</v>
      </c>
      <c r="BJ201" s="108">
        <v>45485</v>
      </c>
      <c r="BK201" s="114">
        <v>40110</v>
      </c>
      <c r="BL201" s="108">
        <v>46874</v>
      </c>
      <c r="BM201" s="114">
        <v>48451</v>
      </c>
      <c r="BN201" s="108">
        <v>61658</v>
      </c>
      <c r="BO201" s="114">
        <v>63130</v>
      </c>
      <c r="BP201" s="108">
        <v>40576</v>
      </c>
      <c r="BQ201" s="114">
        <v>63760</v>
      </c>
      <c r="BR201" s="108">
        <v>46829</v>
      </c>
      <c r="BS201" s="114">
        <v>65089</v>
      </c>
      <c r="BT201" s="108">
        <v>48040</v>
      </c>
      <c r="BU201" s="114">
        <v>72069</v>
      </c>
      <c r="BV201" s="108">
        <v>47047</v>
      </c>
      <c r="BW201" s="114">
        <v>73714</v>
      </c>
      <c r="BX201" s="108">
        <v>74296</v>
      </c>
      <c r="BY201" s="114">
        <v>72144</v>
      </c>
      <c r="BZ201" s="108">
        <v>44118</v>
      </c>
      <c r="CA201" s="114">
        <v>87964</v>
      </c>
      <c r="CB201" s="108">
        <v>41868</v>
      </c>
      <c r="CC201" s="114">
        <v>81544</v>
      </c>
      <c r="CD201" s="108">
        <v>46337</v>
      </c>
      <c r="CE201" s="114">
        <v>81671</v>
      </c>
      <c r="CF201" s="108">
        <v>47035</v>
      </c>
      <c r="CG201" s="114">
        <v>87835</v>
      </c>
      <c r="CH201" s="108">
        <v>56650</v>
      </c>
      <c r="CI201" s="114">
        <v>88771</v>
      </c>
      <c r="CJ201" s="108">
        <v>72725</v>
      </c>
      <c r="CK201" s="114">
        <v>92502</v>
      </c>
      <c r="CL201" s="108">
        <v>61214</v>
      </c>
      <c r="CM201" s="114">
        <v>94613</v>
      </c>
      <c r="CN201" s="108">
        <v>63861</v>
      </c>
      <c r="CO201" s="114">
        <v>86381</v>
      </c>
      <c r="CP201" s="108">
        <v>74382</v>
      </c>
      <c r="CQ201" s="114">
        <v>91605</v>
      </c>
      <c r="CR201" s="108">
        <v>58070</v>
      </c>
      <c r="CS201" s="114">
        <v>94023</v>
      </c>
      <c r="CT201" s="108">
        <v>52122</v>
      </c>
      <c r="CU201" s="114">
        <v>85081</v>
      </c>
      <c r="CV201" s="108">
        <v>62838</v>
      </c>
      <c r="CW201" s="114">
        <v>82254</v>
      </c>
      <c r="CX201" s="108">
        <v>50417</v>
      </c>
      <c r="CY201" s="115">
        <v>109106</v>
      </c>
      <c r="CZ201" s="108">
        <v>53545</v>
      </c>
      <c r="DA201" s="115">
        <v>117224</v>
      </c>
      <c r="DB201" s="108">
        <v>67789</v>
      </c>
      <c r="DC201" s="115">
        <v>113353</v>
      </c>
      <c r="DD201" s="108">
        <v>52546</v>
      </c>
      <c r="DE201" s="115">
        <v>112488</v>
      </c>
      <c r="DF201" s="108">
        <v>52755</v>
      </c>
      <c r="DG201" s="115">
        <v>102868</v>
      </c>
      <c r="DH201" s="108">
        <v>59592</v>
      </c>
      <c r="DI201" s="108">
        <v>54799</v>
      </c>
      <c r="DJ201" s="108">
        <v>49816</v>
      </c>
      <c r="DK201" s="108">
        <v>58151</v>
      </c>
      <c r="DL201" s="108">
        <v>45574</v>
      </c>
      <c r="DM201" s="108">
        <v>44941</v>
      </c>
      <c r="DN201" s="108">
        <v>61037</v>
      </c>
      <c r="DO201" s="108">
        <v>43196</v>
      </c>
      <c r="DP201" s="108">
        <v>51034</v>
      </c>
      <c r="DQ201" s="108">
        <v>55106</v>
      </c>
      <c r="DR201" s="108">
        <v>46928</v>
      </c>
      <c r="DS201" s="108">
        <v>41610</v>
      </c>
      <c r="DT201" s="108">
        <v>53040</v>
      </c>
      <c r="DU201" s="108">
        <v>47338</v>
      </c>
      <c r="DV201" s="108">
        <v>41088</v>
      </c>
      <c r="DW201" s="108">
        <v>43740</v>
      </c>
      <c r="DX201" s="108">
        <v>39055</v>
      </c>
    </row>
    <row r="202" spans="1:128" x14ac:dyDescent="0.2">
      <c r="A202" s="105" t="s">
        <v>380</v>
      </c>
      <c r="B202" s="112">
        <v>785138</v>
      </c>
      <c r="C202" s="115">
        <v>697916</v>
      </c>
      <c r="D202" s="112">
        <v>790213</v>
      </c>
      <c r="E202" s="115">
        <v>724653</v>
      </c>
      <c r="F202" s="112">
        <v>606481</v>
      </c>
      <c r="G202" s="115">
        <v>693849</v>
      </c>
      <c r="H202" s="112">
        <v>577470</v>
      </c>
      <c r="I202" s="115">
        <v>611464</v>
      </c>
      <c r="J202" s="112">
        <v>715531</v>
      </c>
      <c r="K202" s="115">
        <v>515281</v>
      </c>
      <c r="L202" s="112">
        <v>548374</v>
      </c>
      <c r="M202" s="115">
        <v>509367</v>
      </c>
      <c r="N202" s="112">
        <v>535956</v>
      </c>
      <c r="O202" s="115">
        <v>502879</v>
      </c>
      <c r="P202" s="112">
        <v>643282</v>
      </c>
      <c r="Q202" s="115">
        <v>486500</v>
      </c>
      <c r="R202" s="112">
        <v>531655</v>
      </c>
      <c r="S202" s="115">
        <v>471471</v>
      </c>
      <c r="T202" s="112">
        <v>494964</v>
      </c>
      <c r="U202" s="115">
        <v>454777</v>
      </c>
      <c r="V202" s="112">
        <v>612014</v>
      </c>
      <c r="W202" s="115">
        <v>441511</v>
      </c>
      <c r="X202" s="112">
        <v>455879</v>
      </c>
      <c r="Y202" s="115">
        <v>320167</v>
      </c>
      <c r="Z202" s="112">
        <v>460528</v>
      </c>
      <c r="AA202" s="115">
        <v>322250</v>
      </c>
      <c r="AB202" s="112">
        <v>567139</v>
      </c>
      <c r="AC202" s="115">
        <v>329362</v>
      </c>
      <c r="AD202" s="112">
        <v>388514</v>
      </c>
      <c r="AE202" s="115">
        <v>301689</v>
      </c>
      <c r="AF202" s="112">
        <v>352856</v>
      </c>
      <c r="AG202" s="115">
        <v>322966</v>
      </c>
      <c r="AH202" s="112">
        <v>346785</v>
      </c>
      <c r="AI202" s="115">
        <v>294861</v>
      </c>
      <c r="AJ202" s="112">
        <v>311750</v>
      </c>
      <c r="AK202" s="115">
        <v>331287</v>
      </c>
      <c r="AL202" s="112">
        <v>261815</v>
      </c>
      <c r="AM202" s="115">
        <v>284969</v>
      </c>
      <c r="AN202" s="112">
        <v>306353</v>
      </c>
      <c r="AO202" s="115">
        <v>265005</v>
      </c>
      <c r="AP202" s="108">
        <v>46154</v>
      </c>
      <c r="AQ202" s="115">
        <v>141758</v>
      </c>
      <c r="AR202" s="108">
        <v>13023</v>
      </c>
      <c r="AS202" s="114">
        <v>67056</v>
      </c>
      <c r="AT202" s="108">
        <v>20482</v>
      </c>
      <c r="AU202" s="114">
        <v>48037</v>
      </c>
      <c r="AV202" s="108">
        <v>42465</v>
      </c>
      <c r="AW202" s="114">
        <v>41586</v>
      </c>
      <c r="AX202" s="108">
        <v>42141</v>
      </c>
      <c r="AY202" s="114">
        <v>40430</v>
      </c>
      <c r="AZ202" s="108">
        <v>45017</v>
      </c>
      <c r="BA202" s="114">
        <v>40412</v>
      </c>
      <c r="BB202" s="108">
        <v>40836</v>
      </c>
      <c r="BC202" s="114">
        <v>41803</v>
      </c>
      <c r="BD202" s="108">
        <v>37195</v>
      </c>
      <c r="BE202" s="114">
        <v>48628</v>
      </c>
      <c r="BF202" s="108">
        <v>37554</v>
      </c>
      <c r="BG202" s="114">
        <v>42283</v>
      </c>
      <c r="BH202" s="108">
        <v>36489</v>
      </c>
      <c r="BI202" s="114">
        <v>49885</v>
      </c>
      <c r="BJ202" s="108">
        <v>30025</v>
      </c>
      <c r="BK202" s="114">
        <v>44446</v>
      </c>
      <c r="BL202" s="108">
        <v>41169</v>
      </c>
      <c r="BM202" s="114">
        <v>41519</v>
      </c>
      <c r="BN202" s="108">
        <v>35657</v>
      </c>
      <c r="BO202" s="114">
        <v>41220</v>
      </c>
      <c r="BP202" s="108">
        <v>51729</v>
      </c>
      <c r="BQ202" s="114">
        <v>41725</v>
      </c>
      <c r="BR202" s="108">
        <v>57204</v>
      </c>
      <c r="BS202" s="114">
        <v>39716</v>
      </c>
      <c r="BT202" s="108">
        <v>41748</v>
      </c>
      <c r="BU202" s="114">
        <v>39028</v>
      </c>
      <c r="BV202" s="108">
        <v>37874</v>
      </c>
      <c r="BW202" s="114">
        <v>38843</v>
      </c>
      <c r="BX202" s="108">
        <v>46943</v>
      </c>
      <c r="BY202" s="114">
        <v>41683</v>
      </c>
      <c r="BZ202" s="108">
        <v>36580</v>
      </c>
      <c r="CA202" s="114">
        <v>44380</v>
      </c>
      <c r="CB202" s="108">
        <v>37873</v>
      </c>
      <c r="CC202" s="114">
        <v>36885</v>
      </c>
      <c r="CD202" s="108">
        <v>59983</v>
      </c>
      <c r="CE202" s="114">
        <v>35969</v>
      </c>
      <c r="CF202" s="108">
        <v>40017</v>
      </c>
      <c r="CG202" s="114">
        <v>36267</v>
      </c>
      <c r="CH202" s="108">
        <v>39462</v>
      </c>
      <c r="CI202" s="114">
        <v>32268</v>
      </c>
      <c r="CJ202" s="108">
        <v>50237</v>
      </c>
      <c r="CK202" s="114">
        <v>33243</v>
      </c>
      <c r="CL202" s="108">
        <v>35445</v>
      </c>
      <c r="CM202" s="114">
        <v>34395</v>
      </c>
      <c r="CN202" s="108">
        <v>20936</v>
      </c>
      <c r="CO202" s="114">
        <v>29648</v>
      </c>
      <c r="CP202" s="108">
        <v>61297</v>
      </c>
      <c r="CQ202" s="114">
        <v>23332</v>
      </c>
      <c r="CR202" s="108">
        <v>24052</v>
      </c>
      <c r="CS202" s="114">
        <v>21268</v>
      </c>
      <c r="CT202" s="108">
        <v>37781</v>
      </c>
      <c r="CU202" s="114">
        <v>21144</v>
      </c>
      <c r="CV202" s="108">
        <v>53766</v>
      </c>
      <c r="CW202" s="114">
        <v>19764</v>
      </c>
      <c r="CX202" s="108">
        <v>44296</v>
      </c>
      <c r="CY202" s="114">
        <v>19782</v>
      </c>
      <c r="CZ202" s="108">
        <v>43332</v>
      </c>
      <c r="DA202" s="114">
        <v>14269</v>
      </c>
      <c r="DB202" s="108">
        <v>65698</v>
      </c>
      <c r="DC202" s="114">
        <v>15569</v>
      </c>
      <c r="DD202" s="108">
        <v>71791</v>
      </c>
      <c r="DE202" s="114">
        <v>14090</v>
      </c>
      <c r="DF202" s="108">
        <v>59067</v>
      </c>
      <c r="DG202" s="114">
        <v>12322</v>
      </c>
      <c r="DH202" s="108">
        <v>93450</v>
      </c>
      <c r="DI202" s="108">
        <v>60769</v>
      </c>
      <c r="DJ202" s="108">
        <v>72812</v>
      </c>
      <c r="DK202" s="108">
        <v>65243</v>
      </c>
      <c r="DL202" s="108">
        <v>37274</v>
      </c>
      <c r="DM202" s="108">
        <v>33732</v>
      </c>
      <c r="DN202" s="108">
        <v>32057</v>
      </c>
      <c r="DO202" s="108">
        <v>21171</v>
      </c>
      <c r="DP202" s="108">
        <v>22135</v>
      </c>
      <c r="DQ202" s="108">
        <v>18677</v>
      </c>
      <c r="DR202" s="108">
        <v>46245</v>
      </c>
      <c r="DS202" s="108">
        <v>35701</v>
      </c>
      <c r="DT202" s="108">
        <v>49419</v>
      </c>
      <c r="DU202" s="108">
        <v>35611</v>
      </c>
      <c r="DV202" s="108">
        <v>28991</v>
      </c>
      <c r="DW202" s="108">
        <v>53242</v>
      </c>
      <c r="DX202" s="108">
        <v>37924</v>
      </c>
    </row>
    <row r="203" spans="1:128" x14ac:dyDescent="0.2">
      <c r="A203" s="105" t="s">
        <v>185</v>
      </c>
      <c r="B203" s="108">
        <v>41663</v>
      </c>
      <c r="C203" s="104">
        <v>8962</v>
      </c>
      <c r="D203" s="108">
        <v>52179</v>
      </c>
      <c r="E203" s="114">
        <v>10131</v>
      </c>
      <c r="F203" s="108">
        <v>39390</v>
      </c>
      <c r="G203" s="104">
        <v>9321</v>
      </c>
      <c r="H203" s="108">
        <v>48328</v>
      </c>
      <c r="I203" s="104">
        <v>9145</v>
      </c>
      <c r="J203" s="108">
        <v>68050</v>
      </c>
      <c r="K203" s="114">
        <v>10267</v>
      </c>
      <c r="L203" s="112">
        <v>134648</v>
      </c>
      <c r="M203" s="114">
        <v>17384</v>
      </c>
      <c r="N203" s="112">
        <v>185011</v>
      </c>
      <c r="O203" s="114">
        <v>28816</v>
      </c>
      <c r="P203" s="112">
        <v>240082</v>
      </c>
      <c r="Q203" s="114">
        <v>32836</v>
      </c>
      <c r="R203" s="112">
        <v>131842</v>
      </c>
      <c r="S203" s="114">
        <v>43752</v>
      </c>
      <c r="T203" s="112">
        <v>140974</v>
      </c>
      <c r="U203" s="114">
        <v>31620</v>
      </c>
      <c r="V203" s="112">
        <v>212583</v>
      </c>
      <c r="W203" s="114">
        <v>20337</v>
      </c>
      <c r="X203" s="108">
        <v>69658</v>
      </c>
      <c r="Y203" s="114">
        <v>14507</v>
      </c>
      <c r="Z203" s="112">
        <v>142360</v>
      </c>
      <c r="AA203" s="114">
        <v>12633</v>
      </c>
      <c r="AB203" s="112">
        <v>165256</v>
      </c>
      <c r="AC203" s="114">
        <v>13243</v>
      </c>
      <c r="AD203" s="108">
        <v>41109</v>
      </c>
      <c r="AE203" s="104">
        <v>9502</v>
      </c>
      <c r="AF203" s="108">
        <v>49164</v>
      </c>
      <c r="AG203" s="114">
        <v>11023</v>
      </c>
      <c r="AH203" s="108">
        <v>48698</v>
      </c>
      <c r="AI203" s="104">
        <v>9465</v>
      </c>
      <c r="AJ203" s="108">
        <v>41967</v>
      </c>
      <c r="AK203" s="104">
        <v>8639</v>
      </c>
      <c r="AL203" s="108">
        <v>43157</v>
      </c>
      <c r="AM203" s="104">
        <v>9275</v>
      </c>
      <c r="AN203" s="108">
        <v>60257</v>
      </c>
      <c r="AO203" s="114">
        <v>10671</v>
      </c>
      <c r="AP203" s="108">
        <v>48068</v>
      </c>
      <c r="AQ203" s="104">
        <v>8645</v>
      </c>
      <c r="AR203" s="108">
        <v>56503</v>
      </c>
      <c r="AS203" s="104">
        <v>7829</v>
      </c>
      <c r="AT203" s="108">
        <v>53331</v>
      </c>
      <c r="AU203" s="104">
        <v>7577</v>
      </c>
      <c r="AV203" s="108">
        <v>46988</v>
      </c>
      <c r="AW203" s="104">
        <v>4940</v>
      </c>
      <c r="AX203" s="108">
        <v>32031</v>
      </c>
      <c r="AY203" s="104">
        <v>4955</v>
      </c>
      <c r="AZ203" s="108">
        <v>54893</v>
      </c>
      <c r="BA203" s="104">
        <v>4481</v>
      </c>
      <c r="BB203" s="108">
        <v>57246</v>
      </c>
      <c r="BC203" s="104">
        <v>4989</v>
      </c>
      <c r="BD203" s="108">
        <v>43604</v>
      </c>
      <c r="BE203" s="104">
        <v>4540</v>
      </c>
      <c r="BF203" s="108">
        <v>56644</v>
      </c>
      <c r="BG203" s="104">
        <v>3006</v>
      </c>
      <c r="BH203" s="108">
        <v>42773</v>
      </c>
      <c r="BI203" s="104">
        <v>4328</v>
      </c>
      <c r="BJ203" s="108">
        <v>28118</v>
      </c>
      <c r="BK203" s="104">
        <v>3304</v>
      </c>
      <c r="BL203" s="108">
        <v>43007</v>
      </c>
      <c r="BM203" s="104">
        <v>4810</v>
      </c>
      <c r="BN203" s="108">
        <v>50829</v>
      </c>
      <c r="BO203" s="104">
        <v>4375</v>
      </c>
      <c r="BP203" s="108">
        <v>44302</v>
      </c>
      <c r="BQ203" s="104">
        <v>3467</v>
      </c>
      <c r="BR203" s="108">
        <v>43533</v>
      </c>
      <c r="BS203" s="104">
        <v>4573</v>
      </c>
      <c r="BT203" s="108">
        <v>43074</v>
      </c>
      <c r="BU203" s="104">
        <v>3569</v>
      </c>
      <c r="BV203" s="108">
        <v>24614</v>
      </c>
      <c r="BW203" s="104">
        <v>3390</v>
      </c>
      <c r="BX203" s="108">
        <v>23282</v>
      </c>
      <c r="BY203" s="104">
        <v>3393</v>
      </c>
      <c r="BZ203" s="108">
        <v>21883</v>
      </c>
      <c r="CA203" s="104">
        <v>2906</v>
      </c>
      <c r="CB203" s="108">
        <v>70339</v>
      </c>
      <c r="CC203" s="104">
        <v>4338</v>
      </c>
      <c r="CD203" s="108">
        <v>62295</v>
      </c>
      <c r="CE203" s="104">
        <v>3700</v>
      </c>
      <c r="CF203" s="108">
        <v>40078</v>
      </c>
      <c r="CG203" s="104">
        <v>3662</v>
      </c>
      <c r="CH203" s="108">
        <v>42953</v>
      </c>
      <c r="CI203" s="104">
        <v>4052</v>
      </c>
      <c r="CJ203" s="108">
        <v>45656</v>
      </c>
      <c r="CK203" s="104">
        <v>3363</v>
      </c>
      <c r="CL203" s="108">
        <v>53277</v>
      </c>
      <c r="CM203" s="104">
        <v>4699</v>
      </c>
      <c r="CN203" s="108">
        <v>34818</v>
      </c>
      <c r="CO203" s="104">
        <v>4443</v>
      </c>
      <c r="CP203" s="108">
        <v>40524</v>
      </c>
      <c r="CQ203" s="104">
        <v>3857</v>
      </c>
      <c r="CR203" s="108">
        <v>40861</v>
      </c>
      <c r="CS203" s="104">
        <v>3273</v>
      </c>
      <c r="CT203" s="108">
        <v>25185</v>
      </c>
      <c r="CU203" s="104">
        <v>3695</v>
      </c>
      <c r="CV203" s="108">
        <v>57304</v>
      </c>
      <c r="CW203" s="104">
        <v>3397</v>
      </c>
      <c r="CX203" s="108">
        <v>26851</v>
      </c>
      <c r="CY203" s="104">
        <v>3176</v>
      </c>
      <c r="CZ203" s="108">
        <v>47844</v>
      </c>
      <c r="DA203" s="104">
        <v>3755</v>
      </c>
      <c r="DB203" s="108">
        <v>51126</v>
      </c>
      <c r="DC203" s="104">
        <v>3289</v>
      </c>
      <c r="DD203" s="108">
        <v>41967</v>
      </c>
      <c r="DE203" s="104">
        <v>4236</v>
      </c>
      <c r="DF203" s="108">
        <v>18162</v>
      </c>
      <c r="DG203" s="104">
        <v>3324</v>
      </c>
      <c r="DH203" s="108">
        <v>39806</v>
      </c>
      <c r="DI203" s="108">
        <v>31684</v>
      </c>
      <c r="DJ203" s="108">
        <v>19022</v>
      </c>
      <c r="DK203" s="108">
        <v>27513</v>
      </c>
      <c r="DL203" s="108">
        <v>19697</v>
      </c>
      <c r="DM203" s="108">
        <v>59585</v>
      </c>
      <c r="DN203" s="108">
        <v>70935</v>
      </c>
      <c r="DO203" s="108">
        <v>57780</v>
      </c>
      <c r="DP203" s="108">
        <v>75303</v>
      </c>
      <c r="DQ203" s="108">
        <v>69593</v>
      </c>
      <c r="DR203" s="108">
        <v>53323</v>
      </c>
      <c r="DS203" s="108">
        <v>52880</v>
      </c>
      <c r="DT203" s="108">
        <v>54448</v>
      </c>
      <c r="DU203" s="108">
        <v>42131</v>
      </c>
      <c r="DV203" s="108">
        <v>38514</v>
      </c>
      <c r="DW203" s="108">
        <v>56391</v>
      </c>
      <c r="DX203" s="108">
        <v>33731</v>
      </c>
    </row>
    <row r="204" spans="1:128" x14ac:dyDescent="0.2">
      <c r="A204" s="105" t="s">
        <v>160</v>
      </c>
      <c r="B204" s="112">
        <v>464816</v>
      </c>
      <c r="C204" s="114">
        <v>49622</v>
      </c>
      <c r="D204" s="112">
        <v>602051</v>
      </c>
      <c r="E204" s="114">
        <v>49194</v>
      </c>
      <c r="F204" s="112">
        <v>449167</v>
      </c>
      <c r="G204" s="114">
        <v>46684</v>
      </c>
      <c r="H204" s="112">
        <v>479504</v>
      </c>
      <c r="I204" s="114">
        <v>52993</v>
      </c>
      <c r="J204" s="112">
        <v>622158</v>
      </c>
      <c r="K204" s="114">
        <v>48712</v>
      </c>
      <c r="L204" s="112">
        <v>528037</v>
      </c>
      <c r="M204" s="114">
        <v>50345</v>
      </c>
      <c r="N204" s="112">
        <v>410355</v>
      </c>
      <c r="O204" s="114">
        <v>44002</v>
      </c>
      <c r="P204" s="112">
        <v>566680</v>
      </c>
      <c r="Q204" s="114">
        <v>44124</v>
      </c>
      <c r="R204" s="112">
        <v>433430</v>
      </c>
      <c r="S204" s="114">
        <v>40877</v>
      </c>
      <c r="T204" s="112">
        <v>394170</v>
      </c>
      <c r="U204" s="114">
        <v>34879</v>
      </c>
      <c r="V204" s="112">
        <v>542537</v>
      </c>
      <c r="W204" s="114">
        <v>38972</v>
      </c>
      <c r="X204" s="112">
        <v>423044</v>
      </c>
      <c r="Y204" s="114">
        <v>39793</v>
      </c>
      <c r="Z204" s="112">
        <v>440023</v>
      </c>
      <c r="AA204" s="114">
        <v>36663</v>
      </c>
      <c r="AB204" s="112">
        <v>481736</v>
      </c>
      <c r="AC204" s="114">
        <v>34540</v>
      </c>
      <c r="AD204" s="112">
        <v>403989</v>
      </c>
      <c r="AE204" s="114">
        <v>38165</v>
      </c>
      <c r="AF204" s="112">
        <v>441821</v>
      </c>
      <c r="AG204" s="114">
        <v>36480</v>
      </c>
      <c r="AH204" s="112">
        <v>486282</v>
      </c>
      <c r="AI204" s="114">
        <v>36358</v>
      </c>
      <c r="AJ204" s="112">
        <v>371596</v>
      </c>
      <c r="AK204" s="114">
        <v>31054</v>
      </c>
      <c r="AL204" s="112">
        <v>375386</v>
      </c>
      <c r="AM204" s="114">
        <v>28517</v>
      </c>
      <c r="AN204" s="112">
        <v>465295</v>
      </c>
      <c r="AO204" s="114">
        <v>29280</v>
      </c>
      <c r="AP204" s="112">
        <v>351520</v>
      </c>
      <c r="AQ204" s="114">
        <v>28493</v>
      </c>
      <c r="AR204" s="112">
        <v>320530</v>
      </c>
      <c r="AS204" s="114">
        <v>28416</v>
      </c>
      <c r="AT204" s="112">
        <v>469459</v>
      </c>
      <c r="AU204" s="114">
        <v>28393</v>
      </c>
      <c r="AV204" s="112">
        <v>424887</v>
      </c>
      <c r="AW204" s="114">
        <v>38557</v>
      </c>
      <c r="AX204" s="112">
        <v>427716</v>
      </c>
      <c r="AY204" s="114">
        <v>31346</v>
      </c>
      <c r="AZ204" s="112">
        <v>464150</v>
      </c>
      <c r="BA204" s="114">
        <v>29908</v>
      </c>
      <c r="BB204" s="112">
        <v>457733</v>
      </c>
      <c r="BC204" s="114">
        <v>41963</v>
      </c>
      <c r="BD204" s="112">
        <v>399809</v>
      </c>
      <c r="BE204" s="114">
        <v>34217</v>
      </c>
      <c r="BF204" s="112">
        <v>473410</v>
      </c>
      <c r="BG204" s="114">
        <v>32568</v>
      </c>
      <c r="BH204" s="112">
        <v>413419</v>
      </c>
      <c r="BI204" s="114">
        <v>34727</v>
      </c>
      <c r="BJ204" s="112">
        <v>391580</v>
      </c>
      <c r="BK204" s="114">
        <v>35287</v>
      </c>
      <c r="BL204" s="112">
        <v>540734</v>
      </c>
      <c r="BM204" s="114">
        <v>28831</v>
      </c>
      <c r="BN204" s="112">
        <v>391982</v>
      </c>
      <c r="BO204" s="114">
        <v>29675</v>
      </c>
      <c r="BP204" s="112">
        <v>384672</v>
      </c>
      <c r="BQ204" s="114">
        <v>26571</v>
      </c>
      <c r="BR204" s="112">
        <v>610856</v>
      </c>
      <c r="BS204" s="114">
        <v>28083</v>
      </c>
      <c r="BT204" s="112">
        <v>490852</v>
      </c>
      <c r="BU204" s="114">
        <v>31791</v>
      </c>
      <c r="BV204" s="112">
        <v>472028</v>
      </c>
      <c r="BW204" s="114">
        <v>31292</v>
      </c>
      <c r="BX204" s="112">
        <v>574612</v>
      </c>
      <c r="BY204" s="114">
        <v>28798</v>
      </c>
      <c r="BZ204" s="112">
        <v>444230</v>
      </c>
      <c r="CA204" s="114">
        <v>33383</v>
      </c>
      <c r="CB204" s="112">
        <v>454706</v>
      </c>
      <c r="CC204" s="114">
        <v>28163</v>
      </c>
      <c r="CD204" s="113">
        <v>1105527</v>
      </c>
      <c r="CE204" s="114">
        <v>32083</v>
      </c>
      <c r="CF204" s="112">
        <v>858476</v>
      </c>
      <c r="CG204" s="114">
        <v>25769</v>
      </c>
      <c r="CH204" s="112">
        <v>916855</v>
      </c>
      <c r="CI204" s="114">
        <v>25822</v>
      </c>
      <c r="CJ204" s="113">
        <v>2244833</v>
      </c>
      <c r="CK204" s="114">
        <v>35358</v>
      </c>
      <c r="CL204" s="113">
        <v>1328397</v>
      </c>
      <c r="CM204" s="114">
        <v>23072</v>
      </c>
      <c r="CN204" s="113">
        <v>1506335</v>
      </c>
      <c r="CO204" s="114">
        <v>23086</v>
      </c>
      <c r="CP204" s="113">
        <v>1665668</v>
      </c>
      <c r="CQ204" s="114">
        <v>23783</v>
      </c>
      <c r="CR204" s="112">
        <v>800673</v>
      </c>
      <c r="CS204" s="114">
        <v>17307</v>
      </c>
      <c r="CT204" s="112">
        <v>811304</v>
      </c>
      <c r="CU204" s="114">
        <v>14703</v>
      </c>
      <c r="CV204" s="113">
        <v>1221434</v>
      </c>
      <c r="CW204" s="114">
        <v>16665</v>
      </c>
      <c r="CX204" s="112">
        <v>787425</v>
      </c>
      <c r="CY204" s="114">
        <v>12277</v>
      </c>
      <c r="CZ204" s="112">
        <v>825878</v>
      </c>
      <c r="DA204" s="104">
        <v>9473</v>
      </c>
      <c r="DB204" s="113">
        <v>1223265</v>
      </c>
      <c r="DC204" s="104">
        <v>9646</v>
      </c>
      <c r="DD204" s="112">
        <v>858100</v>
      </c>
      <c r="DE204" s="104">
        <v>8824</v>
      </c>
      <c r="DF204" s="113">
        <v>1141389</v>
      </c>
      <c r="DG204" s="104">
        <v>9534</v>
      </c>
      <c r="DH204" s="113">
        <v>1369020</v>
      </c>
      <c r="DI204" s="112">
        <v>591864</v>
      </c>
      <c r="DJ204" s="113">
        <v>1648261</v>
      </c>
      <c r="DK204" s="112">
        <v>335561</v>
      </c>
      <c r="DL204" s="112">
        <v>311377</v>
      </c>
      <c r="DM204" s="108">
        <v>60455</v>
      </c>
      <c r="DN204" s="112">
        <v>108878</v>
      </c>
      <c r="DO204" s="102"/>
      <c r="DP204" s="108">
        <v>74020</v>
      </c>
      <c r="DQ204" s="112">
        <v>400315</v>
      </c>
      <c r="DR204" s="112">
        <v>344688</v>
      </c>
      <c r="DS204" s="108">
        <v>72675</v>
      </c>
      <c r="DT204" s="112">
        <v>101140</v>
      </c>
      <c r="DU204" s="108">
        <v>52939</v>
      </c>
      <c r="DV204" s="112">
        <v>147171</v>
      </c>
      <c r="DW204" s="112">
        <v>176498</v>
      </c>
      <c r="DX204" s="108">
        <v>32947</v>
      </c>
    </row>
    <row r="205" spans="1:128" x14ac:dyDescent="0.2">
      <c r="A205" s="105" t="s">
        <v>227</v>
      </c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  <c r="AA205" s="102"/>
      <c r="AB205" s="102"/>
      <c r="AC205" s="102"/>
      <c r="AD205" s="102"/>
      <c r="AE205" s="102"/>
      <c r="AF205" s="102"/>
      <c r="AG205" s="102"/>
      <c r="AH205" s="102"/>
      <c r="AI205" s="102"/>
      <c r="AJ205" s="102"/>
      <c r="AK205" s="102"/>
      <c r="AL205" s="102"/>
      <c r="AM205" s="102"/>
      <c r="AN205" s="102"/>
      <c r="AO205" s="102"/>
      <c r="AP205" s="102"/>
      <c r="AQ205" s="102"/>
      <c r="AR205" s="102"/>
      <c r="AS205" s="102"/>
      <c r="AT205" s="102"/>
      <c r="AU205" s="102"/>
      <c r="AV205" s="102"/>
      <c r="AW205" s="102"/>
      <c r="AX205" s="102"/>
      <c r="AY205" s="102"/>
      <c r="AZ205" s="102"/>
      <c r="BA205" s="102"/>
      <c r="BB205" s="102"/>
      <c r="BC205" s="102"/>
      <c r="BD205" s="102"/>
      <c r="BE205" s="102"/>
      <c r="BF205" s="102"/>
      <c r="BG205" s="102"/>
      <c r="BH205" s="102"/>
      <c r="BI205" s="102"/>
      <c r="BJ205" s="102"/>
      <c r="BK205" s="102"/>
      <c r="BL205" s="102"/>
      <c r="BM205" s="102"/>
      <c r="BN205" s="102"/>
      <c r="BO205" s="102"/>
      <c r="BP205" s="102"/>
      <c r="BQ205" s="102"/>
      <c r="BR205" s="102"/>
      <c r="BS205" s="102"/>
      <c r="BT205" s="102"/>
      <c r="BU205" s="102"/>
      <c r="BV205" s="102"/>
      <c r="BW205" s="102"/>
      <c r="BX205" s="102"/>
      <c r="BY205" s="102"/>
      <c r="BZ205" s="102"/>
      <c r="CA205" s="102"/>
      <c r="CB205" s="102"/>
      <c r="CC205" s="102"/>
      <c r="CD205" s="102"/>
      <c r="CE205" s="102"/>
      <c r="CF205" s="102"/>
      <c r="CG205" s="102"/>
      <c r="CH205" s="102"/>
      <c r="CI205" s="102"/>
      <c r="CJ205" s="102"/>
      <c r="CK205" s="102"/>
      <c r="CL205" s="102"/>
      <c r="CM205" s="102"/>
      <c r="CN205" s="102"/>
      <c r="CO205" s="102"/>
      <c r="CP205" s="102"/>
      <c r="CQ205" s="102"/>
      <c r="CR205" s="102"/>
      <c r="CS205" s="102"/>
      <c r="CT205" s="102"/>
      <c r="CU205" s="102"/>
      <c r="CV205" s="102"/>
      <c r="CW205" s="102"/>
      <c r="CX205" s="102"/>
      <c r="CY205" s="102"/>
      <c r="CZ205" s="102"/>
      <c r="DA205" s="102"/>
      <c r="DB205" s="102"/>
      <c r="DC205" s="102"/>
      <c r="DD205" s="102"/>
      <c r="DE205" s="102"/>
      <c r="DF205" s="102"/>
      <c r="DG205" s="102"/>
      <c r="DH205" s="102"/>
      <c r="DI205" s="102"/>
      <c r="DJ205" s="102"/>
      <c r="DK205" s="108">
        <v>15000</v>
      </c>
      <c r="DL205" s="108">
        <v>65647</v>
      </c>
      <c r="DM205" s="108">
        <v>93360</v>
      </c>
      <c r="DN205" s="108">
        <v>98562</v>
      </c>
      <c r="DO205" s="108">
        <v>43964</v>
      </c>
      <c r="DP205" s="108">
        <v>43023</v>
      </c>
      <c r="DQ205" s="108">
        <v>54143</v>
      </c>
      <c r="DR205" s="108">
        <v>43611</v>
      </c>
      <c r="DS205" s="108">
        <v>39723</v>
      </c>
      <c r="DT205" s="108">
        <v>16576</v>
      </c>
      <c r="DU205" s="107">
        <v>2488</v>
      </c>
      <c r="DV205" s="107">
        <v>1050</v>
      </c>
      <c r="DW205" s="107">
        <v>1698</v>
      </c>
      <c r="DX205" s="108">
        <v>32071</v>
      </c>
    </row>
    <row r="206" spans="1:128" x14ac:dyDescent="0.2">
      <c r="A206" s="105" t="s">
        <v>791</v>
      </c>
      <c r="B206" s="112">
        <v>199528</v>
      </c>
      <c r="C206" s="115">
        <v>202229</v>
      </c>
      <c r="D206" s="112">
        <v>231171</v>
      </c>
      <c r="E206" s="115">
        <v>201058</v>
      </c>
      <c r="F206" s="112">
        <v>180102</v>
      </c>
      <c r="G206" s="115">
        <v>190511</v>
      </c>
      <c r="H206" s="112">
        <v>196958</v>
      </c>
      <c r="I206" s="115">
        <v>207212</v>
      </c>
      <c r="J206" s="112">
        <v>243405</v>
      </c>
      <c r="K206" s="115">
        <v>212878</v>
      </c>
      <c r="L206" s="112">
        <v>228807</v>
      </c>
      <c r="M206" s="115">
        <v>239864</v>
      </c>
      <c r="N206" s="112">
        <v>236863</v>
      </c>
      <c r="O206" s="115">
        <v>251135</v>
      </c>
      <c r="P206" s="112">
        <v>310369</v>
      </c>
      <c r="Q206" s="115">
        <v>260835</v>
      </c>
      <c r="R206" s="112">
        <v>212981</v>
      </c>
      <c r="S206" s="115">
        <v>197772</v>
      </c>
      <c r="T206" s="112">
        <v>192509</v>
      </c>
      <c r="U206" s="115">
        <v>156291</v>
      </c>
      <c r="V206" s="112">
        <v>237998</v>
      </c>
      <c r="W206" s="115">
        <v>152700</v>
      </c>
      <c r="X206" s="112">
        <v>178287</v>
      </c>
      <c r="Y206" s="115">
        <v>136662</v>
      </c>
      <c r="Z206" s="112">
        <v>192847</v>
      </c>
      <c r="AA206" s="115">
        <v>129089</v>
      </c>
      <c r="AB206" s="112">
        <v>224364</v>
      </c>
      <c r="AC206" s="115">
        <v>124449</v>
      </c>
      <c r="AD206" s="112">
        <v>119337</v>
      </c>
      <c r="AE206" s="115">
        <v>108310</v>
      </c>
      <c r="AF206" s="112">
        <v>166727</v>
      </c>
      <c r="AG206" s="115">
        <v>138839</v>
      </c>
      <c r="AH206" s="112">
        <v>196593</v>
      </c>
      <c r="AI206" s="115">
        <v>122958</v>
      </c>
      <c r="AJ206" s="112">
        <v>173095</v>
      </c>
      <c r="AK206" s="115">
        <v>133277</v>
      </c>
      <c r="AL206" s="112">
        <v>188029</v>
      </c>
      <c r="AM206" s="115">
        <v>152796</v>
      </c>
      <c r="AN206" s="112">
        <v>237714</v>
      </c>
      <c r="AO206" s="115">
        <v>172304</v>
      </c>
      <c r="AP206" s="112">
        <v>183942</v>
      </c>
      <c r="AQ206" s="115">
        <v>144555</v>
      </c>
      <c r="AR206" s="112">
        <v>154889</v>
      </c>
      <c r="AS206" s="115">
        <v>116649</v>
      </c>
      <c r="AT206" s="112">
        <v>167652</v>
      </c>
      <c r="AU206" s="115">
        <v>111192</v>
      </c>
      <c r="AV206" s="112">
        <v>128783</v>
      </c>
      <c r="AW206" s="115">
        <v>107430</v>
      </c>
      <c r="AX206" s="112">
        <v>110618</v>
      </c>
      <c r="AY206" s="114">
        <v>92985</v>
      </c>
      <c r="AZ206" s="112">
        <v>134993</v>
      </c>
      <c r="BA206" s="114">
        <v>94776</v>
      </c>
      <c r="BB206" s="108">
        <v>94259</v>
      </c>
      <c r="BC206" s="114">
        <v>82692</v>
      </c>
      <c r="BD206" s="108">
        <v>97109</v>
      </c>
      <c r="BE206" s="114">
        <v>87479</v>
      </c>
      <c r="BF206" s="112">
        <v>116748</v>
      </c>
      <c r="BG206" s="114">
        <v>65079</v>
      </c>
      <c r="BH206" s="112">
        <v>117040</v>
      </c>
      <c r="BI206" s="114">
        <v>85443</v>
      </c>
      <c r="BJ206" s="112">
        <v>102327</v>
      </c>
      <c r="BK206" s="114">
        <v>85933</v>
      </c>
      <c r="BL206" s="112">
        <v>138350</v>
      </c>
      <c r="BM206" s="114">
        <v>91206</v>
      </c>
      <c r="BN206" s="112">
        <v>108890</v>
      </c>
      <c r="BO206" s="114">
        <v>89577</v>
      </c>
      <c r="BP206" s="112">
        <v>109184</v>
      </c>
      <c r="BQ206" s="114">
        <v>76737</v>
      </c>
      <c r="BR206" s="112">
        <v>129867</v>
      </c>
      <c r="BS206" s="114">
        <v>81005</v>
      </c>
      <c r="BT206" s="108">
        <v>87486</v>
      </c>
      <c r="BU206" s="114">
        <v>69378</v>
      </c>
      <c r="BV206" s="108">
        <v>62497</v>
      </c>
      <c r="BW206" s="114">
        <v>57168</v>
      </c>
      <c r="BX206" s="108">
        <v>81417</v>
      </c>
      <c r="BY206" s="114">
        <v>55394</v>
      </c>
      <c r="BZ206" s="108">
        <v>71210</v>
      </c>
      <c r="CA206" s="114">
        <v>56480</v>
      </c>
      <c r="CB206" s="108">
        <v>70163</v>
      </c>
      <c r="CC206" s="114">
        <v>63067</v>
      </c>
      <c r="CD206" s="112">
        <v>152702</v>
      </c>
      <c r="CE206" s="114">
        <v>47659</v>
      </c>
      <c r="CF206" s="112">
        <v>114034</v>
      </c>
      <c r="CG206" s="114">
        <v>55273</v>
      </c>
      <c r="CH206" s="112">
        <v>122766</v>
      </c>
      <c r="CI206" s="114">
        <v>55459</v>
      </c>
      <c r="CJ206" s="112">
        <v>136145</v>
      </c>
      <c r="CK206" s="114">
        <v>57010</v>
      </c>
      <c r="CL206" s="108">
        <v>78704</v>
      </c>
      <c r="CM206" s="114">
        <v>54080</v>
      </c>
      <c r="CN206" s="108">
        <v>78233</v>
      </c>
      <c r="CO206" s="114">
        <v>43142</v>
      </c>
      <c r="CP206" s="112">
        <v>104904</v>
      </c>
      <c r="CQ206" s="114">
        <v>45368</v>
      </c>
      <c r="CR206" s="108">
        <v>79504</v>
      </c>
      <c r="CS206" s="114">
        <v>45350</v>
      </c>
      <c r="CT206" s="108">
        <v>76808</v>
      </c>
      <c r="CU206" s="114">
        <v>46137</v>
      </c>
      <c r="CV206" s="108">
        <v>77438</v>
      </c>
      <c r="CW206" s="114">
        <v>42271</v>
      </c>
      <c r="CX206" s="108">
        <v>75999</v>
      </c>
      <c r="CY206" s="114">
        <v>36151</v>
      </c>
      <c r="CZ206" s="108">
        <v>70371</v>
      </c>
      <c r="DA206" s="114">
        <v>30091</v>
      </c>
      <c r="DB206" s="108">
        <v>86047</v>
      </c>
      <c r="DC206" s="114">
        <v>28629</v>
      </c>
      <c r="DD206" s="108">
        <v>91898</v>
      </c>
      <c r="DE206" s="114">
        <v>35436</v>
      </c>
      <c r="DF206" s="108">
        <v>93233</v>
      </c>
      <c r="DG206" s="114">
        <v>31132</v>
      </c>
      <c r="DH206" s="112">
        <v>123485</v>
      </c>
      <c r="DI206" s="108">
        <v>69848</v>
      </c>
      <c r="DJ206" s="108">
        <v>51300</v>
      </c>
      <c r="DK206" s="108">
        <v>76986</v>
      </c>
      <c r="DL206" s="108">
        <v>42327</v>
      </c>
      <c r="DM206" s="108">
        <v>50855</v>
      </c>
      <c r="DN206" s="108">
        <v>50974</v>
      </c>
      <c r="DO206" s="108">
        <v>46535</v>
      </c>
      <c r="DP206" s="108">
        <v>62833</v>
      </c>
      <c r="DQ206" s="108">
        <v>73106</v>
      </c>
      <c r="DR206" s="108">
        <v>60062</v>
      </c>
      <c r="DS206" s="108">
        <v>42632</v>
      </c>
      <c r="DT206" s="108">
        <v>72283</v>
      </c>
      <c r="DU206" s="108">
        <v>51569</v>
      </c>
      <c r="DV206" s="108">
        <v>48021</v>
      </c>
      <c r="DW206" s="108">
        <v>54306</v>
      </c>
      <c r="DX206" s="108">
        <v>29864</v>
      </c>
    </row>
    <row r="207" spans="1:128" x14ac:dyDescent="0.2">
      <c r="A207" s="105" t="s">
        <v>433</v>
      </c>
      <c r="B207" s="113">
        <v>2005030</v>
      </c>
      <c r="C207" s="115">
        <v>206149</v>
      </c>
      <c r="D207" s="113">
        <v>2502473</v>
      </c>
      <c r="E207" s="115">
        <v>217562</v>
      </c>
      <c r="F207" s="113">
        <v>1936091</v>
      </c>
      <c r="G207" s="115">
        <v>204867</v>
      </c>
      <c r="H207" s="113">
        <v>1903384</v>
      </c>
      <c r="I207" s="115">
        <v>204816</v>
      </c>
      <c r="J207" s="113">
        <v>1763747</v>
      </c>
      <c r="K207" s="115">
        <v>199039</v>
      </c>
      <c r="L207" s="113">
        <v>1860307</v>
      </c>
      <c r="M207" s="115">
        <v>191387</v>
      </c>
      <c r="N207" s="113">
        <v>1490535</v>
      </c>
      <c r="O207" s="115">
        <v>193280</v>
      </c>
      <c r="P207" s="113">
        <v>1889952</v>
      </c>
      <c r="Q207" s="115">
        <v>195989</v>
      </c>
      <c r="R207" s="113">
        <v>1470688</v>
      </c>
      <c r="S207" s="115">
        <v>170882</v>
      </c>
      <c r="T207" s="113">
        <v>1385669</v>
      </c>
      <c r="U207" s="115">
        <v>165667</v>
      </c>
      <c r="V207" s="113">
        <v>1532050</v>
      </c>
      <c r="W207" s="115">
        <v>177470</v>
      </c>
      <c r="X207" s="113">
        <v>1345693</v>
      </c>
      <c r="Y207" s="115">
        <v>146035</v>
      </c>
      <c r="Z207" s="113">
        <v>1189972</v>
      </c>
      <c r="AA207" s="115">
        <v>131876</v>
      </c>
      <c r="AB207" s="113">
        <v>1422629</v>
      </c>
      <c r="AC207" s="115">
        <v>124452</v>
      </c>
      <c r="AD207" s="112">
        <v>965409</v>
      </c>
      <c r="AE207" s="115">
        <v>105266</v>
      </c>
      <c r="AF207" s="112">
        <v>883223</v>
      </c>
      <c r="AG207" s="115">
        <v>108147</v>
      </c>
      <c r="AH207" s="113">
        <v>1061886</v>
      </c>
      <c r="AI207" s="114">
        <v>95901</v>
      </c>
      <c r="AJ207" s="112">
        <v>878086</v>
      </c>
      <c r="AK207" s="114">
        <v>97374</v>
      </c>
      <c r="AL207" s="112">
        <v>750593</v>
      </c>
      <c r="AM207" s="114">
        <v>90810</v>
      </c>
      <c r="AN207" s="113">
        <v>1014434</v>
      </c>
      <c r="AO207" s="114">
        <v>88492</v>
      </c>
      <c r="AP207" s="112">
        <v>759875</v>
      </c>
      <c r="AQ207" s="114">
        <v>73572</v>
      </c>
      <c r="AR207" s="112">
        <v>669606</v>
      </c>
      <c r="AS207" s="114">
        <v>68074</v>
      </c>
      <c r="AT207" s="112">
        <v>911207</v>
      </c>
      <c r="AU207" s="114">
        <v>71022</v>
      </c>
      <c r="AV207" s="112">
        <v>562572</v>
      </c>
      <c r="AW207" s="114">
        <v>57771</v>
      </c>
      <c r="AX207" s="112">
        <v>554056</v>
      </c>
      <c r="AY207" s="114">
        <v>58635</v>
      </c>
      <c r="AZ207" s="112">
        <v>736935</v>
      </c>
      <c r="BA207" s="114">
        <v>55298</v>
      </c>
      <c r="BB207" s="112">
        <v>471396</v>
      </c>
      <c r="BC207" s="114">
        <v>54817</v>
      </c>
      <c r="BD207" s="112">
        <v>495224</v>
      </c>
      <c r="BE207" s="114">
        <v>50681</v>
      </c>
      <c r="BF207" s="112">
        <v>558952</v>
      </c>
      <c r="BG207" s="114">
        <v>41482</v>
      </c>
      <c r="BH207" s="112">
        <v>395658</v>
      </c>
      <c r="BI207" s="114">
        <v>41240</v>
      </c>
      <c r="BJ207" s="112">
        <v>393403</v>
      </c>
      <c r="BK207" s="114">
        <v>38474</v>
      </c>
      <c r="BL207" s="112">
        <v>595017</v>
      </c>
      <c r="BM207" s="114">
        <v>38853</v>
      </c>
      <c r="BN207" s="112">
        <v>422700</v>
      </c>
      <c r="BO207" s="114">
        <v>37319</v>
      </c>
      <c r="BP207" s="112">
        <v>469341</v>
      </c>
      <c r="BQ207" s="114">
        <v>38779</v>
      </c>
      <c r="BR207" s="112">
        <v>461330</v>
      </c>
      <c r="BS207" s="114">
        <v>40898</v>
      </c>
      <c r="BT207" s="112">
        <v>320625</v>
      </c>
      <c r="BU207" s="114">
        <v>38525</v>
      </c>
      <c r="BV207" s="112">
        <v>303531</v>
      </c>
      <c r="BW207" s="114">
        <v>38168</v>
      </c>
      <c r="BX207" s="112">
        <v>358461</v>
      </c>
      <c r="BY207" s="114">
        <v>30264</v>
      </c>
      <c r="BZ207" s="112">
        <v>286788</v>
      </c>
      <c r="CA207" s="114">
        <v>34750</v>
      </c>
      <c r="CB207" s="112">
        <v>288166</v>
      </c>
      <c r="CC207" s="114">
        <v>31781</v>
      </c>
      <c r="CD207" s="112">
        <v>397401</v>
      </c>
      <c r="CE207" s="114">
        <v>29719</v>
      </c>
      <c r="CF207" s="112">
        <v>306030</v>
      </c>
      <c r="CG207" s="114">
        <v>31718</v>
      </c>
      <c r="CH207" s="112">
        <v>322311</v>
      </c>
      <c r="CI207" s="114">
        <v>27217</v>
      </c>
      <c r="CJ207" s="112">
        <v>323956</v>
      </c>
      <c r="CK207" s="114">
        <v>29938</v>
      </c>
      <c r="CL207" s="112">
        <v>280828</v>
      </c>
      <c r="CM207" s="114">
        <v>25990</v>
      </c>
      <c r="CN207" s="112">
        <v>278985</v>
      </c>
      <c r="CO207" s="114">
        <v>24700</v>
      </c>
      <c r="CP207" s="112">
        <v>371499</v>
      </c>
      <c r="CQ207" s="114">
        <v>25020</v>
      </c>
      <c r="CR207" s="112">
        <v>256517</v>
      </c>
      <c r="CS207" s="114">
        <v>24678</v>
      </c>
      <c r="CT207" s="112">
        <v>218542</v>
      </c>
      <c r="CU207" s="114">
        <v>22749</v>
      </c>
      <c r="CV207" s="112">
        <v>282486</v>
      </c>
      <c r="CW207" s="114">
        <v>21560</v>
      </c>
      <c r="CX207" s="112">
        <v>199491</v>
      </c>
      <c r="CY207" s="114">
        <v>23187</v>
      </c>
      <c r="CZ207" s="112">
        <v>200282</v>
      </c>
      <c r="DA207" s="114">
        <v>18704</v>
      </c>
      <c r="DB207" s="112">
        <v>259034</v>
      </c>
      <c r="DC207" s="114">
        <v>19016</v>
      </c>
      <c r="DD207" s="112">
        <v>172666</v>
      </c>
      <c r="DE207" s="114">
        <v>19382</v>
      </c>
      <c r="DF207" s="112">
        <v>120597</v>
      </c>
      <c r="DG207" s="114">
        <v>18245</v>
      </c>
      <c r="DH207" s="112">
        <v>227152</v>
      </c>
      <c r="DI207" s="112">
        <v>152281</v>
      </c>
      <c r="DJ207" s="112">
        <v>126416</v>
      </c>
      <c r="DK207" s="112">
        <v>175037</v>
      </c>
      <c r="DL207" s="112">
        <v>100735</v>
      </c>
      <c r="DM207" s="112">
        <v>140353</v>
      </c>
      <c r="DN207" s="112">
        <v>149248</v>
      </c>
      <c r="DO207" s="112">
        <v>111967</v>
      </c>
      <c r="DP207" s="112">
        <v>119568</v>
      </c>
      <c r="DQ207" s="112">
        <v>148538</v>
      </c>
      <c r="DR207" s="112">
        <v>107490</v>
      </c>
      <c r="DS207" s="108">
        <v>98553</v>
      </c>
      <c r="DT207" s="108">
        <v>78567</v>
      </c>
      <c r="DU207" s="108">
        <v>27400</v>
      </c>
      <c r="DV207" s="108">
        <v>31512</v>
      </c>
      <c r="DW207" s="108">
        <v>34540</v>
      </c>
      <c r="DX207" s="108">
        <v>29733</v>
      </c>
    </row>
    <row r="208" spans="1:128" x14ac:dyDescent="0.2">
      <c r="A208" s="105" t="s">
        <v>337</v>
      </c>
      <c r="B208" s="112">
        <v>115889</v>
      </c>
      <c r="C208" s="114">
        <v>85628</v>
      </c>
      <c r="D208" s="112">
        <v>145903</v>
      </c>
      <c r="E208" s="114">
        <v>98186</v>
      </c>
      <c r="F208" s="112">
        <v>107659</v>
      </c>
      <c r="G208" s="114">
        <v>88428</v>
      </c>
      <c r="H208" s="112">
        <v>122424</v>
      </c>
      <c r="I208" s="114">
        <v>98782</v>
      </c>
      <c r="J208" s="112">
        <v>119241</v>
      </c>
      <c r="K208" s="114">
        <v>83682</v>
      </c>
      <c r="L208" s="108">
        <v>96759</v>
      </c>
      <c r="M208" s="114">
        <v>85943</v>
      </c>
      <c r="N208" s="108">
        <v>99495</v>
      </c>
      <c r="O208" s="114">
        <v>81455</v>
      </c>
      <c r="P208" s="112">
        <v>127045</v>
      </c>
      <c r="Q208" s="114">
        <v>91741</v>
      </c>
      <c r="R208" s="108">
        <v>97765</v>
      </c>
      <c r="S208" s="114">
        <v>87213</v>
      </c>
      <c r="T208" s="108">
        <v>99037</v>
      </c>
      <c r="U208" s="114">
        <v>72999</v>
      </c>
      <c r="V208" s="112">
        <v>169562</v>
      </c>
      <c r="W208" s="115">
        <v>117194</v>
      </c>
      <c r="X208" s="112">
        <v>107323</v>
      </c>
      <c r="Y208" s="114">
        <v>88625</v>
      </c>
      <c r="Z208" s="112">
        <v>150701</v>
      </c>
      <c r="AA208" s="115">
        <v>114097</v>
      </c>
      <c r="AB208" s="112">
        <v>150994</v>
      </c>
      <c r="AC208" s="114">
        <v>99449</v>
      </c>
      <c r="AD208" s="108">
        <v>71284</v>
      </c>
      <c r="AE208" s="114">
        <v>61332</v>
      </c>
      <c r="AF208" s="108">
        <v>81743</v>
      </c>
      <c r="AG208" s="114">
        <v>75738</v>
      </c>
      <c r="AH208" s="108">
        <v>99498</v>
      </c>
      <c r="AI208" s="114">
        <v>66853</v>
      </c>
      <c r="AJ208" s="108">
        <v>62351</v>
      </c>
      <c r="AK208" s="114">
        <v>54343</v>
      </c>
      <c r="AL208" s="108">
        <v>69560</v>
      </c>
      <c r="AM208" s="114">
        <v>58796</v>
      </c>
      <c r="AN208" s="108">
        <v>89894</v>
      </c>
      <c r="AO208" s="114">
        <v>61825</v>
      </c>
      <c r="AP208" s="108">
        <v>81022</v>
      </c>
      <c r="AQ208" s="114">
        <v>51772</v>
      </c>
      <c r="AR208" s="108">
        <v>80868</v>
      </c>
      <c r="AS208" s="114">
        <v>47601</v>
      </c>
      <c r="AT208" s="108">
        <v>79679</v>
      </c>
      <c r="AU208" s="114">
        <v>41216</v>
      </c>
      <c r="AV208" s="108">
        <v>59795</v>
      </c>
      <c r="AW208" s="114">
        <v>37177</v>
      </c>
      <c r="AX208" s="108">
        <v>62895</v>
      </c>
      <c r="AY208" s="114">
        <v>33464</v>
      </c>
      <c r="AZ208" s="108">
        <v>82319</v>
      </c>
      <c r="BA208" s="114">
        <v>43252</v>
      </c>
      <c r="BB208" s="108">
        <v>58557</v>
      </c>
      <c r="BC208" s="114">
        <v>39016</v>
      </c>
      <c r="BD208" s="108">
        <v>57704</v>
      </c>
      <c r="BE208" s="114">
        <v>36161</v>
      </c>
      <c r="BF208" s="108">
        <v>93829</v>
      </c>
      <c r="BG208" s="114">
        <v>35313</v>
      </c>
      <c r="BH208" s="112">
        <v>123672</v>
      </c>
      <c r="BI208" s="114">
        <v>55284</v>
      </c>
      <c r="BJ208" s="108">
        <v>58353</v>
      </c>
      <c r="BK208" s="114">
        <v>33487</v>
      </c>
      <c r="BL208" s="108">
        <v>75557</v>
      </c>
      <c r="BM208" s="114">
        <v>35219</v>
      </c>
      <c r="BN208" s="108">
        <v>59023</v>
      </c>
      <c r="BO208" s="114">
        <v>32421</v>
      </c>
      <c r="BP208" s="108">
        <v>50989</v>
      </c>
      <c r="BQ208" s="114">
        <v>22253</v>
      </c>
      <c r="BR208" s="108">
        <v>45689</v>
      </c>
      <c r="BS208" s="114">
        <v>23386</v>
      </c>
      <c r="BT208" s="108">
        <v>36412</v>
      </c>
      <c r="BU208" s="114">
        <v>21969</v>
      </c>
      <c r="BV208" s="108">
        <v>45029</v>
      </c>
      <c r="BW208" s="114">
        <v>20708</v>
      </c>
      <c r="BX208" s="108">
        <v>32545</v>
      </c>
      <c r="BY208" s="114">
        <v>16198</v>
      </c>
      <c r="BZ208" s="108">
        <v>34690</v>
      </c>
      <c r="CA208" s="114">
        <v>18951</v>
      </c>
      <c r="CB208" s="108">
        <v>30082</v>
      </c>
      <c r="CC208" s="114">
        <v>17322</v>
      </c>
      <c r="CD208" s="108">
        <v>58913</v>
      </c>
      <c r="CE208" s="114">
        <v>25183</v>
      </c>
      <c r="CF208" s="108">
        <v>59077</v>
      </c>
      <c r="CG208" s="114">
        <v>27628</v>
      </c>
      <c r="CH208" s="108">
        <v>44322</v>
      </c>
      <c r="CI208" s="114">
        <v>27582</v>
      </c>
      <c r="CJ208" s="108">
        <v>58410</v>
      </c>
      <c r="CK208" s="114">
        <v>28031</v>
      </c>
      <c r="CL208" s="108">
        <v>69676</v>
      </c>
      <c r="CM208" s="114">
        <v>27469</v>
      </c>
      <c r="CN208" s="108">
        <v>47881</v>
      </c>
      <c r="CO208" s="114">
        <v>21863</v>
      </c>
      <c r="CP208" s="108">
        <v>63558</v>
      </c>
      <c r="CQ208" s="114">
        <v>21374</v>
      </c>
      <c r="CR208" s="108">
        <v>42839</v>
      </c>
      <c r="CS208" s="114">
        <v>20226</v>
      </c>
      <c r="CT208" s="108">
        <v>47910</v>
      </c>
      <c r="CU208" s="114">
        <v>23523</v>
      </c>
      <c r="CV208" s="108">
        <v>71757</v>
      </c>
      <c r="CW208" s="114">
        <v>25962</v>
      </c>
      <c r="CX208" s="108">
        <v>57910</v>
      </c>
      <c r="CY208" s="114">
        <v>26099</v>
      </c>
      <c r="CZ208" s="108">
        <v>68692</v>
      </c>
      <c r="DA208" s="114">
        <v>31847</v>
      </c>
      <c r="DB208" s="112">
        <v>110474</v>
      </c>
      <c r="DC208" s="114">
        <v>31847</v>
      </c>
      <c r="DD208" s="108">
        <v>76924</v>
      </c>
      <c r="DE208" s="114">
        <v>37217</v>
      </c>
      <c r="DF208" s="108">
        <v>83640</v>
      </c>
      <c r="DG208" s="114">
        <v>28049</v>
      </c>
      <c r="DH208" s="108">
        <v>75385</v>
      </c>
      <c r="DI208" s="112">
        <v>101713</v>
      </c>
      <c r="DJ208" s="112">
        <v>111369</v>
      </c>
      <c r="DK208" s="108">
        <v>54908</v>
      </c>
      <c r="DL208" s="108">
        <v>31314</v>
      </c>
      <c r="DM208" s="108">
        <v>35740</v>
      </c>
      <c r="DN208" s="108">
        <v>49743</v>
      </c>
      <c r="DO208" s="108">
        <v>45176</v>
      </c>
      <c r="DP208" s="108">
        <v>33754</v>
      </c>
      <c r="DQ208" s="108">
        <v>19322</v>
      </c>
      <c r="DR208" s="107">
        <v>5664</v>
      </c>
      <c r="DS208" s="107">
        <v>1547</v>
      </c>
      <c r="DT208" s="102"/>
      <c r="DU208" s="102"/>
      <c r="DV208" s="102"/>
      <c r="DW208" s="108">
        <v>34349</v>
      </c>
      <c r="DX208" s="108">
        <v>28914</v>
      </c>
    </row>
    <row r="209" spans="1:128" x14ac:dyDescent="0.2">
      <c r="A209" s="105" t="s">
        <v>297</v>
      </c>
      <c r="B209" s="108">
        <v>47147</v>
      </c>
      <c r="C209" s="114">
        <v>23242</v>
      </c>
      <c r="D209" s="108">
        <v>47461</v>
      </c>
      <c r="E209" s="114">
        <v>24739</v>
      </c>
      <c r="F209" s="108">
        <v>46498</v>
      </c>
      <c r="G209" s="114">
        <v>22492</v>
      </c>
      <c r="H209" s="108">
        <v>36572</v>
      </c>
      <c r="I209" s="114">
        <v>22819</v>
      </c>
      <c r="J209" s="108">
        <v>38576</v>
      </c>
      <c r="K209" s="114">
        <v>22560</v>
      </c>
      <c r="L209" s="108">
        <v>51308</v>
      </c>
      <c r="M209" s="114">
        <v>20744</v>
      </c>
      <c r="N209" s="108">
        <v>36163</v>
      </c>
      <c r="O209" s="114">
        <v>20752</v>
      </c>
      <c r="P209" s="108">
        <v>34981</v>
      </c>
      <c r="Q209" s="114">
        <v>22504</v>
      </c>
      <c r="R209" s="108">
        <v>22947</v>
      </c>
      <c r="S209" s="114">
        <v>18045</v>
      </c>
      <c r="T209" s="108">
        <v>32070</v>
      </c>
      <c r="U209" s="114">
        <v>18297</v>
      </c>
      <c r="V209" s="108">
        <v>78092</v>
      </c>
      <c r="W209" s="114">
        <v>20999</v>
      </c>
      <c r="X209" s="108">
        <v>24253</v>
      </c>
      <c r="Y209" s="114">
        <v>21723</v>
      </c>
      <c r="Z209" s="108">
        <v>30230</v>
      </c>
      <c r="AA209" s="114">
        <v>22734</v>
      </c>
      <c r="AB209" s="108">
        <v>34839</v>
      </c>
      <c r="AC209" s="114">
        <v>25154</v>
      </c>
      <c r="AD209" s="108">
        <v>29124</v>
      </c>
      <c r="AE209" s="114">
        <v>22586</v>
      </c>
      <c r="AF209" s="108">
        <v>24098</v>
      </c>
      <c r="AG209" s="114">
        <v>28929</v>
      </c>
      <c r="AH209" s="108">
        <v>32378</v>
      </c>
      <c r="AI209" s="114">
        <v>22430</v>
      </c>
      <c r="AJ209" s="108">
        <v>24867</v>
      </c>
      <c r="AK209" s="114">
        <v>22260</v>
      </c>
      <c r="AL209" s="108">
        <v>26337</v>
      </c>
      <c r="AM209" s="114">
        <v>22560</v>
      </c>
      <c r="AN209" s="108">
        <v>28241</v>
      </c>
      <c r="AO209" s="114">
        <v>23569</v>
      </c>
      <c r="AP209" s="108">
        <v>23332</v>
      </c>
      <c r="AQ209" s="114">
        <v>15259</v>
      </c>
      <c r="AR209" s="108">
        <v>25803</v>
      </c>
      <c r="AS209" s="114">
        <v>14579</v>
      </c>
      <c r="AT209" s="108">
        <v>36778</v>
      </c>
      <c r="AU209" s="114">
        <v>15976</v>
      </c>
      <c r="AV209" s="108">
        <v>32177</v>
      </c>
      <c r="AW209" s="114">
        <v>14950</v>
      </c>
      <c r="AX209" s="108">
        <v>31269</v>
      </c>
      <c r="AY209" s="114">
        <v>15690</v>
      </c>
      <c r="AZ209" s="108">
        <v>40263</v>
      </c>
      <c r="BA209" s="114">
        <v>16772</v>
      </c>
      <c r="BB209" s="108">
        <v>46221</v>
      </c>
      <c r="BC209" s="114">
        <v>17805</v>
      </c>
      <c r="BD209" s="108">
        <v>51759</v>
      </c>
      <c r="BE209" s="114">
        <v>16654</v>
      </c>
      <c r="BF209" s="108">
        <v>58778</v>
      </c>
      <c r="BG209" s="114">
        <v>12952</v>
      </c>
      <c r="BH209" s="108">
        <v>48427</v>
      </c>
      <c r="BI209" s="114">
        <v>16673</v>
      </c>
      <c r="BJ209" s="108">
        <v>38624</v>
      </c>
      <c r="BK209" s="114">
        <v>12985</v>
      </c>
      <c r="BL209" s="108">
        <v>49568</v>
      </c>
      <c r="BM209" s="114">
        <v>10275</v>
      </c>
      <c r="BN209" s="108">
        <v>39221</v>
      </c>
      <c r="BO209" s="114">
        <v>11928</v>
      </c>
      <c r="BP209" s="108">
        <v>37702</v>
      </c>
      <c r="BQ209" s="114">
        <v>11374</v>
      </c>
      <c r="BR209" s="108">
        <v>54358</v>
      </c>
      <c r="BS209" s="114">
        <v>12940</v>
      </c>
      <c r="BT209" s="108">
        <v>46071</v>
      </c>
      <c r="BU209" s="114">
        <v>11622</v>
      </c>
      <c r="BV209" s="108">
        <v>42198</v>
      </c>
      <c r="BW209" s="114">
        <v>14874</v>
      </c>
      <c r="BX209" s="108">
        <v>55804</v>
      </c>
      <c r="BY209" s="114">
        <v>13944</v>
      </c>
      <c r="BZ209" s="108">
        <v>38680</v>
      </c>
      <c r="CA209" s="114">
        <v>13523</v>
      </c>
      <c r="CB209" s="108">
        <v>42244</v>
      </c>
      <c r="CC209" s="114">
        <v>13245</v>
      </c>
      <c r="CD209" s="108">
        <v>40531</v>
      </c>
      <c r="CE209" s="114">
        <v>11097</v>
      </c>
      <c r="CF209" s="108">
        <v>45920</v>
      </c>
      <c r="CG209" s="114">
        <v>12434</v>
      </c>
      <c r="CH209" s="108">
        <v>39683</v>
      </c>
      <c r="CI209" s="114">
        <v>10575</v>
      </c>
      <c r="CJ209" s="108">
        <v>39367</v>
      </c>
      <c r="CK209" s="104">
        <v>9936</v>
      </c>
      <c r="CL209" s="108">
        <v>36000</v>
      </c>
      <c r="CM209" s="104">
        <v>9716</v>
      </c>
      <c r="CN209" s="108">
        <v>29678</v>
      </c>
      <c r="CO209" s="104">
        <v>9438</v>
      </c>
      <c r="CP209" s="108">
        <v>44517</v>
      </c>
      <c r="CQ209" s="114">
        <v>11362</v>
      </c>
      <c r="CR209" s="108">
        <v>32303</v>
      </c>
      <c r="CS209" s="114">
        <v>11250</v>
      </c>
      <c r="CT209" s="108">
        <v>32660</v>
      </c>
      <c r="CU209" s="104">
        <v>9751</v>
      </c>
      <c r="CV209" s="108">
        <v>45718</v>
      </c>
      <c r="CW209" s="114">
        <v>10550</v>
      </c>
      <c r="CX209" s="108">
        <v>32321</v>
      </c>
      <c r="CY209" s="114">
        <v>10240</v>
      </c>
      <c r="CZ209" s="108">
        <v>32352</v>
      </c>
      <c r="DA209" s="114">
        <v>10431</v>
      </c>
      <c r="DB209" s="108">
        <v>37516</v>
      </c>
      <c r="DC209" s="104">
        <v>9562</v>
      </c>
      <c r="DD209" s="108">
        <v>27910</v>
      </c>
      <c r="DE209" s="104">
        <v>9752</v>
      </c>
      <c r="DF209" s="108">
        <v>27131</v>
      </c>
      <c r="DG209" s="104">
        <v>9040</v>
      </c>
      <c r="DH209" s="108">
        <v>29958</v>
      </c>
      <c r="DI209" s="108">
        <v>28937</v>
      </c>
      <c r="DJ209" s="108">
        <v>26146</v>
      </c>
      <c r="DK209" s="108">
        <v>39279</v>
      </c>
      <c r="DL209" s="108">
        <v>29716</v>
      </c>
      <c r="DM209" s="108">
        <v>27993</v>
      </c>
      <c r="DN209" s="108">
        <v>45104</v>
      </c>
      <c r="DO209" s="108">
        <v>31707</v>
      </c>
      <c r="DP209" s="108">
        <v>32480</v>
      </c>
      <c r="DQ209" s="108">
        <v>39726</v>
      </c>
      <c r="DR209" s="108">
        <v>26774</v>
      </c>
      <c r="DS209" s="108">
        <v>28074</v>
      </c>
      <c r="DT209" s="108">
        <v>27346</v>
      </c>
      <c r="DU209" s="108">
        <v>25779</v>
      </c>
      <c r="DV209" s="108">
        <v>26093</v>
      </c>
      <c r="DW209" s="108">
        <v>36125</v>
      </c>
      <c r="DX209" s="108">
        <v>28623</v>
      </c>
    </row>
    <row r="210" spans="1:128" x14ac:dyDescent="0.2">
      <c r="A210" s="105" t="s">
        <v>270</v>
      </c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  <c r="AA210" s="102"/>
      <c r="AB210" s="102"/>
      <c r="AC210" s="102"/>
      <c r="AD210" s="102"/>
      <c r="AE210" s="102"/>
      <c r="AF210" s="102"/>
      <c r="AG210" s="102"/>
      <c r="AH210" s="102"/>
      <c r="AI210" s="102"/>
      <c r="AJ210" s="102"/>
      <c r="AK210" s="102"/>
      <c r="AL210" s="102"/>
      <c r="AM210" s="102"/>
      <c r="AN210" s="102"/>
      <c r="AO210" s="102"/>
      <c r="AP210" s="102"/>
      <c r="AQ210" s="102"/>
      <c r="AR210" s="102"/>
      <c r="AS210" s="102"/>
      <c r="AT210" s="102"/>
      <c r="AU210" s="102"/>
      <c r="AV210" s="102"/>
      <c r="AW210" s="102"/>
      <c r="AX210" s="102"/>
      <c r="AY210" s="102"/>
      <c r="AZ210" s="102"/>
      <c r="BA210" s="102"/>
      <c r="BB210" s="102"/>
      <c r="BC210" s="102"/>
      <c r="BD210" s="102"/>
      <c r="BE210" s="102"/>
      <c r="BF210" s="102"/>
      <c r="BG210" s="102"/>
      <c r="BH210" s="102"/>
      <c r="BI210" s="102"/>
      <c r="BJ210" s="102"/>
      <c r="BK210" s="102"/>
      <c r="BL210" s="102"/>
      <c r="BM210" s="102"/>
      <c r="BN210" s="102"/>
      <c r="BO210" s="102"/>
      <c r="BP210" s="102"/>
      <c r="BQ210" s="102"/>
      <c r="BR210" s="102"/>
      <c r="BS210" s="102"/>
      <c r="BT210" s="102"/>
      <c r="BU210" s="102"/>
      <c r="BV210" s="102"/>
      <c r="BW210" s="102"/>
      <c r="BX210" s="102"/>
      <c r="BY210" s="102"/>
      <c r="BZ210" s="102"/>
      <c r="CA210" s="102"/>
      <c r="CB210" s="102"/>
      <c r="CC210" s="102"/>
      <c r="CD210" s="102"/>
      <c r="CE210" s="102"/>
      <c r="CF210" s="102"/>
      <c r="CG210" s="102"/>
      <c r="CH210" s="102"/>
      <c r="CI210" s="102"/>
      <c r="CJ210" s="102"/>
      <c r="CK210" s="102"/>
      <c r="CL210" s="102"/>
      <c r="CM210" s="102"/>
      <c r="CN210" s="102"/>
      <c r="CO210" s="102"/>
      <c r="CP210" s="102"/>
      <c r="CQ210" s="102"/>
      <c r="CR210" s="102"/>
      <c r="CS210" s="102"/>
      <c r="CT210" s="102"/>
      <c r="CU210" s="102"/>
      <c r="CV210" s="102"/>
      <c r="CW210" s="102"/>
      <c r="CX210" s="102"/>
      <c r="CY210" s="102"/>
      <c r="CZ210" s="102"/>
      <c r="DA210" s="102"/>
      <c r="DB210" s="102"/>
      <c r="DC210" s="102"/>
      <c r="DD210" s="102"/>
      <c r="DE210" s="102"/>
      <c r="DF210" s="106">
        <v>100</v>
      </c>
      <c r="DG210" s="102"/>
      <c r="DH210" s="106">
        <v>802</v>
      </c>
      <c r="DI210" s="107">
        <v>1156</v>
      </c>
      <c r="DJ210" s="108">
        <v>37356</v>
      </c>
      <c r="DK210" s="108">
        <v>93815</v>
      </c>
      <c r="DL210" s="108">
        <v>73240</v>
      </c>
      <c r="DM210" s="108">
        <v>45782</v>
      </c>
      <c r="DN210" s="108">
        <v>35547</v>
      </c>
      <c r="DO210" s="108">
        <v>15765</v>
      </c>
      <c r="DP210" s="108">
        <v>18104</v>
      </c>
      <c r="DQ210" s="108">
        <v>18253</v>
      </c>
      <c r="DR210" s="108">
        <v>16898</v>
      </c>
      <c r="DS210" s="108">
        <v>17409</v>
      </c>
      <c r="DT210" s="108">
        <v>28353</v>
      </c>
      <c r="DU210" s="112">
        <v>106696</v>
      </c>
      <c r="DV210" s="108">
        <v>34829</v>
      </c>
      <c r="DW210" s="108">
        <v>24236</v>
      </c>
      <c r="DX210" s="108">
        <v>26390</v>
      </c>
    </row>
    <row r="211" spans="1:128" x14ac:dyDescent="0.2">
      <c r="A211" s="105" t="s">
        <v>223</v>
      </c>
      <c r="B211" s="108">
        <v>68598</v>
      </c>
      <c r="C211" s="102"/>
      <c r="D211" s="108">
        <v>92088</v>
      </c>
      <c r="E211" s="102"/>
      <c r="F211" s="108">
        <v>60967</v>
      </c>
      <c r="G211" s="102"/>
      <c r="H211" s="108">
        <v>42761</v>
      </c>
      <c r="I211" s="102"/>
      <c r="J211" s="108">
        <v>92896</v>
      </c>
      <c r="K211" s="102"/>
      <c r="L211" s="108">
        <v>84370</v>
      </c>
      <c r="M211" s="102"/>
      <c r="N211" s="108">
        <v>88167</v>
      </c>
      <c r="O211" s="102"/>
      <c r="P211" s="108">
        <v>90580</v>
      </c>
      <c r="Q211" s="102"/>
      <c r="R211" s="108">
        <v>67975</v>
      </c>
      <c r="S211" s="102"/>
      <c r="T211" s="108">
        <v>73646</v>
      </c>
      <c r="U211" s="102"/>
      <c r="V211" s="108">
        <v>75240</v>
      </c>
      <c r="W211" s="102"/>
      <c r="X211" s="108">
        <v>54178</v>
      </c>
      <c r="Y211" s="102"/>
      <c r="Z211" s="108">
        <v>65335</v>
      </c>
      <c r="AA211" s="102"/>
      <c r="AB211" s="108">
        <v>80889</v>
      </c>
      <c r="AC211" s="102"/>
      <c r="AD211" s="108">
        <v>60014</v>
      </c>
      <c r="AE211" s="102"/>
      <c r="AF211" s="108">
        <v>57978</v>
      </c>
      <c r="AG211" s="102"/>
      <c r="AH211" s="108">
        <v>64613</v>
      </c>
      <c r="AI211" s="102"/>
      <c r="AJ211" s="108">
        <v>46312</v>
      </c>
      <c r="AK211" s="102"/>
      <c r="AL211" s="108">
        <v>45422</v>
      </c>
      <c r="AM211" s="102"/>
      <c r="AN211" s="108">
        <v>52336</v>
      </c>
      <c r="AO211" s="102"/>
      <c r="AP211" s="108">
        <v>45215</v>
      </c>
      <c r="AQ211" s="102"/>
      <c r="AR211" s="108">
        <v>50296</v>
      </c>
      <c r="AS211" s="102"/>
      <c r="AT211" s="108">
        <v>71074</v>
      </c>
      <c r="AU211" s="102"/>
      <c r="AV211" s="108">
        <v>62426</v>
      </c>
      <c r="AW211" s="102"/>
      <c r="AX211" s="108">
        <v>59326</v>
      </c>
      <c r="AY211" s="102"/>
      <c r="AZ211" s="108">
        <v>79216</v>
      </c>
      <c r="BA211" s="102"/>
      <c r="BB211" s="108">
        <v>64555</v>
      </c>
      <c r="BC211" s="102"/>
      <c r="BD211" s="108">
        <v>59016</v>
      </c>
      <c r="BE211" s="102"/>
      <c r="BF211" s="108">
        <v>71674</v>
      </c>
      <c r="BG211" s="102"/>
      <c r="BH211" s="108">
        <v>50304</v>
      </c>
      <c r="BI211" s="102"/>
      <c r="BJ211" s="108">
        <v>42424</v>
      </c>
      <c r="BK211" s="102"/>
      <c r="BL211" s="108">
        <v>53720</v>
      </c>
      <c r="BM211" s="102"/>
      <c r="BN211" s="108">
        <v>67557</v>
      </c>
      <c r="BO211" s="102"/>
      <c r="BP211" s="108">
        <v>50109</v>
      </c>
      <c r="BQ211" s="102"/>
      <c r="BR211" s="108">
        <v>66722</v>
      </c>
      <c r="BS211" s="102"/>
      <c r="BT211" s="108">
        <v>60148</v>
      </c>
      <c r="BU211" s="102"/>
      <c r="BV211" s="108">
        <v>69303</v>
      </c>
      <c r="BW211" s="102"/>
      <c r="BX211" s="108">
        <v>81040</v>
      </c>
      <c r="BY211" s="102"/>
      <c r="BZ211" s="108">
        <v>62574</v>
      </c>
      <c r="CA211" s="102"/>
      <c r="CB211" s="108">
        <v>62999</v>
      </c>
      <c r="CC211" s="102"/>
      <c r="CD211" s="108">
        <v>81692</v>
      </c>
      <c r="CE211" s="102"/>
      <c r="CF211" s="108">
        <v>56656</v>
      </c>
      <c r="CG211" s="102"/>
      <c r="CH211" s="108">
        <v>52298</v>
      </c>
      <c r="CI211" s="102"/>
      <c r="CJ211" s="108">
        <v>56919</v>
      </c>
      <c r="CK211" s="102"/>
      <c r="CL211" s="108">
        <v>42854</v>
      </c>
      <c r="CM211" s="102"/>
      <c r="CN211" s="108">
        <v>49494</v>
      </c>
      <c r="CO211" s="102"/>
      <c r="CP211" s="108">
        <v>77682</v>
      </c>
      <c r="CQ211" s="102"/>
      <c r="CR211" s="108">
        <v>63259</v>
      </c>
      <c r="CS211" s="102"/>
      <c r="CT211" s="108">
        <v>71308</v>
      </c>
      <c r="CU211" s="102"/>
      <c r="CV211" s="108">
        <v>83007</v>
      </c>
      <c r="CW211" s="102"/>
      <c r="CX211" s="108">
        <v>68953</v>
      </c>
      <c r="CY211" s="102"/>
      <c r="CZ211" s="108">
        <v>72319</v>
      </c>
      <c r="DA211" s="102"/>
      <c r="DB211" s="108">
        <v>63253</v>
      </c>
      <c r="DC211" s="102"/>
      <c r="DD211" s="108">
        <v>63400</v>
      </c>
      <c r="DE211" s="102"/>
      <c r="DF211" s="108">
        <v>45281</v>
      </c>
      <c r="DG211" s="102"/>
      <c r="DH211" s="108">
        <v>60140</v>
      </c>
      <c r="DI211" s="108">
        <v>57224</v>
      </c>
      <c r="DJ211" s="108">
        <v>46301</v>
      </c>
      <c r="DK211" s="108">
        <v>65539</v>
      </c>
      <c r="DL211" s="108">
        <v>63139</v>
      </c>
      <c r="DM211" s="108">
        <v>75084</v>
      </c>
      <c r="DN211" s="108">
        <v>88679</v>
      </c>
      <c r="DO211" s="108">
        <v>54302</v>
      </c>
      <c r="DP211" s="108">
        <v>32300</v>
      </c>
      <c r="DQ211" s="108">
        <v>32924</v>
      </c>
      <c r="DR211" s="108">
        <v>23836</v>
      </c>
      <c r="DS211" s="108">
        <v>23348</v>
      </c>
      <c r="DT211" s="108">
        <v>41113</v>
      </c>
      <c r="DU211" s="108">
        <v>36365</v>
      </c>
      <c r="DV211" s="108">
        <v>17813</v>
      </c>
      <c r="DW211" s="108">
        <v>25633</v>
      </c>
      <c r="DX211" s="108">
        <v>25774</v>
      </c>
    </row>
    <row r="212" spans="1:128" x14ac:dyDescent="0.2">
      <c r="A212" s="105" t="s">
        <v>789</v>
      </c>
      <c r="B212" s="108">
        <v>17205</v>
      </c>
      <c r="C212" s="114">
        <v>14151</v>
      </c>
      <c r="D212" s="108">
        <v>17318</v>
      </c>
      <c r="E212" s="114">
        <v>13020</v>
      </c>
      <c r="F212" s="108">
        <v>12215</v>
      </c>
      <c r="G212" s="104">
        <v>9944</v>
      </c>
      <c r="H212" s="108">
        <v>14497</v>
      </c>
      <c r="I212" s="114">
        <v>11204</v>
      </c>
      <c r="J212" s="108">
        <v>27051</v>
      </c>
      <c r="K212" s="114">
        <v>14232</v>
      </c>
      <c r="L212" s="108">
        <v>16809</v>
      </c>
      <c r="M212" s="114">
        <v>13123</v>
      </c>
      <c r="N212" s="108">
        <v>13170</v>
      </c>
      <c r="O212" s="114">
        <v>11863</v>
      </c>
      <c r="P212" s="108">
        <v>18178</v>
      </c>
      <c r="Q212" s="114">
        <v>12620</v>
      </c>
      <c r="R212" s="108">
        <v>15248</v>
      </c>
      <c r="S212" s="114">
        <v>13837</v>
      </c>
      <c r="T212" s="108">
        <v>15940</v>
      </c>
      <c r="U212" s="114">
        <v>15310</v>
      </c>
      <c r="V212" s="108">
        <v>22736</v>
      </c>
      <c r="W212" s="114">
        <v>19153</v>
      </c>
      <c r="X212" s="108">
        <v>19387</v>
      </c>
      <c r="Y212" s="114">
        <v>15967</v>
      </c>
      <c r="Z212" s="108">
        <v>19065</v>
      </c>
      <c r="AA212" s="114">
        <v>15822</v>
      </c>
      <c r="AB212" s="108">
        <v>19068</v>
      </c>
      <c r="AC212" s="114">
        <v>12758</v>
      </c>
      <c r="AD212" s="108">
        <v>12868</v>
      </c>
      <c r="AE212" s="114">
        <v>13575</v>
      </c>
      <c r="AF212" s="108">
        <v>12704</v>
      </c>
      <c r="AG212" s="114">
        <v>10742</v>
      </c>
      <c r="AH212" s="108">
        <v>23699</v>
      </c>
      <c r="AI212" s="114">
        <v>15329</v>
      </c>
      <c r="AJ212" s="108">
        <v>13351</v>
      </c>
      <c r="AK212" s="114">
        <v>11597</v>
      </c>
      <c r="AL212" s="108">
        <v>12630</v>
      </c>
      <c r="AM212" s="114">
        <v>12464</v>
      </c>
      <c r="AN212" s="108">
        <v>15977</v>
      </c>
      <c r="AO212" s="114">
        <v>12562</v>
      </c>
      <c r="AP212" s="108">
        <v>12806</v>
      </c>
      <c r="AQ212" s="114">
        <v>12553</v>
      </c>
      <c r="AR212" s="108">
        <v>13606</v>
      </c>
      <c r="AS212" s="114">
        <v>15701</v>
      </c>
      <c r="AT212" s="108">
        <v>25969</v>
      </c>
      <c r="AU212" s="114">
        <v>15340</v>
      </c>
      <c r="AV212" s="108">
        <v>19062</v>
      </c>
      <c r="AW212" s="114">
        <v>16412</v>
      </c>
      <c r="AX212" s="108">
        <v>19977</v>
      </c>
      <c r="AY212" s="114">
        <v>17150</v>
      </c>
      <c r="AZ212" s="108">
        <v>21338</v>
      </c>
      <c r="BA212" s="114">
        <v>14829</v>
      </c>
      <c r="BB212" s="108">
        <v>13996</v>
      </c>
      <c r="BC212" s="114">
        <v>15919</v>
      </c>
      <c r="BD212" s="108">
        <v>16304</v>
      </c>
      <c r="BE212" s="114">
        <v>14287</v>
      </c>
      <c r="BF212" s="108">
        <v>25408</v>
      </c>
      <c r="BG212" s="114">
        <v>16804</v>
      </c>
      <c r="BH212" s="108">
        <v>17329</v>
      </c>
      <c r="BI212" s="114">
        <v>18065</v>
      </c>
      <c r="BJ212" s="108">
        <v>15088</v>
      </c>
      <c r="BK212" s="114">
        <v>16565</v>
      </c>
      <c r="BL212" s="108">
        <v>19159</v>
      </c>
      <c r="BM212" s="114">
        <v>15152</v>
      </c>
      <c r="BN212" s="108">
        <v>15339</v>
      </c>
      <c r="BO212" s="114">
        <v>18832</v>
      </c>
      <c r="BP212" s="108">
        <v>16435</v>
      </c>
      <c r="BQ212" s="114">
        <v>18130</v>
      </c>
      <c r="BR212" s="108">
        <v>26263</v>
      </c>
      <c r="BS212" s="114">
        <v>20003</v>
      </c>
      <c r="BT212" s="108">
        <v>23830</v>
      </c>
      <c r="BU212" s="114">
        <v>22879</v>
      </c>
      <c r="BV212" s="108">
        <v>23741</v>
      </c>
      <c r="BW212" s="114">
        <v>27410</v>
      </c>
      <c r="BX212" s="108">
        <v>22743</v>
      </c>
      <c r="BY212" s="114">
        <v>19687</v>
      </c>
      <c r="BZ212" s="108">
        <v>14812</v>
      </c>
      <c r="CA212" s="114">
        <v>18455</v>
      </c>
      <c r="CB212" s="108">
        <v>16170</v>
      </c>
      <c r="CC212" s="114">
        <v>18343</v>
      </c>
      <c r="CD212" s="108">
        <v>26612</v>
      </c>
      <c r="CE212" s="114">
        <v>20080</v>
      </c>
      <c r="CF212" s="108">
        <v>22164</v>
      </c>
      <c r="CG212" s="114">
        <v>24984</v>
      </c>
      <c r="CH212" s="108">
        <v>18151</v>
      </c>
      <c r="CI212" s="114">
        <v>19625</v>
      </c>
      <c r="CJ212" s="108">
        <v>20600</v>
      </c>
      <c r="CK212" s="114">
        <v>21493</v>
      </c>
      <c r="CL212" s="108">
        <v>23756</v>
      </c>
      <c r="CM212" s="114">
        <v>21005</v>
      </c>
      <c r="CN212" s="108">
        <v>16607</v>
      </c>
      <c r="CO212" s="114">
        <v>21805</v>
      </c>
      <c r="CP212" s="108">
        <v>29159</v>
      </c>
      <c r="CQ212" s="114">
        <v>22944</v>
      </c>
      <c r="CR212" s="108">
        <v>23728</v>
      </c>
      <c r="CS212" s="114">
        <v>26605</v>
      </c>
      <c r="CT212" s="108">
        <v>25234</v>
      </c>
      <c r="CU212" s="114">
        <v>31805</v>
      </c>
      <c r="CV212" s="108">
        <v>23453</v>
      </c>
      <c r="CW212" s="114">
        <v>23496</v>
      </c>
      <c r="CX212" s="108">
        <v>15001</v>
      </c>
      <c r="CY212" s="114">
        <v>22402</v>
      </c>
      <c r="CZ212" s="108">
        <v>14568</v>
      </c>
      <c r="DA212" s="114">
        <v>22653</v>
      </c>
      <c r="DB212" s="108">
        <v>18850</v>
      </c>
      <c r="DC212" s="114">
        <v>23516</v>
      </c>
      <c r="DD212" s="108">
        <v>15059</v>
      </c>
      <c r="DE212" s="114">
        <v>28872</v>
      </c>
      <c r="DF212" s="108">
        <v>14577</v>
      </c>
      <c r="DG212" s="114">
        <v>25736</v>
      </c>
      <c r="DH212" s="108">
        <v>19588</v>
      </c>
      <c r="DI212" s="108">
        <v>17974</v>
      </c>
      <c r="DJ212" s="108">
        <v>17760</v>
      </c>
      <c r="DK212" s="108">
        <v>23690</v>
      </c>
      <c r="DL212" s="108">
        <v>18891</v>
      </c>
      <c r="DM212" s="108">
        <v>21201</v>
      </c>
      <c r="DN212" s="108">
        <v>21847</v>
      </c>
      <c r="DO212" s="108">
        <v>14517</v>
      </c>
      <c r="DP212" s="108">
        <v>16321</v>
      </c>
      <c r="DQ212" s="108">
        <v>24774</v>
      </c>
      <c r="DR212" s="108">
        <v>19056</v>
      </c>
      <c r="DS212" s="108">
        <v>18657</v>
      </c>
      <c r="DT212" s="108">
        <v>22849</v>
      </c>
      <c r="DU212" s="108">
        <v>15663</v>
      </c>
      <c r="DV212" s="108">
        <v>18097</v>
      </c>
      <c r="DW212" s="108">
        <v>30750</v>
      </c>
      <c r="DX212" s="108">
        <v>24878</v>
      </c>
    </row>
    <row r="213" spans="1:128" x14ac:dyDescent="0.2">
      <c r="A213" s="105" t="s">
        <v>401</v>
      </c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6">
        <v>616</v>
      </c>
      <c r="W213" s="103">
        <v>281</v>
      </c>
      <c r="X213" s="106">
        <v>744</v>
      </c>
      <c r="Y213" s="104">
        <v>2343</v>
      </c>
      <c r="Z213" s="106">
        <v>754</v>
      </c>
      <c r="AA213" s="104">
        <v>2617</v>
      </c>
      <c r="AB213" s="106">
        <v>630</v>
      </c>
      <c r="AC213" s="104">
        <v>4235</v>
      </c>
      <c r="AD213" s="107">
        <v>1336</v>
      </c>
      <c r="AE213" s="104">
        <v>5372</v>
      </c>
      <c r="AF213" s="107">
        <v>1449</v>
      </c>
      <c r="AG213" s="104">
        <v>6720</v>
      </c>
      <c r="AH213" s="107">
        <v>1878</v>
      </c>
      <c r="AI213" s="104">
        <v>6650</v>
      </c>
      <c r="AJ213" s="107">
        <v>1916</v>
      </c>
      <c r="AK213" s="104">
        <v>8954</v>
      </c>
      <c r="AL213" s="107">
        <v>1923</v>
      </c>
      <c r="AM213" s="104">
        <v>7982</v>
      </c>
      <c r="AN213" s="107">
        <v>2296</v>
      </c>
      <c r="AO213" s="104">
        <v>9928</v>
      </c>
      <c r="AP213" s="107">
        <v>2552</v>
      </c>
      <c r="AQ213" s="114">
        <v>11288</v>
      </c>
      <c r="AR213" s="107">
        <v>3605</v>
      </c>
      <c r="AS213" s="114">
        <v>11785</v>
      </c>
      <c r="AT213" s="107">
        <v>5473</v>
      </c>
      <c r="AU213" s="114">
        <v>10063</v>
      </c>
      <c r="AV213" s="107">
        <v>4603</v>
      </c>
      <c r="AW213" s="114">
        <v>12057</v>
      </c>
      <c r="AX213" s="107">
        <v>5025</v>
      </c>
      <c r="AY213" s="114">
        <v>11081</v>
      </c>
      <c r="AZ213" s="107">
        <v>7741</v>
      </c>
      <c r="BA213" s="114">
        <v>11846</v>
      </c>
      <c r="BB213" s="107">
        <v>5907</v>
      </c>
      <c r="BC213" s="114">
        <v>10851</v>
      </c>
      <c r="BD213" s="107">
        <v>8202</v>
      </c>
      <c r="BE213" s="114">
        <v>10718</v>
      </c>
      <c r="BF213" s="107">
        <v>9201</v>
      </c>
      <c r="BG213" s="104">
        <v>9611</v>
      </c>
      <c r="BH213" s="107">
        <v>8476</v>
      </c>
      <c r="BI213" s="114">
        <v>10336</v>
      </c>
      <c r="BJ213" s="107">
        <v>7628</v>
      </c>
      <c r="BK213" s="104">
        <v>9794</v>
      </c>
      <c r="BL213" s="108">
        <v>10097</v>
      </c>
      <c r="BM213" s="104">
        <v>9972</v>
      </c>
      <c r="BN213" s="107">
        <v>8584</v>
      </c>
      <c r="BO213" s="114">
        <v>10368</v>
      </c>
      <c r="BP213" s="107">
        <v>7392</v>
      </c>
      <c r="BQ213" s="104">
        <v>8406</v>
      </c>
      <c r="BR213" s="108">
        <v>10058</v>
      </c>
      <c r="BS213" s="114">
        <v>10036</v>
      </c>
      <c r="BT213" s="107">
        <v>8417</v>
      </c>
      <c r="BU213" s="104">
        <v>9275</v>
      </c>
      <c r="BV213" s="107">
        <v>7201</v>
      </c>
      <c r="BW213" s="104">
        <v>8747</v>
      </c>
      <c r="BX213" s="107">
        <v>9840</v>
      </c>
      <c r="BY213" s="104">
        <v>9235</v>
      </c>
      <c r="BZ213" s="107">
        <v>8617</v>
      </c>
      <c r="CA213" s="104">
        <v>9401</v>
      </c>
      <c r="CB213" s="107">
        <v>7626</v>
      </c>
      <c r="CC213" s="104">
        <v>8895</v>
      </c>
      <c r="CD213" s="108">
        <v>10183</v>
      </c>
      <c r="CE213" s="104">
        <v>8356</v>
      </c>
      <c r="CF213" s="107">
        <v>7875</v>
      </c>
      <c r="CG213" s="104">
        <v>7883</v>
      </c>
      <c r="CH213" s="107">
        <v>6729</v>
      </c>
      <c r="CI213" s="104">
        <v>7921</v>
      </c>
      <c r="CJ213" s="107">
        <v>8960</v>
      </c>
      <c r="CK213" s="104">
        <v>7279</v>
      </c>
      <c r="CL213" s="107">
        <v>8295</v>
      </c>
      <c r="CM213" s="104">
        <v>7383</v>
      </c>
      <c r="CN213" s="107">
        <v>6865</v>
      </c>
      <c r="CO213" s="104">
        <v>7457</v>
      </c>
      <c r="CP213" s="108">
        <v>11502</v>
      </c>
      <c r="CQ213" s="104">
        <v>7953</v>
      </c>
      <c r="CR213" s="107">
        <v>7793</v>
      </c>
      <c r="CS213" s="104">
        <v>7627</v>
      </c>
      <c r="CT213" s="107">
        <v>9185</v>
      </c>
      <c r="CU213" s="104">
        <v>6885</v>
      </c>
      <c r="CV213" s="108">
        <v>12789</v>
      </c>
      <c r="CW213" s="104">
        <v>6625</v>
      </c>
      <c r="CX213" s="108">
        <v>11287</v>
      </c>
      <c r="CY213" s="104">
        <v>5485</v>
      </c>
      <c r="CZ213" s="108">
        <v>11301</v>
      </c>
      <c r="DA213" s="104">
        <v>4582</v>
      </c>
      <c r="DB213" s="108">
        <v>18786</v>
      </c>
      <c r="DC213" s="104">
        <v>4866</v>
      </c>
      <c r="DD213" s="108">
        <v>14008</v>
      </c>
      <c r="DE213" s="104">
        <v>3573</v>
      </c>
      <c r="DF213" s="108">
        <v>16856</v>
      </c>
      <c r="DG213" s="104">
        <v>2626</v>
      </c>
      <c r="DH213" s="108">
        <v>19354</v>
      </c>
      <c r="DI213" s="108">
        <v>25112</v>
      </c>
      <c r="DJ213" s="108">
        <v>23165</v>
      </c>
      <c r="DK213" s="108">
        <v>32226</v>
      </c>
      <c r="DL213" s="108">
        <v>25303</v>
      </c>
      <c r="DM213" s="108">
        <v>21777</v>
      </c>
      <c r="DN213" s="108">
        <v>27814</v>
      </c>
      <c r="DO213" s="108">
        <v>25989</v>
      </c>
      <c r="DP213" s="108">
        <v>30606</v>
      </c>
      <c r="DQ213" s="108">
        <v>32601</v>
      </c>
      <c r="DR213" s="108">
        <v>35839</v>
      </c>
      <c r="DS213" s="108">
        <v>25420</v>
      </c>
      <c r="DT213" s="108">
        <v>26439</v>
      </c>
      <c r="DU213" s="108">
        <v>19498</v>
      </c>
      <c r="DV213" s="108">
        <v>23825</v>
      </c>
      <c r="DW213" s="108">
        <v>30919</v>
      </c>
      <c r="DX213" s="108">
        <v>23252</v>
      </c>
    </row>
    <row r="214" spans="1:128" x14ac:dyDescent="0.2">
      <c r="A214" s="105" t="s">
        <v>402</v>
      </c>
      <c r="B214" s="107">
        <v>8779</v>
      </c>
      <c r="C214" s="103">
        <v>275</v>
      </c>
      <c r="D214" s="108">
        <v>17269</v>
      </c>
      <c r="E214" s="104">
        <v>2570</v>
      </c>
      <c r="F214" s="108">
        <v>18409</v>
      </c>
      <c r="G214" s="104">
        <v>1250</v>
      </c>
      <c r="H214" s="108">
        <v>23505</v>
      </c>
      <c r="I214" s="104">
        <v>3970</v>
      </c>
      <c r="J214" s="108">
        <v>27920</v>
      </c>
      <c r="K214" s="104">
        <v>5945</v>
      </c>
      <c r="L214" s="108">
        <v>32202</v>
      </c>
      <c r="M214" s="104">
        <v>5637</v>
      </c>
      <c r="N214" s="108">
        <v>34691</v>
      </c>
      <c r="O214" s="104">
        <v>5493</v>
      </c>
      <c r="P214" s="108">
        <v>30016</v>
      </c>
      <c r="Q214" s="104">
        <v>5934</v>
      </c>
      <c r="R214" s="108">
        <v>17294</v>
      </c>
      <c r="S214" s="104">
        <v>3819</v>
      </c>
      <c r="T214" s="108">
        <v>22443</v>
      </c>
      <c r="U214" s="104">
        <v>5021</v>
      </c>
      <c r="V214" s="108">
        <v>34687</v>
      </c>
      <c r="W214" s="104">
        <v>8574</v>
      </c>
      <c r="X214" s="108">
        <v>25534</v>
      </c>
      <c r="Y214" s="104">
        <v>4473</v>
      </c>
      <c r="Z214" s="108">
        <v>18401</v>
      </c>
      <c r="AA214" s="104">
        <v>4494</v>
      </c>
      <c r="AB214" s="108">
        <v>29765</v>
      </c>
      <c r="AC214" s="104">
        <v>7257</v>
      </c>
      <c r="AD214" s="108">
        <v>21558</v>
      </c>
      <c r="AE214" s="114">
        <v>21938</v>
      </c>
      <c r="AF214" s="107">
        <v>6713</v>
      </c>
      <c r="AG214" s="114">
        <v>68098</v>
      </c>
      <c r="AH214" s="108">
        <v>13021</v>
      </c>
      <c r="AI214" s="114">
        <v>25553</v>
      </c>
      <c r="AJ214" s="107">
        <v>3120</v>
      </c>
      <c r="AK214" s="114">
        <v>41585</v>
      </c>
      <c r="AL214" s="108">
        <v>17279</v>
      </c>
      <c r="AM214" s="114">
        <v>31814</v>
      </c>
      <c r="AN214" s="108">
        <v>17827</v>
      </c>
      <c r="AO214" s="114">
        <v>31079</v>
      </c>
      <c r="AP214" s="108">
        <v>13573</v>
      </c>
      <c r="AQ214" s="114">
        <v>15850</v>
      </c>
      <c r="AR214" s="108">
        <v>30756</v>
      </c>
      <c r="AS214" s="114">
        <v>37210</v>
      </c>
      <c r="AT214" s="108">
        <v>44142</v>
      </c>
      <c r="AU214" s="114">
        <v>38661</v>
      </c>
      <c r="AV214" s="108">
        <v>19818</v>
      </c>
      <c r="AW214" s="114">
        <v>47907</v>
      </c>
      <c r="AX214" s="108">
        <v>32462</v>
      </c>
      <c r="AY214" s="114">
        <v>68698</v>
      </c>
      <c r="AZ214" s="108">
        <v>31947</v>
      </c>
      <c r="BA214" s="114">
        <v>74698</v>
      </c>
      <c r="BB214" s="107">
        <v>3702</v>
      </c>
      <c r="BC214" s="114">
        <v>80545</v>
      </c>
      <c r="BD214" s="108">
        <v>31938</v>
      </c>
      <c r="BE214" s="114">
        <v>97188</v>
      </c>
      <c r="BF214" s="108">
        <v>44636</v>
      </c>
      <c r="BG214" s="114">
        <v>89115</v>
      </c>
      <c r="BH214" s="108">
        <v>25023</v>
      </c>
      <c r="BI214" s="115">
        <v>100836</v>
      </c>
      <c r="BJ214" s="108">
        <v>21318</v>
      </c>
      <c r="BK214" s="115">
        <v>124245</v>
      </c>
      <c r="BL214" s="108">
        <v>42677</v>
      </c>
      <c r="BM214" s="115">
        <v>141091</v>
      </c>
      <c r="BN214" s="108">
        <v>56616</v>
      </c>
      <c r="BO214" s="115">
        <v>126539</v>
      </c>
      <c r="BP214" s="108">
        <v>33923</v>
      </c>
      <c r="BQ214" s="115">
        <v>133210</v>
      </c>
      <c r="BR214" s="108">
        <v>82359</v>
      </c>
      <c r="BS214" s="115">
        <v>135934</v>
      </c>
      <c r="BT214" s="108">
        <v>39853</v>
      </c>
      <c r="BU214" s="115">
        <v>137852</v>
      </c>
      <c r="BV214" s="108">
        <v>24802</v>
      </c>
      <c r="BW214" s="115">
        <v>167879</v>
      </c>
      <c r="BX214" s="108">
        <v>63781</v>
      </c>
      <c r="BY214" s="115">
        <v>127689</v>
      </c>
      <c r="BZ214" s="108">
        <v>48421</v>
      </c>
      <c r="CA214" s="115">
        <v>177367</v>
      </c>
      <c r="CB214" s="108">
        <v>47908</v>
      </c>
      <c r="CC214" s="115">
        <v>152930</v>
      </c>
      <c r="CD214" s="108">
        <v>49254</v>
      </c>
      <c r="CE214" s="115">
        <v>132472</v>
      </c>
      <c r="CF214" s="108">
        <v>85723</v>
      </c>
      <c r="CG214" s="115">
        <v>143071</v>
      </c>
      <c r="CH214" s="108">
        <v>63569</v>
      </c>
      <c r="CI214" s="115">
        <v>174564</v>
      </c>
      <c r="CJ214" s="108">
        <v>71070</v>
      </c>
      <c r="CK214" s="115">
        <v>237965</v>
      </c>
      <c r="CL214" s="108">
        <v>64017</v>
      </c>
      <c r="CM214" s="115">
        <v>123539</v>
      </c>
      <c r="CN214" s="108">
        <v>47531</v>
      </c>
      <c r="CO214" s="115">
        <v>142747</v>
      </c>
      <c r="CP214" s="112">
        <v>132756</v>
      </c>
      <c r="CQ214" s="115">
        <v>184453</v>
      </c>
      <c r="CR214" s="108">
        <v>56992</v>
      </c>
      <c r="CS214" s="115">
        <v>153343</v>
      </c>
      <c r="CT214" s="108">
        <v>52036</v>
      </c>
      <c r="CU214" s="115">
        <v>170825</v>
      </c>
      <c r="CV214" s="112">
        <v>104326</v>
      </c>
      <c r="CW214" s="115">
        <v>172260</v>
      </c>
      <c r="CX214" s="108">
        <v>75969</v>
      </c>
      <c r="CY214" s="115">
        <v>182495</v>
      </c>
      <c r="CZ214" s="108">
        <v>66435</v>
      </c>
      <c r="DA214" s="115">
        <v>153859</v>
      </c>
      <c r="DB214" s="108">
        <v>86029</v>
      </c>
      <c r="DC214" s="115">
        <v>181866</v>
      </c>
      <c r="DD214" s="108">
        <v>68711</v>
      </c>
      <c r="DE214" s="115">
        <v>201195</v>
      </c>
      <c r="DF214" s="108">
        <v>76914</v>
      </c>
      <c r="DG214" s="115">
        <v>186082</v>
      </c>
      <c r="DH214" s="112">
        <v>102473</v>
      </c>
      <c r="DI214" s="108">
        <v>43754</v>
      </c>
      <c r="DJ214" s="108">
        <v>57946</v>
      </c>
      <c r="DK214" s="112">
        <v>103223</v>
      </c>
      <c r="DL214" s="108">
        <v>80913</v>
      </c>
      <c r="DM214" s="112">
        <v>109221</v>
      </c>
      <c r="DN214" s="108">
        <v>91169</v>
      </c>
      <c r="DO214" s="108">
        <v>39595</v>
      </c>
      <c r="DP214" s="108">
        <v>56462</v>
      </c>
      <c r="DQ214" s="112">
        <v>130824</v>
      </c>
      <c r="DR214" s="112">
        <v>126514</v>
      </c>
      <c r="DS214" s="112">
        <v>137908</v>
      </c>
      <c r="DT214" s="112">
        <v>202388</v>
      </c>
      <c r="DU214" s="108">
        <v>99483</v>
      </c>
      <c r="DV214" s="108">
        <v>59511</v>
      </c>
      <c r="DW214" s="108">
        <v>51987</v>
      </c>
      <c r="DX214" s="108">
        <v>22083</v>
      </c>
    </row>
    <row r="215" spans="1:128" x14ac:dyDescent="0.2">
      <c r="A215" s="105" t="s">
        <v>210</v>
      </c>
      <c r="B215" s="107">
        <v>5867</v>
      </c>
      <c r="C215" s="114">
        <v>13905</v>
      </c>
      <c r="D215" s="108">
        <v>12953</v>
      </c>
      <c r="E215" s="114">
        <v>13811</v>
      </c>
      <c r="F215" s="108">
        <v>26443</v>
      </c>
      <c r="G215" s="114">
        <v>14438</v>
      </c>
      <c r="H215" s="107">
        <v>6082</v>
      </c>
      <c r="I215" s="114">
        <v>12737</v>
      </c>
      <c r="J215" s="108">
        <v>11189</v>
      </c>
      <c r="K215" s="114">
        <v>12793</v>
      </c>
      <c r="L215" s="107">
        <v>6303</v>
      </c>
      <c r="M215" s="114">
        <v>14875</v>
      </c>
      <c r="N215" s="108">
        <v>10028</v>
      </c>
      <c r="O215" s="114">
        <v>13688</v>
      </c>
      <c r="P215" s="108">
        <v>16041</v>
      </c>
      <c r="Q215" s="114">
        <v>11565</v>
      </c>
      <c r="R215" s="107">
        <v>6559</v>
      </c>
      <c r="S215" s="114">
        <v>13960</v>
      </c>
      <c r="T215" s="108">
        <v>13984</v>
      </c>
      <c r="U215" s="114">
        <v>12694</v>
      </c>
      <c r="V215" s="108">
        <v>47715</v>
      </c>
      <c r="W215" s="114">
        <v>12844</v>
      </c>
      <c r="X215" s="108">
        <v>11543</v>
      </c>
      <c r="Y215" s="114">
        <v>12648</v>
      </c>
      <c r="Z215" s="108">
        <v>11789</v>
      </c>
      <c r="AA215" s="114">
        <v>12705</v>
      </c>
      <c r="AB215" s="108">
        <v>20705</v>
      </c>
      <c r="AC215" s="114">
        <v>15730</v>
      </c>
      <c r="AD215" s="108">
        <v>13093</v>
      </c>
      <c r="AE215" s="114">
        <v>13123</v>
      </c>
      <c r="AF215" s="108">
        <v>22861</v>
      </c>
      <c r="AG215" s="114">
        <v>15024</v>
      </c>
      <c r="AH215" s="108">
        <v>26690</v>
      </c>
      <c r="AI215" s="114">
        <v>14218</v>
      </c>
      <c r="AJ215" s="108">
        <v>26585</v>
      </c>
      <c r="AK215" s="114">
        <v>14046</v>
      </c>
      <c r="AL215" s="108">
        <v>19299</v>
      </c>
      <c r="AM215" s="114">
        <v>15891</v>
      </c>
      <c r="AN215" s="108">
        <v>20164</v>
      </c>
      <c r="AO215" s="114">
        <v>14006</v>
      </c>
      <c r="AP215" s="108">
        <v>16272</v>
      </c>
      <c r="AQ215" s="114">
        <v>16440</v>
      </c>
      <c r="AR215" s="108">
        <v>17504</v>
      </c>
      <c r="AS215" s="114">
        <v>14778</v>
      </c>
      <c r="AT215" s="108">
        <v>21405</v>
      </c>
      <c r="AU215" s="114">
        <v>13783</v>
      </c>
      <c r="AV215" s="108">
        <v>20295</v>
      </c>
      <c r="AW215" s="114">
        <v>13195</v>
      </c>
      <c r="AX215" s="108">
        <v>16240</v>
      </c>
      <c r="AY215" s="114">
        <v>14752</v>
      </c>
      <c r="AZ215" s="108">
        <v>25059</v>
      </c>
      <c r="BA215" s="114">
        <v>14418</v>
      </c>
      <c r="BB215" s="108">
        <v>25790</v>
      </c>
      <c r="BC215" s="114">
        <v>10955</v>
      </c>
      <c r="BD215" s="108">
        <v>38572</v>
      </c>
      <c r="BE215" s="114">
        <v>13267</v>
      </c>
      <c r="BF215" s="108">
        <v>52785</v>
      </c>
      <c r="BG215" s="114">
        <v>12347</v>
      </c>
      <c r="BH215" s="108">
        <v>47151</v>
      </c>
      <c r="BI215" s="114">
        <v>13686</v>
      </c>
      <c r="BJ215" s="108">
        <v>34804</v>
      </c>
      <c r="BK215" s="114">
        <v>15144</v>
      </c>
      <c r="BL215" s="108">
        <v>41747</v>
      </c>
      <c r="BM215" s="114">
        <v>11643</v>
      </c>
      <c r="BN215" s="108">
        <v>37589</v>
      </c>
      <c r="BO215" s="114">
        <v>12829</v>
      </c>
      <c r="BP215" s="108">
        <v>37668</v>
      </c>
      <c r="BQ215" s="114">
        <v>12018</v>
      </c>
      <c r="BR215" s="108">
        <v>41531</v>
      </c>
      <c r="BS215" s="114">
        <v>12304</v>
      </c>
      <c r="BT215" s="108">
        <v>23714</v>
      </c>
      <c r="BU215" s="114">
        <v>10500</v>
      </c>
      <c r="BV215" s="108">
        <v>25100</v>
      </c>
      <c r="BW215" s="114">
        <v>11591</v>
      </c>
      <c r="BX215" s="108">
        <v>44465</v>
      </c>
      <c r="BY215" s="114">
        <v>11024</v>
      </c>
      <c r="BZ215" s="108">
        <v>28032</v>
      </c>
      <c r="CA215" s="114">
        <v>11737</v>
      </c>
      <c r="CB215" s="108">
        <v>33634</v>
      </c>
      <c r="CC215" s="114">
        <v>12094</v>
      </c>
      <c r="CD215" s="108">
        <v>28359</v>
      </c>
      <c r="CE215" s="114">
        <v>10528</v>
      </c>
      <c r="CF215" s="108">
        <v>29523</v>
      </c>
      <c r="CG215" s="114">
        <v>12444</v>
      </c>
      <c r="CH215" s="108">
        <v>27730</v>
      </c>
      <c r="CI215" s="114">
        <v>10695</v>
      </c>
      <c r="CJ215" s="108">
        <v>26029</v>
      </c>
      <c r="CK215" s="114">
        <v>10775</v>
      </c>
      <c r="CL215" s="108">
        <v>26983</v>
      </c>
      <c r="CM215" s="114">
        <v>11478</v>
      </c>
      <c r="CN215" s="108">
        <v>20802</v>
      </c>
      <c r="CO215" s="114">
        <v>10279</v>
      </c>
      <c r="CP215" s="108">
        <v>58850</v>
      </c>
      <c r="CQ215" s="114">
        <v>10189</v>
      </c>
      <c r="CR215" s="108">
        <v>21532</v>
      </c>
      <c r="CS215" s="104">
        <v>9933</v>
      </c>
      <c r="CT215" s="108">
        <v>22554</v>
      </c>
      <c r="CU215" s="114">
        <v>12159</v>
      </c>
      <c r="CV215" s="108">
        <v>29844</v>
      </c>
      <c r="CW215" s="104">
        <v>9815</v>
      </c>
      <c r="CX215" s="108">
        <v>22511</v>
      </c>
      <c r="CY215" s="114">
        <v>10746</v>
      </c>
      <c r="CZ215" s="108">
        <v>21810</v>
      </c>
      <c r="DA215" s="114">
        <v>10893</v>
      </c>
      <c r="DB215" s="108">
        <v>25744</v>
      </c>
      <c r="DC215" s="104">
        <v>9660</v>
      </c>
      <c r="DD215" s="108">
        <v>21079</v>
      </c>
      <c r="DE215" s="114">
        <v>11356</v>
      </c>
      <c r="DF215" s="108">
        <v>18488</v>
      </c>
      <c r="DG215" s="104">
        <v>9657</v>
      </c>
      <c r="DH215" s="108">
        <v>22927</v>
      </c>
      <c r="DI215" s="108">
        <v>21510</v>
      </c>
      <c r="DJ215" s="108">
        <v>18833</v>
      </c>
      <c r="DK215" s="108">
        <v>23899</v>
      </c>
      <c r="DL215" s="108">
        <v>19643</v>
      </c>
      <c r="DM215" s="108">
        <v>18634</v>
      </c>
      <c r="DN215" s="108">
        <v>26764</v>
      </c>
      <c r="DO215" s="108">
        <v>19452</v>
      </c>
      <c r="DP215" s="108">
        <v>20832</v>
      </c>
      <c r="DQ215" s="108">
        <v>23364</v>
      </c>
      <c r="DR215" s="108">
        <v>18185</v>
      </c>
      <c r="DS215" s="108">
        <v>23965</v>
      </c>
      <c r="DT215" s="108">
        <v>24665</v>
      </c>
      <c r="DU215" s="108">
        <v>16461</v>
      </c>
      <c r="DV215" s="108">
        <v>18953</v>
      </c>
      <c r="DW215" s="108">
        <v>25527</v>
      </c>
      <c r="DX215" s="108">
        <v>21869</v>
      </c>
    </row>
    <row r="216" spans="1:128" x14ac:dyDescent="0.2">
      <c r="A216" s="105" t="s">
        <v>209</v>
      </c>
      <c r="B216" s="108">
        <v>32595</v>
      </c>
      <c r="C216" s="114">
        <v>27105</v>
      </c>
      <c r="D216" s="108">
        <v>40039</v>
      </c>
      <c r="E216" s="114">
        <v>29109</v>
      </c>
      <c r="F216" s="108">
        <v>30171</v>
      </c>
      <c r="G216" s="114">
        <v>27477</v>
      </c>
      <c r="H216" s="108">
        <v>32265</v>
      </c>
      <c r="I216" s="114">
        <v>28259</v>
      </c>
      <c r="J216" s="108">
        <v>41286</v>
      </c>
      <c r="K216" s="114">
        <v>28221</v>
      </c>
      <c r="L216" s="108">
        <v>31285</v>
      </c>
      <c r="M216" s="114">
        <v>25896</v>
      </c>
      <c r="N216" s="108">
        <v>31301</v>
      </c>
      <c r="O216" s="114">
        <v>25706</v>
      </c>
      <c r="P216" s="108">
        <v>40325</v>
      </c>
      <c r="Q216" s="114">
        <v>26463</v>
      </c>
      <c r="R216" s="108">
        <v>31364</v>
      </c>
      <c r="S216" s="114">
        <v>25441</v>
      </c>
      <c r="T216" s="108">
        <v>31096</v>
      </c>
      <c r="U216" s="114">
        <v>23046</v>
      </c>
      <c r="V216" s="108">
        <v>37233</v>
      </c>
      <c r="W216" s="114">
        <v>26089</v>
      </c>
      <c r="X216" s="108">
        <v>29832</v>
      </c>
      <c r="Y216" s="114">
        <v>23140</v>
      </c>
      <c r="Z216" s="108">
        <v>31346</v>
      </c>
      <c r="AA216" s="114">
        <v>22959</v>
      </c>
      <c r="AB216" s="108">
        <v>43001</v>
      </c>
      <c r="AC216" s="114">
        <v>25345</v>
      </c>
      <c r="AD216" s="108">
        <v>29674</v>
      </c>
      <c r="AE216" s="114">
        <v>20775</v>
      </c>
      <c r="AF216" s="108">
        <v>32235</v>
      </c>
      <c r="AG216" s="114">
        <v>23165</v>
      </c>
      <c r="AH216" s="108">
        <v>39030</v>
      </c>
      <c r="AI216" s="114">
        <v>21590</v>
      </c>
      <c r="AJ216" s="108">
        <v>32372</v>
      </c>
      <c r="AK216" s="114">
        <v>22847</v>
      </c>
      <c r="AL216" s="108">
        <v>32675</v>
      </c>
      <c r="AM216" s="114">
        <v>23948</v>
      </c>
      <c r="AN216" s="108">
        <v>41969</v>
      </c>
      <c r="AO216" s="114">
        <v>22155</v>
      </c>
      <c r="AP216" s="108">
        <v>33673</v>
      </c>
      <c r="AQ216" s="114">
        <v>22687</v>
      </c>
      <c r="AR216" s="108">
        <v>33241</v>
      </c>
      <c r="AS216" s="114">
        <v>20514</v>
      </c>
      <c r="AT216" s="108">
        <v>40941</v>
      </c>
      <c r="AU216" s="114">
        <v>23329</v>
      </c>
      <c r="AV216" s="108">
        <v>30897</v>
      </c>
      <c r="AW216" s="114">
        <v>20691</v>
      </c>
      <c r="AX216" s="108">
        <v>32592</v>
      </c>
      <c r="AY216" s="114">
        <v>24431</v>
      </c>
      <c r="AZ216" s="108">
        <v>37278</v>
      </c>
      <c r="BA216" s="114">
        <v>21228</v>
      </c>
      <c r="BB216" s="108">
        <v>28126</v>
      </c>
      <c r="BC216" s="114">
        <v>22107</v>
      </c>
      <c r="BD216" s="108">
        <v>28362</v>
      </c>
      <c r="BE216" s="114">
        <v>22081</v>
      </c>
      <c r="BF216" s="108">
        <v>33205</v>
      </c>
      <c r="BG216" s="114">
        <v>19949</v>
      </c>
      <c r="BH216" s="108">
        <v>28251</v>
      </c>
      <c r="BI216" s="114">
        <v>20881</v>
      </c>
      <c r="BJ216" s="108">
        <v>29351</v>
      </c>
      <c r="BK216" s="114">
        <v>20670</v>
      </c>
      <c r="BL216" s="108">
        <v>33996</v>
      </c>
      <c r="BM216" s="114">
        <v>20816</v>
      </c>
      <c r="BN216" s="108">
        <v>25479</v>
      </c>
      <c r="BO216" s="114">
        <v>18349</v>
      </c>
      <c r="BP216" s="108">
        <v>28056</v>
      </c>
      <c r="BQ216" s="114">
        <v>17886</v>
      </c>
      <c r="BR216" s="108">
        <v>32263</v>
      </c>
      <c r="BS216" s="114">
        <v>17279</v>
      </c>
      <c r="BT216" s="108">
        <v>26518</v>
      </c>
      <c r="BU216" s="114">
        <v>18350</v>
      </c>
      <c r="BV216" s="108">
        <v>25461</v>
      </c>
      <c r="BW216" s="114">
        <v>17718</v>
      </c>
      <c r="BX216" s="108">
        <v>29208</v>
      </c>
      <c r="BY216" s="114">
        <v>16907</v>
      </c>
      <c r="BZ216" s="108">
        <v>22887</v>
      </c>
      <c r="CA216" s="114">
        <v>16854</v>
      </c>
      <c r="CB216" s="108">
        <v>22031</v>
      </c>
      <c r="CC216" s="114">
        <v>16644</v>
      </c>
      <c r="CD216" s="108">
        <v>25657</v>
      </c>
      <c r="CE216" s="114">
        <v>14314</v>
      </c>
      <c r="CF216" s="108">
        <v>22258</v>
      </c>
      <c r="CG216" s="114">
        <v>15347</v>
      </c>
      <c r="CH216" s="108">
        <v>19379</v>
      </c>
      <c r="CI216" s="114">
        <v>13165</v>
      </c>
      <c r="CJ216" s="108">
        <v>24831</v>
      </c>
      <c r="CK216" s="114">
        <v>15040</v>
      </c>
      <c r="CL216" s="108">
        <v>18702</v>
      </c>
      <c r="CM216" s="114">
        <v>13306</v>
      </c>
      <c r="CN216" s="108">
        <v>19777</v>
      </c>
      <c r="CO216" s="114">
        <v>12432</v>
      </c>
      <c r="CP216" s="108">
        <v>24846</v>
      </c>
      <c r="CQ216" s="114">
        <v>13168</v>
      </c>
      <c r="CR216" s="108">
        <v>18876</v>
      </c>
      <c r="CS216" s="114">
        <v>14039</v>
      </c>
      <c r="CT216" s="108">
        <v>18344</v>
      </c>
      <c r="CU216" s="114">
        <v>13529</v>
      </c>
      <c r="CV216" s="108">
        <v>23829</v>
      </c>
      <c r="CW216" s="114">
        <v>12613</v>
      </c>
      <c r="CX216" s="108">
        <v>21631</v>
      </c>
      <c r="CY216" s="114">
        <v>14705</v>
      </c>
      <c r="CZ216" s="108">
        <v>18999</v>
      </c>
      <c r="DA216" s="114">
        <v>12930</v>
      </c>
      <c r="DB216" s="108">
        <v>25354</v>
      </c>
      <c r="DC216" s="114">
        <v>13893</v>
      </c>
      <c r="DD216" s="108">
        <v>18508</v>
      </c>
      <c r="DE216" s="114">
        <v>13418</v>
      </c>
      <c r="DF216" s="108">
        <v>17592</v>
      </c>
      <c r="DG216" s="114">
        <v>12294</v>
      </c>
      <c r="DH216" s="108">
        <v>23925</v>
      </c>
      <c r="DI216" s="108">
        <v>17493</v>
      </c>
      <c r="DJ216" s="108">
        <v>16593</v>
      </c>
      <c r="DK216" s="108">
        <v>24648</v>
      </c>
      <c r="DL216" s="108">
        <v>17359</v>
      </c>
      <c r="DM216" s="108">
        <v>18347</v>
      </c>
      <c r="DN216" s="108">
        <v>24132</v>
      </c>
      <c r="DO216" s="108">
        <v>18573</v>
      </c>
      <c r="DP216" s="108">
        <v>17793</v>
      </c>
      <c r="DQ216" s="108">
        <v>21956</v>
      </c>
      <c r="DR216" s="108">
        <v>19357</v>
      </c>
      <c r="DS216" s="108">
        <v>18650</v>
      </c>
      <c r="DT216" s="108">
        <v>25318</v>
      </c>
      <c r="DU216" s="108">
        <v>20097</v>
      </c>
      <c r="DV216" s="108">
        <v>18059</v>
      </c>
      <c r="DW216" s="108">
        <v>20954</v>
      </c>
      <c r="DX216" s="108">
        <v>17836</v>
      </c>
    </row>
    <row r="217" spans="1:128" x14ac:dyDescent="0.2">
      <c r="A217" s="105" t="s">
        <v>428</v>
      </c>
      <c r="B217" s="102"/>
      <c r="C217" s="115">
        <v>571889</v>
      </c>
      <c r="D217" s="102"/>
      <c r="E217" s="115">
        <v>605862</v>
      </c>
      <c r="F217" s="102"/>
      <c r="G217" s="115">
        <v>573049</v>
      </c>
      <c r="H217" s="102"/>
      <c r="I217" s="115">
        <v>601443</v>
      </c>
      <c r="J217" s="102"/>
      <c r="K217" s="115">
        <v>591529</v>
      </c>
      <c r="L217" s="102"/>
      <c r="M217" s="115">
        <v>594794</v>
      </c>
      <c r="N217" s="102"/>
      <c r="O217" s="115">
        <v>629525</v>
      </c>
      <c r="P217" s="102"/>
      <c r="Q217" s="115">
        <v>636436</v>
      </c>
      <c r="R217" s="102"/>
      <c r="S217" s="115">
        <v>667703</v>
      </c>
      <c r="T217" s="102"/>
      <c r="U217" s="115">
        <v>613700</v>
      </c>
      <c r="V217" s="102"/>
      <c r="W217" s="115">
        <v>676905</v>
      </c>
      <c r="X217" s="102"/>
      <c r="Y217" s="115">
        <v>605223</v>
      </c>
      <c r="Z217" s="102"/>
      <c r="AA217" s="115">
        <v>617399</v>
      </c>
      <c r="AB217" s="102"/>
      <c r="AC217" s="115">
        <v>623261</v>
      </c>
      <c r="AD217" s="102"/>
      <c r="AE217" s="115">
        <v>587239</v>
      </c>
      <c r="AF217" s="102"/>
      <c r="AG217" s="115">
        <v>642901</v>
      </c>
      <c r="AH217" s="102"/>
      <c r="AI217" s="115">
        <v>580051</v>
      </c>
      <c r="AJ217" s="102"/>
      <c r="AK217" s="115">
        <v>587622</v>
      </c>
      <c r="AL217" s="108">
        <v>27325</v>
      </c>
      <c r="AM217" s="115">
        <v>598241</v>
      </c>
      <c r="AN217" s="108">
        <v>94787</v>
      </c>
      <c r="AO217" s="115">
        <v>593515</v>
      </c>
      <c r="AP217" s="112">
        <v>120074</v>
      </c>
      <c r="AQ217" s="115">
        <v>601241</v>
      </c>
      <c r="AR217" s="112">
        <v>129059</v>
      </c>
      <c r="AS217" s="115">
        <v>571910</v>
      </c>
      <c r="AT217" s="112">
        <v>104192</v>
      </c>
      <c r="AU217" s="115">
        <v>584998</v>
      </c>
      <c r="AV217" s="108">
        <v>84090</v>
      </c>
      <c r="AW217" s="115">
        <v>572447</v>
      </c>
      <c r="AX217" s="112">
        <v>125748</v>
      </c>
      <c r="AY217" s="115">
        <v>612153</v>
      </c>
      <c r="AZ217" s="108">
        <v>89467</v>
      </c>
      <c r="BA217" s="115">
        <v>563535</v>
      </c>
      <c r="BB217" s="108">
        <v>90505</v>
      </c>
      <c r="BC217" s="115">
        <v>591192</v>
      </c>
      <c r="BD217" s="108">
        <v>97706</v>
      </c>
      <c r="BE217" s="115">
        <v>615945</v>
      </c>
      <c r="BF217" s="112">
        <v>146649</v>
      </c>
      <c r="BG217" s="115">
        <v>558494</v>
      </c>
      <c r="BH217" s="108">
        <v>66629</v>
      </c>
      <c r="BI217" s="115">
        <v>604615</v>
      </c>
      <c r="BJ217" s="112">
        <v>104672</v>
      </c>
      <c r="BK217" s="115">
        <v>551183</v>
      </c>
      <c r="BL217" s="108">
        <v>75855</v>
      </c>
      <c r="BM217" s="115">
        <v>574510</v>
      </c>
      <c r="BN217" s="112">
        <v>103966</v>
      </c>
      <c r="BO217" s="115">
        <v>537871</v>
      </c>
      <c r="BP217" s="108">
        <v>70823</v>
      </c>
      <c r="BQ217" s="115">
        <v>492124</v>
      </c>
      <c r="BR217" s="108">
        <v>84876</v>
      </c>
      <c r="BS217" s="115">
        <v>532520</v>
      </c>
      <c r="BT217" s="108">
        <v>59245</v>
      </c>
      <c r="BU217" s="115">
        <v>535908</v>
      </c>
      <c r="BV217" s="108">
        <v>35321</v>
      </c>
      <c r="BW217" s="115">
        <v>539574</v>
      </c>
      <c r="BX217" s="108">
        <v>41533</v>
      </c>
      <c r="BY217" s="115">
        <v>502303</v>
      </c>
      <c r="BZ217" s="108">
        <v>30585</v>
      </c>
      <c r="CA217" s="115">
        <v>526652</v>
      </c>
      <c r="CB217" s="108">
        <v>36106</v>
      </c>
      <c r="CC217" s="115">
        <v>526319</v>
      </c>
      <c r="CD217" s="108">
        <v>42922</v>
      </c>
      <c r="CE217" s="115">
        <v>518642</v>
      </c>
      <c r="CF217" s="108">
        <v>31447</v>
      </c>
      <c r="CG217" s="115">
        <v>553949</v>
      </c>
      <c r="CH217" s="108">
        <v>30693</v>
      </c>
      <c r="CI217" s="115">
        <v>526639</v>
      </c>
      <c r="CJ217" s="108">
        <v>39892</v>
      </c>
      <c r="CK217" s="115">
        <v>546699</v>
      </c>
      <c r="CL217" s="108">
        <v>35422</v>
      </c>
      <c r="CM217" s="115">
        <v>522663</v>
      </c>
      <c r="CN217" s="108">
        <v>34109</v>
      </c>
      <c r="CO217" s="115">
        <v>500934</v>
      </c>
      <c r="CP217" s="108">
        <v>42388</v>
      </c>
      <c r="CQ217" s="115">
        <v>548668</v>
      </c>
      <c r="CR217" s="108">
        <v>33194</v>
      </c>
      <c r="CS217" s="115">
        <v>521052</v>
      </c>
      <c r="CT217" s="108">
        <v>31384</v>
      </c>
      <c r="CU217" s="115">
        <v>526784</v>
      </c>
      <c r="CV217" s="108">
        <v>37509</v>
      </c>
      <c r="CW217" s="115">
        <v>534337</v>
      </c>
      <c r="CX217" s="108">
        <v>31296</v>
      </c>
      <c r="CY217" s="115">
        <v>532686</v>
      </c>
      <c r="CZ217" s="108">
        <v>27926</v>
      </c>
      <c r="DA217" s="115">
        <v>512668</v>
      </c>
      <c r="DB217" s="108">
        <v>42868</v>
      </c>
      <c r="DC217" s="115">
        <v>529458</v>
      </c>
      <c r="DD217" s="108">
        <v>26342</v>
      </c>
      <c r="DE217" s="115">
        <v>528924</v>
      </c>
      <c r="DF217" s="108">
        <v>24334</v>
      </c>
      <c r="DG217" s="115">
        <v>510445</v>
      </c>
      <c r="DH217" s="108">
        <v>32209</v>
      </c>
      <c r="DI217" s="108">
        <v>27178</v>
      </c>
      <c r="DJ217" s="108">
        <v>26694</v>
      </c>
      <c r="DK217" s="108">
        <v>32789</v>
      </c>
      <c r="DL217" s="108">
        <v>23335</v>
      </c>
      <c r="DM217" s="108">
        <v>26603</v>
      </c>
      <c r="DN217" s="108">
        <v>30669</v>
      </c>
      <c r="DO217" s="108">
        <v>22223</v>
      </c>
      <c r="DP217" s="108">
        <v>22326</v>
      </c>
      <c r="DQ217" s="108">
        <v>27633</v>
      </c>
      <c r="DR217" s="108">
        <v>19994</v>
      </c>
      <c r="DS217" s="108">
        <v>19543</v>
      </c>
      <c r="DT217" s="108">
        <v>26019</v>
      </c>
      <c r="DU217" s="108">
        <v>19849</v>
      </c>
      <c r="DV217" s="108">
        <v>18361</v>
      </c>
      <c r="DW217" s="108">
        <v>22438</v>
      </c>
      <c r="DX217" s="108">
        <v>14544</v>
      </c>
    </row>
    <row r="218" spans="1:128" x14ac:dyDescent="0.2">
      <c r="A218" s="105" t="s">
        <v>202</v>
      </c>
      <c r="B218" s="112">
        <v>272475</v>
      </c>
      <c r="C218" s="115">
        <v>291501</v>
      </c>
      <c r="D218" s="112">
        <v>455092</v>
      </c>
      <c r="E218" s="115">
        <v>493674</v>
      </c>
      <c r="F218" s="112">
        <v>338563</v>
      </c>
      <c r="G218" s="115">
        <v>396203</v>
      </c>
      <c r="H218" s="112">
        <v>335965</v>
      </c>
      <c r="I218" s="115">
        <v>363327</v>
      </c>
      <c r="J218" s="112">
        <v>293284</v>
      </c>
      <c r="K218" s="115">
        <v>233639</v>
      </c>
      <c r="L218" s="112">
        <v>267183</v>
      </c>
      <c r="M218" s="115">
        <v>278917</v>
      </c>
      <c r="N218" s="112">
        <v>295519</v>
      </c>
      <c r="O218" s="115">
        <v>354567</v>
      </c>
      <c r="P218" s="112">
        <v>350910</v>
      </c>
      <c r="Q218" s="115">
        <v>331496</v>
      </c>
      <c r="R218" s="112">
        <v>249273</v>
      </c>
      <c r="S218" s="115">
        <v>252604</v>
      </c>
      <c r="T218" s="112">
        <v>231491</v>
      </c>
      <c r="U218" s="115">
        <v>238876</v>
      </c>
      <c r="V218" s="112">
        <v>335696</v>
      </c>
      <c r="W218" s="115">
        <v>297298</v>
      </c>
      <c r="X218" s="112">
        <v>232753</v>
      </c>
      <c r="Y218" s="115">
        <v>248151</v>
      </c>
      <c r="Z218" s="112">
        <v>235394</v>
      </c>
      <c r="AA218" s="115">
        <v>231390</v>
      </c>
      <c r="AB218" s="112">
        <v>359385</v>
      </c>
      <c r="AC218" s="115">
        <v>299077</v>
      </c>
      <c r="AD218" s="112">
        <v>265073</v>
      </c>
      <c r="AE218" s="115">
        <v>277718</v>
      </c>
      <c r="AF218" s="112">
        <v>334326</v>
      </c>
      <c r="AG218" s="115">
        <v>296164</v>
      </c>
      <c r="AH218" s="112">
        <v>240289</v>
      </c>
      <c r="AI218" s="115">
        <v>168365</v>
      </c>
      <c r="AJ218" s="112">
        <v>215439</v>
      </c>
      <c r="AK218" s="115">
        <v>169467</v>
      </c>
      <c r="AL218" s="112">
        <v>229667</v>
      </c>
      <c r="AM218" s="115">
        <v>208879</v>
      </c>
      <c r="AN218" s="112">
        <v>352531</v>
      </c>
      <c r="AO218" s="115">
        <v>294694</v>
      </c>
      <c r="AP218" s="112">
        <v>210072</v>
      </c>
      <c r="AQ218" s="115">
        <v>186049</v>
      </c>
      <c r="AR218" s="112">
        <v>205072</v>
      </c>
      <c r="AS218" s="115">
        <v>168062</v>
      </c>
      <c r="AT218" s="112">
        <v>297428</v>
      </c>
      <c r="AU218" s="115">
        <v>197795</v>
      </c>
      <c r="AV218" s="112">
        <v>285112</v>
      </c>
      <c r="AW218" s="115">
        <v>194868</v>
      </c>
      <c r="AX218" s="112">
        <v>224652</v>
      </c>
      <c r="AY218" s="115">
        <v>192291</v>
      </c>
      <c r="AZ218" s="112">
        <v>296885</v>
      </c>
      <c r="BA218" s="115">
        <v>181167</v>
      </c>
      <c r="BB218" s="112">
        <v>226072</v>
      </c>
      <c r="BC218" s="115">
        <v>159412</v>
      </c>
      <c r="BD218" s="112">
        <v>209308</v>
      </c>
      <c r="BE218" s="115">
        <v>131156</v>
      </c>
      <c r="BF218" s="112">
        <v>151094</v>
      </c>
      <c r="BG218" s="114">
        <v>73102</v>
      </c>
      <c r="BH218" s="112">
        <v>118119</v>
      </c>
      <c r="BI218" s="114">
        <v>80341</v>
      </c>
      <c r="BJ218" s="112">
        <v>136020</v>
      </c>
      <c r="BK218" s="114">
        <v>88985</v>
      </c>
      <c r="BL218" s="112">
        <v>160249</v>
      </c>
      <c r="BM218" s="114">
        <v>90683</v>
      </c>
      <c r="BN218" s="112">
        <v>108717</v>
      </c>
      <c r="BO218" s="114">
        <v>68350</v>
      </c>
      <c r="BP218" s="112">
        <v>116848</v>
      </c>
      <c r="BQ218" s="114">
        <v>55003</v>
      </c>
      <c r="BR218" s="112">
        <v>123659</v>
      </c>
      <c r="BS218" s="114">
        <v>53935</v>
      </c>
      <c r="BT218" s="108">
        <v>62392</v>
      </c>
      <c r="BU218" s="114">
        <v>35202</v>
      </c>
      <c r="BV218" s="108">
        <v>55357</v>
      </c>
      <c r="BW218" s="114">
        <v>28599</v>
      </c>
      <c r="BX218" s="108">
        <v>52850</v>
      </c>
      <c r="BY218" s="114">
        <v>30218</v>
      </c>
      <c r="BZ218" s="108">
        <v>57678</v>
      </c>
      <c r="CA218" s="114">
        <v>32078</v>
      </c>
      <c r="CB218" s="108">
        <v>61204</v>
      </c>
      <c r="CC218" s="114">
        <v>26998</v>
      </c>
      <c r="CD218" s="108">
        <v>37919</v>
      </c>
      <c r="CE218" s="114">
        <v>14431</v>
      </c>
      <c r="CF218" s="108">
        <v>28615</v>
      </c>
      <c r="CG218" s="114">
        <v>16736</v>
      </c>
      <c r="CH218" s="108">
        <v>35446</v>
      </c>
      <c r="CI218" s="114">
        <v>16425</v>
      </c>
      <c r="CJ218" s="108">
        <v>54583</v>
      </c>
      <c r="CK218" s="114">
        <v>20828</v>
      </c>
      <c r="CL218" s="108">
        <v>39593</v>
      </c>
      <c r="CM218" s="114">
        <v>10820</v>
      </c>
      <c r="CN218" s="108">
        <v>35143</v>
      </c>
      <c r="CO218" s="114">
        <v>11211</v>
      </c>
      <c r="CP218" s="108">
        <v>67123</v>
      </c>
      <c r="CQ218" s="104">
        <v>9468</v>
      </c>
      <c r="CR218" s="108">
        <v>42707</v>
      </c>
      <c r="CS218" s="104">
        <v>6258</v>
      </c>
      <c r="CT218" s="108">
        <v>49257</v>
      </c>
      <c r="CU218" s="104">
        <v>8850</v>
      </c>
      <c r="CV218" s="108">
        <v>47753</v>
      </c>
      <c r="CW218" s="104">
        <v>9419</v>
      </c>
      <c r="CX218" s="108">
        <v>49291</v>
      </c>
      <c r="CY218" s="104">
        <v>7060</v>
      </c>
      <c r="CZ218" s="108">
        <v>33518</v>
      </c>
      <c r="DA218" s="104">
        <v>9685</v>
      </c>
      <c r="DB218" s="108">
        <v>33172</v>
      </c>
      <c r="DC218" s="104">
        <v>5641</v>
      </c>
      <c r="DD218" s="108">
        <v>36394</v>
      </c>
      <c r="DE218" s="104">
        <v>5362</v>
      </c>
      <c r="DF218" s="108">
        <v>48821</v>
      </c>
      <c r="DG218" s="104">
        <v>4800</v>
      </c>
      <c r="DH218" s="108">
        <v>61979</v>
      </c>
      <c r="DI218" s="108">
        <v>71399</v>
      </c>
      <c r="DJ218" s="108">
        <v>42915</v>
      </c>
      <c r="DK218" s="108">
        <v>32024</v>
      </c>
      <c r="DL218" s="108">
        <v>15266</v>
      </c>
      <c r="DM218" s="108">
        <v>23224</v>
      </c>
      <c r="DN218" s="108">
        <v>14118</v>
      </c>
      <c r="DO218" s="108">
        <v>14672</v>
      </c>
      <c r="DP218" s="107">
        <v>1280</v>
      </c>
      <c r="DQ218" s="108">
        <v>34953</v>
      </c>
      <c r="DR218" s="108">
        <v>69151</v>
      </c>
      <c r="DS218" s="108">
        <v>45784</v>
      </c>
      <c r="DT218" s="108">
        <v>74068</v>
      </c>
      <c r="DU218" s="108">
        <v>32995</v>
      </c>
      <c r="DV218" s="108">
        <v>25101</v>
      </c>
      <c r="DW218" s="108">
        <v>34248</v>
      </c>
      <c r="DX218" s="108">
        <v>14283</v>
      </c>
    </row>
    <row r="219" spans="1:128" x14ac:dyDescent="0.2">
      <c r="A219" s="105" t="s">
        <v>376</v>
      </c>
      <c r="B219" s="112">
        <v>226315</v>
      </c>
      <c r="C219" s="115">
        <v>154838</v>
      </c>
      <c r="D219" s="112">
        <v>255028</v>
      </c>
      <c r="E219" s="115">
        <v>161919</v>
      </c>
      <c r="F219" s="112">
        <v>200821</v>
      </c>
      <c r="G219" s="115">
        <v>157098</v>
      </c>
      <c r="H219" s="112">
        <v>187434</v>
      </c>
      <c r="I219" s="115">
        <v>152147</v>
      </c>
      <c r="J219" s="112">
        <v>249241</v>
      </c>
      <c r="K219" s="115">
        <v>156607</v>
      </c>
      <c r="L219" s="112">
        <v>191475</v>
      </c>
      <c r="M219" s="115">
        <v>151467</v>
      </c>
      <c r="N219" s="112">
        <v>159985</v>
      </c>
      <c r="O219" s="115">
        <v>161725</v>
      </c>
      <c r="P219" s="112">
        <v>229586</v>
      </c>
      <c r="Q219" s="115">
        <v>159309</v>
      </c>
      <c r="R219" s="112">
        <v>174615</v>
      </c>
      <c r="S219" s="115">
        <v>140191</v>
      </c>
      <c r="T219" s="112">
        <v>164450</v>
      </c>
      <c r="U219" s="115">
        <v>135385</v>
      </c>
      <c r="V219" s="112">
        <v>199813</v>
      </c>
      <c r="W219" s="115">
        <v>138637</v>
      </c>
      <c r="X219" s="112">
        <v>149457</v>
      </c>
      <c r="Y219" s="115">
        <v>116864</v>
      </c>
      <c r="Z219" s="112">
        <v>129244</v>
      </c>
      <c r="AA219" s="115">
        <v>124255</v>
      </c>
      <c r="AB219" s="112">
        <v>178019</v>
      </c>
      <c r="AC219" s="115">
        <v>112950</v>
      </c>
      <c r="AD219" s="112">
        <v>105295</v>
      </c>
      <c r="AE219" s="115">
        <v>102266</v>
      </c>
      <c r="AF219" s="112">
        <v>101584</v>
      </c>
      <c r="AG219" s="115">
        <v>104915</v>
      </c>
      <c r="AH219" s="112">
        <v>115578</v>
      </c>
      <c r="AI219" s="114">
        <v>92833</v>
      </c>
      <c r="AJ219" s="112">
        <v>100084</v>
      </c>
      <c r="AK219" s="114">
        <v>94888</v>
      </c>
      <c r="AL219" s="108">
        <v>79735</v>
      </c>
      <c r="AM219" s="114">
        <v>88767</v>
      </c>
      <c r="AN219" s="108">
        <v>97648</v>
      </c>
      <c r="AO219" s="114">
        <v>84271</v>
      </c>
      <c r="AP219" s="108">
        <v>83794</v>
      </c>
      <c r="AQ219" s="114">
        <v>68724</v>
      </c>
      <c r="AR219" s="108">
        <v>77437</v>
      </c>
      <c r="AS219" s="114">
        <v>56137</v>
      </c>
      <c r="AT219" s="112">
        <v>105660</v>
      </c>
      <c r="AU219" s="114">
        <v>50835</v>
      </c>
      <c r="AV219" s="108">
        <v>76867</v>
      </c>
      <c r="AW219" s="114">
        <v>57682</v>
      </c>
      <c r="AX219" s="108">
        <v>60989</v>
      </c>
      <c r="AY219" s="114">
        <v>48652</v>
      </c>
      <c r="AZ219" s="108">
        <v>78424</v>
      </c>
      <c r="BA219" s="114">
        <v>44093</v>
      </c>
      <c r="BB219" s="108">
        <v>64773</v>
      </c>
      <c r="BC219" s="114">
        <v>46414</v>
      </c>
      <c r="BD219" s="108">
        <v>56305</v>
      </c>
      <c r="BE219" s="114">
        <v>39731</v>
      </c>
      <c r="BF219" s="108">
        <v>67252</v>
      </c>
      <c r="BG219" s="114">
        <v>34393</v>
      </c>
      <c r="BH219" s="108">
        <v>48357</v>
      </c>
      <c r="BI219" s="114">
        <v>40462</v>
      </c>
      <c r="BJ219" s="108">
        <v>39478</v>
      </c>
      <c r="BK219" s="114">
        <v>38444</v>
      </c>
      <c r="BL219" s="108">
        <v>54420</v>
      </c>
      <c r="BM219" s="114">
        <v>35925</v>
      </c>
      <c r="BN219" s="108">
        <v>38216</v>
      </c>
      <c r="BO219" s="114">
        <v>36686</v>
      </c>
      <c r="BP219" s="108">
        <v>36430</v>
      </c>
      <c r="BQ219" s="114">
        <v>31091</v>
      </c>
      <c r="BR219" s="108">
        <v>83785</v>
      </c>
      <c r="BS219" s="114">
        <v>32276</v>
      </c>
      <c r="BT219" s="108">
        <v>73149</v>
      </c>
      <c r="BU219" s="114">
        <v>31980</v>
      </c>
      <c r="BV219" s="108">
        <v>61239</v>
      </c>
      <c r="BW219" s="114">
        <v>28873</v>
      </c>
      <c r="BX219" s="108">
        <v>70617</v>
      </c>
      <c r="BY219" s="114">
        <v>24555</v>
      </c>
      <c r="BZ219" s="108">
        <v>29363</v>
      </c>
      <c r="CA219" s="114">
        <v>20123</v>
      </c>
      <c r="CB219" s="107">
        <v>6838</v>
      </c>
      <c r="CC219" s="114">
        <v>12119</v>
      </c>
      <c r="CD219" s="107">
        <v>2820</v>
      </c>
      <c r="CE219" s="104">
        <v>8795</v>
      </c>
      <c r="CF219" s="108">
        <v>95965</v>
      </c>
      <c r="CG219" s="114">
        <v>22825</v>
      </c>
      <c r="CH219" s="108">
        <v>53798</v>
      </c>
      <c r="CI219" s="114">
        <v>16815</v>
      </c>
      <c r="CJ219" s="108">
        <v>56709</v>
      </c>
      <c r="CK219" s="114">
        <v>17580</v>
      </c>
      <c r="CL219" s="108">
        <v>41204</v>
      </c>
      <c r="CM219" s="114">
        <v>14948</v>
      </c>
      <c r="CN219" s="108">
        <v>38313</v>
      </c>
      <c r="CO219" s="114">
        <v>16523</v>
      </c>
      <c r="CP219" s="108">
        <v>47644</v>
      </c>
      <c r="CQ219" s="114">
        <v>14941</v>
      </c>
      <c r="CR219" s="108">
        <v>34888</v>
      </c>
      <c r="CS219" s="114">
        <v>17279</v>
      </c>
      <c r="CT219" s="108">
        <v>44136</v>
      </c>
      <c r="CU219" s="114">
        <v>15317</v>
      </c>
      <c r="CV219" s="108">
        <v>50531</v>
      </c>
      <c r="CW219" s="114">
        <v>18053</v>
      </c>
      <c r="CX219" s="108">
        <v>31714</v>
      </c>
      <c r="CY219" s="114">
        <v>17756</v>
      </c>
      <c r="CZ219" s="108">
        <v>38036</v>
      </c>
      <c r="DA219" s="114">
        <v>18582</v>
      </c>
      <c r="DB219" s="108">
        <v>50269</v>
      </c>
      <c r="DC219" s="114">
        <v>15533</v>
      </c>
      <c r="DD219" s="108">
        <v>39902</v>
      </c>
      <c r="DE219" s="114">
        <v>13883</v>
      </c>
      <c r="DF219" s="108">
        <v>35016</v>
      </c>
      <c r="DG219" s="114">
        <v>14138</v>
      </c>
      <c r="DH219" s="108">
        <v>52785</v>
      </c>
      <c r="DI219" s="108">
        <v>26937</v>
      </c>
      <c r="DJ219" s="108">
        <v>35630</v>
      </c>
      <c r="DK219" s="108">
        <v>53437</v>
      </c>
      <c r="DL219" s="108">
        <v>66148</v>
      </c>
      <c r="DM219" s="112">
        <v>103402</v>
      </c>
      <c r="DN219" s="112">
        <v>126899</v>
      </c>
      <c r="DO219" s="108">
        <v>66455</v>
      </c>
      <c r="DP219" s="108">
        <v>58042</v>
      </c>
      <c r="DQ219" s="108">
        <v>68324</v>
      </c>
      <c r="DR219" s="108">
        <v>45796</v>
      </c>
      <c r="DS219" s="108">
        <v>16763</v>
      </c>
      <c r="DT219" s="108">
        <v>57674</v>
      </c>
      <c r="DU219" s="108">
        <v>23708</v>
      </c>
      <c r="DV219" s="108">
        <v>28722</v>
      </c>
      <c r="DW219" s="108">
        <v>35181</v>
      </c>
      <c r="DX219" s="108">
        <v>12019</v>
      </c>
    </row>
    <row r="220" spans="1:128" x14ac:dyDescent="0.2">
      <c r="A220" s="105" t="s">
        <v>790</v>
      </c>
      <c r="B220" s="113">
        <v>2232618</v>
      </c>
      <c r="C220" s="115">
        <v>661472</v>
      </c>
      <c r="D220" s="113">
        <v>1413495</v>
      </c>
      <c r="E220" s="115">
        <v>357474</v>
      </c>
      <c r="F220" s="112">
        <v>668263</v>
      </c>
      <c r="G220" s="115">
        <v>193260</v>
      </c>
      <c r="H220" s="112">
        <v>527027</v>
      </c>
      <c r="I220" s="115">
        <v>148845</v>
      </c>
      <c r="J220" s="112">
        <v>609842</v>
      </c>
      <c r="K220" s="115">
        <v>132391</v>
      </c>
      <c r="L220" s="112">
        <v>416367</v>
      </c>
      <c r="M220" s="115">
        <v>109222</v>
      </c>
      <c r="N220" s="112">
        <v>403791</v>
      </c>
      <c r="O220" s="115">
        <v>103793</v>
      </c>
      <c r="P220" s="112">
        <v>408394</v>
      </c>
      <c r="Q220" s="114">
        <v>82894</v>
      </c>
      <c r="R220" s="112">
        <v>311867</v>
      </c>
      <c r="S220" s="114">
        <v>73288</v>
      </c>
      <c r="T220" s="112">
        <v>271449</v>
      </c>
      <c r="U220" s="114">
        <v>63086</v>
      </c>
      <c r="V220" s="112">
        <v>316831</v>
      </c>
      <c r="W220" s="114">
        <v>61094</v>
      </c>
      <c r="X220" s="112">
        <v>218297</v>
      </c>
      <c r="Y220" s="114">
        <v>49604</v>
      </c>
      <c r="Z220" s="112">
        <v>219561</v>
      </c>
      <c r="AA220" s="114">
        <v>44792</v>
      </c>
      <c r="AB220" s="112">
        <v>253400</v>
      </c>
      <c r="AC220" s="114">
        <v>36828</v>
      </c>
      <c r="AD220" s="112">
        <v>160227</v>
      </c>
      <c r="AE220" s="114">
        <v>38458</v>
      </c>
      <c r="AF220" s="112">
        <v>153224</v>
      </c>
      <c r="AG220" s="114">
        <v>37123</v>
      </c>
      <c r="AH220" s="112">
        <v>196518</v>
      </c>
      <c r="AI220" s="114">
        <v>29082</v>
      </c>
      <c r="AJ220" s="112">
        <v>115823</v>
      </c>
      <c r="AK220" s="114">
        <v>32346</v>
      </c>
      <c r="AL220" s="108">
        <v>45919</v>
      </c>
      <c r="AM220" s="114">
        <v>22674</v>
      </c>
      <c r="AN220" s="108">
        <v>15965</v>
      </c>
      <c r="AO220" s="114">
        <v>11815</v>
      </c>
      <c r="AP220" s="108">
        <v>90170</v>
      </c>
      <c r="AQ220" s="114">
        <v>11795</v>
      </c>
      <c r="AR220" s="108">
        <v>59849</v>
      </c>
      <c r="AS220" s="114">
        <v>12437</v>
      </c>
      <c r="AT220" s="108">
        <v>69650</v>
      </c>
      <c r="AU220" s="114">
        <v>11748</v>
      </c>
      <c r="AV220" s="108">
        <v>54531</v>
      </c>
      <c r="AW220" s="114">
        <v>13713</v>
      </c>
      <c r="AX220" s="108">
        <v>50476</v>
      </c>
      <c r="AY220" s="114">
        <v>10841</v>
      </c>
      <c r="AZ220" s="108">
        <v>64573</v>
      </c>
      <c r="BA220" s="114">
        <v>12645</v>
      </c>
      <c r="BB220" s="108">
        <v>45461</v>
      </c>
      <c r="BC220" s="114">
        <v>13351</v>
      </c>
      <c r="BD220" s="108">
        <v>45701</v>
      </c>
      <c r="BE220" s="114">
        <v>16191</v>
      </c>
      <c r="BF220" s="108">
        <v>68118</v>
      </c>
      <c r="BG220" s="114">
        <v>13338</v>
      </c>
      <c r="BH220" s="108">
        <v>63534</v>
      </c>
      <c r="BI220" s="114">
        <v>14854</v>
      </c>
      <c r="BJ220" s="108">
        <v>55350</v>
      </c>
      <c r="BK220" s="114">
        <v>13241</v>
      </c>
      <c r="BL220" s="108">
        <v>60343</v>
      </c>
      <c r="BM220" s="114">
        <v>13007</v>
      </c>
      <c r="BN220" s="108">
        <v>53448</v>
      </c>
      <c r="BO220" s="114">
        <v>13327</v>
      </c>
      <c r="BP220" s="108">
        <v>41550</v>
      </c>
      <c r="BQ220" s="114">
        <v>10904</v>
      </c>
      <c r="BR220" s="108">
        <v>57459</v>
      </c>
      <c r="BS220" s="114">
        <v>11047</v>
      </c>
      <c r="BT220" s="108">
        <v>36194</v>
      </c>
      <c r="BU220" s="104">
        <v>9760</v>
      </c>
      <c r="BV220" s="108">
        <v>35318</v>
      </c>
      <c r="BW220" s="104">
        <v>9732</v>
      </c>
      <c r="BX220" s="108">
        <v>54050</v>
      </c>
      <c r="BY220" s="104">
        <v>9531</v>
      </c>
      <c r="BZ220" s="108">
        <v>46420</v>
      </c>
      <c r="CA220" s="104">
        <v>9957</v>
      </c>
      <c r="CB220" s="108">
        <v>44868</v>
      </c>
      <c r="CC220" s="114">
        <v>11845</v>
      </c>
      <c r="CD220" s="108">
        <v>57107</v>
      </c>
      <c r="CE220" s="104">
        <v>8995</v>
      </c>
      <c r="CF220" s="108">
        <v>41016</v>
      </c>
      <c r="CG220" s="114">
        <v>11160</v>
      </c>
      <c r="CH220" s="108">
        <v>40641</v>
      </c>
      <c r="CI220" s="114">
        <v>10519</v>
      </c>
      <c r="CJ220" s="108">
        <v>40176</v>
      </c>
      <c r="CK220" s="104">
        <v>8866</v>
      </c>
      <c r="CL220" s="108">
        <v>49229</v>
      </c>
      <c r="CM220" s="114">
        <v>13319</v>
      </c>
      <c r="CN220" s="108">
        <v>60221</v>
      </c>
      <c r="CO220" s="114">
        <v>15033</v>
      </c>
      <c r="CP220" s="108">
        <v>85724</v>
      </c>
      <c r="CQ220" s="114">
        <v>21170</v>
      </c>
      <c r="CR220" s="108">
        <v>67240</v>
      </c>
      <c r="CS220" s="114">
        <v>16912</v>
      </c>
      <c r="CT220" s="108">
        <v>71396</v>
      </c>
      <c r="CU220" s="114">
        <v>21373</v>
      </c>
      <c r="CV220" s="112">
        <v>105237</v>
      </c>
      <c r="CW220" s="114">
        <v>22462</v>
      </c>
      <c r="CX220" s="108">
        <v>48342</v>
      </c>
      <c r="CY220" s="114">
        <v>19265</v>
      </c>
      <c r="CZ220" s="108">
        <v>27408</v>
      </c>
      <c r="DA220" s="114">
        <v>16113</v>
      </c>
      <c r="DB220" s="108">
        <v>23597</v>
      </c>
      <c r="DC220" s="114">
        <v>12624</v>
      </c>
      <c r="DD220" s="108">
        <v>19339</v>
      </c>
      <c r="DE220" s="104">
        <v>8879</v>
      </c>
      <c r="DF220" s="107">
        <v>6668</v>
      </c>
      <c r="DG220" s="104">
        <v>6505</v>
      </c>
      <c r="DH220" s="106">
        <v>162</v>
      </c>
      <c r="DI220" s="102"/>
      <c r="DJ220" s="102"/>
      <c r="DK220" s="102"/>
      <c r="DL220" s="102"/>
      <c r="DM220" s="102"/>
      <c r="DN220" s="102"/>
      <c r="DO220" s="102"/>
      <c r="DP220" s="102"/>
      <c r="DQ220" s="102"/>
      <c r="DR220" s="107">
        <v>4185</v>
      </c>
      <c r="DS220" s="107">
        <v>8987</v>
      </c>
      <c r="DT220" s="107">
        <v>9859</v>
      </c>
      <c r="DU220" s="108">
        <v>25419</v>
      </c>
      <c r="DV220" s="108">
        <v>15466</v>
      </c>
      <c r="DW220" s="108">
        <v>25479</v>
      </c>
      <c r="DX220" s="108">
        <v>11048</v>
      </c>
    </row>
    <row r="221" spans="1:128" x14ac:dyDescent="0.2">
      <c r="A221" s="105" t="s">
        <v>557</v>
      </c>
      <c r="B221" s="108">
        <v>19491</v>
      </c>
      <c r="C221" s="114">
        <v>11358</v>
      </c>
      <c r="D221" s="108">
        <v>21161</v>
      </c>
      <c r="E221" s="104">
        <v>9737</v>
      </c>
      <c r="F221" s="108">
        <v>16577</v>
      </c>
      <c r="G221" s="114">
        <v>12094</v>
      </c>
      <c r="H221" s="108">
        <v>15365</v>
      </c>
      <c r="I221" s="114">
        <v>21648</v>
      </c>
      <c r="J221" s="108">
        <v>22761</v>
      </c>
      <c r="K221" s="104">
        <v>9996</v>
      </c>
      <c r="L221" s="108">
        <v>20033</v>
      </c>
      <c r="M221" s="104">
        <v>8548</v>
      </c>
      <c r="N221" s="108">
        <v>22004</v>
      </c>
      <c r="O221" s="114">
        <v>10907</v>
      </c>
      <c r="P221" s="108">
        <v>24673</v>
      </c>
      <c r="Q221" s="104">
        <v>6830</v>
      </c>
      <c r="R221" s="108">
        <v>20805</v>
      </c>
      <c r="S221" s="114">
        <v>14327</v>
      </c>
      <c r="T221" s="108">
        <v>19946</v>
      </c>
      <c r="U221" s="114">
        <v>10730</v>
      </c>
      <c r="V221" s="108">
        <v>19020</v>
      </c>
      <c r="W221" s="114">
        <v>10525</v>
      </c>
      <c r="X221" s="107">
        <v>7903</v>
      </c>
      <c r="Y221" s="114">
        <v>32055</v>
      </c>
      <c r="Z221" s="107">
        <v>6919</v>
      </c>
      <c r="AA221" s="114">
        <v>10339</v>
      </c>
      <c r="AB221" s="107">
        <v>9978</v>
      </c>
      <c r="AC221" s="104">
        <v>2632</v>
      </c>
      <c r="AD221" s="107">
        <v>6364</v>
      </c>
      <c r="AE221" s="114">
        <v>11582</v>
      </c>
      <c r="AF221" s="107">
        <v>5804</v>
      </c>
      <c r="AG221" s="114">
        <v>12664</v>
      </c>
      <c r="AH221" s="107">
        <v>7250</v>
      </c>
      <c r="AI221" s="114">
        <v>15578</v>
      </c>
      <c r="AJ221" s="107">
        <v>7444</v>
      </c>
      <c r="AK221" s="114">
        <v>12137</v>
      </c>
      <c r="AL221" s="107">
        <v>6132</v>
      </c>
      <c r="AM221" s="114">
        <v>13137</v>
      </c>
      <c r="AN221" s="108">
        <v>13593</v>
      </c>
      <c r="AO221" s="104">
        <v>3385</v>
      </c>
      <c r="AP221" s="108">
        <v>11112</v>
      </c>
      <c r="AQ221" s="104">
        <v>6366</v>
      </c>
      <c r="AR221" s="108">
        <v>12622</v>
      </c>
      <c r="AS221" s="104">
        <v>8866</v>
      </c>
      <c r="AT221" s="108">
        <v>12105</v>
      </c>
      <c r="AU221" s="104">
        <v>6353</v>
      </c>
      <c r="AV221" s="108">
        <v>11632</v>
      </c>
      <c r="AW221" s="114">
        <v>10975</v>
      </c>
      <c r="AX221" s="108">
        <v>12981</v>
      </c>
      <c r="AY221" s="104">
        <v>3828</v>
      </c>
      <c r="AZ221" s="108">
        <v>16979</v>
      </c>
      <c r="BA221" s="114">
        <v>19350</v>
      </c>
      <c r="BB221" s="108">
        <v>11026</v>
      </c>
      <c r="BC221" s="104">
        <v>1493</v>
      </c>
      <c r="BD221" s="108">
        <v>12697</v>
      </c>
      <c r="BE221" s="114">
        <v>21514</v>
      </c>
      <c r="BF221" s="108">
        <v>12803</v>
      </c>
      <c r="BG221" s="104">
        <v>4778</v>
      </c>
      <c r="BH221" s="108">
        <v>12231</v>
      </c>
      <c r="BI221" s="114">
        <v>12884</v>
      </c>
      <c r="BJ221" s="108">
        <v>15100</v>
      </c>
      <c r="BK221" s="114">
        <v>11942</v>
      </c>
      <c r="BL221" s="108">
        <v>16807</v>
      </c>
      <c r="BM221" s="104">
        <v>9684</v>
      </c>
      <c r="BN221" s="108">
        <v>13646</v>
      </c>
      <c r="BO221" s="104">
        <v>2654</v>
      </c>
      <c r="BP221" s="108">
        <v>10236</v>
      </c>
      <c r="BQ221" s="104">
        <v>5537</v>
      </c>
      <c r="BR221" s="108">
        <v>19214</v>
      </c>
      <c r="BS221" s="104">
        <v>7035</v>
      </c>
      <c r="BT221" s="108">
        <v>16074</v>
      </c>
      <c r="BU221" s="104">
        <v>6993</v>
      </c>
      <c r="BV221" s="108">
        <v>15182</v>
      </c>
      <c r="BW221" s="104">
        <v>5474</v>
      </c>
      <c r="BX221" s="108">
        <v>18910</v>
      </c>
      <c r="BY221" s="104">
        <v>7279</v>
      </c>
      <c r="BZ221" s="108">
        <v>10722</v>
      </c>
      <c r="CA221" s="104">
        <v>8380</v>
      </c>
      <c r="CB221" s="108">
        <v>14538</v>
      </c>
      <c r="CC221" s="104">
        <v>5207</v>
      </c>
      <c r="CD221" s="108">
        <v>20254</v>
      </c>
      <c r="CE221" s="104">
        <v>7413</v>
      </c>
      <c r="CF221" s="108">
        <v>12844</v>
      </c>
      <c r="CG221" s="104">
        <v>5797</v>
      </c>
      <c r="CH221" s="108">
        <v>15079</v>
      </c>
      <c r="CI221" s="104">
        <v>4567</v>
      </c>
      <c r="CJ221" s="108">
        <v>25949</v>
      </c>
      <c r="CK221" s="104">
        <v>6054</v>
      </c>
      <c r="CL221" s="108">
        <v>13788</v>
      </c>
      <c r="CM221" s="104">
        <v>6250</v>
      </c>
      <c r="CN221" s="108">
        <v>17316</v>
      </c>
      <c r="CO221" s="104">
        <v>3590</v>
      </c>
      <c r="CP221" s="108">
        <v>22543</v>
      </c>
      <c r="CQ221" s="104">
        <v>4148</v>
      </c>
      <c r="CR221" s="108">
        <v>14942</v>
      </c>
      <c r="CS221" s="104">
        <v>2727</v>
      </c>
      <c r="CT221" s="108">
        <v>15602</v>
      </c>
      <c r="CU221" s="104">
        <v>4874</v>
      </c>
      <c r="CV221" s="108">
        <v>15531</v>
      </c>
      <c r="CW221" s="104">
        <v>1929</v>
      </c>
      <c r="CX221" s="108">
        <v>11486</v>
      </c>
      <c r="CY221" s="104">
        <v>6873</v>
      </c>
      <c r="CZ221" s="108">
        <v>12939</v>
      </c>
      <c r="DA221" s="104">
        <v>4537</v>
      </c>
      <c r="DB221" s="108">
        <v>17027</v>
      </c>
      <c r="DC221" s="104">
        <v>3077</v>
      </c>
      <c r="DD221" s="108">
        <v>12482</v>
      </c>
      <c r="DE221" s="104">
        <v>5409</v>
      </c>
      <c r="DF221" s="108">
        <v>16655</v>
      </c>
      <c r="DG221" s="104">
        <v>6167</v>
      </c>
      <c r="DH221" s="108">
        <v>16991</v>
      </c>
      <c r="DI221" s="108">
        <v>15110</v>
      </c>
      <c r="DJ221" s="108">
        <v>14431</v>
      </c>
      <c r="DK221" s="108">
        <v>16990</v>
      </c>
      <c r="DL221" s="108">
        <v>13006</v>
      </c>
      <c r="DM221" s="108">
        <v>11284</v>
      </c>
      <c r="DN221" s="108">
        <v>13235</v>
      </c>
      <c r="DO221" s="107">
        <v>9645</v>
      </c>
      <c r="DP221" s="108">
        <v>11116</v>
      </c>
      <c r="DQ221" s="108">
        <v>12302</v>
      </c>
      <c r="DR221" s="107">
        <v>8586</v>
      </c>
      <c r="DS221" s="108">
        <v>12597</v>
      </c>
      <c r="DT221" s="108">
        <v>13794</v>
      </c>
      <c r="DU221" s="108">
        <v>10027</v>
      </c>
      <c r="DV221" s="108">
        <v>10644</v>
      </c>
      <c r="DW221" s="108">
        <v>13006</v>
      </c>
      <c r="DX221" s="108">
        <v>10445</v>
      </c>
    </row>
    <row r="222" spans="1:128" x14ac:dyDescent="0.2">
      <c r="A222" s="105" t="s">
        <v>552</v>
      </c>
      <c r="B222" s="108">
        <v>14408</v>
      </c>
      <c r="C222" s="114">
        <v>53456</v>
      </c>
      <c r="D222" s="108">
        <v>14773</v>
      </c>
      <c r="E222" s="114">
        <v>47101</v>
      </c>
      <c r="F222" s="108">
        <v>14828</v>
      </c>
      <c r="G222" s="114">
        <v>59108</v>
      </c>
      <c r="H222" s="108">
        <v>11509</v>
      </c>
      <c r="I222" s="114">
        <v>66956</v>
      </c>
      <c r="J222" s="108">
        <v>14110</v>
      </c>
      <c r="K222" s="114">
        <v>56607</v>
      </c>
      <c r="L222" s="108">
        <v>11723</v>
      </c>
      <c r="M222" s="114">
        <v>64564</v>
      </c>
      <c r="N222" s="108">
        <v>12832</v>
      </c>
      <c r="O222" s="114">
        <v>53592</v>
      </c>
      <c r="P222" s="108">
        <v>16281</v>
      </c>
      <c r="Q222" s="114">
        <v>70509</v>
      </c>
      <c r="R222" s="107">
        <v>7906</v>
      </c>
      <c r="S222" s="114">
        <v>59189</v>
      </c>
      <c r="T222" s="107">
        <v>8779</v>
      </c>
      <c r="U222" s="114">
        <v>55106</v>
      </c>
      <c r="V222" s="108">
        <v>10082</v>
      </c>
      <c r="W222" s="114">
        <v>77024</v>
      </c>
      <c r="X222" s="107">
        <v>6728</v>
      </c>
      <c r="Y222" s="114">
        <v>60184</v>
      </c>
      <c r="Z222" s="107">
        <v>7605</v>
      </c>
      <c r="AA222" s="114">
        <v>72712</v>
      </c>
      <c r="AB222" s="107">
        <v>9594</v>
      </c>
      <c r="AC222" s="114">
        <v>69796</v>
      </c>
      <c r="AD222" s="108">
        <v>12904</v>
      </c>
      <c r="AE222" s="114">
        <v>55124</v>
      </c>
      <c r="AF222" s="108">
        <v>11782</v>
      </c>
      <c r="AG222" s="114">
        <v>61013</v>
      </c>
      <c r="AH222" s="108">
        <v>17114</v>
      </c>
      <c r="AI222" s="114">
        <v>66366</v>
      </c>
      <c r="AJ222" s="108">
        <v>11327</v>
      </c>
      <c r="AK222" s="114">
        <v>61645</v>
      </c>
      <c r="AL222" s="108">
        <v>11631</v>
      </c>
      <c r="AM222" s="114">
        <v>67307</v>
      </c>
      <c r="AN222" s="108">
        <v>17251</v>
      </c>
      <c r="AO222" s="114">
        <v>88614</v>
      </c>
      <c r="AP222" s="108">
        <v>11966</v>
      </c>
      <c r="AQ222" s="114">
        <v>86917</v>
      </c>
      <c r="AR222" s="108">
        <v>14753</v>
      </c>
      <c r="AS222" s="114">
        <v>85688</v>
      </c>
      <c r="AT222" s="108">
        <v>12339</v>
      </c>
      <c r="AU222" s="114">
        <v>67246</v>
      </c>
      <c r="AV222" s="108">
        <v>11180</v>
      </c>
      <c r="AW222" s="114">
        <v>70317</v>
      </c>
      <c r="AX222" s="108">
        <v>10109</v>
      </c>
      <c r="AY222" s="114">
        <v>70687</v>
      </c>
      <c r="AZ222" s="108">
        <v>15892</v>
      </c>
      <c r="BA222" s="114">
        <v>66719</v>
      </c>
      <c r="BB222" s="108">
        <v>16523</v>
      </c>
      <c r="BC222" s="114">
        <v>58392</v>
      </c>
      <c r="BD222" s="108">
        <v>22902</v>
      </c>
      <c r="BE222" s="114">
        <v>60471</v>
      </c>
      <c r="BF222" s="108">
        <v>22871</v>
      </c>
      <c r="BG222" s="114">
        <v>49904</v>
      </c>
      <c r="BH222" s="108">
        <v>20606</v>
      </c>
      <c r="BI222" s="114">
        <v>59972</v>
      </c>
      <c r="BJ222" s="108">
        <v>19131</v>
      </c>
      <c r="BK222" s="114">
        <v>54599</v>
      </c>
      <c r="BL222" s="108">
        <v>29219</v>
      </c>
      <c r="BM222" s="114">
        <v>57379</v>
      </c>
      <c r="BN222" s="108">
        <v>21963</v>
      </c>
      <c r="BO222" s="114">
        <v>66458</v>
      </c>
      <c r="BP222" s="108">
        <v>20642</v>
      </c>
      <c r="BQ222" s="114">
        <v>57357</v>
      </c>
      <c r="BR222" s="108">
        <v>24053</v>
      </c>
      <c r="BS222" s="114">
        <v>68497</v>
      </c>
      <c r="BT222" s="108">
        <v>16458</v>
      </c>
      <c r="BU222" s="114">
        <v>73332</v>
      </c>
      <c r="BV222" s="108">
        <v>19749</v>
      </c>
      <c r="BW222" s="114">
        <v>70163</v>
      </c>
      <c r="BX222" s="108">
        <v>22917</v>
      </c>
      <c r="BY222" s="114">
        <v>74404</v>
      </c>
      <c r="BZ222" s="108">
        <v>12673</v>
      </c>
      <c r="CA222" s="114">
        <v>66577</v>
      </c>
      <c r="CB222" s="108">
        <v>12149</v>
      </c>
      <c r="CC222" s="114">
        <v>65286</v>
      </c>
      <c r="CD222" s="108">
        <v>17823</v>
      </c>
      <c r="CE222" s="114">
        <v>66542</v>
      </c>
      <c r="CF222" s="108">
        <v>13570</v>
      </c>
      <c r="CG222" s="114">
        <v>68874</v>
      </c>
      <c r="CH222" s="108">
        <v>12225</v>
      </c>
      <c r="CI222" s="114">
        <v>63307</v>
      </c>
      <c r="CJ222" s="108">
        <v>18667</v>
      </c>
      <c r="CK222" s="114">
        <v>67174</v>
      </c>
      <c r="CL222" s="108">
        <v>15393</v>
      </c>
      <c r="CM222" s="114">
        <v>64730</v>
      </c>
      <c r="CN222" s="108">
        <v>12719</v>
      </c>
      <c r="CO222" s="114">
        <v>53634</v>
      </c>
      <c r="CP222" s="108">
        <v>16731</v>
      </c>
      <c r="CQ222" s="114">
        <v>63838</v>
      </c>
      <c r="CR222" s="108">
        <v>14187</v>
      </c>
      <c r="CS222" s="114">
        <v>69344</v>
      </c>
      <c r="CT222" s="108">
        <v>13622</v>
      </c>
      <c r="CU222" s="114">
        <v>62173</v>
      </c>
      <c r="CV222" s="108">
        <v>16356</v>
      </c>
      <c r="CW222" s="114">
        <v>67807</v>
      </c>
      <c r="CX222" s="108">
        <v>15307</v>
      </c>
      <c r="CY222" s="114">
        <v>69068</v>
      </c>
      <c r="CZ222" s="108">
        <v>12254</v>
      </c>
      <c r="DA222" s="114">
        <v>68550</v>
      </c>
      <c r="DB222" s="108">
        <v>16831</v>
      </c>
      <c r="DC222" s="114">
        <v>55501</v>
      </c>
      <c r="DD222" s="108">
        <v>13034</v>
      </c>
      <c r="DE222" s="114">
        <v>62104</v>
      </c>
      <c r="DF222" s="108">
        <v>11181</v>
      </c>
      <c r="DG222" s="114">
        <v>51937</v>
      </c>
      <c r="DH222" s="108">
        <v>16345</v>
      </c>
      <c r="DI222" s="108">
        <v>13611</v>
      </c>
      <c r="DJ222" s="108">
        <v>11345</v>
      </c>
      <c r="DK222" s="108">
        <v>15838</v>
      </c>
      <c r="DL222" s="108">
        <v>11050</v>
      </c>
      <c r="DM222" s="108">
        <v>12952</v>
      </c>
      <c r="DN222" s="108">
        <v>15504</v>
      </c>
      <c r="DO222" s="108">
        <v>14818</v>
      </c>
      <c r="DP222" s="108">
        <v>14554</v>
      </c>
      <c r="DQ222" s="108">
        <v>15580</v>
      </c>
      <c r="DR222" s="108">
        <v>10754</v>
      </c>
      <c r="DS222" s="107">
        <v>7942</v>
      </c>
      <c r="DT222" s="108">
        <v>12537</v>
      </c>
      <c r="DU222" s="108">
        <v>12255</v>
      </c>
      <c r="DV222" s="108">
        <v>10174</v>
      </c>
      <c r="DW222" s="108">
        <v>14844</v>
      </c>
      <c r="DX222" s="108">
        <v>10339</v>
      </c>
    </row>
    <row r="223" spans="1:128" x14ac:dyDescent="0.2">
      <c r="A223" s="105" t="s">
        <v>406</v>
      </c>
      <c r="B223" s="102"/>
      <c r="C223" s="103">
        <v>124</v>
      </c>
      <c r="D223" s="107">
        <v>1012</v>
      </c>
      <c r="E223" s="103">
        <v>331</v>
      </c>
      <c r="F223" s="107">
        <v>4819</v>
      </c>
      <c r="G223" s="103">
        <v>286</v>
      </c>
      <c r="H223" s="107">
        <v>4327</v>
      </c>
      <c r="I223" s="103">
        <v>296</v>
      </c>
      <c r="J223" s="107">
        <v>5361</v>
      </c>
      <c r="K223" s="103">
        <v>244</v>
      </c>
      <c r="L223" s="107">
        <v>3899</v>
      </c>
      <c r="M223" s="103">
        <v>207</v>
      </c>
      <c r="N223" s="107">
        <v>4288</v>
      </c>
      <c r="O223" s="103">
        <v>130</v>
      </c>
      <c r="P223" s="107">
        <v>4844</v>
      </c>
      <c r="Q223" s="103">
        <v>212</v>
      </c>
      <c r="R223" s="107">
        <v>5729</v>
      </c>
      <c r="S223" s="103">
        <v>191</v>
      </c>
      <c r="T223" s="108">
        <v>11939</v>
      </c>
      <c r="U223" s="103">
        <v>104</v>
      </c>
      <c r="V223" s="107">
        <v>7948</v>
      </c>
      <c r="W223" s="103">
        <v>397</v>
      </c>
      <c r="X223" s="107">
        <v>3762</v>
      </c>
      <c r="Y223" s="103">
        <v>277</v>
      </c>
      <c r="Z223" s="107">
        <v>4239</v>
      </c>
      <c r="AA223" s="103">
        <v>699</v>
      </c>
      <c r="AB223" s="107">
        <v>5351</v>
      </c>
      <c r="AC223" s="103">
        <v>511</v>
      </c>
      <c r="AD223" s="107">
        <v>8321</v>
      </c>
      <c r="AE223" s="103">
        <v>395</v>
      </c>
      <c r="AF223" s="107">
        <v>9239</v>
      </c>
      <c r="AG223" s="103">
        <v>824</v>
      </c>
      <c r="AH223" s="107">
        <v>6012</v>
      </c>
      <c r="AI223" s="103">
        <v>359</v>
      </c>
      <c r="AJ223" s="108">
        <v>28983</v>
      </c>
      <c r="AK223" s="103">
        <v>647</v>
      </c>
      <c r="AL223" s="108">
        <v>11920</v>
      </c>
      <c r="AM223" s="103">
        <v>522</v>
      </c>
      <c r="AN223" s="108">
        <v>49807</v>
      </c>
      <c r="AO223" s="103">
        <v>572</v>
      </c>
      <c r="AP223" s="106">
        <v>280</v>
      </c>
      <c r="AQ223" s="103">
        <v>165</v>
      </c>
      <c r="AR223" s="106">
        <v>242</v>
      </c>
      <c r="AS223" s="103">
        <v>186</v>
      </c>
      <c r="AT223" s="107">
        <v>2412</v>
      </c>
      <c r="AU223" s="103">
        <v>231</v>
      </c>
      <c r="AV223" s="110">
        <v>44</v>
      </c>
      <c r="AW223" s="103">
        <v>268</v>
      </c>
      <c r="AX223" s="107">
        <v>1734</v>
      </c>
      <c r="AY223" s="103">
        <v>197</v>
      </c>
      <c r="AZ223" s="107">
        <v>2301</v>
      </c>
      <c r="BA223" s="103">
        <v>366</v>
      </c>
      <c r="BB223" s="102"/>
      <c r="BC223" s="103">
        <v>294</v>
      </c>
      <c r="BD223" s="106">
        <v>762</v>
      </c>
      <c r="BE223" s="103">
        <v>403</v>
      </c>
      <c r="BF223" s="106">
        <v>707</v>
      </c>
      <c r="BG223" s="103">
        <v>262</v>
      </c>
      <c r="BH223" s="102"/>
      <c r="BI223" s="109">
        <v>13</v>
      </c>
      <c r="BJ223" s="102"/>
      <c r="BK223" s="109">
        <v>34</v>
      </c>
      <c r="BL223" s="102"/>
      <c r="BM223" s="103">
        <v>176</v>
      </c>
      <c r="BN223" s="102"/>
      <c r="BO223" s="103">
        <v>107</v>
      </c>
      <c r="BP223" s="102"/>
      <c r="BQ223" s="109">
        <v>28</v>
      </c>
      <c r="BR223" s="102"/>
      <c r="BS223" s="103">
        <v>106</v>
      </c>
      <c r="BT223" s="102"/>
      <c r="BU223" s="103">
        <v>180</v>
      </c>
      <c r="BV223" s="102"/>
      <c r="BW223" s="103">
        <v>166</v>
      </c>
      <c r="BX223" s="102"/>
      <c r="BY223" s="109">
        <v>37</v>
      </c>
      <c r="BZ223" s="107">
        <v>2513</v>
      </c>
      <c r="CA223" s="103">
        <v>159</v>
      </c>
      <c r="CB223" s="107">
        <v>1674</v>
      </c>
      <c r="CC223" s="109">
        <v>34</v>
      </c>
      <c r="CD223" s="107">
        <v>2480</v>
      </c>
      <c r="CE223" s="109">
        <v>41</v>
      </c>
      <c r="CF223" s="107">
        <v>2445</v>
      </c>
      <c r="CG223" s="109">
        <v>79</v>
      </c>
      <c r="CH223" s="106">
        <v>807</v>
      </c>
      <c r="CI223" s="109">
        <v>64</v>
      </c>
      <c r="CJ223" s="107">
        <v>3233</v>
      </c>
      <c r="CK223" s="109">
        <v>71</v>
      </c>
      <c r="CL223" s="107">
        <v>1655</v>
      </c>
      <c r="CM223" s="103">
        <v>126</v>
      </c>
      <c r="CN223" s="102"/>
      <c r="CO223" s="109">
        <v>72</v>
      </c>
      <c r="CP223" s="102"/>
      <c r="CQ223" s="103">
        <v>114</v>
      </c>
      <c r="CR223" s="102"/>
      <c r="CS223" s="109">
        <v>95</v>
      </c>
      <c r="CT223" s="102"/>
      <c r="CU223" s="103">
        <v>173</v>
      </c>
      <c r="CV223" s="102"/>
      <c r="CW223" s="103">
        <v>120</v>
      </c>
      <c r="CX223" s="102"/>
      <c r="CY223" s="109">
        <v>52</v>
      </c>
      <c r="CZ223" s="102"/>
      <c r="DA223" s="103">
        <v>273</v>
      </c>
      <c r="DB223" s="102"/>
      <c r="DC223" s="109">
        <v>39</v>
      </c>
      <c r="DD223" s="102"/>
      <c r="DE223" s="109">
        <v>21</v>
      </c>
      <c r="DF223" s="102"/>
      <c r="DG223" s="103">
        <v>100</v>
      </c>
      <c r="DH223" s="102"/>
      <c r="DI223" s="102"/>
      <c r="DJ223" s="102"/>
      <c r="DK223" s="102"/>
      <c r="DL223" s="102"/>
      <c r="DM223" s="102"/>
      <c r="DN223" s="107">
        <v>3007</v>
      </c>
      <c r="DO223" s="107">
        <v>2988</v>
      </c>
      <c r="DP223" s="107">
        <v>2766</v>
      </c>
      <c r="DQ223" s="102"/>
      <c r="DR223" s="107">
        <v>9766</v>
      </c>
      <c r="DS223" s="107">
        <v>9973</v>
      </c>
      <c r="DT223" s="108">
        <v>10187</v>
      </c>
      <c r="DU223" s="107">
        <v>2933</v>
      </c>
      <c r="DV223" s="107">
        <v>9522</v>
      </c>
      <c r="DW223" s="102"/>
      <c r="DX223" s="107">
        <v>9891</v>
      </c>
    </row>
    <row r="224" spans="1:128" x14ac:dyDescent="0.2">
      <c r="A224" s="105" t="s">
        <v>359</v>
      </c>
      <c r="B224" s="102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  <c r="AC224" s="102"/>
      <c r="AD224" s="102"/>
      <c r="AE224" s="102"/>
      <c r="AF224" s="102"/>
      <c r="AG224" s="102"/>
      <c r="AH224" s="102"/>
      <c r="AI224" s="102"/>
      <c r="AJ224" s="107">
        <v>6977</v>
      </c>
      <c r="AK224" s="102"/>
      <c r="AL224" s="108">
        <v>38067</v>
      </c>
      <c r="AM224" s="114">
        <v>10336</v>
      </c>
      <c r="AN224" s="108">
        <v>54817</v>
      </c>
      <c r="AO224" s="114">
        <v>28786</v>
      </c>
      <c r="AP224" s="108">
        <v>53517</v>
      </c>
      <c r="AQ224" s="114">
        <v>53293</v>
      </c>
      <c r="AR224" s="108">
        <v>59724</v>
      </c>
      <c r="AS224" s="114">
        <v>68583</v>
      </c>
      <c r="AT224" s="108">
        <v>69995</v>
      </c>
      <c r="AU224" s="114">
        <v>69181</v>
      </c>
      <c r="AV224" s="108">
        <v>50929</v>
      </c>
      <c r="AW224" s="114">
        <v>70612</v>
      </c>
      <c r="AX224" s="108">
        <v>45893</v>
      </c>
      <c r="AY224" s="114">
        <v>68233</v>
      </c>
      <c r="AZ224" s="108">
        <v>39101</v>
      </c>
      <c r="BA224" s="114">
        <v>55727</v>
      </c>
      <c r="BB224" s="108">
        <v>33198</v>
      </c>
      <c r="BC224" s="114">
        <v>57604</v>
      </c>
      <c r="BD224" s="108">
        <v>34465</v>
      </c>
      <c r="BE224" s="114">
        <v>71760</v>
      </c>
      <c r="BF224" s="108">
        <v>58862</v>
      </c>
      <c r="BG224" s="114">
        <v>80147</v>
      </c>
      <c r="BH224" s="108">
        <v>49441</v>
      </c>
      <c r="BI224" s="114">
        <v>87881</v>
      </c>
      <c r="BJ224" s="108">
        <v>44267</v>
      </c>
      <c r="BK224" s="114">
        <v>90440</v>
      </c>
      <c r="BL224" s="108">
        <v>62424</v>
      </c>
      <c r="BM224" s="114">
        <v>90159</v>
      </c>
      <c r="BN224" s="108">
        <v>49205</v>
      </c>
      <c r="BO224" s="114">
        <v>94377</v>
      </c>
      <c r="BP224" s="108">
        <v>45566</v>
      </c>
      <c r="BQ224" s="114">
        <v>85278</v>
      </c>
      <c r="BR224" s="108">
        <v>60509</v>
      </c>
      <c r="BS224" s="114">
        <v>90622</v>
      </c>
      <c r="BT224" s="108">
        <v>40637</v>
      </c>
      <c r="BU224" s="114">
        <v>81350</v>
      </c>
      <c r="BV224" s="108">
        <v>38595</v>
      </c>
      <c r="BW224" s="114">
        <v>82792</v>
      </c>
      <c r="BX224" s="108">
        <v>36663</v>
      </c>
      <c r="BY224" s="114">
        <v>60645</v>
      </c>
      <c r="BZ224" s="108">
        <v>26241</v>
      </c>
      <c r="CA224" s="114">
        <v>60201</v>
      </c>
      <c r="CB224" s="108">
        <v>31952</v>
      </c>
      <c r="CC224" s="114">
        <v>67548</v>
      </c>
      <c r="CD224" s="108">
        <v>39868</v>
      </c>
      <c r="CE224" s="114">
        <v>74296</v>
      </c>
      <c r="CF224" s="108">
        <v>30168</v>
      </c>
      <c r="CG224" s="114">
        <v>68490</v>
      </c>
      <c r="CH224" s="108">
        <v>30516</v>
      </c>
      <c r="CI224" s="114">
        <v>65892</v>
      </c>
      <c r="CJ224" s="108">
        <v>40797</v>
      </c>
      <c r="CK224" s="114">
        <v>77693</v>
      </c>
      <c r="CL224" s="108">
        <v>36903</v>
      </c>
      <c r="CM224" s="114">
        <v>80068</v>
      </c>
      <c r="CN224" s="108">
        <v>33133</v>
      </c>
      <c r="CO224" s="114">
        <v>64388</v>
      </c>
      <c r="CP224" s="108">
        <v>53274</v>
      </c>
      <c r="CQ224" s="114">
        <v>66557</v>
      </c>
      <c r="CR224" s="108">
        <v>30735</v>
      </c>
      <c r="CS224" s="114">
        <v>72468</v>
      </c>
      <c r="CT224" s="108">
        <v>27941</v>
      </c>
      <c r="CU224" s="114">
        <v>61879</v>
      </c>
      <c r="CV224" s="108">
        <v>29500</v>
      </c>
      <c r="CW224" s="114">
        <v>51052</v>
      </c>
      <c r="CX224" s="108">
        <v>22200</v>
      </c>
      <c r="CY224" s="114">
        <v>48522</v>
      </c>
      <c r="CZ224" s="108">
        <v>25991</v>
      </c>
      <c r="DA224" s="114">
        <v>50959</v>
      </c>
      <c r="DB224" s="108">
        <v>41477</v>
      </c>
      <c r="DC224" s="114">
        <v>56020</v>
      </c>
      <c r="DD224" s="108">
        <v>27709</v>
      </c>
      <c r="DE224" s="114">
        <v>57841</v>
      </c>
      <c r="DF224" s="108">
        <v>32184</v>
      </c>
      <c r="DG224" s="114">
        <v>58036</v>
      </c>
      <c r="DH224" s="108">
        <v>45870</v>
      </c>
      <c r="DI224" s="108">
        <v>35601</v>
      </c>
      <c r="DJ224" s="108">
        <v>38807</v>
      </c>
      <c r="DK224" s="108">
        <v>40292</v>
      </c>
      <c r="DL224" s="108">
        <v>31588</v>
      </c>
      <c r="DM224" s="108">
        <v>30626</v>
      </c>
      <c r="DN224" s="108">
        <v>16183</v>
      </c>
      <c r="DO224" s="108">
        <v>29432</v>
      </c>
      <c r="DP224" s="108">
        <v>23762</v>
      </c>
      <c r="DQ224" s="108">
        <v>31382</v>
      </c>
      <c r="DR224" s="108">
        <v>14939</v>
      </c>
      <c r="DS224" s="107">
        <v>4636</v>
      </c>
      <c r="DT224" s="106">
        <v>594</v>
      </c>
      <c r="DU224" s="108">
        <v>17068</v>
      </c>
      <c r="DV224" s="108">
        <v>14981</v>
      </c>
      <c r="DW224" s="107">
        <v>9787</v>
      </c>
      <c r="DX224" s="107">
        <v>7381</v>
      </c>
    </row>
    <row r="225" spans="1:128" x14ac:dyDescent="0.2">
      <c r="A225" s="105" t="s">
        <v>224</v>
      </c>
      <c r="B225" s="112">
        <v>294105</v>
      </c>
      <c r="C225" s="104">
        <v>2315</v>
      </c>
      <c r="D225" s="112">
        <v>387041</v>
      </c>
      <c r="E225" s="104">
        <v>1675</v>
      </c>
      <c r="F225" s="112">
        <v>326343</v>
      </c>
      <c r="G225" s="104">
        <v>2151</v>
      </c>
      <c r="H225" s="112">
        <v>285540</v>
      </c>
      <c r="I225" s="104">
        <v>1936</v>
      </c>
      <c r="J225" s="112">
        <v>367315</v>
      </c>
      <c r="K225" s="104">
        <v>1321</v>
      </c>
      <c r="L225" s="112">
        <v>185600</v>
      </c>
      <c r="M225" s="104">
        <v>1115</v>
      </c>
      <c r="N225" s="112">
        <v>265669</v>
      </c>
      <c r="O225" s="104">
        <v>1806</v>
      </c>
      <c r="P225" s="112">
        <v>142127</v>
      </c>
      <c r="Q225" s="104">
        <v>1975</v>
      </c>
      <c r="R225" s="112">
        <v>295878</v>
      </c>
      <c r="S225" s="104">
        <v>1646</v>
      </c>
      <c r="T225" s="112">
        <v>180170</v>
      </c>
      <c r="U225" s="104">
        <v>2081</v>
      </c>
      <c r="V225" s="112">
        <v>153318</v>
      </c>
      <c r="W225" s="104">
        <v>1307</v>
      </c>
      <c r="X225" s="112">
        <v>125408</v>
      </c>
      <c r="Y225" s="104">
        <v>2493</v>
      </c>
      <c r="Z225" s="112">
        <v>114189</v>
      </c>
      <c r="AA225" s="104">
        <v>1631</v>
      </c>
      <c r="AB225" s="112">
        <v>113403</v>
      </c>
      <c r="AC225" s="104">
        <v>1442</v>
      </c>
      <c r="AD225" s="108">
        <v>69219</v>
      </c>
      <c r="AE225" s="103">
        <v>686</v>
      </c>
      <c r="AF225" s="112">
        <v>174720</v>
      </c>
      <c r="AG225" s="104">
        <v>1039</v>
      </c>
      <c r="AH225" s="112">
        <v>113032</v>
      </c>
      <c r="AI225" s="103">
        <v>381</v>
      </c>
      <c r="AJ225" s="112">
        <v>124395</v>
      </c>
      <c r="AK225" s="103">
        <v>460</v>
      </c>
      <c r="AL225" s="112">
        <v>420388</v>
      </c>
      <c r="AM225" s="103">
        <v>809</v>
      </c>
      <c r="AN225" s="112">
        <v>182896</v>
      </c>
      <c r="AO225" s="103">
        <v>519</v>
      </c>
      <c r="AP225" s="112">
        <v>119684</v>
      </c>
      <c r="AQ225" s="103">
        <v>822</v>
      </c>
      <c r="AR225" s="112">
        <v>212904</v>
      </c>
      <c r="AS225" s="103">
        <v>617</v>
      </c>
      <c r="AT225" s="112">
        <v>173398</v>
      </c>
      <c r="AU225" s="103">
        <v>467</v>
      </c>
      <c r="AV225" s="108">
        <v>59773</v>
      </c>
      <c r="AW225" s="103">
        <v>579</v>
      </c>
      <c r="AX225" s="108">
        <v>69832</v>
      </c>
      <c r="AY225" s="104">
        <v>1027</v>
      </c>
      <c r="AZ225" s="108">
        <v>81283</v>
      </c>
      <c r="BA225" s="103">
        <v>628</v>
      </c>
      <c r="BB225" s="112">
        <v>433530</v>
      </c>
      <c r="BC225" s="103">
        <v>518</v>
      </c>
      <c r="BD225" s="108">
        <v>93951</v>
      </c>
      <c r="BE225" s="103">
        <v>418</v>
      </c>
      <c r="BF225" s="108">
        <v>74443</v>
      </c>
      <c r="BG225" s="103">
        <v>336</v>
      </c>
      <c r="BH225" s="108">
        <v>41439</v>
      </c>
      <c r="BI225" s="104">
        <v>1568</v>
      </c>
      <c r="BJ225" s="108">
        <v>48764</v>
      </c>
      <c r="BK225" s="104">
        <v>1002</v>
      </c>
      <c r="BL225" s="108">
        <v>53980</v>
      </c>
      <c r="BM225" s="104">
        <v>1064</v>
      </c>
      <c r="BN225" s="108">
        <v>50786</v>
      </c>
      <c r="BO225" s="103">
        <v>801</v>
      </c>
      <c r="BP225" s="108">
        <v>38291</v>
      </c>
      <c r="BQ225" s="104">
        <v>1632</v>
      </c>
      <c r="BR225" s="108">
        <v>44801</v>
      </c>
      <c r="BS225" s="103">
        <v>882</v>
      </c>
      <c r="BT225" s="108">
        <v>29731</v>
      </c>
      <c r="BU225" s="104">
        <v>1074</v>
      </c>
      <c r="BV225" s="108">
        <v>31594</v>
      </c>
      <c r="BW225" s="103">
        <v>870</v>
      </c>
      <c r="BX225" s="108">
        <v>38052</v>
      </c>
      <c r="BY225" s="103">
        <v>994</v>
      </c>
      <c r="BZ225" s="108">
        <v>35058</v>
      </c>
      <c r="CA225" s="103">
        <v>649</v>
      </c>
      <c r="CB225" s="108">
        <v>32019</v>
      </c>
      <c r="CC225" s="104">
        <v>1352</v>
      </c>
      <c r="CD225" s="108">
        <v>38575</v>
      </c>
      <c r="CE225" s="103">
        <v>727</v>
      </c>
      <c r="CF225" s="108">
        <v>40730</v>
      </c>
      <c r="CG225" s="104">
        <v>1116</v>
      </c>
      <c r="CH225" s="108">
        <v>35965</v>
      </c>
      <c r="CI225" s="103">
        <v>802</v>
      </c>
      <c r="CJ225" s="108">
        <v>53476</v>
      </c>
      <c r="CK225" s="103">
        <v>447</v>
      </c>
      <c r="CL225" s="108">
        <v>30098</v>
      </c>
      <c r="CM225" s="104">
        <v>1092</v>
      </c>
      <c r="CN225" s="108">
        <v>25301</v>
      </c>
      <c r="CO225" s="103">
        <v>412</v>
      </c>
      <c r="CP225" s="108">
        <v>16999</v>
      </c>
      <c r="CQ225" s="103">
        <v>374</v>
      </c>
      <c r="CR225" s="108">
        <v>54162</v>
      </c>
      <c r="CS225" s="103">
        <v>567</v>
      </c>
      <c r="CT225" s="108">
        <v>57153</v>
      </c>
      <c r="CU225" s="103">
        <v>503</v>
      </c>
      <c r="CV225" s="108">
        <v>48024</v>
      </c>
      <c r="CW225" s="103">
        <v>593</v>
      </c>
      <c r="CX225" s="108">
        <v>40754</v>
      </c>
      <c r="CY225" s="103">
        <v>345</v>
      </c>
      <c r="CZ225" s="108">
        <v>56212</v>
      </c>
      <c r="DA225" s="103">
        <v>411</v>
      </c>
      <c r="DB225" s="108">
        <v>39651</v>
      </c>
      <c r="DC225" s="103">
        <v>154</v>
      </c>
      <c r="DD225" s="108">
        <v>30540</v>
      </c>
      <c r="DE225" s="103">
        <v>359</v>
      </c>
      <c r="DF225" s="108">
        <v>28852</v>
      </c>
      <c r="DG225" s="103">
        <v>281</v>
      </c>
      <c r="DH225" s="108">
        <v>38603</v>
      </c>
      <c r="DI225" s="108">
        <v>29315</v>
      </c>
      <c r="DJ225" s="108">
        <v>11447</v>
      </c>
      <c r="DK225" s="107">
        <v>9796</v>
      </c>
      <c r="DL225" s="107">
        <v>7851</v>
      </c>
      <c r="DM225" s="107">
        <v>7286</v>
      </c>
      <c r="DN225" s="107">
        <v>9375</v>
      </c>
      <c r="DO225" s="107">
        <v>7751</v>
      </c>
      <c r="DP225" s="107">
        <v>6449</v>
      </c>
      <c r="DQ225" s="107">
        <v>6517</v>
      </c>
      <c r="DR225" s="107">
        <v>4824</v>
      </c>
      <c r="DS225" s="107">
        <v>3873</v>
      </c>
      <c r="DT225" s="107">
        <v>5403</v>
      </c>
      <c r="DU225" s="107">
        <v>5226</v>
      </c>
      <c r="DV225" s="107">
        <v>5267</v>
      </c>
      <c r="DW225" s="107">
        <v>5968</v>
      </c>
      <c r="DX225" s="107">
        <v>5196</v>
      </c>
    </row>
    <row r="226" spans="1:128" x14ac:dyDescent="0.2">
      <c r="A226" s="105" t="s">
        <v>238</v>
      </c>
      <c r="B226" s="106">
        <v>474</v>
      </c>
      <c r="C226" s="103">
        <v>180</v>
      </c>
      <c r="D226" s="106">
        <v>355</v>
      </c>
      <c r="E226" s="102"/>
      <c r="F226" s="106">
        <v>143</v>
      </c>
      <c r="G226" s="103">
        <v>105</v>
      </c>
      <c r="H226" s="102"/>
      <c r="I226" s="103">
        <v>150</v>
      </c>
      <c r="J226" s="102"/>
      <c r="K226" s="103">
        <v>248</v>
      </c>
      <c r="L226" s="102"/>
      <c r="M226" s="102"/>
      <c r="N226" s="102"/>
      <c r="O226" s="102"/>
      <c r="P226" s="102"/>
      <c r="Q226" s="103">
        <v>143</v>
      </c>
      <c r="R226" s="102"/>
      <c r="S226" s="109">
        <v>19</v>
      </c>
      <c r="T226" s="102"/>
      <c r="U226" s="102"/>
      <c r="V226" s="102"/>
      <c r="W226" s="102"/>
      <c r="X226" s="102"/>
      <c r="Y226" s="102"/>
      <c r="Z226" s="102"/>
      <c r="AA226" s="102"/>
      <c r="AB226" s="102"/>
      <c r="AC226" s="102"/>
      <c r="AD226" s="102"/>
      <c r="AE226" s="103">
        <v>131</v>
      </c>
      <c r="AF226" s="102"/>
      <c r="AG226" s="109">
        <v>69</v>
      </c>
      <c r="AH226" s="102"/>
      <c r="AI226" s="102"/>
      <c r="AJ226" s="102"/>
      <c r="AK226" s="102"/>
      <c r="AL226" s="102"/>
      <c r="AM226" s="102"/>
      <c r="AN226" s="102"/>
      <c r="AO226" s="102"/>
      <c r="AP226" s="102"/>
      <c r="AQ226" s="102"/>
      <c r="AR226" s="102"/>
      <c r="AS226" s="102"/>
      <c r="AT226" s="102"/>
      <c r="AU226" s="102"/>
      <c r="AV226" s="102"/>
      <c r="AW226" s="102"/>
      <c r="AX226" s="102"/>
      <c r="AY226" s="102"/>
      <c r="AZ226" s="102"/>
      <c r="BA226" s="102"/>
      <c r="BB226" s="102"/>
      <c r="BC226" s="102"/>
      <c r="BD226" s="102"/>
      <c r="BE226" s="102"/>
      <c r="BF226" s="102"/>
      <c r="BG226" s="102"/>
      <c r="BH226" s="102"/>
      <c r="BI226" s="102"/>
      <c r="BJ226" s="110">
        <v>47</v>
      </c>
      <c r="BK226" s="102"/>
      <c r="BL226" s="110">
        <v>24</v>
      </c>
      <c r="BM226" s="102"/>
      <c r="BN226" s="110">
        <v>24</v>
      </c>
      <c r="BO226" s="102"/>
      <c r="BP226" s="110">
        <v>24</v>
      </c>
      <c r="BQ226" s="102"/>
      <c r="BR226" s="110">
        <v>47</v>
      </c>
      <c r="BS226" s="102"/>
      <c r="BT226" s="110">
        <v>24</v>
      </c>
      <c r="BU226" s="102"/>
      <c r="BV226" s="110">
        <v>24</v>
      </c>
      <c r="BW226" s="102"/>
      <c r="BX226" s="110">
        <v>24</v>
      </c>
      <c r="BY226" s="102"/>
      <c r="BZ226" s="102"/>
      <c r="CA226" s="102"/>
      <c r="CB226" s="102"/>
      <c r="CC226" s="102"/>
      <c r="CD226" s="102"/>
      <c r="CE226" s="102"/>
      <c r="CF226" s="102"/>
      <c r="CG226" s="102"/>
      <c r="CH226" s="102"/>
      <c r="CI226" s="102"/>
      <c r="CJ226" s="102"/>
      <c r="CK226" s="102"/>
      <c r="CL226" s="102"/>
      <c r="CM226" s="102"/>
      <c r="CN226" s="102"/>
      <c r="CO226" s="102"/>
      <c r="CP226" s="102"/>
      <c r="CQ226" s="102"/>
      <c r="CR226" s="102"/>
      <c r="CS226" s="102"/>
      <c r="CT226" s="102"/>
      <c r="CU226" s="102"/>
      <c r="CV226" s="102"/>
      <c r="CW226" s="102"/>
      <c r="CX226" s="102"/>
      <c r="CY226" s="102"/>
      <c r="CZ226" s="102"/>
      <c r="DA226" s="102"/>
      <c r="DB226" s="102"/>
      <c r="DC226" s="102"/>
      <c r="DD226" s="102"/>
      <c r="DE226" s="102"/>
      <c r="DF226" s="102"/>
      <c r="DG226" s="102"/>
      <c r="DH226" s="110">
        <v>59</v>
      </c>
      <c r="DI226" s="106">
        <v>848</v>
      </c>
      <c r="DJ226" s="106">
        <v>534</v>
      </c>
      <c r="DK226" s="107">
        <v>1496</v>
      </c>
      <c r="DL226" s="107">
        <v>2135</v>
      </c>
      <c r="DM226" s="107">
        <v>5609</v>
      </c>
      <c r="DN226" s="107">
        <v>7847</v>
      </c>
      <c r="DO226" s="107">
        <v>4519</v>
      </c>
      <c r="DP226" s="107">
        <v>5936</v>
      </c>
      <c r="DQ226" s="107">
        <v>8500</v>
      </c>
      <c r="DR226" s="107">
        <v>8252</v>
      </c>
      <c r="DS226" s="107">
        <v>9733</v>
      </c>
      <c r="DT226" s="108">
        <v>10531</v>
      </c>
      <c r="DU226" s="107">
        <v>2470</v>
      </c>
      <c r="DV226" s="107">
        <v>1046</v>
      </c>
      <c r="DW226" s="107">
        <v>4963</v>
      </c>
      <c r="DX226" s="107">
        <v>4257</v>
      </c>
    </row>
    <row r="227" spans="1:128" x14ac:dyDescent="0.2">
      <c r="A227" s="105" t="s">
        <v>222</v>
      </c>
      <c r="B227" s="107">
        <v>3889</v>
      </c>
      <c r="C227" s="104">
        <v>6278</v>
      </c>
      <c r="D227" s="107">
        <v>9236</v>
      </c>
      <c r="E227" s="104">
        <v>9475</v>
      </c>
      <c r="F227" s="107">
        <v>3180</v>
      </c>
      <c r="G227" s="104">
        <v>5023</v>
      </c>
      <c r="H227" s="107">
        <v>4452</v>
      </c>
      <c r="I227" s="104">
        <v>3296</v>
      </c>
      <c r="J227" s="108">
        <v>37840</v>
      </c>
      <c r="K227" s="104">
        <v>4300</v>
      </c>
      <c r="L227" s="107">
        <v>5517</v>
      </c>
      <c r="M227" s="104">
        <v>9433</v>
      </c>
      <c r="N227" s="107">
        <v>1480</v>
      </c>
      <c r="O227" s="104">
        <v>5443</v>
      </c>
      <c r="P227" s="107">
        <v>7743</v>
      </c>
      <c r="Q227" s="104">
        <v>7142</v>
      </c>
      <c r="R227" s="107">
        <v>5401</v>
      </c>
      <c r="S227" s="104">
        <v>2026</v>
      </c>
      <c r="T227" s="107">
        <v>3769</v>
      </c>
      <c r="U227" s="104">
        <v>3632</v>
      </c>
      <c r="V227" s="108">
        <v>11556</v>
      </c>
      <c r="W227" s="114">
        <v>10255</v>
      </c>
      <c r="X227" s="107">
        <v>8043</v>
      </c>
      <c r="Y227" s="104">
        <v>3431</v>
      </c>
      <c r="Z227" s="107">
        <v>5994</v>
      </c>
      <c r="AA227" s="104">
        <v>4484</v>
      </c>
      <c r="AB227" s="108">
        <v>11976</v>
      </c>
      <c r="AC227" s="104">
        <v>2277</v>
      </c>
      <c r="AD227" s="107">
        <v>7795</v>
      </c>
      <c r="AE227" s="104">
        <v>2288</v>
      </c>
      <c r="AF227" s="107">
        <v>3494</v>
      </c>
      <c r="AG227" s="104">
        <v>1908</v>
      </c>
      <c r="AH227" s="107">
        <v>5414</v>
      </c>
      <c r="AI227" s="104">
        <v>2367</v>
      </c>
      <c r="AJ227" s="108">
        <v>10646</v>
      </c>
      <c r="AK227" s="104">
        <v>5264</v>
      </c>
      <c r="AL227" s="107">
        <v>8187</v>
      </c>
      <c r="AM227" s="104">
        <v>2710</v>
      </c>
      <c r="AN227" s="107">
        <v>7989</v>
      </c>
      <c r="AO227" s="104">
        <v>6151</v>
      </c>
      <c r="AP227" s="107">
        <v>8737</v>
      </c>
      <c r="AQ227" s="104">
        <v>4904</v>
      </c>
      <c r="AR227" s="107">
        <v>8484</v>
      </c>
      <c r="AS227" s="104">
        <v>4341</v>
      </c>
      <c r="AT227" s="108">
        <v>10048</v>
      </c>
      <c r="AU227" s="104">
        <v>7991</v>
      </c>
      <c r="AV227" s="108">
        <v>10213</v>
      </c>
      <c r="AW227" s="104">
        <v>2684</v>
      </c>
      <c r="AX227" s="107">
        <v>6328</v>
      </c>
      <c r="AY227" s="104">
        <v>3248</v>
      </c>
      <c r="AZ227" s="107">
        <v>7180</v>
      </c>
      <c r="BA227" s="104">
        <v>4926</v>
      </c>
      <c r="BB227" s="107">
        <v>6129</v>
      </c>
      <c r="BC227" s="104">
        <v>4308</v>
      </c>
      <c r="BD227" s="107">
        <v>3252</v>
      </c>
      <c r="BE227" s="104">
        <v>3856</v>
      </c>
      <c r="BF227" s="108">
        <v>12715</v>
      </c>
      <c r="BG227" s="104">
        <v>3646</v>
      </c>
      <c r="BH227" s="107">
        <v>2939</v>
      </c>
      <c r="BI227" s="104">
        <v>4114</v>
      </c>
      <c r="BJ227" s="107">
        <v>7795</v>
      </c>
      <c r="BK227" s="104">
        <v>5107</v>
      </c>
      <c r="BL227" s="108">
        <v>11653</v>
      </c>
      <c r="BM227" s="104">
        <v>3626</v>
      </c>
      <c r="BN227" s="107">
        <v>8575</v>
      </c>
      <c r="BO227" s="104">
        <v>4219</v>
      </c>
      <c r="BP227" s="107">
        <v>2297</v>
      </c>
      <c r="BQ227" s="104">
        <v>3028</v>
      </c>
      <c r="BR227" s="108">
        <v>12043</v>
      </c>
      <c r="BS227" s="104">
        <v>4070</v>
      </c>
      <c r="BT227" s="107">
        <v>4396</v>
      </c>
      <c r="BU227" s="104">
        <v>4046</v>
      </c>
      <c r="BV227" s="107">
        <v>9637</v>
      </c>
      <c r="BW227" s="104">
        <v>6909</v>
      </c>
      <c r="BX227" s="108">
        <v>15717</v>
      </c>
      <c r="BY227" s="104">
        <v>7046</v>
      </c>
      <c r="BZ227" s="107">
        <v>3269</v>
      </c>
      <c r="CA227" s="104">
        <v>4936</v>
      </c>
      <c r="CB227" s="107">
        <v>3586</v>
      </c>
      <c r="CC227" s="104">
        <v>5653</v>
      </c>
      <c r="CD227" s="108">
        <v>11067</v>
      </c>
      <c r="CE227" s="104">
        <v>5415</v>
      </c>
      <c r="CF227" s="107">
        <v>5815</v>
      </c>
      <c r="CG227" s="104">
        <v>5509</v>
      </c>
      <c r="CH227" s="107">
        <v>4844</v>
      </c>
      <c r="CI227" s="104">
        <v>5339</v>
      </c>
      <c r="CJ227" s="107">
        <v>2732</v>
      </c>
      <c r="CK227" s="104">
        <v>3982</v>
      </c>
      <c r="CL227" s="107">
        <v>3013</v>
      </c>
      <c r="CM227" s="104">
        <v>2590</v>
      </c>
      <c r="CN227" s="107">
        <v>3077</v>
      </c>
      <c r="CO227" s="104">
        <v>3133</v>
      </c>
      <c r="CP227" s="107">
        <v>4486</v>
      </c>
      <c r="CQ227" s="104">
        <v>3609</v>
      </c>
      <c r="CR227" s="107">
        <v>3692</v>
      </c>
      <c r="CS227" s="104">
        <v>3692</v>
      </c>
      <c r="CT227" s="107">
        <v>3740</v>
      </c>
      <c r="CU227" s="104">
        <v>5571</v>
      </c>
      <c r="CV227" s="107">
        <v>7571</v>
      </c>
      <c r="CW227" s="104">
        <v>6944</v>
      </c>
      <c r="CX227" s="107">
        <v>4197</v>
      </c>
      <c r="CY227" s="104">
        <v>2546</v>
      </c>
      <c r="CZ227" s="107">
        <v>4503</v>
      </c>
      <c r="DA227" s="104">
        <v>4316</v>
      </c>
      <c r="DB227" s="107">
        <v>5252</v>
      </c>
      <c r="DC227" s="104">
        <v>5919</v>
      </c>
      <c r="DD227" s="107">
        <v>3795</v>
      </c>
      <c r="DE227" s="104">
        <v>3844</v>
      </c>
      <c r="DF227" s="107">
        <v>3456</v>
      </c>
      <c r="DG227" s="104">
        <v>2771</v>
      </c>
      <c r="DH227" s="107">
        <v>3380</v>
      </c>
      <c r="DI227" s="107">
        <v>3320</v>
      </c>
      <c r="DJ227" s="107">
        <v>2938</v>
      </c>
      <c r="DK227" s="107">
        <v>4282</v>
      </c>
      <c r="DL227" s="107">
        <v>3878</v>
      </c>
      <c r="DM227" s="107">
        <v>4604</v>
      </c>
      <c r="DN227" s="107">
        <v>6451</v>
      </c>
      <c r="DO227" s="107">
        <v>4417</v>
      </c>
      <c r="DP227" s="107">
        <v>6598</v>
      </c>
      <c r="DQ227" s="107">
        <v>5349</v>
      </c>
      <c r="DR227" s="107">
        <v>3528</v>
      </c>
      <c r="DS227" s="107">
        <v>2933</v>
      </c>
      <c r="DT227" s="107">
        <v>3923</v>
      </c>
      <c r="DU227" s="107">
        <v>4139</v>
      </c>
      <c r="DV227" s="107">
        <v>3316</v>
      </c>
      <c r="DW227" s="107">
        <v>4575</v>
      </c>
      <c r="DX227" s="107">
        <v>3953</v>
      </c>
    </row>
    <row r="228" spans="1:128" x14ac:dyDescent="0.2">
      <c r="A228" s="105" t="s">
        <v>416</v>
      </c>
      <c r="B228" s="108">
        <v>72341</v>
      </c>
      <c r="C228" s="104">
        <v>2097</v>
      </c>
      <c r="D228" s="108">
        <v>61164</v>
      </c>
      <c r="E228" s="104">
        <v>1895</v>
      </c>
      <c r="F228" s="108">
        <v>33780</v>
      </c>
      <c r="G228" s="104">
        <v>1259</v>
      </c>
      <c r="H228" s="108">
        <v>64277</v>
      </c>
      <c r="I228" s="104">
        <v>3406</v>
      </c>
      <c r="J228" s="108">
        <v>72858</v>
      </c>
      <c r="K228" s="104">
        <v>3088</v>
      </c>
      <c r="L228" s="112">
        <v>147430</v>
      </c>
      <c r="M228" s="104">
        <v>4125</v>
      </c>
      <c r="N228" s="108">
        <v>71937</v>
      </c>
      <c r="O228" s="104">
        <v>6376</v>
      </c>
      <c r="P228" s="112">
        <v>112859</v>
      </c>
      <c r="Q228" s="104">
        <v>5226</v>
      </c>
      <c r="R228" s="112">
        <v>112821</v>
      </c>
      <c r="S228" s="104">
        <v>7351</v>
      </c>
      <c r="T228" s="108">
        <v>57440</v>
      </c>
      <c r="U228" s="104">
        <v>7810</v>
      </c>
      <c r="V228" s="108">
        <v>65387</v>
      </c>
      <c r="W228" s="104">
        <v>6743</v>
      </c>
      <c r="X228" s="108">
        <v>46432</v>
      </c>
      <c r="Y228" s="104">
        <v>3762</v>
      </c>
      <c r="Z228" s="108">
        <v>59024</v>
      </c>
      <c r="AA228" s="104">
        <v>6847</v>
      </c>
      <c r="AB228" s="108">
        <v>33076</v>
      </c>
      <c r="AC228" s="114">
        <v>11832</v>
      </c>
      <c r="AD228" s="108">
        <v>40184</v>
      </c>
      <c r="AE228" s="104">
        <v>5694</v>
      </c>
      <c r="AF228" s="108">
        <v>42250</v>
      </c>
      <c r="AG228" s="104">
        <v>7306</v>
      </c>
      <c r="AH228" s="108">
        <v>59410</v>
      </c>
      <c r="AI228" s="104">
        <v>7315</v>
      </c>
      <c r="AJ228" s="112">
        <v>132316</v>
      </c>
      <c r="AK228" s="104">
        <v>4919</v>
      </c>
      <c r="AL228" s="108">
        <v>78691</v>
      </c>
      <c r="AM228" s="104">
        <v>8476</v>
      </c>
      <c r="AN228" s="112">
        <v>113839</v>
      </c>
      <c r="AO228" s="104">
        <v>8937</v>
      </c>
      <c r="AP228" s="112">
        <v>198853</v>
      </c>
      <c r="AQ228" s="104">
        <v>8240</v>
      </c>
      <c r="AR228" s="108">
        <v>82284</v>
      </c>
      <c r="AS228" s="104">
        <v>8381</v>
      </c>
      <c r="AT228" s="112">
        <v>127020</v>
      </c>
      <c r="AU228" s="104">
        <v>6666</v>
      </c>
      <c r="AV228" s="108">
        <v>78120</v>
      </c>
      <c r="AW228" s="104">
        <v>6044</v>
      </c>
      <c r="AX228" s="108">
        <v>83494</v>
      </c>
      <c r="AY228" s="104">
        <v>7748</v>
      </c>
      <c r="AZ228" s="108">
        <v>93204</v>
      </c>
      <c r="BA228" s="104">
        <v>7894</v>
      </c>
      <c r="BB228" s="108">
        <v>28795</v>
      </c>
      <c r="BC228" s="104">
        <v>5323</v>
      </c>
      <c r="BD228" s="108">
        <v>34343</v>
      </c>
      <c r="BE228" s="104">
        <v>8188</v>
      </c>
      <c r="BF228" s="108">
        <v>76234</v>
      </c>
      <c r="BG228" s="104">
        <v>3873</v>
      </c>
      <c r="BH228" s="112">
        <v>125998</v>
      </c>
      <c r="BI228" s="104">
        <v>8096</v>
      </c>
      <c r="BJ228" s="112">
        <v>105367</v>
      </c>
      <c r="BK228" s="104">
        <v>5956</v>
      </c>
      <c r="BL228" s="112">
        <v>150841</v>
      </c>
      <c r="BM228" s="104">
        <v>9020</v>
      </c>
      <c r="BN228" s="112">
        <v>130256</v>
      </c>
      <c r="BO228" s="104">
        <v>6716</v>
      </c>
      <c r="BP228" s="112">
        <v>125548</v>
      </c>
      <c r="BQ228" s="104">
        <v>6200</v>
      </c>
      <c r="BR228" s="108">
        <v>92862</v>
      </c>
      <c r="BS228" s="104">
        <v>8080</v>
      </c>
      <c r="BT228" s="108">
        <v>74989</v>
      </c>
      <c r="BU228" s="104">
        <v>4787</v>
      </c>
      <c r="BV228" s="108">
        <v>83905</v>
      </c>
      <c r="BW228" s="104">
        <v>8309</v>
      </c>
      <c r="BX228" s="112">
        <v>127423</v>
      </c>
      <c r="BY228" s="104">
        <v>7093</v>
      </c>
      <c r="BZ228" s="108">
        <v>52080</v>
      </c>
      <c r="CA228" s="104">
        <v>5713</v>
      </c>
      <c r="CB228" s="112">
        <v>158386</v>
      </c>
      <c r="CC228" s="104">
        <v>7816</v>
      </c>
      <c r="CD228" s="112">
        <v>178605</v>
      </c>
      <c r="CE228" s="104">
        <v>7260</v>
      </c>
      <c r="CF228" s="112">
        <v>165446</v>
      </c>
      <c r="CG228" s="104">
        <v>9250</v>
      </c>
      <c r="CH228" s="108">
        <v>74231</v>
      </c>
      <c r="CI228" s="104">
        <v>9658</v>
      </c>
      <c r="CJ228" s="112">
        <v>262442</v>
      </c>
      <c r="CK228" s="104">
        <v>9781</v>
      </c>
      <c r="CL228" s="112">
        <v>120231</v>
      </c>
      <c r="CM228" s="104">
        <v>9218</v>
      </c>
      <c r="CN228" s="112">
        <v>135991</v>
      </c>
      <c r="CO228" s="104">
        <v>9835</v>
      </c>
      <c r="CP228" s="108">
        <v>61898</v>
      </c>
      <c r="CQ228" s="114">
        <v>10797</v>
      </c>
      <c r="CR228" s="108">
        <v>54559</v>
      </c>
      <c r="CS228" s="114">
        <v>10288</v>
      </c>
      <c r="CT228" s="108">
        <v>84884</v>
      </c>
      <c r="CU228" s="104">
        <v>7995</v>
      </c>
      <c r="CV228" s="112">
        <v>105084</v>
      </c>
      <c r="CW228" s="114">
        <v>10275</v>
      </c>
      <c r="CX228" s="108">
        <v>15249</v>
      </c>
      <c r="CY228" s="114">
        <v>11698</v>
      </c>
      <c r="CZ228" s="108">
        <v>40511</v>
      </c>
      <c r="DA228" s="104">
        <v>8666</v>
      </c>
      <c r="DB228" s="108">
        <v>66082</v>
      </c>
      <c r="DC228" s="104">
        <v>8195</v>
      </c>
      <c r="DD228" s="108">
        <v>78930</v>
      </c>
      <c r="DE228" s="104">
        <v>7219</v>
      </c>
      <c r="DF228" s="107">
        <v>4833</v>
      </c>
      <c r="DG228" s="104">
        <v>7364</v>
      </c>
      <c r="DH228" s="107">
        <v>2352</v>
      </c>
      <c r="DI228" s="112">
        <v>152655</v>
      </c>
      <c r="DJ228" s="112">
        <v>122667</v>
      </c>
      <c r="DK228" s="108">
        <v>16441</v>
      </c>
      <c r="DL228" s="106">
        <v>128</v>
      </c>
      <c r="DM228" s="106">
        <v>878</v>
      </c>
      <c r="DN228" s="112">
        <v>129016</v>
      </c>
      <c r="DO228" s="108">
        <v>22814</v>
      </c>
      <c r="DP228" s="108">
        <v>34149</v>
      </c>
      <c r="DQ228" s="108">
        <v>57280</v>
      </c>
      <c r="DR228" s="108">
        <v>46352</v>
      </c>
      <c r="DS228" s="108">
        <v>56362</v>
      </c>
      <c r="DT228" s="112">
        <v>105758</v>
      </c>
      <c r="DU228" s="108">
        <v>49175</v>
      </c>
      <c r="DV228" s="108">
        <v>47896</v>
      </c>
      <c r="DW228" s="108">
        <v>52975</v>
      </c>
      <c r="DX228" s="107">
        <v>2962</v>
      </c>
    </row>
    <row r="229" spans="1:128" x14ac:dyDescent="0.2">
      <c r="A229" s="105" t="s">
        <v>326</v>
      </c>
      <c r="B229" s="107">
        <v>9176</v>
      </c>
      <c r="C229" s="114">
        <v>24035</v>
      </c>
      <c r="D229" s="107">
        <v>9860</v>
      </c>
      <c r="E229" s="114">
        <v>19042</v>
      </c>
      <c r="F229" s="108">
        <v>10948</v>
      </c>
      <c r="G229" s="114">
        <v>14879</v>
      </c>
      <c r="H229" s="107">
        <v>8424</v>
      </c>
      <c r="I229" s="114">
        <v>17722</v>
      </c>
      <c r="J229" s="108">
        <v>11066</v>
      </c>
      <c r="K229" s="104">
        <v>7870</v>
      </c>
      <c r="L229" s="107">
        <v>9174</v>
      </c>
      <c r="M229" s="104">
        <v>7916</v>
      </c>
      <c r="N229" s="108">
        <v>11746</v>
      </c>
      <c r="O229" s="104">
        <v>6331</v>
      </c>
      <c r="P229" s="108">
        <v>13244</v>
      </c>
      <c r="Q229" s="114">
        <v>16814</v>
      </c>
      <c r="R229" s="108">
        <v>10376</v>
      </c>
      <c r="S229" s="114">
        <v>32065</v>
      </c>
      <c r="T229" s="107">
        <v>8395</v>
      </c>
      <c r="U229" s="114">
        <v>19802</v>
      </c>
      <c r="V229" s="108">
        <v>11498</v>
      </c>
      <c r="W229" s="114">
        <v>28105</v>
      </c>
      <c r="X229" s="107">
        <v>8475</v>
      </c>
      <c r="Y229" s="114">
        <v>18521</v>
      </c>
      <c r="Z229" s="107">
        <v>9332</v>
      </c>
      <c r="AA229" s="114">
        <v>16482</v>
      </c>
      <c r="AB229" s="108">
        <v>12594</v>
      </c>
      <c r="AC229" s="114">
        <v>32098</v>
      </c>
      <c r="AD229" s="107">
        <v>6274</v>
      </c>
      <c r="AE229" s="114">
        <v>13610</v>
      </c>
      <c r="AF229" s="107">
        <v>8975</v>
      </c>
      <c r="AG229" s="114">
        <v>23168</v>
      </c>
      <c r="AH229" s="107">
        <v>9369</v>
      </c>
      <c r="AI229" s="114">
        <v>14635</v>
      </c>
      <c r="AJ229" s="107">
        <v>8976</v>
      </c>
      <c r="AK229" s="114">
        <v>17386</v>
      </c>
      <c r="AL229" s="107">
        <v>8971</v>
      </c>
      <c r="AM229" s="114">
        <v>10187</v>
      </c>
      <c r="AN229" s="108">
        <v>11313</v>
      </c>
      <c r="AO229" s="114">
        <v>10338</v>
      </c>
      <c r="AP229" s="107">
        <v>7815</v>
      </c>
      <c r="AQ229" s="114">
        <v>18598</v>
      </c>
      <c r="AR229" s="107">
        <v>8801</v>
      </c>
      <c r="AS229" s="114">
        <v>35292</v>
      </c>
      <c r="AT229" s="108">
        <v>10831</v>
      </c>
      <c r="AU229" s="114">
        <v>20207</v>
      </c>
      <c r="AV229" s="107">
        <v>7689</v>
      </c>
      <c r="AW229" s="104">
        <v>5404</v>
      </c>
      <c r="AX229" s="108">
        <v>11471</v>
      </c>
      <c r="AY229" s="114">
        <v>16385</v>
      </c>
      <c r="AZ229" s="108">
        <v>10008</v>
      </c>
      <c r="BA229" s="114">
        <v>20392</v>
      </c>
      <c r="BB229" s="107">
        <v>8846</v>
      </c>
      <c r="BC229" s="114">
        <v>19440</v>
      </c>
      <c r="BD229" s="108">
        <v>10625</v>
      </c>
      <c r="BE229" s="114">
        <v>16144</v>
      </c>
      <c r="BF229" s="107">
        <v>8762</v>
      </c>
      <c r="BG229" s="114">
        <v>26698</v>
      </c>
      <c r="BH229" s="107">
        <v>7062</v>
      </c>
      <c r="BI229" s="114">
        <v>16929</v>
      </c>
      <c r="BJ229" s="107">
        <v>6864</v>
      </c>
      <c r="BK229" s="114">
        <v>23916</v>
      </c>
      <c r="BL229" s="108">
        <v>10111</v>
      </c>
      <c r="BM229" s="114">
        <v>24106</v>
      </c>
      <c r="BN229" s="107">
        <v>9663</v>
      </c>
      <c r="BO229" s="114">
        <v>21858</v>
      </c>
      <c r="BP229" s="108">
        <v>11161</v>
      </c>
      <c r="BQ229" s="114">
        <v>14278</v>
      </c>
      <c r="BR229" s="108">
        <v>10460</v>
      </c>
      <c r="BS229" s="114">
        <v>12287</v>
      </c>
      <c r="BT229" s="108">
        <v>10494</v>
      </c>
      <c r="BU229" s="114">
        <v>13443</v>
      </c>
      <c r="BV229" s="107">
        <v>7573</v>
      </c>
      <c r="BW229" s="114">
        <v>16017</v>
      </c>
      <c r="BX229" s="107">
        <v>9116</v>
      </c>
      <c r="BY229" s="114">
        <v>11113</v>
      </c>
      <c r="BZ229" s="107">
        <v>8510</v>
      </c>
      <c r="CA229" s="114">
        <v>15727</v>
      </c>
      <c r="CB229" s="107">
        <v>8363</v>
      </c>
      <c r="CC229" s="114">
        <v>12225</v>
      </c>
      <c r="CD229" s="107">
        <v>9639</v>
      </c>
      <c r="CE229" s="114">
        <v>11119</v>
      </c>
      <c r="CF229" s="108">
        <v>10125</v>
      </c>
      <c r="CG229" s="114">
        <v>17333</v>
      </c>
      <c r="CH229" s="107">
        <v>7884</v>
      </c>
      <c r="CI229" s="114">
        <v>13983</v>
      </c>
      <c r="CJ229" s="107">
        <v>8080</v>
      </c>
      <c r="CK229" s="114">
        <v>19617</v>
      </c>
      <c r="CL229" s="107">
        <v>9304</v>
      </c>
      <c r="CM229" s="114">
        <v>14674</v>
      </c>
      <c r="CN229" s="107">
        <v>5658</v>
      </c>
      <c r="CO229" s="114">
        <v>11499</v>
      </c>
      <c r="CP229" s="108">
        <v>10602</v>
      </c>
      <c r="CQ229" s="114">
        <v>17400</v>
      </c>
      <c r="CR229" s="107">
        <v>7947</v>
      </c>
      <c r="CS229" s="114">
        <v>11221</v>
      </c>
      <c r="CT229" s="107">
        <v>5196</v>
      </c>
      <c r="CU229" s="114">
        <v>17594</v>
      </c>
      <c r="CV229" s="107">
        <v>7305</v>
      </c>
      <c r="CW229" s="114">
        <v>10505</v>
      </c>
      <c r="CX229" s="107">
        <v>6694</v>
      </c>
      <c r="CY229" s="104">
        <v>9630</v>
      </c>
      <c r="CZ229" s="107">
        <v>7383</v>
      </c>
      <c r="DA229" s="114">
        <v>10376</v>
      </c>
      <c r="DB229" s="107">
        <v>8893</v>
      </c>
      <c r="DC229" s="114">
        <v>16150</v>
      </c>
      <c r="DD229" s="107">
        <v>5938</v>
      </c>
      <c r="DE229" s="114">
        <v>11854</v>
      </c>
      <c r="DF229" s="107">
        <v>4591</v>
      </c>
      <c r="DG229" s="114">
        <v>11669</v>
      </c>
      <c r="DH229" s="107">
        <v>5136</v>
      </c>
      <c r="DI229" s="107">
        <v>4155</v>
      </c>
      <c r="DJ229" s="107">
        <v>5258</v>
      </c>
      <c r="DK229" s="107">
        <v>3966</v>
      </c>
      <c r="DL229" s="107">
        <v>3550</v>
      </c>
      <c r="DM229" s="107">
        <v>4643</v>
      </c>
      <c r="DN229" s="107">
        <v>4765</v>
      </c>
      <c r="DO229" s="107">
        <v>3712</v>
      </c>
      <c r="DP229" s="107">
        <v>2750</v>
      </c>
      <c r="DQ229" s="107">
        <v>4298</v>
      </c>
      <c r="DR229" s="107">
        <v>3664</v>
      </c>
      <c r="DS229" s="107">
        <v>3053</v>
      </c>
      <c r="DT229" s="107">
        <v>4260</v>
      </c>
      <c r="DU229" s="107">
        <v>3797</v>
      </c>
      <c r="DV229" s="107">
        <v>4065</v>
      </c>
      <c r="DW229" s="107">
        <v>3996</v>
      </c>
      <c r="DX229" s="107">
        <v>2697</v>
      </c>
    </row>
    <row r="230" spans="1:128" x14ac:dyDescent="0.2">
      <c r="A230" s="105" t="s">
        <v>566</v>
      </c>
      <c r="B230" s="107">
        <v>5263</v>
      </c>
      <c r="C230" s="104">
        <v>3438</v>
      </c>
      <c r="D230" s="107">
        <v>5997</v>
      </c>
      <c r="E230" s="104">
        <v>1791</v>
      </c>
      <c r="F230" s="107">
        <v>4381</v>
      </c>
      <c r="G230" s="104">
        <v>3091</v>
      </c>
      <c r="H230" s="107">
        <v>4551</v>
      </c>
      <c r="I230" s="104">
        <v>3856</v>
      </c>
      <c r="J230" s="107">
        <v>6757</v>
      </c>
      <c r="K230" s="104">
        <v>4546</v>
      </c>
      <c r="L230" s="107">
        <v>4588</v>
      </c>
      <c r="M230" s="104">
        <v>3784</v>
      </c>
      <c r="N230" s="107">
        <v>6536</v>
      </c>
      <c r="O230" s="104">
        <v>4731</v>
      </c>
      <c r="P230" s="108">
        <v>12983</v>
      </c>
      <c r="Q230" s="104">
        <v>8392</v>
      </c>
      <c r="R230" s="108">
        <v>11130</v>
      </c>
      <c r="S230" s="104">
        <v>7698</v>
      </c>
      <c r="T230" s="107">
        <v>7539</v>
      </c>
      <c r="U230" s="104">
        <v>4317</v>
      </c>
      <c r="V230" s="107">
        <v>8977</v>
      </c>
      <c r="W230" s="104">
        <v>2324</v>
      </c>
      <c r="X230" s="107">
        <v>4834</v>
      </c>
      <c r="Y230" s="104">
        <v>4437</v>
      </c>
      <c r="Z230" s="107">
        <v>4728</v>
      </c>
      <c r="AA230" s="104">
        <v>2445</v>
      </c>
      <c r="AB230" s="107">
        <v>6290</v>
      </c>
      <c r="AC230" s="104">
        <v>4435</v>
      </c>
      <c r="AD230" s="107">
        <v>4653</v>
      </c>
      <c r="AE230" s="104">
        <v>6137</v>
      </c>
      <c r="AF230" s="107">
        <v>3884</v>
      </c>
      <c r="AG230" s="104">
        <v>3398</v>
      </c>
      <c r="AH230" s="107">
        <v>6620</v>
      </c>
      <c r="AI230" s="104">
        <v>2897</v>
      </c>
      <c r="AJ230" s="107">
        <v>6518</v>
      </c>
      <c r="AK230" s="104">
        <v>3400</v>
      </c>
      <c r="AL230" s="107">
        <v>4459</v>
      </c>
      <c r="AM230" s="104">
        <v>2812</v>
      </c>
      <c r="AN230" s="107">
        <v>5180</v>
      </c>
      <c r="AO230" s="104">
        <v>3723</v>
      </c>
      <c r="AP230" s="107">
        <v>3744</v>
      </c>
      <c r="AQ230" s="104">
        <v>2871</v>
      </c>
      <c r="AR230" s="107">
        <v>2919</v>
      </c>
      <c r="AS230" s="104">
        <v>1668</v>
      </c>
      <c r="AT230" s="107">
        <v>4461</v>
      </c>
      <c r="AU230" s="103">
        <v>551</v>
      </c>
      <c r="AV230" s="107">
        <v>2685</v>
      </c>
      <c r="AW230" s="104">
        <v>1118</v>
      </c>
      <c r="AX230" s="107">
        <v>2593</v>
      </c>
      <c r="AY230" s="103">
        <v>580</v>
      </c>
      <c r="AZ230" s="107">
        <v>4814</v>
      </c>
      <c r="BA230" s="104">
        <v>1677</v>
      </c>
      <c r="BB230" s="107">
        <v>3002</v>
      </c>
      <c r="BC230" s="104">
        <v>2785</v>
      </c>
      <c r="BD230" s="107">
        <v>3419</v>
      </c>
      <c r="BE230" s="104">
        <v>1060</v>
      </c>
      <c r="BF230" s="107">
        <v>2850</v>
      </c>
      <c r="BG230" s="104">
        <v>1392</v>
      </c>
      <c r="BH230" s="107">
        <v>4080</v>
      </c>
      <c r="BI230" s="104">
        <v>2880</v>
      </c>
      <c r="BJ230" s="107">
        <v>3688</v>
      </c>
      <c r="BK230" s="104">
        <v>2799</v>
      </c>
      <c r="BL230" s="107">
        <v>4328</v>
      </c>
      <c r="BM230" s="104">
        <v>4903</v>
      </c>
      <c r="BN230" s="107">
        <v>2603</v>
      </c>
      <c r="BO230" s="104">
        <v>1441</v>
      </c>
      <c r="BP230" s="107">
        <v>2822</v>
      </c>
      <c r="BQ230" s="104">
        <v>2028</v>
      </c>
      <c r="BR230" s="107">
        <v>3959</v>
      </c>
      <c r="BS230" s="104">
        <v>2313</v>
      </c>
      <c r="BT230" s="107">
        <v>2144</v>
      </c>
      <c r="BU230" s="104">
        <v>1036</v>
      </c>
      <c r="BV230" s="107">
        <v>3810</v>
      </c>
      <c r="BW230" s="104">
        <v>5339</v>
      </c>
      <c r="BX230" s="107">
        <v>2581</v>
      </c>
      <c r="BY230" s="104">
        <v>1915</v>
      </c>
      <c r="BZ230" s="107">
        <v>2127</v>
      </c>
      <c r="CA230" s="103">
        <v>571</v>
      </c>
      <c r="CB230" s="107">
        <v>3176</v>
      </c>
      <c r="CC230" s="103">
        <v>543</v>
      </c>
      <c r="CD230" s="107">
        <v>3554</v>
      </c>
      <c r="CE230" s="104">
        <v>2423</v>
      </c>
      <c r="CF230" s="107">
        <v>2893</v>
      </c>
      <c r="CG230" s="104">
        <v>1897</v>
      </c>
      <c r="CH230" s="107">
        <v>2698</v>
      </c>
      <c r="CI230" s="104">
        <v>3114</v>
      </c>
      <c r="CJ230" s="107">
        <v>2851</v>
      </c>
      <c r="CK230" s="104">
        <v>3765</v>
      </c>
      <c r="CL230" s="107">
        <v>2734</v>
      </c>
      <c r="CM230" s="104">
        <v>2431</v>
      </c>
      <c r="CN230" s="107">
        <v>2000</v>
      </c>
      <c r="CO230" s="104">
        <v>1541</v>
      </c>
      <c r="CP230" s="107">
        <v>3139</v>
      </c>
      <c r="CQ230" s="104">
        <v>3784</v>
      </c>
      <c r="CR230" s="107">
        <v>2024</v>
      </c>
      <c r="CS230" s="104">
        <v>2169</v>
      </c>
      <c r="CT230" s="107">
        <v>2116</v>
      </c>
      <c r="CU230" s="104">
        <v>2335</v>
      </c>
      <c r="CV230" s="107">
        <v>3165</v>
      </c>
      <c r="CW230" s="104">
        <v>2082</v>
      </c>
      <c r="CX230" s="107">
        <v>1990</v>
      </c>
      <c r="CY230" s="104">
        <v>1055</v>
      </c>
      <c r="CZ230" s="107">
        <v>1754</v>
      </c>
      <c r="DA230" s="104">
        <v>2351</v>
      </c>
      <c r="DB230" s="107">
        <v>3428</v>
      </c>
      <c r="DC230" s="104">
        <v>2295</v>
      </c>
      <c r="DD230" s="107">
        <v>1328</v>
      </c>
      <c r="DE230" s="103">
        <v>534</v>
      </c>
      <c r="DF230" s="106">
        <v>729</v>
      </c>
      <c r="DG230" s="104">
        <v>2280</v>
      </c>
      <c r="DH230" s="107">
        <v>1843</v>
      </c>
      <c r="DI230" s="107">
        <v>2282</v>
      </c>
      <c r="DJ230" s="107">
        <v>1337</v>
      </c>
      <c r="DK230" s="107">
        <v>2032</v>
      </c>
      <c r="DL230" s="106">
        <v>937</v>
      </c>
      <c r="DM230" s="107">
        <v>1512</v>
      </c>
      <c r="DN230" s="107">
        <v>1323</v>
      </c>
      <c r="DO230" s="107">
        <v>1318</v>
      </c>
      <c r="DP230" s="107">
        <v>1589</v>
      </c>
      <c r="DQ230" s="107">
        <v>1485</v>
      </c>
      <c r="DR230" s="107">
        <v>2218</v>
      </c>
      <c r="DS230" s="107">
        <v>1719</v>
      </c>
      <c r="DT230" s="107">
        <v>2560</v>
      </c>
      <c r="DU230" s="107">
        <v>1510</v>
      </c>
      <c r="DV230" s="107">
        <v>1843</v>
      </c>
      <c r="DW230" s="107">
        <v>2137</v>
      </c>
      <c r="DX230" s="107">
        <v>2237</v>
      </c>
    </row>
    <row r="231" spans="1:128" x14ac:dyDescent="0.2">
      <c r="A231" s="105" t="s">
        <v>340</v>
      </c>
      <c r="B231" s="107">
        <v>2193</v>
      </c>
      <c r="C231" s="114">
        <v>12450</v>
      </c>
      <c r="D231" s="107">
        <v>1477</v>
      </c>
      <c r="E231" s="104">
        <v>8821</v>
      </c>
      <c r="F231" s="107">
        <v>1175</v>
      </c>
      <c r="G231" s="104">
        <v>7180</v>
      </c>
      <c r="H231" s="107">
        <v>1353</v>
      </c>
      <c r="I231" s="104">
        <v>9763</v>
      </c>
      <c r="J231" s="107">
        <v>1375</v>
      </c>
      <c r="K231" s="104">
        <v>5652</v>
      </c>
      <c r="L231" s="106">
        <v>841</v>
      </c>
      <c r="M231" s="104">
        <v>6522</v>
      </c>
      <c r="N231" s="107">
        <v>1161</v>
      </c>
      <c r="O231" s="104">
        <v>8227</v>
      </c>
      <c r="P231" s="107">
        <v>1709</v>
      </c>
      <c r="Q231" s="104">
        <v>8979</v>
      </c>
      <c r="R231" s="106">
        <v>654</v>
      </c>
      <c r="S231" s="104">
        <v>6603</v>
      </c>
      <c r="T231" s="107">
        <v>1123</v>
      </c>
      <c r="U231" s="104">
        <v>6636</v>
      </c>
      <c r="V231" s="107">
        <v>1349</v>
      </c>
      <c r="W231" s="104">
        <v>8417</v>
      </c>
      <c r="X231" s="106">
        <v>523</v>
      </c>
      <c r="Y231" s="104">
        <v>5423</v>
      </c>
      <c r="Z231" s="106">
        <v>634</v>
      </c>
      <c r="AA231" s="114">
        <v>10468</v>
      </c>
      <c r="AB231" s="107">
        <v>1148</v>
      </c>
      <c r="AC231" s="114">
        <v>10396</v>
      </c>
      <c r="AD231" s="107">
        <v>1074</v>
      </c>
      <c r="AE231" s="104">
        <v>9448</v>
      </c>
      <c r="AF231" s="107">
        <v>1066</v>
      </c>
      <c r="AG231" s="114">
        <v>10968</v>
      </c>
      <c r="AH231" s="107">
        <v>1281</v>
      </c>
      <c r="AI231" s="104">
        <v>8320</v>
      </c>
      <c r="AJ231" s="107">
        <v>1118</v>
      </c>
      <c r="AK231" s="114">
        <v>12152</v>
      </c>
      <c r="AL231" s="107">
        <v>1663</v>
      </c>
      <c r="AM231" s="114">
        <v>16314</v>
      </c>
      <c r="AN231" s="107">
        <v>2238</v>
      </c>
      <c r="AO231" s="114">
        <v>21833</v>
      </c>
      <c r="AP231" s="107">
        <v>2953</v>
      </c>
      <c r="AQ231" s="114">
        <v>25358</v>
      </c>
      <c r="AR231" s="107">
        <v>2228</v>
      </c>
      <c r="AS231" s="114">
        <v>18684</v>
      </c>
      <c r="AT231" s="107">
        <v>2725</v>
      </c>
      <c r="AU231" s="114">
        <v>17576</v>
      </c>
      <c r="AV231" s="107">
        <v>2257</v>
      </c>
      <c r="AW231" s="114">
        <v>19094</v>
      </c>
      <c r="AX231" s="107">
        <v>2540</v>
      </c>
      <c r="AY231" s="114">
        <v>18584</v>
      </c>
      <c r="AZ231" s="107">
        <v>2574</v>
      </c>
      <c r="BA231" s="114">
        <v>15533</v>
      </c>
      <c r="BB231" s="107">
        <v>3761</v>
      </c>
      <c r="BC231" s="114">
        <v>14676</v>
      </c>
      <c r="BD231" s="107">
        <v>3454</v>
      </c>
      <c r="BE231" s="114">
        <v>14354</v>
      </c>
      <c r="BF231" s="107">
        <v>5064</v>
      </c>
      <c r="BG231" s="114">
        <v>15331</v>
      </c>
      <c r="BH231" s="107">
        <v>3907</v>
      </c>
      <c r="BI231" s="114">
        <v>12759</v>
      </c>
      <c r="BJ231" s="107">
        <v>4693</v>
      </c>
      <c r="BK231" s="114">
        <v>13959</v>
      </c>
      <c r="BL231" s="107">
        <v>5889</v>
      </c>
      <c r="BM231" s="114">
        <v>15414</v>
      </c>
      <c r="BN231" s="107">
        <v>5307</v>
      </c>
      <c r="BO231" s="114">
        <v>19703</v>
      </c>
      <c r="BP231" s="107">
        <v>4533</v>
      </c>
      <c r="BQ231" s="114">
        <v>17138</v>
      </c>
      <c r="BR231" s="107">
        <v>5994</v>
      </c>
      <c r="BS231" s="114">
        <v>18673</v>
      </c>
      <c r="BT231" s="107">
        <v>2821</v>
      </c>
      <c r="BU231" s="114">
        <v>15297</v>
      </c>
      <c r="BV231" s="107">
        <v>3814</v>
      </c>
      <c r="BW231" s="114">
        <v>14274</v>
      </c>
      <c r="BX231" s="107">
        <v>4086</v>
      </c>
      <c r="BY231" s="114">
        <v>14071</v>
      </c>
      <c r="BZ231" s="107">
        <v>3672</v>
      </c>
      <c r="CA231" s="114">
        <v>16099</v>
      </c>
      <c r="CB231" s="107">
        <v>3311</v>
      </c>
      <c r="CC231" s="114">
        <v>13211</v>
      </c>
      <c r="CD231" s="107">
        <v>4427</v>
      </c>
      <c r="CE231" s="114">
        <v>12472</v>
      </c>
      <c r="CF231" s="107">
        <v>3740</v>
      </c>
      <c r="CG231" s="114">
        <v>13670</v>
      </c>
      <c r="CH231" s="107">
        <v>3820</v>
      </c>
      <c r="CI231" s="114">
        <v>14424</v>
      </c>
      <c r="CJ231" s="107">
        <v>4300</v>
      </c>
      <c r="CK231" s="114">
        <v>16101</v>
      </c>
      <c r="CL231" s="107">
        <v>3930</v>
      </c>
      <c r="CM231" s="114">
        <v>12669</v>
      </c>
      <c r="CN231" s="107">
        <v>3327</v>
      </c>
      <c r="CO231" s="114">
        <v>16715</v>
      </c>
      <c r="CP231" s="107">
        <v>3976</v>
      </c>
      <c r="CQ231" s="114">
        <v>14272</v>
      </c>
      <c r="CR231" s="107">
        <v>2702</v>
      </c>
      <c r="CS231" s="114">
        <v>12732</v>
      </c>
      <c r="CT231" s="107">
        <v>2566</v>
      </c>
      <c r="CU231" s="114">
        <v>14113</v>
      </c>
      <c r="CV231" s="107">
        <v>3529</v>
      </c>
      <c r="CW231" s="114">
        <v>13033</v>
      </c>
      <c r="CX231" s="107">
        <v>2920</v>
      </c>
      <c r="CY231" s="114">
        <v>11060</v>
      </c>
      <c r="CZ231" s="107">
        <v>2124</v>
      </c>
      <c r="DA231" s="104">
        <v>9122</v>
      </c>
      <c r="DB231" s="107">
        <v>3454</v>
      </c>
      <c r="DC231" s="114">
        <v>12616</v>
      </c>
      <c r="DD231" s="107">
        <v>2293</v>
      </c>
      <c r="DE231" s="114">
        <v>13368</v>
      </c>
      <c r="DF231" s="107">
        <v>2284</v>
      </c>
      <c r="DG231" s="114">
        <v>12273</v>
      </c>
      <c r="DH231" s="107">
        <v>2610</v>
      </c>
      <c r="DI231" s="107">
        <v>3323</v>
      </c>
      <c r="DJ231" s="107">
        <v>2460</v>
      </c>
      <c r="DK231" s="107">
        <v>4265</v>
      </c>
      <c r="DL231" s="107">
        <v>2207</v>
      </c>
      <c r="DM231" s="107">
        <v>1983</v>
      </c>
      <c r="DN231" s="107">
        <v>2452</v>
      </c>
      <c r="DO231" s="107">
        <v>1831</v>
      </c>
      <c r="DP231" s="107">
        <v>1624</v>
      </c>
      <c r="DQ231" s="107">
        <v>2175</v>
      </c>
      <c r="DR231" s="107">
        <v>1759</v>
      </c>
      <c r="DS231" s="107">
        <v>1435</v>
      </c>
      <c r="DT231" s="107">
        <v>1842</v>
      </c>
      <c r="DU231" s="107">
        <v>2384</v>
      </c>
      <c r="DV231" s="107">
        <v>2752</v>
      </c>
      <c r="DW231" s="107">
        <v>2018</v>
      </c>
      <c r="DX231" s="107">
        <v>1789</v>
      </c>
    </row>
    <row r="232" spans="1:128" x14ac:dyDescent="0.2">
      <c r="A232" s="105" t="s">
        <v>446</v>
      </c>
      <c r="B232" s="107">
        <v>4240</v>
      </c>
      <c r="C232" s="104">
        <v>1832</v>
      </c>
      <c r="D232" s="107">
        <v>4115</v>
      </c>
      <c r="E232" s="104">
        <v>2000</v>
      </c>
      <c r="F232" s="107">
        <v>3341</v>
      </c>
      <c r="G232" s="104">
        <v>1710</v>
      </c>
      <c r="H232" s="107">
        <v>5042</v>
      </c>
      <c r="I232" s="104">
        <v>1720</v>
      </c>
      <c r="J232" s="108">
        <v>11435</v>
      </c>
      <c r="K232" s="104">
        <v>1772</v>
      </c>
      <c r="L232" s="107">
        <v>3705</v>
      </c>
      <c r="M232" s="104">
        <v>1830</v>
      </c>
      <c r="N232" s="107">
        <v>5637</v>
      </c>
      <c r="O232" s="104">
        <v>1939</v>
      </c>
      <c r="P232" s="107">
        <v>4035</v>
      </c>
      <c r="Q232" s="104">
        <v>1557</v>
      </c>
      <c r="R232" s="107">
        <v>2689</v>
      </c>
      <c r="S232" s="104">
        <v>1542</v>
      </c>
      <c r="T232" s="107">
        <v>2908</v>
      </c>
      <c r="U232" s="104">
        <v>1961</v>
      </c>
      <c r="V232" s="108">
        <v>11202</v>
      </c>
      <c r="W232" s="104">
        <v>2065</v>
      </c>
      <c r="X232" s="107">
        <v>3573</v>
      </c>
      <c r="Y232" s="104">
        <v>1862</v>
      </c>
      <c r="Z232" s="107">
        <v>3686</v>
      </c>
      <c r="AA232" s="104">
        <v>1618</v>
      </c>
      <c r="AB232" s="107">
        <v>5346</v>
      </c>
      <c r="AC232" s="104">
        <v>2402</v>
      </c>
      <c r="AD232" s="107">
        <v>3870</v>
      </c>
      <c r="AE232" s="104">
        <v>1699</v>
      </c>
      <c r="AF232" s="107">
        <v>4005</v>
      </c>
      <c r="AG232" s="104">
        <v>1499</v>
      </c>
      <c r="AH232" s="107">
        <v>2685</v>
      </c>
      <c r="AI232" s="104">
        <v>1592</v>
      </c>
      <c r="AJ232" s="107">
        <v>2156</v>
      </c>
      <c r="AK232" s="104">
        <v>1413</v>
      </c>
      <c r="AL232" s="107">
        <v>1795</v>
      </c>
      <c r="AM232" s="104">
        <v>1593</v>
      </c>
      <c r="AN232" s="107">
        <v>4797</v>
      </c>
      <c r="AO232" s="104">
        <v>1453</v>
      </c>
      <c r="AP232" s="107">
        <v>2308</v>
      </c>
      <c r="AQ232" s="104">
        <v>1372</v>
      </c>
      <c r="AR232" s="107">
        <v>3426</v>
      </c>
      <c r="AS232" s="104">
        <v>2249</v>
      </c>
      <c r="AT232" s="107">
        <v>5382</v>
      </c>
      <c r="AU232" s="104">
        <v>3064</v>
      </c>
      <c r="AV232" s="107">
        <v>4096</v>
      </c>
      <c r="AW232" s="104">
        <v>1608</v>
      </c>
      <c r="AX232" s="107">
        <v>4377</v>
      </c>
      <c r="AY232" s="104">
        <v>1753</v>
      </c>
      <c r="AZ232" s="107">
        <v>4515</v>
      </c>
      <c r="BA232" s="104">
        <v>1279</v>
      </c>
      <c r="BB232" s="107">
        <v>6549</v>
      </c>
      <c r="BC232" s="104">
        <v>1744</v>
      </c>
      <c r="BD232" s="107">
        <v>5209</v>
      </c>
      <c r="BE232" s="104">
        <v>1167</v>
      </c>
      <c r="BF232" s="107">
        <v>6979</v>
      </c>
      <c r="BG232" s="104">
        <v>1510</v>
      </c>
      <c r="BH232" s="107">
        <v>5773</v>
      </c>
      <c r="BI232" s="104">
        <v>1097</v>
      </c>
      <c r="BJ232" s="106">
        <v>677</v>
      </c>
      <c r="BK232" s="103">
        <v>588</v>
      </c>
      <c r="BL232" s="107">
        <v>3838</v>
      </c>
      <c r="BM232" s="103">
        <v>743</v>
      </c>
      <c r="BN232" s="107">
        <v>6819</v>
      </c>
      <c r="BO232" s="103">
        <v>640</v>
      </c>
      <c r="BP232" s="107">
        <v>4896</v>
      </c>
      <c r="BQ232" s="103">
        <v>520</v>
      </c>
      <c r="BR232" s="107">
        <v>5658</v>
      </c>
      <c r="BS232" s="103">
        <v>722</v>
      </c>
      <c r="BT232" s="107">
        <v>4488</v>
      </c>
      <c r="BU232" s="103">
        <v>401</v>
      </c>
      <c r="BV232" s="107">
        <v>4695</v>
      </c>
      <c r="BW232" s="103">
        <v>585</v>
      </c>
      <c r="BX232" s="107">
        <v>4932</v>
      </c>
      <c r="BY232" s="103">
        <v>417</v>
      </c>
      <c r="BZ232" s="107">
        <v>3206</v>
      </c>
      <c r="CA232" s="103">
        <v>482</v>
      </c>
      <c r="CB232" s="107">
        <v>3328</v>
      </c>
      <c r="CC232" s="103">
        <v>928</v>
      </c>
      <c r="CD232" s="107">
        <v>4749</v>
      </c>
      <c r="CE232" s="103">
        <v>551</v>
      </c>
      <c r="CF232" s="107">
        <v>2514</v>
      </c>
      <c r="CG232" s="103">
        <v>721</v>
      </c>
      <c r="CH232" s="107">
        <v>3062</v>
      </c>
      <c r="CI232" s="103">
        <v>612</v>
      </c>
      <c r="CJ232" s="107">
        <v>2348</v>
      </c>
      <c r="CK232" s="103">
        <v>498</v>
      </c>
      <c r="CL232" s="107">
        <v>2489</v>
      </c>
      <c r="CM232" s="103">
        <v>276</v>
      </c>
      <c r="CN232" s="107">
        <v>1664</v>
      </c>
      <c r="CO232" s="103">
        <v>547</v>
      </c>
      <c r="CP232" s="107">
        <v>1624</v>
      </c>
      <c r="CQ232" s="103">
        <v>473</v>
      </c>
      <c r="CR232" s="107">
        <v>1397</v>
      </c>
      <c r="CS232" s="103">
        <v>422</v>
      </c>
      <c r="CT232" s="107">
        <v>2180</v>
      </c>
      <c r="CU232" s="103">
        <v>456</v>
      </c>
      <c r="CV232" s="107">
        <v>3826</v>
      </c>
      <c r="CW232" s="103">
        <v>659</v>
      </c>
      <c r="CX232" s="107">
        <v>3357</v>
      </c>
      <c r="CY232" s="103">
        <v>549</v>
      </c>
      <c r="CZ232" s="107">
        <v>3931</v>
      </c>
      <c r="DA232" s="103">
        <v>463</v>
      </c>
      <c r="DB232" s="107">
        <v>3536</v>
      </c>
      <c r="DC232" s="103">
        <v>439</v>
      </c>
      <c r="DD232" s="107">
        <v>1846</v>
      </c>
      <c r="DE232" s="103">
        <v>716</v>
      </c>
      <c r="DF232" s="107">
        <v>2302</v>
      </c>
      <c r="DG232" s="103">
        <v>491</v>
      </c>
      <c r="DH232" s="107">
        <v>2541</v>
      </c>
      <c r="DI232" s="107">
        <v>2462</v>
      </c>
      <c r="DJ232" s="107">
        <v>2407</v>
      </c>
      <c r="DK232" s="107">
        <v>3405</v>
      </c>
      <c r="DL232" s="107">
        <v>1497</v>
      </c>
      <c r="DM232" s="107">
        <v>1601</v>
      </c>
      <c r="DN232" s="107">
        <v>2373</v>
      </c>
      <c r="DO232" s="107">
        <v>2664</v>
      </c>
      <c r="DP232" s="107">
        <v>2953</v>
      </c>
      <c r="DQ232" s="107">
        <v>2650</v>
      </c>
      <c r="DR232" s="107">
        <v>3068</v>
      </c>
      <c r="DS232" s="107">
        <v>2821</v>
      </c>
      <c r="DT232" s="107">
        <v>2137</v>
      </c>
      <c r="DU232" s="107">
        <v>1254</v>
      </c>
      <c r="DV232" s="107">
        <v>1973</v>
      </c>
      <c r="DW232" s="107">
        <v>2070</v>
      </c>
      <c r="DX232" s="107">
        <v>1552</v>
      </c>
    </row>
    <row r="233" spans="1:128" x14ac:dyDescent="0.2">
      <c r="A233" s="105" t="s">
        <v>308</v>
      </c>
      <c r="B233" s="102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  <c r="AA233" s="102"/>
      <c r="AB233" s="102"/>
      <c r="AC233" s="102"/>
      <c r="AD233" s="102"/>
      <c r="AE233" s="102"/>
      <c r="AF233" s="102"/>
      <c r="AG233" s="102"/>
      <c r="AH233" s="102"/>
      <c r="AI233" s="102"/>
      <c r="AJ233" s="102"/>
      <c r="AK233" s="102"/>
      <c r="AL233" s="102"/>
      <c r="AM233" s="102"/>
      <c r="AN233" s="102"/>
      <c r="AO233" s="102"/>
      <c r="AP233" s="102"/>
      <c r="AQ233" s="102"/>
      <c r="AR233" s="102"/>
      <c r="AS233" s="102"/>
      <c r="AT233" s="102"/>
      <c r="AU233" s="102"/>
      <c r="AV233" s="102"/>
      <c r="AW233" s="102"/>
      <c r="AX233" s="102"/>
      <c r="AY233" s="102"/>
      <c r="AZ233" s="102"/>
      <c r="BA233" s="102"/>
      <c r="BB233" s="102"/>
      <c r="BC233" s="102"/>
      <c r="BD233" s="102"/>
      <c r="BE233" s="102"/>
      <c r="BF233" s="102"/>
      <c r="BG233" s="102"/>
      <c r="BH233" s="102"/>
      <c r="BI233" s="102"/>
      <c r="BJ233" s="102"/>
      <c r="BK233" s="102"/>
      <c r="BL233" s="102"/>
      <c r="BM233" s="103">
        <v>199</v>
      </c>
      <c r="BN233" s="112">
        <v>542501</v>
      </c>
      <c r="BO233" s="114">
        <v>46118</v>
      </c>
      <c r="BP233" s="112">
        <v>673322</v>
      </c>
      <c r="BQ233" s="114">
        <v>79159</v>
      </c>
      <c r="BR233" s="112">
        <v>748880</v>
      </c>
      <c r="BS233" s="115">
        <v>104957</v>
      </c>
      <c r="BT233" s="112">
        <v>720541</v>
      </c>
      <c r="BU233" s="115">
        <v>117140</v>
      </c>
      <c r="BV233" s="112">
        <v>692258</v>
      </c>
      <c r="BW233" s="115">
        <v>125633</v>
      </c>
      <c r="BX233" s="112">
        <v>751745</v>
      </c>
      <c r="BY233" s="115">
        <v>124372</v>
      </c>
      <c r="BZ233" s="112">
        <v>680626</v>
      </c>
      <c r="CA233" s="115">
        <v>137830</v>
      </c>
      <c r="CB233" s="112">
        <v>491720</v>
      </c>
      <c r="CC233" s="115">
        <v>136740</v>
      </c>
      <c r="CD233" s="108">
        <v>97270</v>
      </c>
      <c r="CE233" s="115">
        <v>135527</v>
      </c>
      <c r="CF233" s="112">
        <v>124555</v>
      </c>
      <c r="CG233" s="115">
        <v>139922</v>
      </c>
      <c r="CH233" s="112">
        <v>465725</v>
      </c>
      <c r="CI233" s="115">
        <v>126941</v>
      </c>
      <c r="CJ233" s="112">
        <v>573836</v>
      </c>
      <c r="CK233" s="115">
        <v>128949</v>
      </c>
      <c r="CL233" s="112">
        <v>505392</v>
      </c>
      <c r="CM233" s="115">
        <v>138773</v>
      </c>
      <c r="CN233" s="112">
        <v>528152</v>
      </c>
      <c r="CO233" s="115">
        <v>135538</v>
      </c>
      <c r="CP233" s="112">
        <v>763822</v>
      </c>
      <c r="CQ233" s="115">
        <v>159745</v>
      </c>
      <c r="CR233" s="112">
        <v>653588</v>
      </c>
      <c r="CS233" s="115">
        <v>179417</v>
      </c>
      <c r="CT233" s="112">
        <v>694554</v>
      </c>
      <c r="CU233" s="115">
        <v>191147</v>
      </c>
      <c r="CV233" s="112">
        <v>721722</v>
      </c>
      <c r="CW233" s="115">
        <v>217853</v>
      </c>
      <c r="CX233" s="112">
        <v>400842</v>
      </c>
      <c r="CY233" s="115">
        <v>217103</v>
      </c>
      <c r="CZ233" s="112">
        <v>389405</v>
      </c>
      <c r="DA233" s="115">
        <v>216946</v>
      </c>
      <c r="DB233" s="112">
        <v>495327</v>
      </c>
      <c r="DC233" s="115">
        <v>216129</v>
      </c>
      <c r="DD233" s="112">
        <v>432127</v>
      </c>
      <c r="DE233" s="115">
        <v>217697</v>
      </c>
      <c r="DF233" s="112">
        <v>287302</v>
      </c>
      <c r="DG233" s="115">
        <v>173097</v>
      </c>
      <c r="DH233" s="112">
        <v>287016</v>
      </c>
      <c r="DI233" s="112">
        <v>245197</v>
      </c>
      <c r="DJ233" s="112">
        <v>525525</v>
      </c>
      <c r="DK233" s="112">
        <v>674346</v>
      </c>
      <c r="DL233" s="112">
        <v>663721</v>
      </c>
      <c r="DM233" s="112">
        <v>559477</v>
      </c>
      <c r="DN233" s="112">
        <v>863240</v>
      </c>
      <c r="DO233" s="112">
        <v>368662</v>
      </c>
      <c r="DP233" s="112">
        <v>132917</v>
      </c>
      <c r="DQ233" s="112">
        <v>113510</v>
      </c>
      <c r="DR233" s="108">
        <v>79600</v>
      </c>
      <c r="DS233" s="108">
        <v>93022</v>
      </c>
      <c r="DT233" s="112">
        <v>248913</v>
      </c>
      <c r="DU233" s="108">
        <v>20004</v>
      </c>
      <c r="DV233" s="107">
        <v>2939</v>
      </c>
      <c r="DW233" s="106">
        <v>380</v>
      </c>
      <c r="DX233" s="107">
        <v>1470</v>
      </c>
    </row>
    <row r="234" spans="1:128" x14ac:dyDescent="0.2">
      <c r="A234" s="105" t="s">
        <v>213</v>
      </c>
      <c r="B234" s="102"/>
      <c r="C234" s="102"/>
      <c r="D234" s="102"/>
      <c r="E234" s="102"/>
      <c r="F234" s="108">
        <v>94287</v>
      </c>
      <c r="G234" s="102"/>
      <c r="H234" s="112">
        <v>503450</v>
      </c>
      <c r="I234" s="103">
        <v>285</v>
      </c>
      <c r="J234" s="112">
        <v>566005</v>
      </c>
      <c r="K234" s="103">
        <v>270</v>
      </c>
      <c r="L234" s="112">
        <v>202979</v>
      </c>
      <c r="M234" s="103">
        <v>563</v>
      </c>
      <c r="N234" s="112">
        <v>178373</v>
      </c>
      <c r="O234" s="103">
        <v>190</v>
      </c>
      <c r="P234" s="112">
        <v>316367</v>
      </c>
      <c r="Q234" s="104">
        <v>1102</v>
      </c>
      <c r="R234" s="112">
        <v>300146</v>
      </c>
      <c r="S234" s="103">
        <v>477</v>
      </c>
      <c r="T234" s="112">
        <v>253153</v>
      </c>
      <c r="U234" s="104">
        <v>1040</v>
      </c>
      <c r="V234" s="112">
        <v>532540</v>
      </c>
      <c r="W234" s="104">
        <v>1988</v>
      </c>
      <c r="X234" s="112">
        <v>236028</v>
      </c>
      <c r="Y234" s="104">
        <v>1331</v>
      </c>
      <c r="Z234" s="112">
        <v>226730</v>
      </c>
      <c r="AA234" s="104">
        <v>2991</v>
      </c>
      <c r="AB234" s="112">
        <v>362635</v>
      </c>
      <c r="AC234" s="104">
        <v>2029</v>
      </c>
      <c r="AD234" s="112">
        <v>305009</v>
      </c>
      <c r="AE234" s="104">
        <v>1047</v>
      </c>
      <c r="AF234" s="112">
        <v>360976</v>
      </c>
      <c r="AG234" s="104">
        <v>2006</v>
      </c>
      <c r="AH234" s="112">
        <v>316412</v>
      </c>
      <c r="AI234" s="104">
        <v>1153</v>
      </c>
      <c r="AJ234" s="112">
        <v>239692</v>
      </c>
      <c r="AK234" s="104">
        <v>1253</v>
      </c>
      <c r="AL234" s="112">
        <v>290071</v>
      </c>
      <c r="AM234" s="103">
        <v>463</v>
      </c>
      <c r="AN234" s="112">
        <v>464494</v>
      </c>
      <c r="AO234" s="104">
        <v>2290</v>
      </c>
      <c r="AP234" s="112">
        <v>246140</v>
      </c>
      <c r="AQ234" s="104">
        <v>6607</v>
      </c>
      <c r="AR234" s="112">
        <v>174493</v>
      </c>
      <c r="AS234" s="104">
        <v>5309</v>
      </c>
      <c r="AT234" s="112">
        <v>336482</v>
      </c>
      <c r="AU234" s="104">
        <v>4462</v>
      </c>
      <c r="AV234" s="112">
        <v>218208</v>
      </c>
      <c r="AW234" s="104">
        <v>6732</v>
      </c>
      <c r="AX234" s="112">
        <v>251311</v>
      </c>
      <c r="AY234" s="104">
        <v>6443</v>
      </c>
      <c r="AZ234" s="112">
        <v>291292</v>
      </c>
      <c r="BA234" s="104">
        <v>5405</v>
      </c>
      <c r="BB234" s="112">
        <v>237992</v>
      </c>
      <c r="BC234" s="104">
        <v>8685</v>
      </c>
      <c r="BD234" s="112">
        <v>280341</v>
      </c>
      <c r="BE234" s="104">
        <v>8983</v>
      </c>
      <c r="BF234" s="112">
        <v>229897</v>
      </c>
      <c r="BG234" s="104">
        <v>4156</v>
      </c>
      <c r="BH234" s="112">
        <v>355047</v>
      </c>
      <c r="BI234" s="104">
        <v>6758</v>
      </c>
      <c r="BJ234" s="112">
        <v>215308</v>
      </c>
      <c r="BK234" s="104">
        <v>7065</v>
      </c>
      <c r="BL234" s="112">
        <v>256590</v>
      </c>
      <c r="BM234" s="104">
        <v>6943</v>
      </c>
      <c r="BN234" s="112">
        <v>279699</v>
      </c>
      <c r="BO234" s="104">
        <v>8780</v>
      </c>
      <c r="BP234" s="112">
        <v>290009</v>
      </c>
      <c r="BQ234" s="104">
        <v>7351</v>
      </c>
      <c r="BR234" s="112">
        <v>399760</v>
      </c>
      <c r="BS234" s="104">
        <v>5946</v>
      </c>
      <c r="BT234" s="112">
        <v>378499</v>
      </c>
      <c r="BU234" s="114">
        <v>10212</v>
      </c>
      <c r="BV234" s="112">
        <v>388102</v>
      </c>
      <c r="BW234" s="104">
        <v>5670</v>
      </c>
      <c r="BX234" s="112">
        <v>308533</v>
      </c>
      <c r="BY234" s="104">
        <v>6881</v>
      </c>
      <c r="BZ234" s="112">
        <v>301975</v>
      </c>
      <c r="CA234" s="104">
        <v>8271</v>
      </c>
      <c r="CB234" s="112">
        <v>377073</v>
      </c>
      <c r="CC234" s="104">
        <v>6535</v>
      </c>
      <c r="CD234" s="112">
        <v>309256</v>
      </c>
      <c r="CE234" s="104">
        <v>6690</v>
      </c>
      <c r="CF234" s="112">
        <v>281975</v>
      </c>
      <c r="CG234" s="104">
        <v>6994</v>
      </c>
      <c r="CH234" s="112">
        <v>260365</v>
      </c>
      <c r="CI234" s="104">
        <v>7260</v>
      </c>
      <c r="CJ234" s="112">
        <v>380295</v>
      </c>
      <c r="CK234" s="104">
        <v>8960</v>
      </c>
      <c r="CL234" s="112">
        <v>230249</v>
      </c>
      <c r="CM234" s="104">
        <v>9639</v>
      </c>
      <c r="CN234" s="112">
        <v>504114</v>
      </c>
      <c r="CO234" s="104">
        <v>7866</v>
      </c>
      <c r="CP234" s="112">
        <v>478042</v>
      </c>
      <c r="CQ234" s="104">
        <v>8629</v>
      </c>
      <c r="CR234" s="112">
        <v>362759</v>
      </c>
      <c r="CS234" s="114">
        <v>10017</v>
      </c>
      <c r="CT234" s="112">
        <v>331153</v>
      </c>
      <c r="CU234" s="104">
        <v>8456</v>
      </c>
      <c r="CV234" s="112">
        <v>384080</v>
      </c>
      <c r="CW234" s="104">
        <v>8941</v>
      </c>
      <c r="CX234" s="112">
        <v>235137</v>
      </c>
      <c r="CY234" s="114">
        <v>11714</v>
      </c>
      <c r="CZ234" s="112">
        <v>331223</v>
      </c>
      <c r="DA234" s="104">
        <v>7341</v>
      </c>
      <c r="DB234" s="112">
        <v>374384</v>
      </c>
      <c r="DC234" s="114">
        <v>10770</v>
      </c>
      <c r="DD234" s="112">
        <v>300747</v>
      </c>
      <c r="DE234" s="104">
        <v>7949</v>
      </c>
      <c r="DF234" s="112">
        <v>344645</v>
      </c>
      <c r="DG234" s="114">
        <v>12519</v>
      </c>
      <c r="DH234" s="112">
        <v>434431</v>
      </c>
      <c r="DI234" s="112">
        <v>291417</v>
      </c>
      <c r="DJ234" s="112">
        <v>403762</v>
      </c>
      <c r="DK234" s="112">
        <v>402529</v>
      </c>
      <c r="DL234" s="112">
        <v>274347</v>
      </c>
      <c r="DM234" s="112">
        <v>401892</v>
      </c>
      <c r="DN234" s="112">
        <v>401753</v>
      </c>
      <c r="DO234" s="112">
        <v>354331</v>
      </c>
      <c r="DP234" s="112">
        <v>356539</v>
      </c>
      <c r="DQ234" s="112">
        <v>351651</v>
      </c>
      <c r="DR234" s="112">
        <v>259779</v>
      </c>
      <c r="DS234" s="108">
        <v>95586</v>
      </c>
      <c r="DT234" s="107">
        <v>2266</v>
      </c>
      <c r="DU234" s="107">
        <v>1226</v>
      </c>
      <c r="DV234" s="106">
        <v>973</v>
      </c>
      <c r="DW234" s="107">
        <v>1286</v>
      </c>
      <c r="DX234" s="107">
        <v>1339</v>
      </c>
    </row>
    <row r="235" spans="1:128" x14ac:dyDescent="0.2">
      <c r="A235" s="105" t="s">
        <v>534</v>
      </c>
      <c r="B235" s="110">
        <v>64</v>
      </c>
      <c r="C235" s="104">
        <v>3184</v>
      </c>
      <c r="D235" s="110">
        <v>92</v>
      </c>
      <c r="E235" s="104">
        <v>9751</v>
      </c>
      <c r="F235" s="110">
        <v>86</v>
      </c>
      <c r="G235" s="104">
        <v>4315</v>
      </c>
      <c r="H235" s="110">
        <v>95</v>
      </c>
      <c r="I235" s="104">
        <v>7620</v>
      </c>
      <c r="J235" s="110">
        <v>47</v>
      </c>
      <c r="K235" s="104">
        <v>6015</v>
      </c>
      <c r="L235" s="106">
        <v>104</v>
      </c>
      <c r="M235" s="104">
        <v>7735</v>
      </c>
      <c r="N235" s="106">
        <v>126</v>
      </c>
      <c r="O235" s="104">
        <v>5536</v>
      </c>
      <c r="P235" s="106">
        <v>402</v>
      </c>
      <c r="Q235" s="114">
        <v>10273</v>
      </c>
      <c r="R235" s="106">
        <v>179</v>
      </c>
      <c r="S235" s="104">
        <v>6727</v>
      </c>
      <c r="T235" s="106">
        <v>373</v>
      </c>
      <c r="U235" s="104">
        <v>8251</v>
      </c>
      <c r="V235" s="106">
        <v>132</v>
      </c>
      <c r="W235" s="104">
        <v>7253</v>
      </c>
      <c r="X235" s="106">
        <v>110</v>
      </c>
      <c r="Y235" s="104">
        <v>3334</v>
      </c>
      <c r="Z235" s="106">
        <v>152</v>
      </c>
      <c r="AA235" s="104">
        <v>4138</v>
      </c>
      <c r="AB235" s="110">
        <v>62</v>
      </c>
      <c r="AC235" s="104">
        <v>4303</v>
      </c>
      <c r="AD235" s="110">
        <v>99</v>
      </c>
      <c r="AE235" s="104">
        <v>4350</v>
      </c>
      <c r="AF235" s="110">
        <v>13</v>
      </c>
      <c r="AG235" s="104">
        <v>2109</v>
      </c>
      <c r="AH235" s="107">
        <v>2461</v>
      </c>
      <c r="AI235" s="104">
        <v>3653</v>
      </c>
      <c r="AJ235" s="107">
        <v>3120</v>
      </c>
      <c r="AK235" s="104">
        <v>1586</v>
      </c>
      <c r="AL235" s="107">
        <v>3641</v>
      </c>
      <c r="AM235" s="104">
        <v>3359</v>
      </c>
      <c r="AN235" s="107">
        <v>5627</v>
      </c>
      <c r="AO235" s="104">
        <v>5520</v>
      </c>
      <c r="AP235" s="107">
        <v>5039</v>
      </c>
      <c r="AQ235" s="104">
        <v>5524</v>
      </c>
      <c r="AR235" s="107">
        <v>5099</v>
      </c>
      <c r="AS235" s="104">
        <v>4210</v>
      </c>
      <c r="AT235" s="107">
        <v>5073</v>
      </c>
      <c r="AU235" s="104">
        <v>2958</v>
      </c>
      <c r="AV235" s="107">
        <v>2964</v>
      </c>
      <c r="AW235" s="104">
        <v>2125</v>
      </c>
      <c r="AX235" s="107">
        <v>4026</v>
      </c>
      <c r="AY235" s="104">
        <v>2254</v>
      </c>
      <c r="AZ235" s="107">
        <v>4190</v>
      </c>
      <c r="BA235" s="104">
        <v>2936</v>
      </c>
      <c r="BB235" s="107">
        <v>3346</v>
      </c>
      <c r="BC235" s="104">
        <v>3627</v>
      </c>
      <c r="BD235" s="107">
        <v>3458</v>
      </c>
      <c r="BE235" s="104">
        <v>6179</v>
      </c>
      <c r="BF235" s="107">
        <v>5135</v>
      </c>
      <c r="BG235" s="104">
        <v>6506</v>
      </c>
      <c r="BH235" s="107">
        <v>4839</v>
      </c>
      <c r="BI235" s="104">
        <v>9316</v>
      </c>
      <c r="BJ235" s="107">
        <v>4041</v>
      </c>
      <c r="BK235" s="104">
        <v>8276</v>
      </c>
      <c r="BL235" s="107">
        <v>5276</v>
      </c>
      <c r="BM235" s="104">
        <v>4030</v>
      </c>
      <c r="BN235" s="107">
        <v>3864</v>
      </c>
      <c r="BO235" s="104">
        <v>6399</v>
      </c>
      <c r="BP235" s="107">
        <v>3356</v>
      </c>
      <c r="BQ235" s="104">
        <v>6320</v>
      </c>
      <c r="BR235" s="107">
        <v>4010</v>
      </c>
      <c r="BS235" s="104">
        <v>2985</v>
      </c>
      <c r="BT235" s="107">
        <v>2708</v>
      </c>
      <c r="BU235" s="104">
        <v>4417</v>
      </c>
      <c r="BV235" s="107">
        <v>2475</v>
      </c>
      <c r="BW235" s="104">
        <v>5089</v>
      </c>
      <c r="BX235" s="107">
        <v>3125</v>
      </c>
      <c r="BY235" s="104">
        <v>6111</v>
      </c>
      <c r="BZ235" s="107">
        <v>1533</v>
      </c>
      <c r="CA235" s="104">
        <v>3323</v>
      </c>
      <c r="CB235" s="107">
        <v>3140</v>
      </c>
      <c r="CC235" s="104">
        <v>7050</v>
      </c>
      <c r="CD235" s="107">
        <v>2718</v>
      </c>
      <c r="CE235" s="104">
        <v>3437</v>
      </c>
      <c r="CF235" s="107">
        <v>3143</v>
      </c>
      <c r="CG235" s="104">
        <v>4325</v>
      </c>
      <c r="CH235" s="107">
        <v>3844</v>
      </c>
      <c r="CI235" s="104">
        <v>4914</v>
      </c>
      <c r="CJ235" s="107">
        <v>6100</v>
      </c>
      <c r="CK235" s="104">
        <v>4216</v>
      </c>
      <c r="CL235" s="107">
        <v>2827</v>
      </c>
      <c r="CM235" s="104">
        <v>5365</v>
      </c>
      <c r="CN235" s="107">
        <v>2263</v>
      </c>
      <c r="CO235" s="104">
        <v>3586</v>
      </c>
      <c r="CP235" s="107">
        <v>3880</v>
      </c>
      <c r="CQ235" s="104">
        <v>4230</v>
      </c>
      <c r="CR235" s="107">
        <v>2627</v>
      </c>
      <c r="CS235" s="104">
        <v>6367</v>
      </c>
      <c r="CT235" s="107">
        <v>2241</v>
      </c>
      <c r="CU235" s="104">
        <v>3850</v>
      </c>
      <c r="CV235" s="107">
        <v>2510</v>
      </c>
      <c r="CW235" s="104">
        <v>2648</v>
      </c>
      <c r="CX235" s="107">
        <v>2099</v>
      </c>
      <c r="CY235" s="104">
        <v>4100</v>
      </c>
      <c r="CZ235" s="107">
        <v>2253</v>
      </c>
      <c r="DA235" s="104">
        <v>4188</v>
      </c>
      <c r="DB235" s="107">
        <v>1918</v>
      </c>
      <c r="DC235" s="104">
        <v>2234</v>
      </c>
      <c r="DD235" s="107">
        <v>1966</v>
      </c>
      <c r="DE235" s="104">
        <v>1976</v>
      </c>
      <c r="DF235" s="107">
        <v>2882</v>
      </c>
      <c r="DG235" s="104">
        <v>4754</v>
      </c>
      <c r="DH235" s="107">
        <v>2399</v>
      </c>
      <c r="DI235" s="107">
        <v>2321</v>
      </c>
      <c r="DJ235" s="107">
        <v>1632</v>
      </c>
      <c r="DK235" s="107">
        <v>2007</v>
      </c>
      <c r="DL235" s="107">
        <v>2964</v>
      </c>
      <c r="DM235" s="107">
        <v>2053</v>
      </c>
      <c r="DN235" s="107">
        <v>2428</v>
      </c>
      <c r="DO235" s="107">
        <v>2276</v>
      </c>
      <c r="DP235" s="107">
        <v>1613</v>
      </c>
      <c r="DQ235" s="107">
        <v>1595</v>
      </c>
      <c r="DR235" s="107">
        <v>1764</v>
      </c>
      <c r="DS235" s="107">
        <v>1751</v>
      </c>
      <c r="DT235" s="107">
        <v>1776</v>
      </c>
      <c r="DU235" s="107">
        <v>2331</v>
      </c>
      <c r="DV235" s="107">
        <v>2162</v>
      </c>
      <c r="DW235" s="107">
        <v>1212</v>
      </c>
      <c r="DX235" s="107">
        <v>1181</v>
      </c>
    </row>
    <row r="236" spans="1:128" x14ac:dyDescent="0.2">
      <c r="A236" s="105" t="s">
        <v>417</v>
      </c>
      <c r="B236" s="107">
        <v>1525</v>
      </c>
      <c r="C236" s="104">
        <v>9295</v>
      </c>
      <c r="D236" s="107">
        <v>1476</v>
      </c>
      <c r="E236" s="104">
        <v>6154</v>
      </c>
      <c r="F236" s="107">
        <v>1173</v>
      </c>
      <c r="G236" s="104">
        <v>5445</v>
      </c>
      <c r="H236" s="106">
        <v>979</v>
      </c>
      <c r="I236" s="104">
        <v>4384</v>
      </c>
      <c r="J236" s="107">
        <v>1612</v>
      </c>
      <c r="K236" s="104">
        <v>5347</v>
      </c>
      <c r="L236" s="107">
        <v>1213</v>
      </c>
      <c r="M236" s="104">
        <v>6215</v>
      </c>
      <c r="N236" s="107">
        <v>1216</v>
      </c>
      <c r="O236" s="104">
        <v>6423</v>
      </c>
      <c r="P236" s="106">
        <v>709</v>
      </c>
      <c r="Q236" s="104">
        <v>6830</v>
      </c>
      <c r="R236" s="106">
        <v>896</v>
      </c>
      <c r="S236" s="104">
        <v>6607</v>
      </c>
      <c r="T236" s="107">
        <v>1151</v>
      </c>
      <c r="U236" s="104">
        <v>5570</v>
      </c>
      <c r="V236" s="107">
        <v>1244</v>
      </c>
      <c r="W236" s="104">
        <v>5568</v>
      </c>
      <c r="X236" s="107">
        <v>1004</v>
      </c>
      <c r="Y236" s="104">
        <v>4949</v>
      </c>
      <c r="Z236" s="106">
        <v>769</v>
      </c>
      <c r="AA236" s="104">
        <v>5733</v>
      </c>
      <c r="AB236" s="106">
        <v>808</v>
      </c>
      <c r="AC236" s="104">
        <v>2691</v>
      </c>
      <c r="AD236" s="106">
        <v>677</v>
      </c>
      <c r="AE236" s="104">
        <v>1776</v>
      </c>
      <c r="AF236" s="106">
        <v>790</v>
      </c>
      <c r="AG236" s="104">
        <v>2985</v>
      </c>
      <c r="AH236" s="107">
        <v>1204</v>
      </c>
      <c r="AI236" s="104">
        <v>5619</v>
      </c>
      <c r="AJ236" s="107">
        <v>1184</v>
      </c>
      <c r="AK236" s="104">
        <v>5856</v>
      </c>
      <c r="AL236" s="107">
        <v>1028</v>
      </c>
      <c r="AM236" s="104">
        <v>7479</v>
      </c>
      <c r="AN236" s="107">
        <v>1364</v>
      </c>
      <c r="AO236" s="104">
        <v>6168</v>
      </c>
      <c r="AP236" s="107">
        <v>1151</v>
      </c>
      <c r="AQ236" s="104">
        <v>5521</v>
      </c>
      <c r="AR236" s="107">
        <v>1769</v>
      </c>
      <c r="AS236" s="104">
        <v>6783</v>
      </c>
      <c r="AT236" s="107">
        <v>3620</v>
      </c>
      <c r="AU236" s="104">
        <v>5704</v>
      </c>
      <c r="AV236" s="107">
        <v>1926</v>
      </c>
      <c r="AW236" s="104">
        <v>4175</v>
      </c>
      <c r="AX236" s="107">
        <v>1567</v>
      </c>
      <c r="AY236" s="104">
        <v>3671</v>
      </c>
      <c r="AZ236" s="107">
        <v>1515</v>
      </c>
      <c r="BA236" s="104">
        <v>2806</v>
      </c>
      <c r="BB236" s="107">
        <v>1113</v>
      </c>
      <c r="BC236" s="104">
        <v>2062</v>
      </c>
      <c r="BD236" s="107">
        <v>3282</v>
      </c>
      <c r="BE236" s="104">
        <v>3546</v>
      </c>
      <c r="BF236" s="107">
        <v>2764</v>
      </c>
      <c r="BG236" s="104">
        <v>3983</v>
      </c>
      <c r="BH236" s="107">
        <v>1888</v>
      </c>
      <c r="BI236" s="104">
        <v>6101</v>
      </c>
      <c r="BJ236" s="107">
        <v>1491</v>
      </c>
      <c r="BK236" s="104">
        <v>5050</v>
      </c>
      <c r="BL236" s="107">
        <v>1450</v>
      </c>
      <c r="BM236" s="104">
        <v>4436</v>
      </c>
      <c r="BN236" s="106">
        <v>947</v>
      </c>
      <c r="BO236" s="104">
        <v>4171</v>
      </c>
      <c r="BP236" s="106">
        <v>501</v>
      </c>
      <c r="BQ236" s="104">
        <v>2861</v>
      </c>
      <c r="BR236" s="107">
        <v>9095</v>
      </c>
      <c r="BS236" s="104">
        <v>3269</v>
      </c>
      <c r="BT236" s="112">
        <v>115143</v>
      </c>
      <c r="BU236" s="104">
        <v>3708</v>
      </c>
      <c r="BV236" s="108">
        <v>22195</v>
      </c>
      <c r="BW236" s="104">
        <v>3385</v>
      </c>
      <c r="BX236" s="108">
        <v>19049</v>
      </c>
      <c r="BY236" s="104">
        <v>3321</v>
      </c>
      <c r="BZ236" s="108">
        <v>11300</v>
      </c>
      <c r="CA236" s="104">
        <v>3099</v>
      </c>
      <c r="CB236" s="108">
        <v>17724</v>
      </c>
      <c r="CC236" s="104">
        <v>4275</v>
      </c>
      <c r="CD236" s="108">
        <v>30076</v>
      </c>
      <c r="CE236" s="104">
        <v>7848</v>
      </c>
      <c r="CF236" s="108">
        <v>45613</v>
      </c>
      <c r="CG236" s="104">
        <v>8921</v>
      </c>
      <c r="CH236" s="108">
        <v>33799</v>
      </c>
      <c r="CI236" s="104">
        <v>9955</v>
      </c>
      <c r="CJ236" s="108">
        <v>60431</v>
      </c>
      <c r="CK236" s="104">
        <v>9672</v>
      </c>
      <c r="CL236" s="108">
        <v>40187</v>
      </c>
      <c r="CM236" s="104">
        <v>9681</v>
      </c>
      <c r="CN236" s="108">
        <v>30424</v>
      </c>
      <c r="CO236" s="104">
        <v>8155</v>
      </c>
      <c r="CP236" s="108">
        <v>35424</v>
      </c>
      <c r="CQ236" s="104">
        <v>8529</v>
      </c>
      <c r="CR236" s="108">
        <v>14109</v>
      </c>
      <c r="CS236" s="104">
        <v>5984</v>
      </c>
      <c r="CT236" s="107">
        <v>5444</v>
      </c>
      <c r="CU236" s="104">
        <v>5565</v>
      </c>
      <c r="CV236" s="108">
        <v>16717</v>
      </c>
      <c r="CW236" s="104">
        <v>3874</v>
      </c>
      <c r="CX236" s="107">
        <v>3562</v>
      </c>
      <c r="CY236" s="104">
        <v>2669</v>
      </c>
      <c r="CZ236" s="107">
        <v>2361</v>
      </c>
      <c r="DA236" s="104">
        <v>3007</v>
      </c>
      <c r="DB236" s="107">
        <v>8705</v>
      </c>
      <c r="DC236" s="104">
        <v>3337</v>
      </c>
      <c r="DD236" s="107">
        <v>6322</v>
      </c>
      <c r="DE236" s="104">
        <v>3167</v>
      </c>
      <c r="DF236" s="107">
        <v>4198</v>
      </c>
      <c r="DG236" s="104">
        <v>2581</v>
      </c>
      <c r="DH236" s="107">
        <v>9362</v>
      </c>
      <c r="DI236" s="107">
        <v>8001</v>
      </c>
      <c r="DJ236" s="108">
        <v>10757</v>
      </c>
      <c r="DK236" s="107">
        <v>6602</v>
      </c>
      <c r="DL236" s="107">
        <v>9521</v>
      </c>
      <c r="DM236" s="107">
        <v>5054</v>
      </c>
      <c r="DN236" s="108">
        <v>10075</v>
      </c>
      <c r="DO236" s="106">
        <v>161</v>
      </c>
      <c r="DP236" s="107">
        <v>2829</v>
      </c>
      <c r="DQ236" s="107">
        <v>3304</v>
      </c>
      <c r="DR236" s="106">
        <v>866</v>
      </c>
      <c r="DS236" s="106">
        <v>441</v>
      </c>
      <c r="DT236" s="106">
        <v>843</v>
      </c>
      <c r="DU236" s="106">
        <v>769</v>
      </c>
      <c r="DV236" s="106">
        <v>609</v>
      </c>
      <c r="DW236" s="107">
        <v>1124</v>
      </c>
      <c r="DX236" s="106">
        <v>697</v>
      </c>
    </row>
    <row r="237" spans="1:128" x14ac:dyDescent="0.2">
      <c r="A237" s="105" t="s">
        <v>419</v>
      </c>
      <c r="B237" s="107">
        <v>1710</v>
      </c>
      <c r="C237" s="103">
        <v>574</v>
      </c>
      <c r="D237" s="106">
        <v>546</v>
      </c>
      <c r="E237" s="103">
        <v>226</v>
      </c>
      <c r="F237" s="106">
        <v>191</v>
      </c>
      <c r="G237" s="104">
        <v>1521</v>
      </c>
      <c r="H237" s="106">
        <v>293</v>
      </c>
      <c r="I237" s="103">
        <v>928</v>
      </c>
      <c r="J237" s="106">
        <v>375</v>
      </c>
      <c r="K237" s="104">
        <v>1132</v>
      </c>
      <c r="L237" s="106">
        <v>384</v>
      </c>
      <c r="M237" s="104">
        <v>1160</v>
      </c>
      <c r="N237" s="106">
        <v>171</v>
      </c>
      <c r="O237" s="104">
        <v>1363</v>
      </c>
      <c r="P237" s="106">
        <v>339</v>
      </c>
      <c r="Q237" s="104">
        <v>2084</v>
      </c>
      <c r="R237" s="106">
        <v>432</v>
      </c>
      <c r="S237" s="104">
        <v>2728</v>
      </c>
      <c r="T237" s="106">
        <v>520</v>
      </c>
      <c r="U237" s="103">
        <v>866</v>
      </c>
      <c r="V237" s="106">
        <v>368</v>
      </c>
      <c r="W237" s="104">
        <v>2139</v>
      </c>
      <c r="X237" s="106">
        <v>155</v>
      </c>
      <c r="Y237" s="104">
        <v>2011</v>
      </c>
      <c r="Z237" s="106">
        <v>288</v>
      </c>
      <c r="AA237" s="104">
        <v>2182</v>
      </c>
      <c r="AB237" s="106">
        <v>293</v>
      </c>
      <c r="AC237" s="104">
        <v>3668</v>
      </c>
      <c r="AD237" s="106">
        <v>216</v>
      </c>
      <c r="AE237" s="104">
        <v>1187</v>
      </c>
      <c r="AF237" s="106">
        <v>479</v>
      </c>
      <c r="AG237" s="104">
        <v>1810</v>
      </c>
      <c r="AH237" s="106">
        <v>509</v>
      </c>
      <c r="AI237" s="104">
        <v>1473</v>
      </c>
      <c r="AJ237" s="106">
        <v>350</v>
      </c>
      <c r="AK237" s="104">
        <v>1814</v>
      </c>
      <c r="AL237" s="106">
        <v>250</v>
      </c>
      <c r="AM237" s="104">
        <v>1429</v>
      </c>
      <c r="AN237" s="106">
        <v>447</v>
      </c>
      <c r="AO237" s="104">
        <v>1771</v>
      </c>
      <c r="AP237" s="106">
        <v>535</v>
      </c>
      <c r="AQ237" s="104">
        <v>1850</v>
      </c>
      <c r="AR237" s="106">
        <v>644</v>
      </c>
      <c r="AS237" s="104">
        <v>2389</v>
      </c>
      <c r="AT237" s="107">
        <v>2598</v>
      </c>
      <c r="AU237" s="104">
        <v>2313</v>
      </c>
      <c r="AV237" s="107">
        <v>1972</v>
      </c>
      <c r="AW237" s="104">
        <v>2002</v>
      </c>
      <c r="AX237" s="107">
        <v>2212</v>
      </c>
      <c r="AY237" s="104">
        <v>1487</v>
      </c>
      <c r="AZ237" s="107">
        <v>2280</v>
      </c>
      <c r="BA237" s="104">
        <v>1735</v>
      </c>
      <c r="BB237" s="107">
        <v>2207</v>
      </c>
      <c r="BC237" s="103">
        <v>645</v>
      </c>
      <c r="BD237" s="107">
        <v>2078</v>
      </c>
      <c r="BE237" s="104">
        <v>2179</v>
      </c>
      <c r="BF237" s="107">
        <v>2684</v>
      </c>
      <c r="BG237" s="104">
        <v>1520</v>
      </c>
      <c r="BH237" s="107">
        <v>1973</v>
      </c>
      <c r="BI237" s="104">
        <v>2542</v>
      </c>
      <c r="BJ237" s="107">
        <v>1858</v>
      </c>
      <c r="BK237" s="104">
        <v>2280</v>
      </c>
      <c r="BL237" s="107">
        <v>1684</v>
      </c>
      <c r="BM237" s="104">
        <v>2132</v>
      </c>
      <c r="BN237" s="107">
        <v>1364</v>
      </c>
      <c r="BO237" s="104">
        <v>2435</v>
      </c>
      <c r="BP237" s="106">
        <v>500</v>
      </c>
      <c r="BQ237" s="104">
        <v>1466</v>
      </c>
      <c r="BR237" s="107">
        <v>1189</v>
      </c>
      <c r="BS237" s="104">
        <v>1131</v>
      </c>
      <c r="BT237" s="106">
        <v>511</v>
      </c>
      <c r="BU237" s="103">
        <v>676</v>
      </c>
      <c r="BV237" s="106">
        <v>592</v>
      </c>
      <c r="BW237" s="103">
        <v>898</v>
      </c>
      <c r="BX237" s="106">
        <v>628</v>
      </c>
      <c r="BY237" s="104">
        <v>1424</v>
      </c>
      <c r="BZ237" s="106">
        <v>468</v>
      </c>
      <c r="CA237" s="103">
        <v>541</v>
      </c>
      <c r="CB237" s="106">
        <v>319</v>
      </c>
      <c r="CC237" s="103">
        <v>545</v>
      </c>
      <c r="CD237" s="106">
        <v>524</v>
      </c>
      <c r="CE237" s="104">
        <v>1008</v>
      </c>
      <c r="CF237" s="106">
        <v>584</v>
      </c>
      <c r="CG237" s="103">
        <v>894</v>
      </c>
      <c r="CH237" s="106">
        <v>525</v>
      </c>
      <c r="CI237" s="103">
        <v>889</v>
      </c>
      <c r="CJ237" s="107">
        <v>1029</v>
      </c>
      <c r="CK237" s="103">
        <v>763</v>
      </c>
      <c r="CL237" s="106">
        <v>868</v>
      </c>
      <c r="CM237" s="104">
        <v>1046</v>
      </c>
      <c r="CN237" s="106">
        <v>770</v>
      </c>
      <c r="CO237" s="104">
        <v>1518</v>
      </c>
      <c r="CP237" s="106">
        <v>745</v>
      </c>
      <c r="CQ237" s="103">
        <v>687</v>
      </c>
      <c r="CR237" s="106">
        <v>411</v>
      </c>
      <c r="CS237" s="103">
        <v>743</v>
      </c>
      <c r="CT237" s="106">
        <v>617</v>
      </c>
      <c r="CU237" s="103">
        <v>798</v>
      </c>
      <c r="CV237" s="106">
        <v>278</v>
      </c>
      <c r="CW237" s="103">
        <v>746</v>
      </c>
      <c r="CX237" s="106">
        <v>420</v>
      </c>
      <c r="CY237" s="103">
        <v>117</v>
      </c>
      <c r="CZ237" s="106">
        <v>499</v>
      </c>
      <c r="DA237" s="103">
        <v>116</v>
      </c>
      <c r="DB237" s="106">
        <v>332</v>
      </c>
      <c r="DC237" s="104">
        <v>1203</v>
      </c>
      <c r="DD237" s="106">
        <v>361</v>
      </c>
      <c r="DE237" s="103">
        <v>557</v>
      </c>
      <c r="DF237" s="106">
        <v>600</v>
      </c>
      <c r="DG237" s="103">
        <v>734</v>
      </c>
      <c r="DH237" s="106">
        <v>594</v>
      </c>
      <c r="DI237" s="106">
        <v>587</v>
      </c>
      <c r="DJ237" s="106">
        <v>586</v>
      </c>
      <c r="DK237" s="106">
        <v>609</v>
      </c>
      <c r="DL237" s="106">
        <v>385</v>
      </c>
      <c r="DM237" s="106">
        <v>429</v>
      </c>
      <c r="DN237" s="106">
        <v>355</v>
      </c>
      <c r="DO237" s="106">
        <v>405</v>
      </c>
      <c r="DP237" s="106">
        <v>777</v>
      </c>
      <c r="DQ237" s="106">
        <v>709</v>
      </c>
      <c r="DR237" s="106">
        <v>514</v>
      </c>
      <c r="DS237" s="106">
        <v>619</v>
      </c>
      <c r="DT237" s="106">
        <v>857</v>
      </c>
      <c r="DU237" s="106">
        <v>648</v>
      </c>
      <c r="DV237" s="106">
        <v>700</v>
      </c>
      <c r="DW237" s="107">
        <v>1074</v>
      </c>
      <c r="DX237" s="106">
        <v>687</v>
      </c>
    </row>
    <row r="238" spans="1:128" x14ac:dyDescent="0.2">
      <c r="A238" s="105" t="s">
        <v>548</v>
      </c>
      <c r="B238" s="108">
        <v>16235</v>
      </c>
      <c r="C238" s="114">
        <v>27847</v>
      </c>
      <c r="D238" s="108">
        <v>19821</v>
      </c>
      <c r="E238" s="114">
        <v>28878</v>
      </c>
      <c r="F238" s="108">
        <v>17459</v>
      </c>
      <c r="G238" s="114">
        <v>41253</v>
      </c>
      <c r="H238" s="108">
        <v>23167</v>
      </c>
      <c r="I238" s="114">
        <v>52929</v>
      </c>
      <c r="J238" s="108">
        <v>27489</v>
      </c>
      <c r="K238" s="114">
        <v>42457</v>
      </c>
      <c r="L238" s="108">
        <v>26285</v>
      </c>
      <c r="M238" s="114">
        <v>55067</v>
      </c>
      <c r="N238" s="108">
        <v>26875</v>
      </c>
      <c r="O238" s="114">
        <v>58005</v>
      </c>
      <c r="P238" s="108">
        <v>44994</v>
      </c>
      <c r="Q238" s="114">
        <v>90710</v>
      </c>
      <c r="R238" s="108">
        <v>31250</v>
      </c>
      <c r="S238" s="114">
        <v>86733</v>
      </c>
      <c r="T238" s="108">
        <v>29007</v>
      </c>
      <c r="U238" s="114">
        <v>71665</v>
      </c>
      <c r="V238" s="108">
        <v>51341</v>
      </c>
      <c r="W238" s="115">
        <v>109270</v>
      </c>
      <c r="X238" s="108">
        <v>23355</v>
      </c>
      <c r="Y238" s="114">
        <v>94388</v>
      </c>
      <c r="Z238" s="108">
        <v>29634</v>
      </c>
      <c r="AA238" s="115">
        <v>112606</v>
      </c>
      <c r="AB238" s="108">
        <v>49070</v>
      </c>
      <c r="AC238" s="115">
        <v>146577</v>
      </c>
      <c r="AD238" s="108">
        <v>37477</v>
      </c>
      <c r="AE238" s="115">
        <v>126305</v>
      </c>
      <c r="AF238" s="108">
        <v>41837</v>
      </c>
      <c r="AG238" s="115">
        <v>155241</v>
      </c>
      <c r="AH238" s="108">
        <v>37795</v>
      </c>
      <c r="AI238" s="115">
        <v>103322</v>
      </c>
      <c r="AJ238" s="108">
        <v>21210</v>
      </c>
      <c r="AK238" s="114">
        <v>71817</v>
      </c>
      <c r="AL238" s="108">
        <v>12031</v>
      </c>
      <c r="AM238" s="114">
        <v>59130</v>
      </c>
      <c r="AN238" s="108">
        <v>14617</v>
      </c>
      <c r="AO238" s="114">
        <v>58031</v>
      </c>
      <c r="AP238" s="108">
        <v>11788</v>
      </c>
      <c r="AQ238" s="114">
        <v>54577</v>
      </c>
      <c r="AR238" s="108">
        <v>12414</v>
      </c>
      <c r="AS238" s="114">
        <v>41857</v>
      </c>
      <c r="AT238" s="108">
        <v>13874</v>
      </c>
      <c r="AU238" s="114">
        <v>44028</v>
      </c>
      <c r="AV238" s="108">
        <v>10488</v>
      </c>
      <c r="AW238" s="114">
        <v>35523</v>
      </c>
      <c r="AX238" s="108">
        <v>10684</v>
      </c>
      <c r="AY238" s="114">
        <v>35855</v>
      </c>
      <c r="AZ238" s="108">
        <v>12443</v>
      </c>
      <c r="BA238" s="114">
        <v>32207</v>
      </c>
      <c r="BB238" s="107">
        <v>9807</v>
      </c>
      <c r="BC238" s="114">
        <v>27767</v>
      </c>
      <c r="BD238" s="108">
        <v>10455</v>
      </c>
      <c r="BE238" s="114">
        <v>29587</v>
      </c>
      <c r="BF238" s="108">
        <v>10085</v>
      </c>
      <c r="BG238" s="114">
        <v>27338</v>
      </c>
      <c r="BH238" s="108">
        <v>10470</v>
      </c>
      <c r="BI238" s="114">
        <v>31374</v>
      </c>
      <c r="BJ238" s="107">
        <v>9070</v>
      </c>
      <c r="BK238" s="114">
        <v>28344</v>
      </c>
      <c r="BL238" s="107">
        <v>8746</v>
      </c>
      <c r="BM238" s="114">
        <v>18133</v>
      </c>
      <c r="BN238" s="107">
        <v>7759</v>
      </c>
      <c r="BO238" s="114">
        <v>27007</v>
      </c>
      <c r="BP238" s="107">
        <v>8808</v>
      </c>
      <c r="BQ238" s="114">
        <v>19398</v>
      </c>
      <c r="BR238" s="107">
        <v>5937</v>
      </c>
      <c r="BS238" s="114">
        <v>18107</v>
      </c>
      <c r="BT238" s="107">
        <v>5296</v>
      </c>
      <c r="BU238" s="114">
        <v>20442</v>
      </c>
      <c r="BV238" s="107">
        <v>4105</v>
      </c>
      <c r="BW238" s="114">
        <v>15801</v>
      </c>
      <c r="BX238" s="107">
        <v>6546</v>
      </c>
      <c r="BY238" s="114">
        <v>15734</v>
      </c>
      <c r="BZ238" s="107">
        <v>4340</v>
      </c>
      <c r="CA238" s="114">
        <v>16162</v>
      </c>
      <c r="CB238" s="107">
        <v>5126</v>
      </c>
      <c r="CC238" s="114">
        <v>14741</v>
      </c>
      <c r="CD238" s="107">
        <v>4914</v>
      </c>
      <c r="CE238" s="114">
        <v>11120</v>
      </c>
      <c r="CF238" s="107">
        <v>4297</v>
      </c>
      <c r="CG238" s="114">
        <v>11588</v>
      </c>
      <c r="CH238" s="107">
        <v>2545</v>
      </c>
      <c r="CI238" s="114">
        <v>12504</v>
      </c>
      <c r="CJ238" s="107">
        <v>3229</v>
      </c>
      <c r="CK238" s="114">
        <v>10400</v>
      </c>
      <c r="CL238" s="107">
        <v>4769</v>
      </c>
      <c r="CM238" s="114">
        <v>13719</v>
      </c>
      <c r="CN238" s="107">
        <v>3272</v>
      </c>
      <c r="CO238" s="114">
        <v>10848</v>
      </c>
      <c r="CP238" s="107">
        <v>3334</v>
      </c>
      <c r="CQ238" s="104">
        <v>9309</v>
      </c>
      <c r="CR238" s="107">
        <v>2687</v>
      </c>
      <c r="CS238" s="114">
        <v>10831</v>
      </c>
      <c r="CT238" s="107">
        <v>2269</v>
      </c>
      <c r="CU238" s="104">
        <v>9220</v>
      </c>
      <c r="CV238" s="107">
        <v>2155</v>
      </c>
      <c r="CW238" s="104">
        <v>8621</v>
      </c>
      <c r="CX238" s="107">
        <v>1744</v>
      </c>
      <c r="CY238" s="104">
        <v>9603</v>
      </c>
      <c r="CZ238" s="106">
        <v>980</v>
      </c>
      <c r="DA238" s="104">
        <v>4980</v>
      </c>
      <c r="DB238" s="107">
        <v>2740</v>
      </c>
      <c r="DC238" s="104">
        <v>6541</v>
      </c>
      <c r="DD238" s="107">
        <v>1149</v>
      </c>
      <c r="DE238" s="104">
        <v>4241</v>
      </c>
      <c r="DF238" s="107">
        <v>2580</v>
      </c>
      <c r="DG238" s="104">
        <v>5464</v>
      </c>
      <c r="DH238" s="107">
        <v>2370</v>
      </c>
      <c r="DI238" s="107">
        <v>1341</v>
      </c>
      <c r="DJ238" s="107">
        <v>3174</v>
      </c>
      <c r="DK238" s="107">
        <v>3836</v>
      </c>
      <c r="DL238" s="107">
        <v>4188</v>
      </c>
      <c r="DM238" s="107">
        <v>2699</v>
      </c>
      <c r="DN238" s="107">
        <v>4003</v>
      </c>
      <c r="DO238" s="107">
        <v>1894</v>
      </c>
      <c r="DP238" s="107">
        <v>4043</v>
      </c>
      <c r="DQ238" s="107">
        <v>2388</v>
      </c>
      <c r="DR238" s="106">
        <v>162</v>
      </c>
      <c r="DS238" s="107">
        <v>1075</v>
      </c>
      <c r="DT238" s="107">
        <v>1565</v>
      </c>
      <c r="DU238" s="106">
        <v>645</v>
      </c>
      <c r="DV238" s="107">
        <v>2241</v>
      </c>
      <c r="DW238" s="107">
        <v>2360</v>
      </c>
      <c r="DX238" s="106">
        <v>629</v>
      </c>
    </row>
    <row r="239" spans="1:128" x14ac:dyDescent="0.2">
      <c r="A239" s="105" t="s">
        <v>186</v>
      </c>
      <c r="B239" s="112">
        <v>294894</v>
      </c>
      <c r="C239" s="115">
        <v>148811</v>
      </c>
      <c r="D239" s="112">
        <v>376166</v>
      </c>
      <c r="E239" s="115">
        <v>155942</v>
      </c>
      <c r="F239" s="112">
        <v>303072</v>
      </c>
      <c r="G239" s="115">
        <v>160755</v>
      </c>
      <c r="H239" s="112">
        <v>332893</v>
      </c>
      <c r="I239" s="115">
        <v>171347</v>
      </c>
      <c r="J239" s="112">
        <v>389202</v>
      </c>
      <c r="K239" s="115">
        <v>156275</v>
      </c>
      <c r="L239" s="112">
        <v>323779</v>
      </c>
      <c r="M239" s="115">
        <v>158516</v>
      </c>
      <c r="N239" s="112">
        <v>308960</v>
      </c>
      <c r="O239" s="115">
        <v>153919</v>
      </c>
      <c r="P239" s="112">
        <v>378739</v>
      </c>
      <c r="Q239" s="115">
        <v>152328</v>
      </c>
      <c r="R239" s="112">
        <v>291764</v>
      </c>
      <c r="S239" s="115">
        <v>147090</v>
      </c>
      <c r="T239" s="112">
        <v>303070</v>
      </c>
      <c r="U239" s="115">
        <v>135315</v>
      </c>
      <c r="V239" s="112">
        <v>399844</v>
      </c>
      <c r="W239" s="115">
        <v>151414</v>
      </c>
      <c r="X239" s="112">
        <v>310826</v>
      </c>
      <c r="Y239" s="115">
        <v>137472</v>
      </c>
      <c r="Z239" s="112">
        <v>314680</v>
      </c>
      <c r="AA239" s="115">
        <v>139594</v>
      </c>
      <c r="AB239" s="112">
        <v>400270</v>
      </c>
      <c r="AC239" s="115">
        <v>151833</v>
      </c>
      <c r="AD239" s="112">
        <v>288939</v>
      </c>
      <c r="AE239" s="115">
        <v>132198</v>
      </c>
      <c r="AF239" s="112">
        <v>300770</v>
      </c>
      <c r="AG239" s="115">
        <v>152412</v>
      </c>
      <c r="AH239" s="112">
        <v>349543</v>
      </c>
      <c r="AI239" s="115">
        <v>140220</v>
      </c>
      <c r="AJ239" s="112">
        <v>266132</v>
      </c>
      <c r="AK239" s="115">
        <v>123594</v>
      </c>
      <c r="AL239" s="112">
        <v>213868</v>
      </c>
      <c r="AM239" s="115">
        <v>111378</v>
      </c>
      <c r="AN239" s="112">
        <v>278598</v>
      </c>
      <c r="AO239" s="115">
        <v>103437</v>
      </c>
      <c r="AP239" s="112">
        <v>197952</v>
      </c>
      <c r="AQ239" s="114">
        <v>80362</v>
      </c>
      <c r="AR239" s="112">
        <v>189965</v>
      </c>
      <c r="AS239" s="114">
        <v>74799</v>
      </c>
      <c r="AT239" s="112">
        <v>234838</v>
      </c>
      <c r="AU239" s="114">
        <v>82582</v>
      </c>
      <c r="AV239" s="112">
        <v>192595</v>
      </c>
      <c r="AW239" s="114">
        <v>67826</v>
      </c>
      <c r="AX239" s="112">
        <v>177257</v>
      </c>
      <c r="AY239" s="114">
        <v>67244</v>
      </c>
      <c r="AZ239" s="112">
        <v>221427</v>
      </c>
      <c r="BA239" s="114">
        <v>66670</v>
      </c>
      <c r="BB239" s="112">
        <v>169722</v>
      </c>
      <c r="BC239" s="114">
        <v>70526</v>
      </c>
      <c r="BD239" s="112">
        <v>203911</v>
      </c>
      <c r="BE239" s="114">
        <v>77796</v>
      </c>
      <c r="BF239" s="112">
        <v>245346</v>
      </c>
      <c r="BG239" s="114">
        <v>61030</v>
      </c>
      <c r="BH239" s="112">
        <v>185957</v>
      </c>
      <c r="BI239" s="114">
        <v>62336</v>
      </c>
      <c r="BJ239" s="112">
        <v>176619</v>
      </c>
      <c r="BK239" s="114">
        <v>59776</v>
      </c>
      <c r="BL239" s="112">
        <v>219920</v>
      </c>
      <c r="BM239" s="114">
        <v>56411</v>
      </c>
      <c r="BN239" s="112">
        <v>195068</v>
      </c>
      <c r="BO239" s="114">
        <v>62122</v>
      </c>
      <c r="BP239" s="112">
        <v>189094</v>
      </c>
      <c r="BQ239" s="114">
        <v>55252</v>
      </c>
      <c r="BR239" s="112">
        <v>208306</v>
      </c>
      <c r="BS239" s="114">
        <v>55786</v>
      </c>
      <c r="BT239" s="112">
        <v>177937</v>
      </c>
      <c r="BU239" s="114">
        <v>55621</v>
      </c>
      <c r="BV239" s="112">
        <v>152673</v>
      </c>
      <c r="BW239" s="114">
        <v>53794</v>
      </c>
      <c r="BX239" s="112">
        <v>215010</v>
      </c>
      <c r="BY239" s="114">
        <v>50610</v>
      </c>
      <c r="BZ239" s="112">
        <v>162101</v>
      </c>
      <c r="CA239" s="114">
        <v>52967</v>
      </c>
      <c r="CB239" s="112">
        <v>203752</v>
      </c>
      <c r="CC239" s="114">
        <v>59642</v>
      </c>
      <c r="CD239" s="112">
        <v>234282</v>
      </c>
      <c r="CE239" s="114">
        <v>48732</v>
      </c>
      <c r="CF239" s="112">
        <v>107568</v>
      </c>
      <c r="CG239" s="114">
        <v>41910</v>
      </c>
      <c r="CH239" s="108">
        <v>23884</v>
      </c>
      <c r="CI239" s="114">
        <v>26223</v>
      </c>
      <c r="CJ239" s="107">
        <v>6293</v>
      </c>
      <c r="CK239" s="114">
        <v>21802</v>
      </c>
      <c r="CL239" s="106">
        <v>488</v>
      </c>
      <c r="CM239" s="114">
        <v>14726</v>
      </c>
      <c r="CN239" s="107">
        <v>2287</v>
      </c>
      <c r="CO239" s="114">
        <v>10508</v>
      </c>
      <c r="CP239" s="107">
        <v>2232</v>
      </c>
      <c r="CQ239" s="104">
        <v>8504</v>
      </c>
      <c r="CR239" s="102"/>
      <c r="CS239" s="104">
        <v>6415</v>
      </c>
      <c r="CT239" s="102"/>
      <c r="CU239" s="104">
        <v>6112</v>
      </c>
      <c r="CV239" s="106">
        <v>922</v>
      </c>
      <c r="CW239" s="104">
        <v>7005</v>
      </c>
      <c r="CX239" s="102"/>
      <c r="CY239" s="104">
        <v>6300</v>
      </c>
      <c r="CZ239" s="106">
        <v>313</v>
      </c>
      <c r="DA239" s="104">
        <v>6486</v>
      </c>
      <c r="DB239" s="102"/>
      <c r="DC239" s="104">
        <v>5369</v>
      </c>
      <c r="DD239" s="102"/>
      <c r="DE239" s="104">
        <v>5408</v>
      </c>
      <c r="DF239" s="106">
        <v>371</v>
      </c>
      <c r="DG239" s="104">
        <v>2988</v>
      </c>
      <c r="DH239" s="106">
        <v>821</v>
      </c>
      <c r="DI239" s="102"/>
      <c r="DJ239" s="102"/>
      <c r="DK239" s="107">
        <v>1158</v>
      </c>
      <c r="DL239" s="102"/>
      <c r="DM239" s="106">
        <v>819</v>
      </c>
      <c r="DN239" s="106">
        <v>820</v>
      </c>
      <c r="DO239" s="102"/>
      <c r="DP239" s="102"/>
      <c r="DQ239" s="102"/>
      <c r="DR239" s="102"/>
      <c r="DS239" s="102"/>
      <c r="DT239" s="106">
        <v>383</v>
      </c>
      <c r="DU239" s="106">
        <v>758</v>
      </c>
      <c r="DV239" s="107">
        <v>1011</v>
      </c>
      <c r="DW239" s="102"/>
      <c r="DX239" s="106">
        <v>540</v>
      </c>
    </row>
    <row r="240" spans="1:128" x14ac:dyDescent="0.2">
      <c r="A240" s="105" t="s">
        <v>482</v>
      </c>
      <c r="B240" s="112">
        <v>186792</v>
      </c>
      <c r="C240" s="103">
        <v>875</v>
      </c>
      <c r="D240" s="112">
        <v>205445</v>
      </c>
      <c r="E240" s="104">
        <v>1267</v>
      </c>
      <c r="F240" s="112">
        <v>191481</v>
      </c>
      <c r="G240" s="103">
        <v>356</v>
      </c>
      <c r="H240" s="112">
        <v>177257</v>
      </c>
      <c r="I240" s="103">
        <v>590</v>
      </c>
      <c r="J240" s="112">
        <v>231139</v>
      </c>
      <c r="K240" s="103">
        <v>575</v>
      </c>
      <c r="L240" s="112">
        <v>209887</v>
      </c>
      <c r="M240" s="104">
        <v>1013</v>
      </c>
      <c r="N240" s="112">
        <v>196589</v>
      </c>
      <c r="O240" s="103">
        <v>427</v>
      </c>
      <c r="P240" s="112">
        <v>254073</v>
      </c>
      <c r="Q240" s="103">
        <v>894</v>
      </c>
      <c r="R240" s="112">
        <v>207824</v>
      </c>
      <c r="S240" s="104">
        <v>1578</v>
      </c>
      <c r="T240" s="112">
        <v>175925</v>
      </c>
      <c r="U240" s="103">
        <v>438</v>
      </c>
      <c r="V240" s="112">
        <v>228894</v>
      </c>
      <c r="W240" s="103">
        <v>767</v>
      </c>
      <c r="X240" s="112">
        <v>203292</v>
      </c>
      <c r="Y240" s="103">
        <v>596</v>
      </c>
      <c r="Z240" s="112">
        <v>214833</v>
      </c>
      <c r="AA240" s="103">
        <v>397</v>
      </c>
      <c r="AB240" s="112">
        <v>205704</v>
      </c>
      <c r="AC240" s="103">
        <v>676</v>
      </c>
      <c r="AD240" s="112">
        <v>194280</v>
      </c>
      <c r="AE240" s="103">
        <v>671</v>
      </c>
      <c r="AF240" s="112">
        <v>231786</v>
      </c>
      <c r="AG240" s="104">
        <v>1548</v>
      </c>
      <c r="AH240" s="112">
        <v>207369</v>
      </c>
      <c r="AI240" s="104">
        <v>1448</v>
      </c>
      <c r="AJ240" s="112">
        <v>152062</v>
      </c>
      <c r="AK240" s="104">
        <v>1397</v>
      </c>
      <c r="AL240" s="112">
        <v>162356</v>
      </c>
      <c r="AM240" s="103">
        <v>121</v>
      </c>
      <c r="AN240" s="112">
        <v>203136</v>
      </c>
      <c r="AO240" s="103">
        <v>120</v>
      </c>
      <c r="AP240" s="112">
        <v>181955</v>
      </c>
      <c r="AQ240" s="109">
        <v>80</v>
      </c>
      <c r="AR240" s="112">
        <v>160316</v>
      </c>
      <c r="AS240" s="103">
        <v>126</v>
      </c>
      <c r="AT240" s="112">
        <v>245710</v>
      </c>
      <c r="AU240" s="109">
        <v>96</v>
      </c>
      <c r="AV240" s="112">
        <v>219022</v>
      </c>
      <c r="AW240" s="103">
        <v>109</v>
      </c>
      <c r="AX240" s="112">
        <v>219469</v>
      </c>
      <c r="AY240" s="109">
        <v>68</v>
      </c>
      <c r="AZ240" s="112">
        <v>229465</v>
      </c>
      <c r="BA240" s="103">
        <v>102</v>
      </c>
      <c r="BB240" s="112">
        <v>214764</v>
      </c>
      <c r="BC240" s="109">
        <v>67</v>
      </c>
      <c r="BD240" s="112">
        <v>210494</v>
      </c>
      <c r="BE240" s="109">
        <v>99</v>
      </c>
      <c r="BF240" s="112">
        <v>334472</v>
      </c>
      <c r="BG240" s="109">
        <v>75</v>
      </c>
      <c r="BH240" s="112">
        <v>200846</v>
      </c>
      <c r="BI240" s="103">
        <v>275</v>
      </c>
      <c r="BJ240" s="112">
        <v>218670</v>
      </c>
      <c r="BK240" s="109">
        <v>69</v>
      </c>
      <c r="BL240" s="112">
        <v>247178</v>
      </c>
      <c r="BM240" s="103">
        <v>627</v>
      </c>
      <c r="BN240" s="112">
        <v>238112</v>
      </c>
      <c r="BO240" s="103">
        <v>133</v>
      </c>
      <c r="BP240" s="112">
        <v>172031</v>
      </c>
      <c r="BQ240" s="109">
        <v>92</v>
      </c>
      <c r="BR240" s="112">
        <v>286904</v>
      </c>
      <c r="BS240" s="103">
        <v>151</v>
      </c>
      <c r="BT240" s="112">
        <v>264332</v>
      </c>
      <c r="BU240" s="103">
        <v>124</v>
      </c>
      <c r="BV240" s="112">
        <v>230355</v>
      </c>
      <c r="BW240" s="103">
        <v>138</v>
      </c>
      <c r="BX240" s="112">
        <v>263945</v>
      </c>
      <c r="BY240" s="109">
        <v>76</v>
      </c>
      <c r="BZ240" s="112">
        <v>200668</v>
      </c>
      <c r="CA240" s="103">
        <v>349</v>
      </c>
      <c r="CB240" s="112">
        <v>213644</v>
      </c>
      <c r="CC240" s="103">
        <v>411</v>
      </c>
      <c r="CD240" s="112">
        <v>309730</v>
      </c>
      <c r="CE240" s="103">
        <v>343</v>
      </c>
      <c r="CF240" s="112">
        <v>193540</v>
      </c>
      <c r="CG240" s="103">
        <v>923</v>
      </c>
      <c r="CH240" s="112">
        <v>138822</v>
      </c>
      <c r="CI240" s="103">
        <v>929</v>
      </c>
      <c r="CJ240" s="112">
        <v>126008</v>
      </c>
      <c r="CK240" s="103">
        <v>919</v>
      </c>
      <c r="CL240" s="108">
        <v>11711</v>
      </c>
      <c r="CM240" s="109">
        <v>63</v>
      </c>
      <c r="CN240" s="108">
        <v>20553</v>
      </c>
      <c r="CO240" s="104">
        <v>2621</v>
      </c>
      <c r="CP240" s="108">
        <v>14743</v>
      </c>
      <c r="CQ240" s="103">
        <v>112</v>
      </c>
      <c r="CR240" s="107">
        <v>8692</v>
      </c>
      <c r="CS240" s="103">
        <v>804</v>
      </c>
      <c r="CT240" s="108">
        <v>13418</v>
      </c>
      <c r="CU240" s="103">
        <v>283</v>
      </c>
      <c r="CV240" s="107">
        <v>6813</v>
      </c>
      <c r="CW240" s="103">
        <v>253</v>
      </c>
      <c r="CX240" s="107">
        <v>2325</v>
      </c>
      <c r="CY240" s="103">
        <v>149</v>
      </c>
      <c r="CZ240" s="107">
        <v>2104</v>
      </c>
      <c r="DA240" s="109">
        <v>73</v>
      </c>
      <c r="DB240" s="106">
        <v>959</v>
      </c>
      <c r="DC240" s="103">
        <v>358</v>
      </c>
      <c r="DD240" s="106">
        <v>901</v>
      </c>
      <c r="DE240" s="109">
        <v>49</v>
      </c>
      <c r="DF240" s="106">
        <v>497</v>
      </c>
      <c r="DG240" s="103">
        <v>319</v>
      </c>
      <c r="DH240" s="106">
        <v>317</v>
      </c>
      <c r="DI240" s="106">
        <v>629</v>
      </c>
      <c r="DJ240" s="106">
        <v>561</v>
      </c>
      <c r="DK240" s="106">
        <v>766</v>
      </c>
      <c r="DL240" s="106">
        <v>416</v>
      </c>
      <c r="DM240" s="106">
        <v>719</v>
      </c>
      <c r="DN240" s="106">
        <v>778</v>
      </c>
      <c r="DO240" s="106">
        <v>401</v>
      </c>
      <c r="DP240" s="106">
        <v>439</v>
      </c>
      <c r="DQ240" s="106">
        <v>669</v>
      </c>
      <c r="DR240" s="106">
        <v>532</v>
      </c>
      <c r="DS240" s="106">
        <v>522</v>
      </c>
      <c r="DT240" s="106">
        <v>529</v>
      </c>
      <c r="DU240" s="106">
        <v>488</v>
      </c>
      <c r="DV240" s="106">
        <v>420</v>
      </c>
      <c r="DW240" s="106">
        <v>391</v>
      </c>
      <c r="DX240" s="106">
        <v>432</v>
      </c>
    </row>
    <row r="241" spans="1:128" x14ac:dyDescent="0.2">
      <c r="A241" s="105" t="s">
        <v>786</v>
      </c>
      <c r="B241" s="107">
        <v>1340</v>
      </c>
      <c r="C241" s="103">
        <v>326</v>
      </c>
      <c r="D241" s="107">
        <v>1878</v>
      </c>
      <c r="E241" s="103">
        <v>159</v>
      </c>
      <c r="F241" s="106">
        <v>991</v>
      </c>
      <c r="G241" s="109">
        <v>61</v>
      </c>
      <c r="H241" s="107">
        <v>1674</v>
      </c>
      <c r="I241" s="109">
        <v>61</v>
      </c>
      <c r="J241" s="107">
        <v>1778</v>
      </c>
      <c r="K241" s="103">
        <v>187</v>
      </c>
      <c r="L241" s="107">
        <v>1295</v>
      </c>
      <c r="M241" s="109">
        <v>67</v>
      </c>
      <c r="N241" s="107">
        <v>1236</v>
      </c>
      <c r="O241" s="103">
        <v>289</v>
      </c>
      <c r="P241" s="107">
        <v>1749</v>
      </c>
      <c r="Q241" s="103">
        <v>151</v>
      </c>
      <c r="R241" s="107">
        <v>1176</v>
      </c>
      <c r="S241" s="103">
        <v>186</v>
      </c>
      <c r="T241" s="107">
        <v>1145</v>
      </c>
      <c r="U241" s="109">
        <v>61</v>
      </c>
      <c r="V241" s="107">
        <v>1894</v>
      </c>
      <c r="W241" s="103">
        <v>197</v>
      </c>
      <c r="X241" s="107">
        <v>1124</v>
      </c>
      <c r="Y241" s="103">
        <v>171</v>
      </c>
      <c r="Z241" s="107">
        <v>1312</v>
      </c>
      <c r="AA241" s="103">
        <v>196</v>
      </c>
      <c r="AB241" s="107">
        <v>1347</v>
      </c>
      <c r="AC241" s="103">
        <v>176</v>
      </c>
      <c r="AD241" s="107">
        <v>1014</v>
      </c>
      <c r="AE241" s="103">
        <v>108</v>
      </c>
      <c r="AF241" s="107">
        <v>1495</v>
      </c>
      <c r="AG241" s="102"/>
      <c r="AH241" s="107">
        <v>1585</v>
      </c>
      <c r="AI241" s="102"/>
      <c r="AJ241" s="107">
        <v>1075</v>
      </c>
      <c r="AK241" s="109">
        <v>92</v>
      </c>
      <c r="AL241" s="106">
        <v>953</v>
      </c>
      <c r="AM241" s="109">
        <v>16</v>
      </c>
      <c r="AN241" s="107">
        <v>1676</v>
      </c>
      <c r="AO241" s="103">
        <v>106</v>
      </c>
      <c r="AP241" s="107">
        <v>1430</v>
      </c>
      <c r="AQ241" s="102"/>
      <c r="AR241" s="107">
        <v>1275</v>
      </c>
      <c r="AS241" s="109">
        <v>53</v>
      </c>
      <c r="AT241" s="107">
        <v>1338</v>
      </c>
      <c r="AU241" s="102"/>
      <c r="AV241" s="107">
        <v>1392</v>
      </c>
      <c r="AW241" s="102"/>
      <c r="AX241" s="107">
        <v>1336</v>
      </c>
      <c r="AY241" s="102"/>
      <c r="AZ241" s="107">
        <v>1753</v>
      </c>
      <c r="BA241" s="102"/>
      <c r="BB241" s="107">
        <v>1199</v>
      </c>
      <c r="BC241" s="102"/>
      <c r="BD241" s="107">
        <v>1313</v>
      </c>
      <c r="BE241" s="102"/>
      <c r="BF241" s="107">
        <v>1567</v>
      </c>
      <c r="BG241" s="102"/>
      <c r="BH241" s="107">
        <v>1121</v>
      </c>
      <c r="BI241" s="102"/>
      <c r="BJ241" s="107">
        <v>1168</v>
      </c>
      <c r="BK241" s="111">
        <v>1</v>
      </c>
      <c r="BL241" s="107">
        <v>1792</v>
      </c>
      <c r="BM241" s="102"/>
      <c r="BN241" s="106">
        <v>996</v>
      </c>
      <c r="BO241" s="102"/>
      <c r="BP241" s="106">
        <v>965</v>
      </c>
      <c r="BQ241" s="109">
        <v>31</v>
      </c>
      <c r="BR241" s="107">
        <v>1457</v>
      </c>
      <c r="BS241" s="102"/>
      <c r="BT241" s="106">
        <v>980</v>
      </c>
      <c r="BU241" s="102"/>
      <c r="BV241" s="106">
        <v>890</v>
      </c>
      <c r="BW241" s="102"/>
      <c r="BX241" s="106">
        <v>827</v>
      </c>
      <c r="BY241" s="102"/>
      <c r="BZ241" s="106">
        <v>675</v>
      </c>
      <c r="CA241" s="102"/>
      <c r="CB241" s="106">
        <v>388</v>
      </c>
      <c r="CC241" s="102"/>
      <c r="CD241" s="107">
        <v>1023</v>
      </c>
      <c r="CE241" s="102"/>
      <c r="CF241" s="106">
        <v>291</v>
      </c>
      <c r="CG241" s="102"/>
      <c r="CH241" s="106">
        <v>691</v>
      </c>
      <c r="CI241" s="102"/>
      <c r="CJ241" s="106">
        <v>694</v>
      </c>
      <c r="CK241" s="102"/>
      <c r="CL241" s="106">
        <v>442</v>
      </c>
      <c r="CM241" s="102"/>
      <c r="CN241" s="106">
        <v>465</v>
      </c>
      <c r="CO241" s="102"/>
      <c r="CP241" s="106">
        <v>652</v>
      </c>
      <c r="CQ241" s="102"/>
      <c r="CR241" s="106">
        <v>564</v>
      </c>
      <c r="CS241" s="102"/>
      <c r="CT241" s="106">
        <v>511</v>
      </c>
      <c r="CU241" s="102"/>
      <c r="CV241" s="106">
        <v>764</v>
      </c>
      <c r="CW241" s="102"/>
      <c r="CX241" s="106">
        <v>325</v>
      </c>
      <c r="CY241" s="102"/>
      <c r="CZ241" s="106">
        <v>886</v>
      </c>
      <c r="DA241" s="102"/>
      <c r="DB241" s="106">
        <v>515</v>
      </c>
      <c r="DC241" s="102"/>
      <c r="DD241" s="106">
        <v>111</v>
      </c>
      <c r="DE241" s="102"/>
      <c r="DF241" s="106">
        <v>381</v>
      </c>
      <c r="DG241" s="102"/>
      <c r="DH241" s="106">
        <v>351</v>
      </c>
      <c r="DI241" s="106">
        <v>304</v>
      </c>
      <c r="DJ241" s="106">
        <v>345</v>
      </c>
      <c r="DK241" s="106">
        <v>261</v>
      </c>
      <c r="DL241" s="106">
        <v>257</v>
      </c>
      <c r="DM241" s="106">
        <v>190</v>
      </c>
      <c r="DN241" s="106">
        <v>437</v>
      </c>
      <c r="DO241" s="106">
        <v>262</v>
      </c>
      <c r="DP241" s="106">
        <v>204</v>
      </c>
      <c r="DQ241" s="106">
        <v>245</v>
      </c>
      <c r="DR241" s="106">
        <v>493</v>
      </c>
      <c r="DS241" s="106">
        <v>286</v>
      </c>
      <c r="DT241" s="106">
        <v>438</v>
      </c>
      <c r="DU241" s="106">
        <v>290</v>
      </c>
      <c r="DV241" s="106">
        <v>255</v>
      </c>
      <c r="DW241" s="106">
        <v>193</v>
      </c>
      <c r="DX241" s="106">
        <v>358</v>
      </c>
    </row>
    <row r="242" spans="1:128" x14ac:dyDescent="0.2">
      <c r="A242" s="105" t="s">
        <v>420</v>
      </c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  <c r="AA242" s="102"/>
      <c r="AB242" s="102"/>
      <c r="AC242" s="102"/>
      <c r="AD242" s="102"/>
      <c r="AE242" s="102"/>
      <c r="AF242" s="102"/>
      <c r="AG242" s="102"/>
      <c r="AH242" s="102"/>
      <c r="AI242" s="102"/>
      <c r="AJ242" s="102"/>
      <c r="AK242" s="102"/>
      <c r="AL242" s="102"/>
      <c r="AM242" s="102"/>
      <c r="AN242" s="102"/>
      <c r="AO242" s="102"/>
      <c r="AP242" s="102"/>
      <c r="AQ242" s="102"/>
      <c r="AR242" s="102"/>
      <c r="AS242" s="102"/>
      <c r="AT242" s="102"/>
      <c r="AU242" s="102"/>
      <c r="AV242" s="102"/>
      <c r="AW242" s="102"/>
      <c r="AX242" s="102"/>
      <c r="AY242" s="102"/>
      <c r="AZ242" s="102"/>
      <c r="BA242" s="102"/>
      <c r="BB242" s="102"/>
      <c r="BC242" s="102"/>
      <c r="BD242" s="102"/>
      <c r="BE242" s="102"/>
      <c r="BF242" s="102"/>
      <c r="BG242" s="102"/>
      <c r="BH242" s="102"/>
      <c r="BI242" s="102"/>
      <c r="BJ242" s="102"/>
      <c r="BK242" s="102"/>
      <c r="BL242" s="102"/>
      <c r="BM242" s="102"/>
      <c r="BN242" s="102"/>
      <c r="BO242" s="109">
        <v>14</v>
      </c>
      <c r="BP242" s="102"/>
      <c r="BQ242" s="109">
        <v>28</v>
      </c>
      <c r="BR242" s="102"/>
      <c r="BS242" s="109">
        <v>16</v>
      </c>
      <c r="BT242" s="102"/>
      <c r="BU242" s="109">
        <v>66</v>
      </c>
      <c r="BV242" s="117">
        <v>7</v>
      </c>
      <c r="BW242" s="109">
        <v>49</v>
      </c>
      <c r="BX242" s="106">
        <v>349</v>
      </c>
      <c r="BY242" s="109">
        <v>49</v>
      </c>
      <c r="BZ242" s="106">
        <v>257</v>
      </c>
      <c r="CA242" s="103">
        <v>279</v>
      </c>
      <c r="CB242" s="106">
        <v>177</v>
      </c>
      <c r="CC242" s="103">
        <v>132</v>
      </c>
      <c r="CD242" s="106">
        <v>273</v>
      </c>
      <c r="CE242" s="103">
        <v>191</v>
      </c>
      <c r="CF242" s="106">
        <v>632</v>
      </c>
      <c r="CG242" s="109">
        <v>57</v>
      </c>
      <c r="CH242" s="106">
        <v>427</v>
      </c>
      <c r="CI242" s="103">
        <v>102</v>
      </c>
      <c r="CJ242" s="106">
        <v>659</v>
      </c>
      <c r="CK242" s="103">
        <v>107</v>
      </c>
      <c r="CL242" s="106">
        <v>306</v>
      </c>
      <c r="CM242" s="103">
        <v>156</v>
      </c>
      <c r="CN242" s="106">
        <v>110</v>
      </c>
      <c r="CO242" s="109">
        <v>64</v>
      </c>
      <c r="CP242" s="106">
        <v>262</v>
      </c>
      <c r="CQ242" s="109">
        <v>31</v>
      </c>
      <c r="CR242" s="106">
        <v>156</v>
      </c>
      <c r="CS242" s="103">
        <v>141</v>
      </c>
      <c r="CT242" s="106">
        <v>312</v>
      </c>
      <c r="CU242" s="102"/>
      <c r="CV242" s="106">
        <v>546</v>
      </c>
      <c r="CW242" s="109">
        <v>81</v>
      </c>
      <c r="CX242" s="106">
        <v>132</v>
      </c>
      <c r="CY242" s="103">
        <v>112</v>
      </c>
      <c r="CZ242" s="106">
        <v>278</v>
      </c>
      <c r="DA242" s="109">
        <v>61</v>
      </c>
      <c r="DB242" s="106">
        <v>209</v>
      </c>
      <c r="DC242" s="109">
        <v>80</v>
      </c>
      <c r="DD242" s="106">
        <v>169</v>
      </c>
      <c r="DE242" s="103">
        <v>154</v>
      </c>
      <c r="DF242" s="106">
        <v>185</v>
      </c>
      <c r="DG242" s="103">
        <v>121</v>
      </c>
      <c r="DH242" s="106">
        <v>244</v>
      </c>
      <c r="DI242" s="106">
        <v>279</v>
      </c>
      <c r="DJ242" s="106">
        <v>144</v>
      </c>
      <c r="DK242" s="106">
        <v>337</v>
      </c>
      <c r="DL242" s="106">
        <v>214</v>
      </c>
      <c r="DM242" s="106">
        <v>160</v>
      </c>
      <c r="DN242" s="106">
        <v>258</v>
      </c>
      <c r="DO242" s="106">
        <v>191</v>
      </c>
      <c r="DP242" s="106">
        <v>149</v>
      </c>
      <c r="DQ242" s="106">
        <v>239</v>
      </c>
      <c r="DR242" s="106">
        <v>336</v>
      </c>
      <c r="DS242" s="106">
        <v>183</v>
      </c>
      <c r="DT242" s="106">
        <v>348</v>
      </c>
      <c r="DU242" s="106">
        <v>380</v>
      </c>
      <c r="DV242" s="106">
        <v>248</v>
      </c>
      <c r="DW242" s="106">
        <v>250</v>
      </c>
      <c r="DX242" s="106">
        <v>229</v>
      </c>
    </row>
    <row r="243" spans="1:128" x14ac:dyDescent="0.2">
      <c r="A243" s="105" t="s">
        <v>422</v>
      </c>
      <c r="B243" s="106">
        <v>626</v>
      </c>
      <c r="C243" s="102"/>
      <c r="D243" s="107">
        <v>1034</v>
      </c>
      <c r="E243" s="102"/>
      <c r="F243" s="107">
        <v>1281</v>
      </c>
      <c r="G243" s="102"/>
      <c r="H243" s="107">
        <v>1420</v>
      </c>
      <c r="I243" s="102"/>
      <c r="J243" s="107">
        <v>1071</v>
      </c>
      <c r="K243" s="102"/>
      <c r="L243" s="106">
        <v>916</v>
      </c>
      <c r="M243" s="102"/>
      <c r="N243" s="107">
        <v>1005</v>
      </c>
      <c r="O243" s="102"/>
      <c r="P243" s="107">
        <v>1143</v>
      </c>
      <c r="Q243" s="102"/>
      <c r="R243" s="107">
        <v>1066</v>
      </c>
      <c r="S243" s="102"/>
      <c r="T243" s="106">
        <v>706</v>
      </c>
      <c r="U243" s="102"/>
      <c r="V243" s="106">
        <v>565</v>
      </c>
      <c r="W243" s="102"/>
      <c r="X243" s="106">
        <v>607</v>
      </c>
      <c r="Y243" s="102"/>
      <c r="Z243" s="106">
        <v>741</v>
      </c>
      <c r="AA243" s="102"/>
      <c r="AB243" s="106">
        <v>933</v>
      </c>
      <c r="AC243" s="102"/>
      <c r="AD243" s="106">
        <v>543</v>
      </c>
      <c r="AE243" s="102"/>
      <c r="AF243" s="106">
        <v>830</v>
      </c>
      <c r="AG243" s="102"/>
      <c r="AH243" s="106">
        <v>826</v>
      </c>
      <c r="AI243" s="102"/>
      <c r="AJ243" s="106">
        <v>943</v>
      </c>
      <c r="AK243" s="102"/>
      <c r="AL243" s="106">
        <v>593</v>
      </c>
      <c r="AM243" s="102"/>
      <c r="AN243" s="106">
        <v>835</v>
      </c>
      <c r="AO243" s="102"/>
      <c r="AP243" s="106">
        <v>634</v>
      </c>
      <c r="AQ243" s="102"/>
      <c r="AR243" s="106">
        <v>818</v>
      </c>
      <c r="AS243" s="102"/>
      <c r="AT243" s="106">
        <v>126</v>
      </c>
      <c r="AU243" s="102"/>
      <c r="AV243" s="106">
        <v>208</v>
      </c>
      <c r="AW243" s="102"/>
      <c r="AX243" s="106">
        <v>105</v>
      </c>
      <c r="AY243" s="102"/>
      <c r="AZ243" s="106">
        <v>277</v>
      </c>
      <c r="BA243" s="102"/>
      <c r="BB243" s="110">
        <v>85</v>
      </c>
      <c r="BC243" s="102"/>
      <c r="BD243" s="106">
        <v>283</v>
      </c>
      <c r="BE243" s="102"/>
      <c r="BF243" s="110">
        <v>89</v>
      </c>
      <c r="BG243" s="102"/>
      <c r="BH243" s="110">
        <v>56</v>
      </c>
      <c r="BI243" s="102"/>
      <c r="BJ243" s="110">
        <v>63</v>
      </c>
      <c r="BK243" s="102"/>
      <c r="BL243" s="106">
        <v>177</v>
      </c>
      <c r="BM243" s="102"/>
      <c r="BN243" s="106">
        <v>148</v>
      </c>
      <c r="BO243" s="102"/>
      <c r="BP243" s="110">
        <v>70</v>
      </c>
      <c r="BQ243" s="102"/>
      <c r="BR243" s="106">
        <v>185</v>
      </c>
      <c r="BS243" s="102"/>
      <c r="BT243" s="106">
        <v>130</v>
      </c>
      <c r="BU243" s="102"/>
      <c r="BV243" s="106">
        <v>135</v>
      </c>
      <c r="BW243" s="102"/>
      <c r="BX243" s="110">
        <v>90</v>
      </c>
      <c r="BY243" s="102"/>
      <c r="BZ243" s="106">
        <v>110</v>
      </c>
      <c r="CA243" s="102"/>
      <c r="CB243" s="106">
        <v>109</v>
      </c>
      <c r="CC243" s="102"/>
      <c r="CD243" s="106">
        <v>271</v>
      </c>
      <c r="CE243" s="102"/>
      <c r="CF243" s="110">
        <v>54</v>
      </c>
      <c r="CG243" s="102"/>
      <c r="CH243" s="110">
        <v>11</v>
      </c>
      <c r="CI243" s="102"/>
      <c r="CJ243" s="106">
        <v>156</v>
      </c>
      <c r="CK243" s="102"/>
      <c r="CL243" s="106">
        <v>143</v>
      </c>
      <c r="CM243" s="102"/>
      <c r="CN243" s="106">
        <v>123</v>
      </c>
      <c r="CO243" s="102"/>
      <c r="CP243" s="110">
        <v>49</v>
      </c>
      <c r="CQ243" s="102"/>
      <c r="CR243" s="106">
        <v>145</v>
      </c>
      <c r="CS243" s="102"/>
      <c r="CT243" s="106">
        <v>130</v>
      </c>
      <c r="CU243" s="102"/>
      <c r="CV243" s="106">
        <v>128</v>
      </c>
      <c r="CW243" s="102"/>
      <c r="CX243" s="106">
        <v>151</v>
      </c>
      <c r="CY243" s="102"/>
      <c r="CZ243" s="110">
        <v>85</v>
      </c>
      <c r="DA243" s="102"/>
      <c r="DB243" s="106">
        <v>121</v>
      </c>
      <c r="DC243" s="102"/>
      <c r="DD243" s="106">
        <v>100</v>
      </c>
      <c r="DE243" s="102"/>
      <c r="DF243" s="110">
        <v>97</v>
      </c>
      <c r="DG243" s="102"/>
      <c r="DH243" s="106">
        <v>134</v>
      </c>
      <c r="DI243" s="110">
        <v>34</v>
      </c>
      <c r="DJ243" s="110">
        <v>60</v>
      </c>
      <c r="DK243" s="106">
        <v>100</v>
      </c>
      <c r="DL243" s="106">
        <v>128</v>
      </c>
      <c r="DM243" s="110">
        <v>54</v>
      </c>
      <c r="DN243" s="106">
        <v>121</v>
      </c>
      <c r="DO243" s="102"/>
      <c r="DP243" s="106">
        <v>134</v>
      </c>
      <c r="DQ243" s="106">
        <v>167</v>
      </c>
      <c r="DR243" s="110">
        <v>90</v>
      </c>
      <c r="DS243" s="106">
        <v>221</v>
      </c>
      <c r="DT243" s="106">
        <v>214</v>
      </c>
      <c r="DU243" s="106">
        <v>171</v>
      </c>
      <c r="DV243" s="106">
        <v>163</v>
      </c>
      <c r="DW243" s="106">
        <v>330</v>
      </c>
      <c r="DX243" s="106">
        <v>186</v>
      </c>
    </row>
    <row r="244" spans="1:128" x14ac:dyDescent="0.2">
      <c r="A244" s="105" t="s">
        <v>464</v>
      </c>
      <c r="B244" s="112">
        <v>380337</v>
      </c>
      <c r="C244" s="115">
        <v>256586</v>
      </c>
      <c r="D244" s="112">
        <v>477827</v>
      </c>
      <c r="E244" s="115">
        <v>265696</v>
      </c>
      <c r="F244" s="112">
        <v>389758</v>
      </c>
      <c r="G244" s="115">
        <v>263400</v>
      </c>
      <c r="H244" s="112">
        <v>413114</v>
      </c>
      <c r="I244" s="115">
        <v>258714</v>
      </c>
      <c r="J244" s="112">
        <v>509402</v>
      </c>
      <c r="K244" s="115">
        <v>256049</v>
      </c>
      <c r="L244" s="112">
        <v>410589</v>
      </c>
      <c r="M244" s="115">
        <v>254265</v>
      </c>
      <c r="N244" s="112">
        <v>412119</v>
      </c>
      <c r="O244" s="115">
        <v>253214</v>
      </c>
      <c r="P244" s="112">
        <v>529008</v>
      </c>
      <c r="Q244" s="115">
        <v>264966</v>
      </c>
      <c r="R244" s="112">
        <v>442266</v>
      </c>
      <c r="S244" s="115">
        <v>245507</v>
      </c>
      <c r="T244" s="112">
        <v>427717</v>
      </c>
      <c r="U244" s="115">
        <v>229836</v>
      </c>
      <c r="V244" s="112">
        <v>563538</v>
      </c>
      <c r="W244" s="115">
        <v>253247</v>
      </c>
      <c r="X244" s="112">
        <v>470876</v>
      </c>
      <c r="Y244" s="115">
        <v>242392</v>
      </c>
      <c r="Z244" s="112">
        <v>464345</v>
      </c>
      <c r="AA244" s="115">
        <v>241459</v>
      </c>
      <c r="AB244" s="112">
        <v>469654</v>
      </c>
      <c r="AC244" s="115">
        <v>231474</v>
      </c>
      <c r="AD244" s="112">
        <v>283647</v>
      </c>
      <c r="AE244" s="115">
        <v>200825</v>
      </c>
      <c r="AF244" s="112">
        <v>191270</v>
      </c>
      <c r="AG244" s="115">
        <v>170854</v>
      </c>
      <c r="AH244" s="112">
        <v>201031</v>
      </c>
      <c r="AI244" s="115">
        <v>151699</v>
      </c>
      <c r="AJ244" s="112">
        <v>153873</v>
      </c>
      <c r="AK244" s="115">
        <v>137166</v>
      </c>
      <c r="AL244" s="112">
        <v>133979</v>
      </c>
      <c r="AM244" s="115">
        <v>132271</v>
      </c>
      <c r="AN244" s="112">
        <v>137943</v>
      </c>
      <c r="AO244" s="115">
        <v>119267</v>
      </c>
      <c r="AP244" s="112">
        <v>102755</v>
      </c>
      <c r="AQ244" s="115">
        <v>105927</v>
      </c>
      <c r="AR244" s="112">
        <v>107176</v>
      </c>
      <c r="AS244" s="114">
        <v>96626</v>
      </c>
      <c r="AT244" s="112">
        <v>112068</v>
      </c>
      <c r="AU244" s="114">
        <v>95125</v>
      </c>
      <c r="AV244" s="108">
        <v>96423</v>
      </c>
      <c r="AW244" s="114">
        <v>86746</v>
      </c>
      <c r="AX244" s="108">
        <v>72622</v>
      </c>
      <c r="AY244" s="114">
        <v>85226</v>
      </c>
      <c r="AZ244" s="108">
        <v>59339</v>
      </c>
      <c r="BA244" s="114">
        <v>64513</v>
      </c>
      <c r="BB244" s="108">
        <v>45641</v>
      </c>
      <c r="BC244" s="114">
        <v>52626</v>
      </c>
      <c r="BD244" s="108">
        <v>27105</v>
      </c>
      <c r="BE244" s="114">
        <v>46559</v>
      </c>
      <c r="BF244" s="108">
        <v>12489</v>
      </c>
      <c r="BG244" s="114">
        <v>37291</v>
      </c>
      <c r="BH244" s="107">
        <v>8039</v>
      </c>
      <c r="BI244" s="114">
        <v>30258</v>
      </c>
      <c r="BJ244" s="107">
        <v>3219</v>
      </c>
      <c r="BK244" s="114">
        <v>20324</v>
      </c>
      <c r="BL244" s="106">
        <v>928</v>
      </c>
      <c r="BM244" s="114">
        <v>15580</v>
      </c>
      <c r="BN244" s="110">
        <v>50</v>
      </c>
      <c r="BO244" s="104">
        <v>9720</v>
      </c>
      <c r="BP244" s="110">
        <v>60</v>
      </c>
      <c r="BQ244" s="104">
        <v>5409</v>
      </c>
      <c r="BR244" s="106">
        <v>879</v>
      </c>
      <c r="BS244" s="104">
        <v>3298</v>
      </c>
      <c r="BT244" s="106">
        <v>940</v>
      </c>
      <c r="BU244" s="104">
        <v>2639</v>
      </c>
      <c r="BV244" s="106">
        <v>753</v>
      </c>
      <c r="BW244" s="104">
        <v>1605</v>
      </c>
      <c r="BX244" s="107">
        <v>1116</v>
      </c>
      <c r="BY244" s="104">
        <v>1130</v>
      </c>
      <c r="BZ244" s="107">
        <v>1084</v>
      </c>
      <c r="CA244" s="104">
        <v>1096</v>
      </c>
      <c r="CB244" s="107">
        <v>1244</v>
      </c>
      <c r="CC244" s="104">
        <v>1179</v>
      </c>
      <c r="CD244" s="106">
        <v>903</v>
      </c>
      <c r="CE244" s="103">
        <v>932</v>
      </c>
      <c r="CF244" s="106">
        <v>842</v>
      </c>
      <c r="CG244" s="103">
        <v>911</v>
      </c>
      <c r="CH244" s="106">
        <v>738</v>
      </c>
      <c r="CI244" s="103">
        <v>923</v>
      </c>
      <c r="CJ244" s="106">
        <v>880</v>
      </c>
      <c r="CK244" s="103">
        <v>713</v>
      </c>
      <c r="CL244" s="106">
        <v>995</v>
      </c>
      <c r="CM244" s="103">
        <v>676</v>
      </c>
      <c r="CN244" s="106">
        <v>588</v>
      </c>
      <c r="CO244" s="103">
        <v>543</v>
      </c>
      <c r="CP244" s="107">
        <v>1060</v>
      </c>
      <c r="CQ244" s="103">
        <v>451</v>
      </c>
      <c r="CR244" s="106">
        <v>724</v>
      </c>
      <c r="CS244" s="103">
        <v>374</v>
      </c>
      <c r="CT244" s="106">
        <v>963</v>
      </c>
      <c r="CU244" s="103">
        <v>930</v>
      </c>
      <c r="CV244" s="106">
        <v>314</v>
      </c>
      <c r="CW244" s="103">
        <v>978</v>
      </c>
      <c r="CX244" s="106">
        <v>174</v>
      </c>
      <c r="CY244" s="103">
        <v>659</v>
      </c>
      <c r="CZ244" s="106">
        <v>149</v>
      </c>
      <c r="DA244" s="103">
        <v>597</v>
      </c>
      <c r="DB244" s="110">
        <v>74</v>
      </c>
      <c r="DC244" s="103">
        <v>350</v>
      </c>
      <c r="DD244" s="106">
        <v>149</v>
      </c>
      <c r="DE244" s="103">
        <v>640</v>
      </c>
      <c r="DF244" s="106">
        <v>149</v>
      </c>
      <c r="DG244" s="103">
        <v>699</v>
      </c>
      <c r="DH244" s="110">
        <v>99</v>
      </c>
      <c r="DI244" s="106">
        <v>223</v>
      </c>
      <c r="DJ244" s="110">
        <v>45</v>
      </c>
      <c r="DK244" s="106">
        <v>248</v>
      </c>
      <c r="DL244" s="106">
        <v>119</v>
      </c>
      <c r="DM244" s="110">
        <v>74</v>
      </c>
      <c r="DN244" s="106">
        <v>124</v>
      </c>
      <c r="DO244" s="106">
        <v>174</v>
      </c>
      <c r="DP244" s="106">
        <v>149</v>
      </c>
      <c r="DQ244" s="106">
        <v>199</v>
      </c>
      <c r="DR244" s="106">
        <v>124</v>
      </c>
      <c r="DS244" s="106">
        <v>124</v>
      </c>
      <c r="DT244" s="106">
        <v>198</v>
      </c>
      <c r="DU244" s="110">
        <v>74</v>
      </c>
      <c r="DV244" s="106">
        <v>199</v>
      </c>
      <c r="DW244" s="106">
        <v>340</v>
      </c>
      <c r="DX244" s="106">
        <v>149</v>
      </c>
    </row>
    <row r="245" spans="1:128" x14ac:dyDescent="0.2">
      <c r="A245" s="105" t="s">
        <v>323</v>
      </c>
      <c r="B245" s="102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17">
        <v>8</v>
      </c>
      <c r="Q245" s="102"/>
      <c r="R245" s="102"/>
      <c r="S245" s="102"/>
      <c r="T245" s="102"/>
      <c r="U245" s="102"/>
      <c r="V245" s="117">
        <v>8</v>
      </c>
      <c r="W245" s="102"/>
      <c r="X245" s="102"/>
      <c r="Y245" s="102"/>
      <c r="Z245" s="102"/>
      <c r="AA245" s="102"/>
      <c r="AB245" s="110">
        <v>38</v>
      </c>
      <c r="AC245" s="102"/>
      <c r="AD245" s="102"/>
      <c r="AE245" s="102"/>
      <c r="AF245" s="117">
        <v>7</v>
      </c>
      <c r="AG245" s="102"/>
      <c r="AH245" s="102"/>
      <c r="AI245" s="102"/>
      <c r="AJ245" s="102"/>
      <c r="AK245" s="102"/>
      <c r="AL245" s="102"/>
      <c r="AM245" s="102"/>
      <c r="AN245" s="102"/>
      <c r="AO245" s="102"/>
      <c r="AP245" s="102"/>
      <c r="AQ245" s="102"/>
      <c r="AR245" s="102"/>
      <c r="AS245" s="102"/>
      <c r="AT245" s="117">
        <v>8</v>
      </c>
      <c r="AU245" s="102"/>
      <c r="AV245" s="102"/>
      <c r="AW245" s="102"/>
      <c r="AX245" s="102"/>
      <c r="AY245" s="102"/>
      <c r="AZ245" s="102"/>
      <c r="BA245" s="102"/>
      <c r="BB245" s="102"/>
      <c r="BC245" s="102"/>
      <c r="BD245" s="102"/>
      <c r="BE245" s="102"/>
      <c r="BF245" s="102"/>
      <c r="BG245" s="102"/>
      <c r="BH245" s="102"/>
      <c r="BI245" s="102"/>
      <c r="BJ245" s="102"/>
      <c r="BK245" s="102"/>
      <c r="BL245" s="102"/>
      <c r="BM245" s="102"/>
      <c r="BN245" s="102"/>
      <c r="BO245" s="102"/>
      <c r="BP245" s="102"/>
      <c r="BQ245" s="102"/>
      <c r="BR245" s="102"/>
      <c r="BS245" s="102"/>
      <c r="BT245" s="102"/>
      <c r="BU245" s="102"/>
      <c r="BV245" s="102"/>
      <c r="BW245" s="102"/>
      <c r="BX245" s="117">
        <v>8</v>
      </c>
      <c r="BY245" s="102"/>
      <c r="BZ245" s="102"/>
      <c r="CA245" s="102"/>
      <c r="CB245" s="110">
        <v>17</v>
      </c>
      <c r="CC245" s="102"/>
      <c r="CD245" s="102"/>
      <c r="CE245" s="102"/>
      <c r="CF245" s="102"/>
      <c r="CG245" s="102"/>
      <c r="CH245" s="102"/>
      <c r="CI245" s="102"/>
      <c r="CJ245" s="102"/>
      <c r="CK245" s="102"/>
      <c r="CL245" s="102"/>
      <c r="CM245" s="102"/>
      <c r="CN245" s="102"/>
      <c r="CO245" s="102"/>
      <c r="CP245" s="102"/>
      <c r="CQ245" s="102"/>
      <c r="CR245" s="102"/>
      <c r="CS245" s="102"/>
      <c r="CT245" s="102"/>
      <c r="CU245" s="102"/>
      <c r="CV245" s="102"/>
      <c r="CW245" s="102"/>
      <c r="CX245" s="102"/>
      <c r="CY245" s="102"/>
      <c r="CZ245" s="102"/>
      <c r="DA245" s="102"/>
      <c r="DB245" s="102"/>
      <c r="DC245" s="102"/>
      <c r="DD245" s="102"/>
      <c r="DE245" s="102"/>
      <c r="DF245" s="102"/>
      <c r="DG245" s="102"/>
      <c r="DH245" s="102"/>
      <c r="DI245" s="102"/>
      <c r="DJ245" s="102"/>
      <c r="DK245" s="102"/>
      <c r="DL245" s="102"/>
      <c r="DM245" s="102"/>
      <c r="DN245" s="102"/>
      <c r="DO245" s="102"/>
      <c r="DP245" s="102"/>
      <c r="DQ245" s="110">
        <v>36</v>
      </c>
      <c r="DR245" s="106">
        <v>105</v>
      </c>
      <c r="DS245" s="106">
        <v>128</v>
      </c>
      <c r="DT245" s="110">
        <v>80</v>
      </c>
      <c r="DU245" s="106">
        <v>143</v>
      </c>
      <c r="DV245" s="106">
        <v>121</v>
      </c>
      <c r="DW245" s="106">
        <v>107</v>
      </c>
      <c r="DX245" s="106">
        <v>143</v>
      </c>
    </row>
    <row r="246" spans="1:128" x14ac:dyDescent="0.2">
      <c r="A246" s="105" t="s">
        <v>483</v>
      </c>
      <c r="B246" s="108">
        <v>82932</v>
      </c>
      <c r="C246" s="104">
        <v>2576</v>
      </c>
      <c r="D246" s="112">
        <v>138437</v>
      </c>
      <c r="E246" s="104">
        <v>1995</v>
      </c>
      <c r="F246" s="108">
        <v>91442</v>
      </c>
      <c r="G246" s="103">
        <v>834</v>
      </c>
      <c r="H246" s="112">
        <v>108117</v>
      </c>
      <c r="I246" s="104">
        <v>1158</v>
      </c>
      <c r="J246" s="112">
        <v>143965</v>
      </c>
      <c r="K246" s="104">
        <v>1290</v>
      </c>
      <c r="L246" s="112">
        <v>108071</v>
      </c>
      <c r="M246" s="104">
        <v>1311</v>
      </c>
      <c r="N246" s="108">
        <v>94078</v>
      </c>
      <c r="O246" s="103">
        <v>353</v>
      </c>
      <c r="P246" s="112">
        <v>145285</v>
      </c>
      <c r="Q246" s="104">
        <v>1543</v>
      </c>
      <c r="R246" s="108">
        <v>89925</v>
      </c>
      <c r="S246" s="104">
        <v>2592</v>
      </c>
      <c r="T246" s="112">
        <v>102029</v>
      </c>
      <c r="U246" s="104">
        <v>1764</v>
      </c>
      <c r="V246" s="112">
        <v>143477</v>
      </c>
      <c r="W246" s="104">
        <v>1532</v>
      </c>
      <c r="X246" s="112">
        <v>100077</v>
      </c>
      <c r="Y246" s="103">
        <v>580</v>
      </c>
      <c r="Z246" s="112">
        <v>106188</v>
      </c>
      <c r="AA246" s="104">
        <v>1148</v>
      </c>
      <c r="AB246" s="112">
        <v>104468</v>
      </c>
      <c r="AC246" s="104">
        <v>1367</v>
      </c>
      <c r="AD246" s="112">
        <v>107049</v>
      </c>
      <c r="AE246" s="103">
        <v>737</v>
      </c>
      <c r="AF246" s="112">
        <v>121650</v>
      </c>
      <c r="AG246" s="103">
        <v>208</v>
      </c>
      <c r="AH246" s="112">
        <v>125486</v>
      </c>
      <c r="AI246" s="103">
        <v>377</v>
      </c>
      <c r="AJ246" s="108">
        <v>68697</v>
      </c>
      <c r="AK246" s="103">
        <v>236</v>
      </c>
      <c r="AL246" s="112">
        <v>105235</v>
      </c>
      <c r="AM246" s="104">
        <v>1035</v>
      </c>
      <c r="AN246" s="112">
        <v>106708</v>
      </c>
      <c r="AO246" s="104">
        <v>1716</v>
      </c>
      <c r="AP246" s="108">
        <v>34480</v>
      </c>
      <c r="AQ246" s="103">
        <v>474</v>
      </c>
      <c r="AR246" s="108">
        <v>36316</v>
      </c>
      <c r="AS246" s="103">
        <v>678</v>
      </c>
      <c r="AT246" s="108">
        <v>32453</v>
      </c>
      <c r="AU246" s="103">
        <v>260</v>
      </c>
      <c r="AV246" s="108">
        <v>23871</v>
      </c>
      <c r="AW246" s="103">
        <v>546</v>
      </c>
      <c r="AX246" s="108">
        <v>31549</v>
      </c>
      <c r="AY246" s="103">
        <v>755</v>
      </c>
      <c r="AZ246" s="108">
        <v>21246</v>
      </c>
      <c r="BA246" s="103">
        <v>683</v>
      </c>
      <c r="BB246" s="108">
        <v>61565</v>
      </c>
      <c r="BC246" s="103">
        <v>547</v>
      </c>
      <c r="BD246" s="108">
        <v>18491</v>
      </c>
      <c r="BE246" s="103">
        <v>322</v>
      </c>
      <c r="BF246" s="108">
        <v>47219</v>
      </c>
      <c r="BG246" s="103">
        <v>166</v>
      </c>
      <c r="BH246" s="108">
        <v>17114</v>
      </c>
      <c r="BI246" s="109">
        <v>36</v>
      </c>
      <c r="BJ246" s="108">
        <v>27253</v>
      </c>
      <c r="BK246" s="103">
        <v>840</v>
      </c>
      <c r="BL246" s="108">
        <v>29834</v>
      </c>
      <c r="BM246" s="104">
        <v>1735</v>
      </c>
      <c r="BN246" s="108">
        <v>20586</v>
      </c>
      <c r="BO246" s="104">
        <v>1067</v>
      </c>
      <c r="BP246" s="108">
        <v>26073</v>
      </c>
      <c r="BQ246" s="103">
        <v>547</v>
      </c>
      <c r="BR246" s="108">
        <v>72612</v>
      </c>
      <c r="BS246" s="104">
        <v>1069</v>
      </c>
      <c r="BT246" s="108">
        <v>57121</v>
      </c>
      <c r="BU246" s="104">
        <v>1382</v>
      </c>
      <c r="BV246" s="108">
        <v>48287</v>
      </c>
      <c r="BW246" s="103">
        <v>833</v>
      </c>
      <c r="BX246" s="108">
        <v>35995</v>
      </c>
      <c r="BY246" s="103">
        <v>989</v>
      </c>
      <c r="BZ246" s="108">
        <v>46198</v>
      </c>
      <c r="CA246" s="103">
        <v>540</v>
      </c>
      <c r="CB246" s="108">
        <v>37037</v>
      </c>
      <c r="CC246" s="103">
        <v>791</v>
      </c>
      <c r="CD246" s="108">
        <v>28883</v>
      </c>
      <c r="CE246" s="103">
        <v>166</v>
      </c>
      <c r="CF246" s="108">
        <v>36452</v>
      </c>
      <c r="CG246" s="103">
        <v>864</v>
      </c>
      <c r="CH246" s="108">
        <v>24247</v>
      </c>
      <c r="CI246" s="104">
        <v>1210</v>
      </c>
      <c r="CJ246" s="108">
        <v>42722</v>
      </c>
      <c r="CK246" s="103">
        <v>582</v>
      </c>
      <c r="CL246" s="108">
        <v>14984</v>
      </c>
      <c r="CM246" s="103">
        <v>156</v>
      </c>
      <c r="CN246" s="107">
        <v>3110</v>
      </c>
      <c r="CO246" s="103">
        <v>893</v>
      </c>
      <c r="CP246" s="107">
        <v>1113</v>
      </c>
      <c r="CQ246" s="103">
        <v>725</v>
      </c>
      <c r="CR246" s="106">
        <v>475</v>
      </c>
      <c r="CS246" s="103">
        <v>870</v>
      </c>
      <c r="CT246" s="106">
        <v>377</v>
      </c>
      <c r="CU246" s="103">
        <v>410</v>
      </c>
      <c r="CV246" s="106">
        <v>445</v>
      </c>
      <c r="CW246" s="103">
        <v>340</v>
      </c>
      <c r="CX246" s="106">
        <v>119</v>
      </c>
      <c r="CY246" s="103">
        <v>546</v>
      </c>
      <c r="CZ246" s="106">
        <v>103</v>
      </c>
      <c r="DA246" s="103">
        <v>915</v>
      </c>
      <c r="DB246" s="106">
        <v>172</v>
      </c>
      <c r="DC246" s="103">
        <v>280</v>
      </c>
      <c r="DD246" s="106">
        <v>171</v>
      </c>
      <c r="DE246" s="103">
        <v>292</v>
      </c>
      <c r="DF246" s="110">
        <v>85</v>
      </c>
      <c r="DG246" s="103">
        <v>533</v>
      </c>
      <c r="DH246" s="110">
        <v>50</v>
      </c>
      <c r="DI246" s="106">
        <v>117</v>
      </c>
      <c r="DJ246" s="110">
        <v>67</v>
      </c>
      <c r="DK246" s="106">
        <v>167</v>
      </c>
      <c r="DL246" s="110">
        <v>33</v>
      </c>
      <c r="DM246" s="106">
        <v>166</v>
      </c>
      <c r="DN246" s="106">
        <v>265</v>
      </c>
      <c r="DO246" s="106">
        <v>166</v>
      </c>
      <c r="DP246" s="106">
        <v>100</v>
      </c>
      <c r="DQ246" s="106">
        <v>249</v>
      </c>
      <c r="DR246" s="110">
        <v>83</v>
      </c>
      <c r="DS246" s="110">
        <v>83</v>
      </c>
      <c r="DT246" s="110">
        <v>17</v>
      </c>
      <c r="DU246" s="106">
        <v>149</v>
      </c>
      <c r="DV246" s="106">
        <v>115</v>
      </c>
      <c r="DW246" s="110">
        <v>16</v>
      </c>
      <c r="DX246" s="106">
        <v>114</v>
      </c>
    </row>
    <row r="247" spans="1:128" x14ac:dyDescent="0.2">
      <c r="A247" s="105" t="s">
        <v>510</v>
      </c>
      <c r="B247" s="106">
        <v>307</v>
      </c>
      <c r="C247" s="102"/>
      <c r="D247" s="106">
        <v>445</v>
      </c>
      <c r="E247" s="102"/>
      <c r="F247" s="106">
        <v>463</v>
      </c>
      <c r="G247" s="102"/>
      <c r="H247" s="106">
        <v>297</v>
      </c>
      <c r="I247" s="102"/>
      <c r="J247" s="106">
        <v>389</v>
      </c>
      <c r="K247" s="102"/>
      <c r="L247" s="106">
        <v>240</v>
      </c>
      <c r="M247" s="102"/>
      <c r="N247" s="106">
        <v>328</v>
      </c>
      <c r="O247" s="102"/>
      <c r="P247" s="106">
        <v>268</v>
      </c>
      <c r="Q247" s="102"/>
      <c r="R247" s="106">
        <v>233</v>
      </c>
      <c r="S247" s="102"/>
      <c r="T247" s="106">
        <v>303</v>
      </c>
      <c r="U247" s="102"/>
      <c r="V247" s="106">
        <v>399</v>
      </c>
      <c r="W247" s="102"/>
      <c r="X247" s="106">
        <v>325</v>
      </c>
      <c r="Y247" s="102"/>
      <c r="Z247" s="106">
        <v>300</v>
      </c>
      <c r="AA247" s="102"/>
      <c r="AB247" s="106">
        <v>399</v>
      </c>
      <c r="AC247" s="102"/>
      <c r="AD247" s="106">
        <v>311</v>
      </c>
      <c r="AE247" s="102"/>
      <c r="AF247" s="106">
        <v>246</v>
      </c>
      <c r="AG247" s="102"/>
      <c r="AH247" s="106">
        <v>375</v>
      </c>
      <c r="AI247" s="102"/>
      <c r="AJ247" s="106">
        <v>211</v>
      </c>
      <c r="AK247" s="102"/>
      <c r="AL247" s="106">
        <v>193</v>
      </c>
      <c r="AM247" s="102"/>
      <c r="AN247" s="106">
        <v>276</v>
      </c>
      <c r="AO247" s="102"/>
      <c r="AP247" s="106">
        <v>174</v>
      </c>
      <c r="AQ247" s="102"/>
      <c r="AR247" s="106">
        <v>193</v>
      </c>
      <c r="AS247" s="102"/>
      <c r="AT247" s="106">
        <v>320</v>
      </c>
      <c r="AU247" s="102"/>
      <c r="AV247" s="106">
        <v>200</v>
      </c>
      <c r="AW247" s="102"/>
      <c r="AX247" s="106">
        <v>197</v>
      </c>
      <c r="AY247" s="102"/>
      <c r="AZ247" s="106">
        <v>260</v>
      </c>
      <c r="BA247" s="102"/>
      <c r="BB247" s="106">
        <v>228</v>
      </c>
      <c r="BC247" s="102"/>
      <c r="BD247" s="106">
        <v>196</v>
      </c>
      <c r="BE247" s="102"/>
      <c r="BF247" s="106">
        <v>271</v>
      </c>
      <c r="BG247" s="102"/>
      <c r="BH247" s="106">
        <v>163</v>
      </c>
      <c r="BI247" s="102"/>
      <c r="BJ247" s="106">
        <v>152</v>
      </c>
      <c r="BK247" s="102"/>
      <c r="BL247" s="106">
        <v>228</v>
      </c>
      <c r="BM247" s="102"/>
      <c r="BN247" s="106">
        <v>174</v>
      </c>
      <c r="BO247" s="102"/>
      <c r="BP247" s="106">
        <v>200</v>
      </c>
      <c r="BQ247" s="102"/>
      <c r="BR247" s="106">
        <v>206</v>
      </c>
      <c r="BS247" s="102"/>
      <c r="BT247" s="106">
        <v>143</v>
      </c>
      <c r="BU247" s="102"/>
      <c r="BV247" s="106">
        <v>147</v>
      </c>
      <c r="BW247" s="102"/>
      <c r="BX247" s="106">
        <v>177</v>
      </c>
      <c r="BY247" s="102"/>
      <c r="BZ247" s="106">
        <v>141</v>
      </c>
      <c r="CA247" s="102"/>
      <c r="CB247" s="110">
        <v>95</v>
      </c>
      <c r="CC247" s="102"/>
      <c r="CD247" s="106">
        <v>208</v>
      </c>
      <c r="CE247" s="102"/>
      <c r="CF247" s="106">
        <v>189</v>
      </c>
      <c r="CG247" s="102"/>
      <c r="CH247" s="106">
        <v>143</v>
      </c>
      <c r="CI247" s="102"/>
      <c r="CJ247" s="106">
        <v>175</v>
      </c>
      <c r="CK247" s="102"/>
      <c r="CL247" s="106">
        <v>113</v>
      </c>
      <c r="CM247" s="102"/>
      <c r="CN247" s="106">
        <v>158</v>
      </c>
      <c r="CO247" s="102"/>
      <c r="CP247" s="106">
        <v>226</v>
      </c>
      <c r="CQ247" s="102"/>
      <c r="CR247" s="106">
        <v>192</v>
      </c>
      <c r="CS247" s="102"/>
      <c r="CT247" s="106">
        <v>136</v>
      </c>
      <c r="CU247" s="102"/>
      <c r="CV247" s="106">
        <v>211</v>
      </c>
      <c r="CW247" s="102"/>
      <c r="CX247" s="106">
        <v>129</v>
      </c>
      <c r="CY247" s="102"/>
      <c r="CZ247" s="106">
        <v>130</v>
      </c>
      <c r="DA247" s="102"/>
      <c r="DB247" s="106">
        <v>173</v>
      </c>
      <c r="DC247" s="102"/>
      <c r="DD247" s="106">
        <v>138</v>
      </c>
      <c r="DE247" s="102"/>
      <c r="DF247" s="106">
        <v>175</v>
      </c>
      <c r="DG247" s="102"/>
      <c r="DH247" s="106">
        <v>174</v>
      </c>
      <c r="DI247" s="106">
        <v>141</v>
      </c>
      <c r="DJ247" s="106">
        <v>117</v>
      </c>
      <c r="DK247" s="106">
        <v>200</v>
      </c>
      <c r="DL247" s="106">
        <v>132</v>
      </c>
      <c r="DM247" s="106">
        <v>103</v>
      </c>
      <c r="DN247" s="106">
        <v>198</v>
      </c>
      <c r="DO247" s="106">
        <v>147</v>
      </c>
      <c r="DP247" s="106">
        <v>119</v>
      </c>
      <c r="DQ247" s="106">
        <v>168</v>
      </c>
      <c r="DR247" s="106">
        <v>121</v>
      </c>
      <c r="DS247" s="106">
        <v>125</v>
      </c>
      <c r="DT247" s="106">
        <v>113</v>
      </c>
      <c r="DU247" s="106">
        <v>141</v>
      </c>
      <c r="DV247" s="106">
        <v>166</v>
      </c>
      <c r="DW247" s="106">
        <v>139</v>
      </c>
      <c r="DX247" s="106">
        <v>100</v>
      </c>
    </row>
    <row r="248" spans="1:128" x14ac:dyDescent="0.2">
      <c r="A248" s="105" t="s">
        <v>413</v>
      </c>
      <c r="B248" s="108">
        <v>35200</v>
      </c>
      <c r="C248" s="114">
        <v>33171</v>
      </c>
      <c r="D248" s="108">
        <v>39830</v>
      </c>
      <c r="E248" s="114">
        <v>56872</v>
      </c>
      <c r="F248" s="108">
        <v>42412</v>
      </c>
      <c r="G248" s="114">
        <v>36576</v>
      </c>
      <c r="H248" s="108">
        <v>29634</v>
      </c>
      <c r="I248" s="114">
        <v>47289</v>
      </c>
      <c r="J248" s="108">
        <v>40336</v>
      </c>
      <c r="K248" s="114">
        <v>46768</v>
      </c>
      <c r="L248" s="108">
        <v>25646</v>
      </c>
      <c r="M248" s="114">
        <v>68066</v>
      </c>
      <c r="N248" s="108">
        <v>28321</v>
      </c>
      <c r="O248" s="114">
        <v>42721</v>
      </c>
      <c r="P248" s="108">
        <v>38219</v>
      </c>
      <c r="Q248" s="114">
        <v>48773</v>
      </c>
      <c r="R248" s="108">
        <v>28462</v>
      </c>
      <c r="S248" s="114">
        <v>41823</v>
      </c>
      <c r="T248" s="108">
        <v>23351</v>
      </c>
      <c r="U248" s="114">
        <v>42315</v>
      </c>
      <c r="V248" s="108">
        <v>32780</v>
      </c>
      <c r="W248" s="114">
        <v>37667</v>
      </c>
      <c r="X248" s="108">
        <v>22406</v>
      </c>
      <c r="Y248" s="114">
        <v>48834</v>
      </c>
      <c r="Z248" s="108">
        <v>19151</v>
      </c>
      <c r="AA248" s="114">
        <v>37824</v>
      </c>
      <c r="AB248" s="108">
        <v>22151</v>
      </c>
      <c r="AC248" s="114">
        <v>35464</v>
      </c>
      <c r="AD248" s="108">
        <v>16328</v>
      </c>
      <c r="AE248" s="114">
        <v>46374</v>
      </c>
      <c r="AF248" s="108">
        <v>22289</v>
      </c>
      <c r="AG248" s="114">
        <v>29164</v>
      </c>
      <c r="AH248" s="108">
        <v>21094</v>
      </c>
      <c r="AI248" s="114">
        <v>27744</v>
      </c>
      <c r="AJ248" s="108">
        <v>14966</v>
      </c>
      <c r="AK248" s="114">
        <v>27372</v>
      </c>
      <c r="AL248" s="108">
        <v>18204</v>
      </c>
      <c r="AM248" s="114">
        <v>40273</v>
      </c>
      <c r="AN248" s="108">
        <v>27385</v>
      </c>
      <c r="AO248" s="114">
        <v>37585</v>
      </c>
      <c r="AP248" s="108">
        <v>22593</v>
      </c>
      <c r="AQ248" s="114">
        <v>32098</v>
      </c>
      <c r="AR248" s="108">
        <v>14171</v>
      </c>
      <c r="AS248" s="114">
        <v>30381</v>
      </c>
      <c r="AT248" s="108">
        <v>12815</v>
      </c>
      <c r="AU248" s="114">
        <v>28504</v>
      </c>
      <c r="AV248" s="108">
        <v>11619</v>
      </c>
      <c r="AW248" s="114">
        <v>21799</v>
      </c>
      <c r="AX248" s="108">
        <v>11003</v>
      </c>
      <c r="AY248" s="114">
        <v>24961</v>
      </c>
      <c r="AZ248" s="108">
        <v>12230</v>
      </c>
      <c r="BA248" s="114">
        <v>16936</v>
      </c>
      <c r="BB248" s="107">
        <v>7876</v>
      </c>
      <c r="BC248" s="114">
        <v>13211</v>
      </c>
      <c r="BD248" s="107">
        <v>9349</v>
      </c>
      <c r="BE248" s="114">
        <v>20530</v>
      </c>
      <c r="BF248" s="108">
        <v>10733</v>
      </c>
      <c r="BG248" s="114">
        <v>18028</v>
      </c>
      <c r="BH248" s="107">
        <v>7030</v>
      </c>
      <c r="BI248" s="114">
        <v>16087</v>
      </c>
      <c r="BJ248" s="107">
        <v>7422</v>
      </c>
      <c r="BK248" s="104">
        <v>9211</v>
      </c>
      <c r="BL248" s="107">
        <v>8415</v>
      </c>
      <c r="BM248" s="104">
        <v>8515</v>
      </c>
      <c r="BN248" s="107">
        <v>6972</v>
      </c>
      <c r="BO248" s="114">
        <v>14259</v>
      </c>
      <c r="BP248" s="107">
        <v>6752</v>
      </c>
      <c r="BQ248" s="114">
        <v>13614</v>
      </c>
      <c r="BR248" s="108">
        <v>11965</v>
      </c>
      <c r="BS248" s="114">
        <v>10697</v>
      </c>
      <c r="BT248" s="107">
        <v>5002</v>
      </c>
      <c r="BU248" s="104">
        <v>7806</v>
      </c>
      <c r="BV248" s="107">
        <v>4244</v>
      </c>
      <c r="BW248" s="104">
        <v>9211</v>
      </c>
      <c r="BX248" s="107">
        <v>4573</v>
      </c>
      <c r="BY248" s="104">
        <v>8839</v>
      </c>
      <c r="BZ248" s="107">
        <v>3805</v>
      </c>
      <c r="CA248" s="114">
        <v>10528</v>
      </c>
      <c r="CB248" s="107">
        <v>3237</v>
      </c>
      <c r="CC248" s="114">
        <v>10340</v>
      </c>
      <c r="CD248" s="107">
        <v>4988</v>
      </c>
      <c r="CE248" s="114">
        <v>11848</v>
      </c>
      <c r="CF248" s="107">
        <v>4690</v>
      </c>
      <c r="CG248" s="114">
        <v>16654</v>
      </c>
      <c r="CH248" s="107">
        <v>5151</v>
      </c>
      <c r="CI248" s="114">
        <v>13418</v>
      </c>
      <c r="CJ248" s="107">
        <v>7279</v>
      </c>
      <c r="CK248" s="114">
        <v>10883</v>
      </c>
      <c r="CL248" s="107">
        <v>6528</v>
      </c>
      <c r="CM248" s="114">
        <v>13361</v>
      </c>
      <c r="CN248" s="107">
        <v>6186</v>
      </c>
      <c r="CO248" s="114">
        <v>16861</v>
      </c>
      <c r="CP248" s="107">
        <v>6743</v>
      </c>
      <c r="CQ248" s="114">
        <v>11193</v>
      </c>
      <c r="CR248" s="107">
        <v>5933</v>
      </c>
      <c r="CS248" s="104">
        <v>9665</v>
      </c>
      <c r="CT248" s="107">
        <v>4612</v>
      </c>
      <c r="CU248" s="104">
        <v>8403</v>
      </c>
      <c r="CV248" s="107">
        <v>6818</v>
      </c>
      <c r="CW248" s="104">
        <v>5619</v>
      </c>
      <c r="CX248" s="107">
        <v>5329</v>
      </c>
      <c r="CY248" s="104">
        <v>9053</v>
      </c>
      <c r="CZ248" s="107">
        <v>5680</v>
      </c>
      <c r="DA248" s="104">
        <v>9837</v>
      </c>
      <c r="DB248" s="107">
        <v>5370</v>
      </c>
      <c r="DC248" s="104">
        <v>9548</v>
      </c>
      <c r="DD248" s="107">
        <v>5718</v>
      </c>
      <c r="DE248" s="114">
        <v>13203</v>
      </c>
      <c r="DF248" s="107">
        <v>6958</v>
      </c>
      <c r="DG248" s="104">
        <v>9788</v>
      </c>
      <c r="DH248" s="107">
        <v>8482</v>
      </c>
      <c r="DI248" s="107">
        <v>6188</v>
      </c>
      <c r="DJ248" s="107">
        <v>5478</v>
      </c>
      <c r="DK248" s="107">
        <v>7048</v>
      </c>
      <c r="DL248" s="107">
        <v>2724</v>
      </c>
      <c r="DM248" s="107">
        <v>1082</v>
      </c>
      <c r="DN248" s="107">
        <v>1549</v>
      </c>
      <c r="DO248" s="106">
        <v>258</v>
      </c>
      <c r="DP248" s="106">
        <v>116</v>
      </c>
      <c r="DQ248" s="110">
        <v>79</v>
      </c>
      <c r="DR248" s="106">
        <v>233</v>
      </c>
      <c r="DS248" s="106">
        <v>204</v>
      </c>
      <c r="DT248" s="106">
        <v>101</v>
      </c>
      <c r="DU248" s="110">
        <v>93</v>
      </c>
      <c r="DV248" s="110">
        <v>72</v>
      </c>
      <c r="DW248" s="110">
        <v>85</v>
      </c>
      <c r="DX248" s="110">
        <v>33</v>
      </c>
    </row>
    <row r="249" spans="1:128" x14ac:dyDescent="0.2">
      <c r="A249" s="105" t="s">
        <v>140</v>
      </c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  <c r="AA249" s="102"/>
      <c r="AB249" s="102"/>
      <c r="AC249" s="102"/>
      <c r="AD249" s="102"/>
      <c r="AE249" s="102"/>
      <c r="AF249" s="102"/>
      <c r="AG249" s="102"/>
      <c r="AH249" s="102"/>
      <c r="AI249" s="102"/>
      <c r="AJ249" s="102"/>
      <c r="AK249" s="102"/>
      <c r="AL249" s="102"/>
      <c r="AM249" s="102"/>
      <c r="AN249" s="102"/>
      <c r="AO249" s="102"/>
      <c r="AP249" s="102"/>
      <c r="AQ249" s="102"/>
      <c r="AR249" s="102"/>
      <c r="AS249" s="102"/>
      <c r="AT249" s="102"/>
      <c r="AU249" s="102"/>
      <c r="AV249" s="102"/>
      <c r="AW249" s="102"/>
      <c r="AX249" s="102"/>
      <c r="AY249" s="102"/>
      <c r="AZ249" s="102"/>
      <c r="BA249" s="102"/>
      <c r="BB249" s="102"/>
      <c r="BC249" s="102"/>
      <c r="BD249" s="102"/>
      <c r="BE249" s="102"/>
      <c r="BF249" s="102"/>
      <c r="BG249" s="102"/>
      <c r="BH249" s="102"/>
      <c r="BI249" s="102"/>
      <c r="BJ249" s="102"/>
      <c r="BK249" s="102"/>
      <c r="BL249" s="102"/>
      <c r="BM249" s="102"/>
      <c r="BN249" s="102"/>
      <c r="BO249" s="102"/>
      <c r="BP249" s="102"/>
      <c r="BQ249" s="102"/>
      <c r="BR249" s="102"/>
      <c r="BS249" s="102"/>
      <c r="BT249" s="102"/>
      <c r="BU249" s="102"/>
      <c r="BV249" s="102"/>
      <c r="BW249" s="102"/>
      <c r="BX249" s="102"/>
      <c r="BY249" s="102"/>
      <c r="BZ249" s="102"/>
      <c r="CA249" s="102"/>
      <c r="CB249" s="102"/>
      <c r="CC249" s="103">
        <v>387</v>
      </c>
      <c r="CD249" s="102"/>
      <c r="CE249" s="102"/>
      <c r="CF249" s="102"/>
      <c r="CG249" s="102"/>
      <c r="CH249" s="102"/>
      <c r="CI249" s="103">
        <v>303</v>
      </c>
      <c r="CJ249" s="102"/>
      <c r="CK249" s="102"/>
      <c r="CL249" s="102"/>
      <c r="CM249" s="102"/>
      <c r="CN249" s="102"/>
      <c r="CO249" s="102"/>
      <c r="CP249" s="102"/>
      <c r="CQ249" s="102"/>
      <c r="CR249" s="102"/>
      <c r="CS249" s="102"/>
      <c r="CT249" s="102"/>
      <c r="CU249" s="102"/>
      <c r="CV249" s="102"/>
      <c r="CW249" s="102"/>
      <c r="CX249" s="102"/>
      <c r="CY249" s="102"/>
      <c r="CZ249" s="102"/>
      <c r="DA249" s="103">
        <v>297</v>
      </c>
      <c r="DB249" s="102"/>
      <c r="DC249" s="103">
        <v>317</v>
      </c>
      <c r="DD249" s="106">
        <v>546</v>
      </c>
      <c r="DE249" s="103">
        <v>297</v>
      </c>
      <c r="DF249" s="106">
        <v>224</v>
      </c>
      <c r="DG249" s="103">
        <v>355</v>
      </c>
      <c r="DH249" s="110">
        <v>14</v>
      </c>
      <c r="DI249" s="110">
        <v>28</v>
      </c>
      <c r="DJ249" s="110">
        <v>14</v>
      </c>
      <c r="DK249" s="110">
        <v>29</v>
      </c>
      <c r="DL249" s="102"/>
      <c r="DM249" s="110">
        <v>72</v>
      </c>
      <c r="DN249" s="102"/>
      <c r="DO249" s="110">
        <v>72</v>
      </c>
      <c r="DP249" s="102"/>
      <c r="DQ249" s="102"/>
      <c r="DR249" s="110">
        <v>35</v>
      </c>
      <c r="DS249" s="110">
        <v>14</v>
      </c>
      <c r="DT249" s="110">
        <v>42</v>
      </c>
      <c r="DU249" s="110">
        <v>21</v>
      </c>
      <c r="DV249" s="110">
        <v>15</v>
      </c>
      <c r="DW249" s="110">
        <v>21</v>
      </c>
      <c r="DX249" s="110">
        <v>29</v>
      </c>
    </row>
    <row r="250" spans="1:128" x14ac:dyDescent="0.2">
      <c r="A250" s="105" t="s">
        <v>135</v>
      </c>
      <c r="B250" s="107">
        <v>1512</v>
      </c>
      <c r="C250" s="104">
        <v>1049</v>
      </c>
      <c r="D250" s="102"/>
      <c r="E250" s="103">
        <v>875</v>
      </c>
      <c r="F250" s="102"/>
      <c r="G250" s="103">
        <v>409</v>
      </c>
      <c r="H250" s="102"/>
      <c r="I250" s="103">
        <v>359</v>
      </c>
      <c r="J250" s="102"/>
      <c r="K250" s="103">
        <v>394</v>
      </c>
      <c r="L250" s="102"/>
      <c r="M250" s="103">
        <v>441</v>
      </c>
      <c r="N250" s="102"/>
      <c r="O250" s="103">
        <v>384</v>
      </c>
      <c r="P250" s="102"/>
      <c r="Q250" s="103">
        <v>275</v>
      </c>
      <c r="R250" s="102"/>
      <c r="S250" s="103">
        <v>281</v>
      </c>
      <c r="T250" s="102"/>
      <c r="U250" s="103">
        <v>393</v>
      </c>
      <c r="V250" s="102"/>
      <c r="W250" s="102"/>
      <c r="X250" s="107">
        <v>1519</v>
      </c>
      <c r="Y250" s="103">
        <v>202</v>
      </c>
      <c r="Z250" s="102"/>
      <c r="AA250" s="109">
        <v>47</v>
      </c>
      <c r="AB250" s="102"/>
      <c r="AC250" s="103">
        <v>143</v>
      </c>
      <c r="AD250" s="102"/>
      <c r="AE250" s="103">
        <v>197</v>
      </c>
      <c r="AF250" s="102"/>
      <c r="AG250" s="109">
        <v>92</v>
      </c>
      <c r="AH250" s="102"/>
      <c r="AI250" s="103">
        <v>182</v>
      </c>
      <c r="AJ250" s="102"/>
      <c r="AK250" s="109">
        <v>16</v>
      </c>
      <c r="AL250" s="102"/>
      <c r="AM250" s="103">
        <v>423</v>
      </c>
      <c r="AN250" s="102"/>
      <c r="AO250" s="103">
        <v>270</v>
      </c>
      <c r="AP250" s="106">
        <v>516</v>
      </c>
      <c r="AQ250" s="109">
        <v>13</v>
      </c>
      <c r="AR250" s="102"/>
      <c r="AS250" s="102"/>
      <c r="AT250" s="102"/>
      <c r="AU250" s="103">
        <v>492</v>
      </c>
      <c r="AV250" s="102"/>
      <c r="AW250" s="102"/>
      <c r="AX250" s="102"/>
      <c r="AY250" s="103">
        <v>122</v>
      </c>
      <c r="AZ250" s="102"/>
      <c r="BA250" s="103">
        <v>406</v>
      </c>
      <c r="BB250" s="102"/>
      <c r="BC250" s="103">
        <v>285</v>
      </c>
      <c r="BD250" s="102"/>
      <c r="BE250" s="103">
        <v>222</v>
      </c>
      <c r="BF250" s="102"/>
      <c r="BG250" s="109">
        <v>45</v>
      </c>
      <c r="BH250" s="102"/>
      <c r="BI250" s="103">
        <v>230</v>
      </c>
      <c r="BJ250" s="102"/>
      <c r="BK250" s="103">
        <v>144</v>
      </c>
      <c r="BL250" s="102"/>
      <c r="BM250" s="103">
        <v>372</v>
      </c>
      <c r="BN250" s="102"/>
      <c r="BO250" s="103">
        <v>245</v>
      </c>
      <c r="BP250" s="102"/>
      <c r="BQ250" s="102"/>
      <c r="BR250" s="102"/>
      <c r="BS250" s="103">
        <v>155</v>
      </c>
      <c r="BT250" s="102"/>
      <c r="BU250" s="109">
        <v>32</v>
      </c>
      <c r="BV250" s="102"/>
      <c r="BW250" s="103">
        <v>290</v>
      </c>
      <c r="BX250" s="102"/>
      <c r="BY250" s="103">
        <v>206</v>
      </c>
      <c r="BZ250" s="102"/>
      <c r="CA250" s="103">
        <v>159</v>
      </c>
      <c r="CB250" s="102"/>
      <c r="CC250" s="103">
        <v>281</v>
      </c>
      <c r="CD250" s="102"/>
      <c r="CE250" s="109">
        <v>28</v>
      </c>
      <c r="CF250" s="107">
        <v>1682</v>
      </c>
      <c r="CG250" s="109">
        <v>60</v>
      </c>
      <c r="CH250" s="102"/>
      <c r="CI250" s="102"/>
      <c r="CJ250" s="102"/>
      <c r="CK250" s="102"/>
      <c r="CL250" s="102"/>
      <c r="CM250" s="103">
        <v>143</v>
      </c>
      <c r="CN250" s="102"/>
      <c r="CO250" s="102"/>
      <c r="CP250" s="102"/>
      <c r="CQ250" s="109">
        <v>26</v>
      </c>
      <c r="CR250" s="102"/>
      <c r="CS250" s="103">
        <v>107</v>
      </c>
      <c r="CT250" s="102"/>
      <c r="CU250" s="109">
        <v>56</v>
      </c>
      <c r="CV250" s="102"/>
      <c r="CW250" s="102"/>
      <c r="CX250" s="102"/>
      <c r="CY250" s="103">
        <v>243</v>
      </c>
      <c r="CZ250" s="102"/>
      <c r="DA250" s="103">
        <v>142</v>
      </c>
      <c r="DB250" s="102"/>
      <c r="DC250" s="109">
        <v>88</v>
      </c>
      <c r="DD250" s="102"/>
      <c r="DE250" s="109">
        <v>51</v>
      </c>
      <c r="DF250" s="102"/>
      <c r="DG250" s="103">
        <v>103</v>
      </c>
      <c r="DH250" s="102"/>
      <c r="DI250" s="102"/>
      <c r="DJ250" s="102"/>
      <c r="DK250" s="102"/>
      <c r="DL250" s="102"/>
      <c r="DM250" s="102"/>
      <c r="DN250" s="102"/>
      <c r="DO250" s="107">
        <v>1519</v>
      </c>
      <c r="DP250" s="102"/>
      <c r="DQ250" s="102"/>
      <c r="DR250" s="107">
        <v>1519</v>
      </c>
      <c r="DS250" s="107">
        <v>1475</v>
      </c>
      <c r="DT250" s="102"/>
      <c r="DU250" s="107">
        <v>4514</v>
      </c>
      <c r="DV250" s="107">
        <v>3039</v>
      </c>
      <c r="DW250" s="107">
        <v>4418</v>
      </c>
      <c r="DX250" s="102"/>
    </row>
    <row r="251" spans="1:128" x14ac:dyDescent="0.2">
      <c r="A251" s="105" t="s">
        <v>138</v>
      </c>
      <c r="B251" s="102"/>
      <c r="C251" s="109">
        <v>10</v>
      </c>
      <c r="D251" s="102"/>
      <c r="E251" s="109">
        <v>10</v>
      </c>
      <c r="F251" s="102"/>
      <c r="G251" s="109">
        <v>10</v>
      </c>
      <c r="H251" s="102"/>
      <c r="I251" s="102"/>
      <c r="J251" s="102"/>
      <c r="K251" s="102"/>
      <c r="L251" s="102"/>
      <c r="M251" s="102"/>
      <c r="N251" s="102"/>
      <c r="O251" s="102"/>
      <c r="P251" s="102"/>
      <c r="Q251" s="109">
        <v>14</v>
      </c>
      <c r="R251" s="102"/>
      <c r="S251" s="102"/>
      <c r="T251" s="102"/>
      <c r="U251" s="109">
        <v>11</v>
      </c>
      <c r="V251" s="102"/>
      <c r="W251" s="102"/>
      <c r="X251" s="102"/>
      <c r="Y251" s="102"/>
      <c r="Z251" s="102"/>
      <c r="AA251" s="102"/>
      <c r="AB251" s="102"/>
      <c r="AC251" s="102"/>
      <c r="AD251" s="102"/>
      <c r="AE251" s="102"/>
      <c r="AF251" s="102"/>
      <c r="AG251" s="102"/>
      <c r="AH251" s="102"/>
      <c r="AI251" s="102"/>
      <c r="AJ251" s="102"/>
      <c r="AK251" s="102"/>
      <c r="AL251" s="102"/>
      <c r="AM251" s="102"/>
      <c r="AN251" s="102"/>
      <c r="AO251" s="102"/>
      <c r="AP251" s="102"/>
      <c r="AQ251" s="102"/>
      <c r="AR251" s="102"/>
      <c r="AS251" s="102"/>
      <c r="AT251" s="102"/>
      <c r="AU251" s="102"/>
      <c r="AV251" s="102"/>
      <c r="AW251" s="102"/>
      <c r="AX251" s="102"/>
      <c r="AY251" s="109">
        <v>10</v>
      </c>
      <c r="AZ251" s="102"/>
      <c r="BA251" s="102"/>
      <c r="BB251" s="102"/>
      <c r="BC251" s="102"/>
      <c r="BD251" s="102"/>
      <c r="BE251" s="102"/>
      <c r="BF251" s="102"/>
      <c r="BG251" s="102"/>
      <c r="BH251" s="102"/>
      <c r="BI251" s="102"/>
      <c r="BJ251" s="102"/>
      <c r="BK251" s="109">
        <v>10</v>
      </c>
      <c r="BL251" s="102"/>
      <c r="BM251" s="102"/>
      <c r="BN251" s="102"/>
      <c r="BO251" s="109">
        <v>11</v>
      </c>
      <c r="BP251" s="102"/>
      <c r="BQ251" s="109">
        <v>10</v>
      </c>
      <c r="BR251" s="102"/>
      <c r="BS251" s="109">
        <v>11</v>
      </c>
      <c r="BT251" s="102"/>
      <c r="BU251" s="102"/>
      <c r="BV251" s="102"/>
      <c r="BW251" s="102"/>
      <c r="BX251" s="102"/>
      <c r="BY251" s="102"/>
      <c r="BZ251" s="102"/>
      <c r="CA251" s="102"/>
      <c r="CB251" s="102"/>
      <c r="CC251" s="102"/>
      <c r="CD251" s="102"/>
      <c r="CE251" s="109">
        <v>18</v>
      </c>
      <c r="CF251" s="102"/>
      <c r="CG251" s="102"/>
      <c r="CH251" s="102"/>
      <c r="CI251" s="102"/>
      <c r="CJ251" s="102"/>
      <c r="CK251" s="109">
        <v>11</v>
      </c>
      <c r="CL251" s="102"/>
      <c r="CM251" s="102"/>
      <c r="CN251" s="102"/>
      <c r="CO251" s="102"/>
      <c r="CP251" s="102"/>
      <c r="CQ251" s="102"/>
      <c r="CR251" s="102"/>
      <c r="CS251" s="109">
        <v>15</v>
      </c>
      <c r="CT251" s="102"/>
      <c r="CU251" s="102"/>
      <c r="CV251" s="102"/>
      <c r="CW251" s="102"/>
      <c r="CX251" s="102"/>
      <c r="CY251" s="102"/>
      <c r="CZ251" s="102"/>
      <c r="DA251" s="102"/>
      <c r="DB251" s="102"/>
      <c r="DC251" s="102"/>
      <c r="DD251" s="102"/>
      <c r="DE251" s="102"/>
      <c r="DF251" s="102"/>
      <c r="DG251" s="102"/>
      <c r="DH251" s="102"/>
      <c r="DI251" s="102"/>
      <c r="DJ251" s="102"/>
      <c r="DK251" s="102"/>
      <c r="DL251" s="102"/>
      <c r="DM251" s="102"/>
      <c r="DN251" s="102"/>
      <c r="DO251" s="102"/>
      <c r="DP251" s="102"/>
      <c r="DQ251" s="102"/>
      <c r="DR251" s="102"/>
      <c r="DS251" s="102"/>
      <c r="DT251" s="102"/>
      <c r="DU251" s="102"/>
      <c r="DV251" s="102"/>
      <c r="DW251" s="102"/>
      <c r="DX251" s="102"/>
    </row>
    <row r="252" spans="1:128" x14ac:dyDescent="0.2">
      <c r="A252" s="105" t="s">
        <v>139</v>
      </c>
      <c r="B252" s="102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  <c r="AA252" s="102"/>
      <c r="AB252" s="102"/>
      <c r="AC252" s="102"/>
      <c r="AD252" s="102"/>
      <c r="AE252" s="102"/>
      <c r="AF252" s="102"/>
      <c r="AG252" s="102"/>
      <c r="AH252" s="102"/>
      <c r="AI252" s="102"/>
      <c r="AJ252" s="102"/>
      <c r="AK252" s="102"/>
      <c r="AL252" s="102"/>
      <c r="AM252" s="102"/>
      <c r="AN252" s="102"/>
      <c r="AO252" s="102"/>
      <c r="AP252" s="102"/>
      <c r="AQ252" s="102"/>
      <c r="AR252" s="102"/>
      <c r="AS252" s="102"/>
      <c r="AT252" s="102"/>
      <c r="AU252" s="102"/>
      <c r="AV252" s="102"/>
      <c r="AW252" s="102"/>
      <c r="AX252" s="102"/>
      <c r="AY252" s="102"/>
      <c r="AZ252" s="102"/>
      <c r="BA252" s="102"/>
      <c r="BB252" s="102"/>
      <c r="BC252" s="102"/>
      <c r="BD252" s="102"/>
      <c r="BE252" s="102"/>
      <c r="BF252" s="102"/>
      <c r="BG252" s="102"/>
      <c r="BH252" s="102"/>
      <c r="BI252" s="102"/>
      <c r="BJ252" s="102"/>
      <c r="BK252" s="102"/>
      <c r="BL252" s="102"/>
      <c r="BM252" s="102"/>
      <c r="BN252" s="102"/>
      <c r="BO252" s="102"/>
      <c r="BP252" s="102"/>
      <c r="BQ252" s="102"/>
      <c r="BR252" s="102"/>
      <c r="BS252" s="102"/>
      <c r="BT252" s="102"/>
      <c r="BU252" s="102"/>
      <c r="BV252" s="102"/>
      <c r="BW252" s="102"/>
      <c r="BX252" s="102"/>
      <c r="BY252" s="102"/>
      <c r="BZ252" s="102"/>
      <c r="CA252" s="102"/>
      <c r="CB252" s="102"/>
      <c r="CC252" s="102"/>
      <c r="CD252" s="117">
        <v>6</v>
      </c>
      <c r="CE252" s="102"/>
      <c r="CF252" s="110">
        <v>23</v>
      </c>
      <c r="CG252" s="102"/>
      <c r="CH252" s="110">
        <v>19</v>
      </c>
      <c r="CI252" s="102"/>
      <c r="CJ252" s="110">
        <v>30</v>
      </c>
      <c r="CK252" s="102"/>
      <c r="CL252" s="117">
        <v>3</v>
      </c>
      <c r="CM252" s="102"/>
      <c r="CN252" s="117">
        <v>6</v>
      </c>
      <c r="CO252" s="102"/>
      <c r="CP252" s="117">
        <v>9</v>
      </c>
      <c r="CQ252" s="102"/>
      <c r="CR252" s="110">
        <v>23</v>
      </c>
      <c r="CS252" s="102"/>
      <c r="CT252" s="110">
        <v>21</v>
      </c>
      <c r="CU252" s="102"/>
      <c r="CV252" s="110">
        <v>35</v>
      </c>
      <c r="CW252" s="102"/>
      <c r="CX252" s="110">
        <v>37</v>
      </c>
      <c r="CY252" s="102"/>
      <c r="CZ252" s="110">
        <v>36</v>
      </c>
      <c r="DA252" s="102"/>
      <c r="DB252" s="110">
        <v>62</v>
      </c>
      <c r="DC252" s="102"/>
      <c r="DD252" s="110">
        <v>58</v>
      </c>
      <c r="DE252" s="102"/>
      <c r="DF252" s="110">
        <v>40</v>
      </c>
      <c r="DG252" s="102"/>
      <c r="DH252" s="110">
        <v>28</v>
      </c>
      <c r="DI252" s="110">
        <v>52</v>
      </c>
      <c r="DJ252" s="110">
        <v>50</v>
      </c>
      <c r="DK252" s="110">
        <v>65</v>
      </c>
      <c r="DL252" s="106">
        <v>100</v>
      </c>
      <c r="DM252" s="110">
        <v>47</v>
      </c>
      <c r="DN252" s="110">
        <v>50</v>
      </c>
      <c r="DO252" s="110">
        <v>24</v>
      </c>
      <c r="DP252" s="110">
        <v>21</v>
      </c>
      <c r="DQ252" s="110">
        <v>18</v>
      </c>
      <c r="DR252" s="110">
        <v>32</v>
      </c>
      <c r="DS252" s="117">
        <v>3</v>
      </c>
      <c r="DT252" s="117">
        <v>6</v>
      </c>
      <c r="DU252" s="117">
        <v>6</v>
      </c>
      <c r="DV252" s="102"/>
      <c r="DW252" s="102"/>
      <c r="DX252" s="102"/>
    </row>
    <row r="253" spans="1:128" x14ac:dyDescent="0.2">
      <c r="A253" s="105" t="s">
        <v>141</v>
      </c>
      <c r="B253" s="102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  <c r="AA253" s="102"/>
      <c r="AB253" s="102"/>
      <c r="AC253" s="102"/>
      <c r="AD253" s="102"/>
      <c r="AE253" s="102"/>
      <c r="AF253" s="102"/>
      <c r="AG253" s="102"/>
      <c r="AH253" s="102"/>
      <c r="AI253" s="102"/>
      <c r="AJ253" s="102"/>
      <c r="AK253" s="102"/>
      <c r="AL253" s="102"/>
      <c r="AM253" s="102"/>
      <c r="AN253" s="102"/>
      <c r="AO253" s="102"/>
      <c r="AP253" s="102"/>
      <c r="AQ253" s="102"/>
      <c r="AR253" s="102"/>
      <c r="AS253" s="102"/>
      <c r="AT253" s="102"/>
      <c r="AU253" s="102"/>
      <c r="AV253" s="102"/>
      <c r="AW253" s="102"/>
      <c r="AX253" s="102"/>
      <c r="AY253" s="102"/>
      <c r="AZ253" s="102"/>
      <c r="BA253" s="102"/>
      <c r="BB253" s="102"/>
      <c r="BC253" s="102"/>
      <c r="BD253" s="102"/>
      <c r="BE253" s="102"/>
      <c r="BF253" s="102"/>
      <c r="BG253" s="102"/>
      <c r="BH253" s="102"/>
      <c r="BI253" s="102"/>
      <c r="BJ253" s="102"/>
      <c r="BK253" s="102"/>
      <c r="BL253" s="102"/>
      <c r="BM253" s="102"/>
      <c r="BN253" s="102"/>
      <c r="BO253" s="102"/>
      <c r="BP253" s="102"/>
      <c r="BQ253" s="102"/>
      <c r="BR253" s="102"/>
      <c r="BS253" s="102"/>
      <c r="BT253" s="113">
        <v>6130459</v>
      </c>
      <c r="BU253" s="115">
        <v>288878</v>
      </c>
      <c r="BV253" s="118">
        <v>10523200</v>
      </c>
      <c r="BW253" s="115">
        <v>516090</v>
      </c>
      <c r="BX253" s="118">
        <v>10381440</v>
      </c>
      <c r="BY253" s="115">
        <v>484315</v>
      </c>
      <c r="BZ253" s="113">
        <v>7443730</v>
      </c>
      <c r="CA253" s="115">
        <v>530579</v>
      </c>
      <c r="CB253" s="113">
        <v>7124294</v>
      </c>
      <c r="CC253" s="115">
        <v>552219</v>
      </c>
      <c r="CD253" s="113">
        <v>7606558</v>
      </c>
      <c r="CE253" s="115">
        <v>531213</v>
      </c>
      <c r="CF253" s="113">
        <v>7217524</v>
      </c>
      <c r="CG253" s="115">
        <v>587346</v>
      </c>
      <c r="CH253" s="113">
        <v>7628835</v>
      </c>
      <c r="CI253" s="115">
        <v>580226</v>
      </c>
      <c r="CJ253" s="113">
        <v>9682869</v>
      </c>
      <c r="CK253" s="115">
        <v>635797</v>
      </c>
      <c r="CL253" s="118">
        <v>12169750</v>
      </c>
      <c r="CM253" s="115">
        <v>596132</v>
      </c>
      <c r="CN253" s="113">
        <v>8753527</v>
      </c>
      <c r="CO253" s="115">
        <v>538240</v>
      </c>
      <c r="CP253" s="118">
        <v>10868102</v>
      </c>
      <c r="CQ253" s="115">
        <v>573696</v>
      </c>
      <c r="CR253" s="113">
        <v>4615981</v>
      </c>
      <c r="CS253" s="115">
        <v>546625</v>
      </c>
      <c r="CT253" s="112">
        <v>806496</v>
      </c>
      <c r="CU253" s="115">
        <v>393664</v>
      </c>
      <c r="CV253" s="108">
        <v>71836</v>
      </c>
      <c r="CW253" s="115">
        <v>252488</v>
      </c>
      <c r="CX253" s="108">
        <v>53601</v>
      </c>
      <c r="CY253" s="115">
        <v>195381</v>
      </c>
      <c r="CZ253" s="108">
        <v>46446</v>
      </c>
      <c r="DA253" s="115">
        <v>142340</v>
      </c>
      <c r="DB253" s="108">
        <v>36565</v>
      </c>
      <c r="DC253" s="115">
        <v>128587</v>
      </c>
      <c r="DD253" s="108">
        <v>28993</v>
      </c>
      <c r="DE253" s="115">
        <v>102381</v>
      </c>
      <c r="DF253" s="108">
        <v>30395</v>
      </c>
      <c r="DG253" s="114">
        <v>76029</v>
      </c>
      <c r="DH253" s="108">
        <v>28852</v>
      </c>
      <c r="DI253" s="108">
        <v>17803</v>
      </c>
      <c r="DJ253" s="107">
        <v>7071</v>
      </c>
      <c r="DK253" s="107">
        <v>8655</v>
      </c>
      <c r="DL253" s="107">
        <v>4239</v>
      </c>
      <c r="DM253" s="107">
        <v>9592</v>
      </c>
      <c r="DN253" s="107">
        <v>3106</v>
      </c>
      <c r="DO253" s="107">
        <v>2280</v>
      </c>
      <c r="DP253" s="107">
        <v>2262</v>
      </c>
      <c r="DQ253" s="107">
        <v>5868</v>
      </c>
      <c r="DR253" s="107">
        <v>4904</v>
      </c>
      <c r="DS253" s="107">
        <v>3003</v>
      </c>
      <c r="DT253" s="107">
        <v>2207</v>
      </c>
      <c r="DU253" s="107">
        <v>4571</v>
      </c>
      <c r="DV253" s="102"/>
      <c r="DW253" s="102"/>
      <c r="DX253" s="102"/>
    </row>
    <row r="254" spans="1:128" x14ac:dyDescent="0.2">
      <c r="A254" s="105" t="s">
        <v>143</v>
      </c>
      <c r="B254" s="108">
        <v>82411</v>
      </c>
      <c r="C254" s="114">
        <v>20914</v>
      </c>
      <c r="D254" s="108">
        <v>95376</v>
      </c>
      <c r="E254" s="114">
        <v>19036</v>
      </c>
      <c r="F254" s="108">
        <v>77883</v>
      </c>
      <c r="G254" s="114">
        <v>20661</v>
      </c>
      <c r="H254" s="108">
        <v>88385</v>
      </c>
      <c r="I254" s="114">
        <v>22493</v>
      </c>
      <c r="J254" s="112">
        <v>103116</v>
      </c>
      <c r="K254" s="114">
        <v>20111</v>
      </c>
      <c r="L254" s="108">
        <v>91200</v>
      </c>
      <c r="M254" s="114">
        <v>19923</v>
      </c>
      <c r="N254" s="112">
        <v>100594</v>
      </c>
      <c r="O254" s="114">
        <v>22776</v>
      </c>
      <c r="P254" s="112">
        <v>107133</v>
      </c>
      <c r="Q254" s="114">
        <v>23401</v>
      </c>
      <c r="R254" s="108">
        <v>90998</v>
      </c>
      <c r="S254" s="114">
        <v>20400</v>
      </c>
      <c r="T254" s="108">
        <v>84972</v>
      </c>
      <c r="U254" s="114">
        <v>18103</v>
      </c>
      <c r="V254" s="112">
        <v>105452</v>
      </c>
      <c r="W254" s="114">
        <v>22969</v>
      </c>
      <c r="X254" s="108">
        <v>81577</v>
      </c>
      <c r="Y254" s="114">
        <v>20306</v>
      </c>
      <c r="Z254" s="108">
        <v>87030</v>
      </c>
      <c r="AA254" s="114">
        <v>19495</v>
      </c>
      <c r="AB254" s="112">
        <v>100554</v>
      </c>
      <c r="AC254" s="114">
        <v>18881</v>
      </c>
      <c r="AD254" s="108">
        <v>79428</v>
      </c>
      <c r="AE254" s="114">
        <v>17954</v>
      </c>
      <c r="AF254" s="108">
        <v>86516</v>
      </c>
      <c r="AG254" s="114">
        <v>20586</v>
      </c>
      <c r="AH254" s="108">
        <v>97534</v>
      </c>
      <c r="AI254" s="114">
        <v>18444</v>
      </c>
      <c r="AJ254" s="112">
        <v>101746</v>
      </c>
      <c r="AK254" s="114">
        <v>20450</v>
      </c>
      <c r="AL254" s="112">
        <v>115848</v>
      </c>
      <c r="AM254" s="114">
        <v>24096</v>
      </c>
      <c r="AN254" s="112">
        <v>133347</v>
      </c>
      <c r="AO254" s="114">
        <v>24027</v>
      </c>
      <c r="AP254" s="112">
        <v>112196</v>
      </c>
      <c r="AQ254" s="114">
        <v>20208</v>
      </c>
      <c r="AR254" s="112">
        <v>111222</v>
      </c>
      <c r="AS254" s="114">
        <v>21986</v>
      </c>
      <c r="AT254" s="112">
        <v>119741</v>
      </c>
      <c r="AU254" s="114">
        <v>20865</v>
      </c>
      <c r="AV254" s="108">
        <v>99407</v>
      </c>
      <c r="AW254" s="114">
        <v>19774</v>
      </c>
      <c r="AX254" s="108">
        <v>87139</v>
      </c>
      <c r="AY254" s="114">
        <v>17927</v>
      </c>
      <c r="AZ254" s="112">
        <v>109358</v>
      </c>
      <c r="BA254" s="114">
        <v>18639</v>
      </c>
      <c r="BB254" s="108">
        <v>92447</v>
      </c>
      <c r="BC254" s="114">
        <v>17478</v>
      </c>
      <c r="BD254" s="108">
        <v>86165</v>
      </c>
      <c r="BE254" s="114">
        <v>20380</v>
      </c>
      <c r="BF254" s="112">
        <v>116061</v>
      </c>
      <c r="BG254" s="114">
        <v>15964</v>
      </c>
      <c r="BH254" s="108">
        <v>83238</v>
      </c>
      <c r="BI254" s="114">
        <v>18280</v>
      </c>
      <c r="BJ254" s="108">
        <v>96859</v>
      </c>
      <c r="BK254" s="114">
        <v>18669</v>
      </c>
      <c r="BL254" s="112">
        <v>133454</v>
      </c>
      <c r="BM254" s="114">
        <v>20712</v>
      </c>
      <c r="BN254" s="112">
        <v>103420</v>
      </c>
      <c r="BO254" s="114">
        <v>19622</v>
      </c>
      <c r="BP254" s="108">
        <v>97264</v>
      </c>
      <c r="BQ254" s="114">
        <v>16807</v>
      </c>
      <c r="BR254" s="112">
        <v>111846</v>
      </c>
      <c r="BS254" s="114">
        <v>19435</v>
      </c>
      <c r="BT254" s="108">
        <v>84637</v>
      </c>
      <c r="BU254" s="114">
        <v>17898</v>
      </c>
      <c r="BV254" s="108">
        <v>84879</v>
      </c>
      <c r="BW254" s="114">
        <v>18769</v>
      </c>
      <c r="BX254" s="108">
        <v>86003</v>
      </c>
      <c r="BY254" s="114">
        <v>16238</v>
      </c>
      <c r="BZ254" s="108">
        <v>73518</v>
      </c>
      <c r="CA254" s="114">
        <v>17180</v>
      </c>
      <c r="CB254" s="108">
        <v>96955</v>
      </c>
      <c r="CC254" s="114">
        <v>21091</v>
      </c>
      <c r="CD254" s="112">
        <v>138859</v>
      </c>
      <c r="CE254" s="114">
        <v>18115</v>
      </c>
      <c r="CF254" s="112">
        <v>123620</v>
      </c>
      <c r="CG254" s="114">
        <v>20539</v>
      </c>
      <c r="CH254" s="112">
        <v>117276</v>
      </c>
      <c r="CI254" s="114">
        <v>21112</v>
      </c>
      <c r="CJ254" s="112">
        <v>112441</v>
      </c>
      <c r="CK254" s="114">
        <v>20370</v>
      </c>
      <c r="CL254" s="108">
        <v>86369</v>
      </c>
      <c r="CM254" s="114">
        <v>19447</v>
      </c>
      <c r="CN254" s="108">
        <v>61041</v>
      </c>
      <c r="CO254" s="114">
        <v>16919</v>
      </c>
      <c r="CP254" s="108">
        <v>21777</v>
      </c>
      <c r="CQ254" s="114">
        <v>13940</v>
      </c>
      <c r="CR254" s="107">
        <v>6441</v>
      </c>
      <c r="CS254" s="114">
        <v>11439</v>
      </c>
      <c r="CT254" s="107">
        <v>8262</v>
      </c>
      <c r="CU254" s="114">
        <v>11807</v>
      </c>
      <c r="CV254" s="107">
        <v>4778</v>
      </c>
      <c r="CW254" s="114">
        <v>10513</v>
      </c>
      <c r="CX254" s="107">
        <v>2272</v>
      </c>
      <c r="CY254" s="114">
        <v>10051</v>
      </c>
      <c r="CZ254" s="106">
        <v>384</v>
      </c>
      <c r="DA254" s="104">
        <v>9395</v>
      </c>
      <c r="DB254" s="106">
        <v>664</v>
      </c>
      <c r="DC254" s="114">
        <v>10131</v>
      </c>
      <c r="DD254" s="107">
        <v>1995</v>
      </c>
      <c r="DE254" s="114">
        <v>10729</v>
      </c>
      <c r="DF254" s="106">
        <v>268</v>
      </c>
      <c r="DG254" s="104">
        <v>6722</v>
      </c>
      <c r="DH254" s="102"/>
      <c r="DI254" s="106">
        <v>131</v>
      </c>
      <c r="DJ254" s="102"/>
      <c r="DK254" s="102"/>
      <c r="DL254" s="102"/>
      <c r="DM254" s="102"/>
      <c r="DN254" s="102"/>
      <c r="DO254" s="102"/>
      <c r="DP254" s="102"/>
      <c r="DQ254" s="102"/>
      <c r="DR254" s="102"/>
      <c r="DS254" s="102"/>
      <c r="DT254" s="102"/>
      <c r="DU254" s="102"/>
      <c r="DV254" s="102"/>
      <c r="DW254" s="102"/>
      <c r="DX254" s="102"/>
    </row>
    <row r="255" spans="1:128" x14ac:dyDescent="0.2">
      <c r="A255" s="105" t="s">
        <v>785</v>
      </c>
      <c r="B255" s="102"/>
      <c r="C255" s="109">
        <v>45</v>
      </c>
      <c r="D255" s="102"/>
      <c r="E255" s="103">
        <v>116</v>
      </c>
      <c r="F255" s="102"/>
      <c r="G255" s="109">
        <v>80</v>
      </c>
      <c r="H255" s="102"/>
      <c r="I255" s="109">
        <v>49</v>
      </c>
      <c r="J255" s="102"/>
      <c r="K255" s="103">
        <v>126</v>
      </c>
      <c r="L255" s="102"/>
      <c r="M255" s="109">
        <v>54</v>
      </c>
      <c r="N255" s="102"/>
      <c r="O255" s="109">
        <v>31</v>
      </c>
      <c r="P255" s="102"/>
      <c r="Q255" s="109">
        <v>64</v>
      </c>
      <c r="R255" s="102"/>
      <c r="S255" s="103">
        <v>103</v>
      </c>
      <c r="T255" s="102"/>
      <c r="U255" s="103">
        <v>143</v>
      </c>
      <c r="V255" s="102"/>
      <c r="W255" s="109">
        <v>68</v>
      </c>
      <c r="X255" s="102"/>
      <c r="Y255" s="103">
        <v>215</v>
      </c>
      <c r="Z255" s="102"/>
      <c r="AA255" s="103">
        <v>153</v>
      </c>
      <c r="AB255" s="102"/>
      <c r="AC255" s="103">
        <v>230</v>
      </c>
      <c r="AD255" s="102"/>
      <c r="AE255" s="109">
        <v>39</v>
      </c>
      <c r="AF255" s="102"/>
      <c r="AG255" s="109">
        <v>18</v>
      </c>
      <c r="AH255" s="102"/>
      <c r="AI255" s="103">
        <v>110</v>
      </c>
      <c r="AJ255" s="102"/>
      <c r="AK255" s="103">
        <v>142</v>
      </c>
      <c r="AL255" s="102"/>
      <c r="AM255" s="109">
        <v>52</v>
      </c>
      <c r="AN255" s="102"/>
      <c r="AO255" s="109">
        <v>18</v>
      </c>
      <c r="AP255" s="102"/>
      <c r="AQ255" s="109">
        <v>60</v>
      </c>
      <c r="AR255" s="102"/>
      <c r="AS255" s="103">
        <v>134</v>
      </c>
      <c r="AT255" s="102"/>
      <c r="AU255" s="103">
        <v>648</v>
      </c>
      <c r="AV255" s="102"/>
      <c r="AW255" s="103">
        <v>150</v>
      </c>
      <c r="AX255" s="102"/>
      <c r="AY255" s="103">
        <v>115</v>
      </c>
      <c r="AZ255" s="102"/>
      <c r="BA255" s="109">
        <v>49</v>
      </c>
      <c r="BB255" s="102"/>
      <c r="BC255" s="103">
        <v>152</v>
      </c>
      <c r="BD255" s="102"/>
      <c r="BE255" s="103">
        <v>120</v>
      </c>
      <c r="BF255" s="102"/>
      <c r="BG255" s="103">
        <v>186</v>
      </c>
      <c r="BH255" s="102"/>
      <c r="BI255" s="109">
        <v>97</v>
      </c>
      <c r="BJ255" s="102"/>
      <c r="BK255" s="109">
        <v>32</v>
      </c>
      <c r="BL255" s="102"/>
      <c r="BM255" s="109">
        <v>99</v>
      </c>
      <c r="BN255" s="102"/>
      <c r="BO255" s="109">
        <v>78</v>
      </c>
      <c r="BP255" s="102"/>
      <c r="BQ255" s="109">
        <v>51</v>
      </c>
      <c r="BR255" s="102"/>
      <c r="BS255" s="103">
        <v>215</v>
      </c>
      <c r="BT255" s="102"/>
      <c r="BU255" s="109">
        <v>35</v>
      </c>
      <c r="BV255" s="102"/>
      <c r="BW255" s="103">
        <v>121</v>
      </c>
      <c r="BX255" s="102"/>
      <c r="BY255" s="109">
        <v>47</v>
      </c>
      <c r="BZ255" s="102"/>
      <c r="CA255" s="103">
        <v>117</v>
      </c>
      <c r="CB255" s="102"/>
      <c r="CC255" s="109">
        <v>16</v>
      </c>
      <c r="CD255" s="102"/>
      <c r="CE255" s="109">
        <v>33</v>
      </c>
      <c r="CF255" s="102"/>
      <c r="CG255" s="103">
        <v>155</v>
      </c>
      <c r="CH255" s="102"/>
      <c r="CI255" s="109">
        <v>33</v>
      </c>
      <c r="CJ255" s="102"/>
      <c r="CK255" s="103">
        <v>187</v>
      </c>
      <c r="CL255" s="102"/>
      <c r="CM255" s="109">
        <v>35</v>
      </c>
      <c r="CN255" s="102"/>
      <c r="CO255" s="103">
        <v>111</v>
      </c>
      <c r="CP255" s="102"/>
      <c r="CQ255" s="109">
        <v>97</v>
      </c>
      <c r="CR255" s="102"/>
      <c r="CS255" s="103">
        <v>164</v>
      </c>
      <c r="CT255" s="102"/>
      <c r="CU255" s="103">
        <v>180</v>
      </c>
      <c r="CV255" s="102"/>
      <c r="CW255" s="103">
        <v>186</v>
      </c>
      <c r="CX255" s="102"/>
      <c r="CY255" s="109">
        <v>54</v>
      </c>
      <c r="CZ255" s="102"/>
      <c r="DA255" s="103">
        <v>117</v>
      </c>
      <c r="DB255" s="102"/>
      <c r="DC255" s="103">
        <v>100</v>
      </c>
      <c r="DD255" s="102"/>
      <c r="DE255" s="103">
        <v>138</v>
      </c>
      <c r="DF255" s="102"/>
      <c r="DG255" s="109">
        <v>21</v>
      </c>
      <c r="DH255" s="117">
        <v>7</v>
      </c>
      <c r="DI255" s="102"/>
      <c r="DJ255" s="110">
        <v>14</v>
      </c>
      <c r="DK255" s="102"/>
      <c r="DL255" s="117">
        <v>9</v>
      </c>
      <c r="DM255" s="102"/>
      <c r="DN255" s="102"/>
      <c r="DO255" s="102"/>
      <c r="DP255" s="102"/>
      <c r="DQ255" s="102"/>
      <c r="DR255" s="102"/>
      <c r="DS255" s="102"/>
      <c r="DT255" s="102"/>
      <c r="DU255" s="102"/>
      <c r="DV255" s="102"/>
      <c r="DW255" s="102"/>
      <c r="DX255" s="102"/>
    </row>
    <row r="256" spans="1:128" x14ac:dyDescent="0.2">
      <c r="A256" s="105" t="s">
        <v>150</v>
      </c>
      <c r="B256" s="102"/>
      <c r="C256" s="102"/>
      <c r="D256" s="102"/>
      <c r="E256" s="102"/>
      <c r="F256" s="102"/>
      <c r="G256" s="103">
        <v>126</v>
      </c>
      <c r="H256" s="102"/>
      <c r="I256" s="103">
        <v>225</v>
      </c>
      <c r="J256" s="102"/>
      <c r="K256" s="103">
        <v>216</v>
      </c>
      <c r="L256" s="102"/>
      <c r="M256" s="102"/>
      <c r="N256" s="102"/>
      <c r="O256" s="102"/>
      <c r="P256" s="102"/>
      <c r="Q256" s="103">
        <v>320</v>
      </c>
      <c r="R256" s="102"/>
      <c r="S256" s="102"/>
      <c r="T256" s="102"/>
      <c r="U256" s="102"/>
      <c r="V256" s="102"/>
      <c r="W256" s="102"/>
      <c r="X256" s="102"/>
      <c r="Y256" s="102"/>
      <c r="Z256" s="102"/>
      <c r="AA256" s="102"/>
      <c r="AB256" s="102"/>
      <c r="AC256" s="102"/>
      <c r="AD256" s="102"/>
      <c r="AE256" s="109">
        <v>76</v>
      </c>
      <c r="AF256" s="102"/>
      <c r="AG256" s="102"/>
      <c r="AH256" s="102"/>
      <c r="AI256" s="102"/>
      <c r="AJ256" s="102"/>
      <c r="AK256" s="109">
        <v>18</v>
      </c>
      <c r="AL256" s="102"/>
      <c r="AM256" s="102"/>
      <c r="AN256" s="102"/>
      <c r="AO256" s="102"/>
      <c r="AP256" s="102"/>
      <c r="AQ256" s="102"/>
      <c r="AR256" s="102"/>
      <c r="AS256" s="102"/>
      <c r="AT256" s="102"/>
      <c r="AU256" s="103">
        <v>149</v>
      </c>
      <c r="AV256" s="102"/>
      <c r="AW256" s="102"/>
      <c r="AX256" s="102"/>
      <c r="AY256" s="102"/>
      <c r="AZ256" s="102"/>
      <c r="BA256" s="102"/>
      <c r="BB256" s="102"/>
      <c r="BC256" s="102"/>
      <c r="BD256" s="102"/>
      <c r="BE256" s="102"/>
      <c r="BF256" s="102"/>
      <c r="BG256" s="102"/>
      <c r="BH256" s="102"/>
      <c r="BI256" s="102"/>
      <c r="BJ256" s="102"/>
      <c r="BK256" s="109">
        <v>41</v>
      </c>
      <c r="BL256" s="102"/>
      <c r="BM256" s="102"/>
      <c r="BN256" s="102"/>
      <c r="BO256" s="102"/>
      <c r="BP256" s="102"/>
      <c r="BQ256" s="102"/>
      <c r="BR256" s="102"/>
      <c r="BS256" s="103">
        <v>298</v>
      </c>
      <c r="BT256" s="102"/>
      <c r="BU256" s="102"/>
      <c r="BV256" s="102"/>
      <c r="BW256" s="102"/>
      <c r="BX256" s="102"/>
      <c r="BY256" s="102"/>
      <c r="BZ256" s="102"/>
      <c r="CA256" s="102"/>
      <c r="CB256" s="102"/>
      <c r="CC256" s="102"/>
      <c r="CD256" s="102"/>
      <c r="CE256" s="102"/>
      <c r="CF256" s="102"/>
      <c r="CG256" s="102"/>
      <c r="CH256" s="102"/>
      <c r="CI256" s="102"/>
      <c r="CJ256" s="102"/>
      <c r="CK256" s="102"/>
      <c r="CL256" s="102"/>
      <c r="CM256" s="102"/>
      <c r="CN256" s="102"/>
      <c r="CO256" s="102"/>
      <c r="CP256" s="102"/>
      <c r="CQ256" s="102"/>
      <c r="CR256" s="102"/>
      <c r="CS256" s="102"/>
      <c r="CT256" s="102"/>
      <c r="CU256" s="102"/>
      <c r="CV256" s="102"/>
      <c r="CW256" s="102"/>
      <c r="CX256" s="102"/>
      <c r="CY256" s="102"/>
      <c r="CZ256" s="102"/>
      <c r="DA256" s="102"/>
      <c r="DB256" s="102"/>
      <c r="DC256" s="102"/>
      <c r="DD256" s="102"/>
      <c r="DE256" s="102"/>
      <c r="DF256" s="102"/>
      <c r="DG256" s="102"/>
      <c r="DH256" s="102"/>
      <c r="DI256" s="102"/>
      <c r="DJ256" s="102"/>
      <c r="DK256" s="102"/>
      <c r="DL256" s="102"/>
      <c r="DM256" s="102"/>
      <c r="DN256" s="102"/>
      <c r="DO256" s="102"/>
      <c r="DP256" s="102"/>
      <c r="DQ256" s="102"/>
      <c r="DR256" s="102"/>
      <c r="DS256" s="102"/>
      <c r="DT256" s="102"/>
      <c r="DU256" s="102"/>
      <c r="DV256" s="102"/>
      <c r="DW256" s="102"/>
      <c r="DX256" s="102"/>
    </row>
    <row r="257" spans="1:128" x14ac:dyDescent="0.2">
      <c r="A257" s="105" t="s">
        <v>151</v>
      </c>
      <c r="B257" s="102"/>
      <c r="C257" s="109">
        <v>28</v>
      </c>
      <c r="D257" s="102"/>
      <c r="E257" s="109">
        <v>29</v>
      </c>
      <c r="F257" s="102"/>
      <c r="G257" s="109">
        <v>30</v>
      </c>
      <c r="H257" s="102"/>
      <c r="I257" s="109">
        <v>95</v>
      </c>
      <c r="J257" s="102"/>
      <c r="K257" s="102"/>
      <c r="L257" s="102"/>
      <c r="M257" s="109">
        <v>58</v>
      </c>
      <c r="N257" s="102"/>
      <c r="O257" s="103">
        <v>179</v>
      </c>
      <c r="P257" s="102"/>
      <c r="Q257" s="102"/>
      <c r="R257" s="102"/>
      <c r="S257" s="109">
        <v>29</v>
      </c>
      <c r="T257" s="102"/>
      <c r="U257" s="109">
        <v>30</v>
      </c>
      <c r="V257" s="102"/>
      <c r="W257" s="103">
        <v>115</v>
      </c>
      <c r="X257" s="102"/>
      <c r="Y257" s="109">
        <v>68</v>
      </c>
      <c r="Z257" s="102"/>
      <c r="AA257" s="103">
        <v>159</v>
      </c>
      <c r="AB257" s="102"/>
      <c r="AC257" s="109">
        <v>31</v>
      </c>
      <c r="AD257" s="102"/>
      <c r="AE257" s="109">
        <v>29</v>
      </c>
      <c r="AF257" s="102"/>
      <c r="AG257" s="109">
        <v>59</v>
      </c>
      <c r="AH257" s="102"/>
      <c r="AI257" s="109">
        <v>30</v>
      </c>
      <c r="AJ257" s="102"/>
      <c r="AK257" s="109">
        <v>32</v>
      </c>
      <c r="AL257" s="102"/>
      <c r="AM257" s="103">
        <v>124</v>
      </c>
      <c r="AN257" s="102"/>
      <c r="AO257" s="103">
        <v>173</v>
      </c>
      <c r="AP257" s="102"/>
      <c r="AQ257" s="109">
        <v>62</v>
      </c>
      <c r="AR257" s="102"/>
      <c r="AS257" s="109">
        <v>29</v>
      </c>
      <c r="AT257" s="102"/>
      <c r="AU257" s="109">
        <v>66</v>
      </c>
      <c r="AV257" s="102"/>
      <c r="AW257" s="109">
        <v>32</v>
      </c>
      <c r="AX257" s="102"/>
      <c r="AY257" s="109">
        <v>29</v>
      </c>
      <c r="AZ257" s="102"/>
      <c r="BA257" s="109">
        <v>57</v>
      </c>
      <c r="BB257" s="102"/>
      <c r="BC257" s="109">
        <v>34</v>
      </c>
      <c r="BD257" s="102"/>
      <c r="BE257" s="102"/>
      <c r="BF257" s="102"/>
      <c r="BG257" s="109">
        <v>28</v>
      </c>
      <c r="BH257" s="102"/>
      <c r="BI257" s="102"/>
      <c r="BJ257" s="102"/>
      <c r="BK257" s="102"/>
      <c r="BL257" s="102"/>
      <c r="BM257" s="102"/>
      <c r="BN257" s="102"/>
      <c r="BO257" s="102"/>
      <c r="BP257" s="102"/>
      <c r="BQ257" s="109">
        <v>57</v>
      </c>
      <c r="BR257" s="102"/>
      <c r="BS257" s="102"/>
      <c r="BT257" s="102"/>
      <c r="BU257" s="103">
        <v>130</v>
      </c>
      <c r="BV257" s="102"/>
      <c r="BW257" s="109">
        <v>28</v>
      </c>
      <c r="BX257" s="102"/>
      <c r="BY257" s="109">
        <v>32</v>
      </c>
      <c r="BZ257" s="102"/>
      <c r="CA257" s="102"/>
      <c r="CB257" s="102"/>
      <c r="CC257" s="102"/>
      <c r="CD257" s="102"/>
      <c r="CE257" s="109">
        <v>30</v>
      </c>
      <c r="CF257" s="102"/>
      <c r="CG257" s="102"/>
      <c r="CH257" s="102"/>
      <c r="CI257" s="102"/>
      <c r="CJ257" s="102"/>
      <c r="CK257" s="109">
        <v>37</v>
      </c>
      <c r="CL257" s="102"/>
      <c r="CM257" s="109">
        <v>60</v>
      </c>
      <c r="CN257" s="102"/>
      <c r="CO257" s="102"/>
      <c r="CP257" s="102"/>
      <c r="CQ257" s="102"/>
      <c r="CR257" s="102"/>
      <c r="CS257" s="109">
        <v>32</v>
      </c>
      <c r="CT257" s="102"/>
      <c r="CU257" s="102"/>
      <c r="CV257" s="102"/>
      <c r="CW257" s="102"/>
      <c r="CX257" s="102"/>
      <c r="CY257" s="102"/>
      <c r="CZ257" s="102"/>
      <c r="DA257" s="102"/>
      <c r="DB257" s="102"/>
      <c r="DC257" s="102"/>
      <c r="DD257" s="102"/>
      <c r="DE257" s="102"/>
      <c r="DF257" s="102"/>
      <c r="DG257" s="102"/>
      <c r="DH257" s="102"/>
      <c r="DI257" s="102"/>
      <c r="DJ257" s="102"/>
      <c r="DK257" s="102"/>
      <c r="DL257" s="102"/>
      <c r="DM257" s="102"/>
      <c r="DN257" s="102"/>
      <c r="DO257" s="102"/>
      <c r="DP257" s="102"/>
      <c r="DQ257" s="102"/>
      <c r="DR257" s="102"/>
      <c r="DS257" s="102"/>
      <c r="DT257" s="102"/>
      <c r="DU257" s="102"/>
      <c r="DV257" s="102"/>
      <c r="DW257" s="102"/>
      <c r="DX257" s="102"/>
    </row>
    <row r="258" spans="1:128" x14ac:dyDescent="0.2">
      <c r="A258" s="105" t="s">
        <v>156</v>
      </c>
      <c r="B258" s="102"/>
      <c r="C258" s="103">
        <v>277</v>
      </c>
      <c r="D258" s="102"/>
      <c r="E258" s="103">
        <v>469</v>
      </c>
      <c r="F258" s="102"/>
      <c r="G258" s="103">
        <v>120</v>
      </c>
      <c r="H258" s="102"/>
      <c r="I258" s="103">
        <v>298</v>
      </c>
      <c r="J258" s="102"/>
      <c r="K258" s="104">
        <v>1178</v>
      </c>
      <c r="L258" s="102"/>
      <c r="M258" s="102"/>
      <c r="N258" s="102"/>
      <c r="O258" s="102"/>
      <c r="P258" s="102"/>
      <c r="Q258" s="104">
        <v>3381</v>
      </c>
      <c r="R258" s="102"/>
      <c r="S258" s="102"/>
      <c r="T258" s="102"/>
      <c r="U258" s="102"/>
      <c r="V258" s="102"/>
      <c r="W258" s="103">
        <v>414</v>
      </c>
      <c r="X258" s="102"/>
      <c r="Y258" s="102"/>
      <c r="Z258" s="102"/>
      <c r="AA258" s="102"/>
      <c r="AB258" s="102"/>
      <c r="AC258" s="102"/>
      <c r="AD258" s="102"/>
      <c r="AE258" s="102"/>
      <c r="AF258" s="102"/>
      <c r="AG258" s="103">
        <v>206</v>
      </c>
      <c r="AH258" s="102"/>
      <c r="AI258" s="103">
        <v>567</v>
      </c>
      <c r="AJ258" s="102"/>
      <c r="AK258" s="103">
        <v>295</v>
      </c>
      <c r="AL258" s="102"/>
      <c r="AM258" s="102"/>
      <c r="AN258" s="102"/>
      <c r="AO258" s="103">
        <v>248</v>
      </c>
      <c r="AP258" s="102"/>
      <c r="AQ258" s="103">
        <v>245</v>
      </c>
      <c r="AR258" s="102"/>
      <c r="AS258" s="102"/>
      <c r="AT258" s="102"/>
      <c r="AU258" s="102"/>
      <c r="AV258" s="102"/>
      <c r="AW258" s="103">
        <v>645</v>
      </c>
      <c r="AX258" s="102"/>
      <c r="AY258" s="102"/>
      <c r="AZ258" s="102"/>
      <c r="BA258" s="102"/>
      <c r="BB258" s="102"/>
      <c r="BC258" s="102"/>
      <c r="BD258" s="102"/>
      <c r="BE258" s="102"/>
      <c r="BF258" s="102"/>
      <c r="BG258" s="104">
        <v>1869</v>
      </c>
      <c r="BH258" s="102"/>
      <c r="BI258" s="102"/>
      <c r="BJ258" s="102"/>
      <c r="BK258" s="103">
        <v>251</v>
      </c>
      <c r="BL258" s="102"/>
      <c r="BM258" s="102"/>
      <c r="BN258" s="102"/>
      <c r="BO258" s="102"/>
      <c r="BP258" s="102"/>
      <c r="BQ258" s="102"/>
      <c r="BR258" s="102"/>
      <c r="BS258" s="102"/>
      <c r="BT258" s="102"/>
      <c r="BU258" s="102"/>
      <c r="BV258" s="102"/>
      <c r="BW258" s="102"/>
      <c r="BX258" s="102"/>
      <c r="BY258" s="102"/>
      <c r="BZ258" s="102"/>
      <c r="CA258" s="102"/>
      <c r="CB258" s="102"/>
      <c r="CC258" s="102"/>
      <c r="CD258" s="102"/>
      <c r="CE258" s="102"/>
      <c r="CF258" s="102"/>
      <c r="CG258" s="102"/>
      <c r="CH258" s="102"/>
      <c r="CI258" s="102"/>
      <c r="CJ258" s="102"/>
      <c r="CK258" s="102"/>
      <c r="CL258" s="102"/>
      <c r="CM258" s="102"/>
      <c r="CN258" s="102"/>
      <c r="CO258" s="102"/>
      <c r="CP258" s="102"/>
      <c r="CQ258" s="102"/>
      <c r="CR258" s="102"/>
      <c r="CS258" s="102"/>
      <c r="CT258" s="102"/>
      <c r="CU258" s="102"/>
      <c r="CV258" s="102"/>
      <c r="CW258" s="102"/>
      <c r="CX258" s="102"/>
      <c r="CY258" s="102"/>
      <c r="CZ258" s="102"/>
      <c r="DA258" s="102"/>
      <c r="DB258" s="102"/>
      <c r="DC258" s="102"/>
      <c r="DD258" s="102"/>
      <c r="DE258" s="102"/>
      <c r="DF258" s="102"/>
      <c r="DG258" s="102"/>
      <c r="DH258" s="102"/>
      <c r="DI258" s="102"/>
      <c r="DJ258" s="102"/>
      <c r="DK258" s="102"/>
      <c r="DL258" s="102"/>
      <c r="DM258" s="102"/>
      <c r="DN258" s="102"/>
      <c r="DO258" s="102"/>
      <c r="DP258" s="102"/>
      <c r="DQ258" s="102"/>
      <c r="DR258" s="102"/>
      <c r="DS258" s="102"/>
      <c r="DT258" s="102"/>
      <c r="DU258" s="102"/>
      <c r="DV258" s="102"/>
      <c r="DW258" s="102"/>
      <c r="DX258" s="102"/>
    </row>
    <row r="259" spans="1:128" x14ac:dyDescent="0.2">
      <c r="A259" s="105" t="s">
        <v>157</v>
      </c>
      <c r="B259" s="102"/>
      <c r="C259" s="103">
        <v>932</v>
      </c>
      <c r="D259" s="102"/>
      <c r="E259" s="103">
        <v>672</v>
      </c>
      <c r="F259" s="102"/>
      <c r="G259" s="103">
        <v>154</v>
      </c>
      <c r="H259" s="102"/>
      <c r="I259" s="103">
        <v>370</v>
      </c>
      <c r="J259" s="102"/>
      <c r="K259" s="104">
        <v>1838</v>
      </c>
      <c r="L259" s="102"/>
      <c r="M259" s="103">
        <v>741</v>
      </c>
      <c r="N259" s="102"/>
      <c r="O259" s="104">
        <v>1026</v>
      </c>
      <c r="P259" s="102"/>
      <c r="Q259" s="103">
        <v>301</v>
      </c>
      <c r="R259" s="102"/>
      <c r="S259" s="104">
        <v>1296</v>
      </c>
      <c r="T259" s="102"/>
      <c r="U259" s="103">
        <v>979</v>
      </c>
      <c r="V259" s="102"/>
      <c r="W259" s="102"/>
      <c r="X259" s="102"/>
      <c r="Y259" s="103">
        <v>122</v>
      </c>
      <c r="Z259" s="102"/>
      <c r="AA259" s="102"/>
      <c r="AB259" s="102"/>
      <c r="AC259" s="102"/>
      <c r="AD259" s="102"/>
      <c r="AE259" s="103">
        <v>277</v>
      </c>
      <c r="AF259" s="102"/>
      <c r="AG259" s="109">
        <v>86</v>
      </c>
      <c r="AH259" s="102"/>
      <c r="AI259" s="103">
        <v>838</v>
      </c>
      <c r="AJ259" s="102"/>
      <c r="AK259" s="102"/>
      <c r="AL259" s="102"/>
      <c r="AM259" s="109">
        <v>47</v>
      </c>
      <c r="AN259" s="102"/>
      <c r="AO259" s="102"/>
      <c r="AP259" s="102"/>
      <c r="AQ259" s="103">
        <v>296</v>
      </c>
      <c r="AR259" s="102"/>
      <c r="AS259" s="103">
        <v>315</v>
      </c>
      <c r="AT259" s="102"/>
      <c r="AU259" s="102"/>
      <c r="AV259" s="102"/>
      <c r="AW259" s="102"/>
      <c r="AX259" s="102"/>
      <c r="AY259" s="102"/>
      <c r="AZ259" s="102"/>
      <c r="BA259" s="102"/>
      <c r="BB259" s="102"/>
      <c r="BC259" s="109">
        <v>78</v>
      </c>
      <c r="BD259" s="102"/>
      <c r="BE259" s="102"/>
      <c r="BF259" s="102"/>
      <c r="BG259" s="102"/>
      <c r="BH259" s="102"/>
      <c r="BI259" s="102"/>
      <c r="BJ259" s="102"/>
      <c r="BK259" s="102"/>
      <c r="BL259" s="102"/>
      <c r="BM259" s="102"/>
      <c r="BN259" s="102"/>
      <c r="BO259" s="102"/>
      <c r="BP259" s="102"/>
      <c r="BQ259" s="102"/>
      <c r="BR259" s="102"/>
      <c r="BS259" s="102"/>
      <c r="BT259" s="102"/>
      <c r="BU259" s="102"/>
      <c r="BV259" s="102"/>
      <c r="BW259" s="102"/>
      <c r="BX259" s="102"/>
      <c r="BY259" s="102"/>
      <c r="BZ259" s="102"/>
      <c r="CA259" s="102"/>
      <c r="CB259" s="102"/>
      <c r="CC259" s="102"/>
      <c r="CD259" s="102"/>
      <c r="CE259" s="102"/>
      <c r="CF259" s="102"/>
      <c r="CG259" s="102"/>
      <c r="CH259" s="102"/>
      <c r="CI259" s="102"/>
      <c r="CJ259" s="102"/>
      <c r="CK259" s="102"/>
      <c r="CL259" s="102"/>
      <c r="CM259" s="103">
        <v>187</v>
      </c>
      <c r="CN259" s="102"/>
      <c r="CO259" s="102"/>
      <c r="CP259" s="102"/>
      <c r="CQ259" s="102"/>
      <c r="CR259" s="102"/>
      <c r="CS259" s="102"/>
      <c r="CT259" s="102"/>
      <c r="CU259" s="102"/>
      <c r="CV259" s="102"/>
      <c r="CW259" s="102"/>
      <c r="CX259" s="102"/>
      <c r="CY259" s="102"/>
      <c r="CZ259" s="102"/>
      <c r="DA259" s="102"/>
      <c r="DB259" s="102"/>
      <c r="DC259" s="102"/>
      <c r="DD259" s="102"/>
      <c r="DE259" s="102"/>
      <c r="DF259" s="102"/>
      <c r="DG259" s="102"/>
      <c r="DH259" s="102"/>
      <c r="DI259" s="102"/>
      <c r="DJ259" s="102"/>
      <c r="DK259" s="102"/>
      <c r="DL259" s="102"/>
      <c r="DM259" s="102"/>
      <c r="DN259" s="102"/>
      <c r="DO259" s="102"/>
      <c r="DP259" s="102"/>
      <c r="DQ259" s="102"/>
      <c r="DR259" s="102"/>
      <c r="DS259" s="102"/>
      <c r="DT259" s="102"/>
      <c r="DU259" s="102"/>
      <c r="DV259" s="102"/>
      <c r="DW259" s="102"/>
      <c r="DX259" s="102"/>
    </row>
    <row r="260" spans="1:128" x14ac:dyDescent="0.2">
      <c r="A260" s="105" t="s">
        <v>158</v>
      </c>
      <c r="B260" s="102"/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3">
        <v>619</v>
      </c>
      <c r="X260" s="102"/>
      <c r="Y260" s="102"/>
      <c r="Z260" s="102"/>
      <c r="AA260" s="102"/>
      <c r="AB260" s="102"/>
      <c r="AC260" s="102"/>
      <c r="AD260" s="102"/>
      <c r="AE260" s="102"/>
      <c r="AF260" s="102"/>
      <c r="AG260" s="102"/>
      <c r="AH260" s="102"/>
      <c r="AI260" s="103">
        <v>264</v>
      </c>
      <c r="AJ260" s="102"/>
      <c r="AK260" s="102"/>
      <c r="AL260" s="102"/>
      <c r="AM260" s="102"/>
      <c r="AN260" s="102"/>
      <c r="AO260" s="102"/>
      <c r="AP260" s="102"/>
      <c r="AQ260" s="102"/>
      <c r="AR260" s="102"/>
      <c r="AS260" s="102"/>
      <c r="AT260" s="102"/>
      <c r="AU260" s="102"/>
      <c r="AV260" s="102"/>
      <c r="AW260" s="102"/>
      <c r="AX260" s="102"/>
      <c r="AY260" s="102"/>
      <c r="AZ260" s="102"/>
      <c r="BA260" s="102"/>
      <c r="BB260" s="102"/>
      <c r="BC260" s="102"/>
      <c r="BD260" s="102"/>
      <c r="BE260" s="102"/>
      <c r="BF260" s="102"/>
      <c r="BG260" s="102"/>
      <c r="BH260" s="102"/>
      <c r="BI260" s="102"/>
      <c r="BJ260" s="102"/>
      <c r="BK260" s="102"/>
      <c r="BL260" s="102"/>
      <c r="BM260" s="102"/>
      <c r="BN260" s="102"/>
      <c r="BO260" s="102"/>
      <c r="BP260" s="102"/>
      <c r="BQ260" s="102"/>
      <c r="BR260" s="102"/>
      <c r="BS260" s="102"/>
      <c r="BT260" s="102"/>
      <c r="BU260" s="102"/>
      <c r="BV260" s="102"/>
      <c r="BW260" s="102"/>
      <c r="BX260" s="102"/>
      <c r="BY260" s="102"/>
      <c r="BZ260" s="102"/>
      <c r="CA260" s="102"/>
      <c r="CB260" s="102"/>
      <c r="CC260" s="102"/>
      <c r="CD260" s="102"/>
      <c r="CE260" s="102"/>
      <c r="CF260" s="102"/>
      <c r="CG260" s="102"/>
      <c r="CH260" s="102"/>
      <c r="CI260" s="102"/>
      <c r="CJ260" s="102"/>
      <c r="CK260" s="102"/>
      <c r="CL260" s="102"/>
      <c r="CM260" s="102"/>
      <c r="CN260" s="102"/>
      <c r="CO260" s="102"/>
      <c r="CP260" s="102"/>
      <c r="CQ260" s="102"/>
      <c r="CR260" s="102"/>
      <c r="CS260" s="102"/>
      <c r="CT260" s="102"/>
      <c r="CU260" s="102"/>
      <c r="CV260" s="102"/>
      <c r="CW260" s="102"/>
      <c r="CX260" s="102"/>
      <c r="CY260" s="102"/>
      <c r="CZ260" s="102"/>
      <c r="DA260" s="102"/>
      <c r="DB260" s="102"/>
      <c r="DC260" s="102"/>
      <c r="DD260" s="102"/>
      <c r="DE260" s="102"/>
      <c r="DF260" s="102"/>
      <c r="DG260" s="102"/>
      <c r="DH260" s="102"/>
      <c r="DI260" s="102"/>
      <c r="DJ260" s="102"/>
      <c r="DK260" s="102"/>
      <c r="DL260" s="102"/>
      <c r="DM260" s="102"/>
      <c r="DN260" s="102"/>
      <c r="DO260" s="102"/>
      <c r="DP260" s="102"/>
      <c r="DQ260" s="102"/>
      <c r="DR260" s="102"/>
      <c r="DS260" s="102"/>
      <c r="DT260" s="102"/>
      <c r="DU260" s="102"/>
      <c r="DV260" s="102"/>
      <c r="DW260" s="102"/>
      <c r="DX260" s="102"/>
    </row>
    <row r="261" spans="1:128" x14ac:dyDescent="0.2">
      <c r="A261" s="105" t="s">
        <v>784</v>
      </c>
      <c r="B261" s="106">
        <v>512</v>
      </c>
      <c r="C261" s="102"/>
      <c r="D261" s="107">
        <v>1970</v>
      </c>
      <c r="E261" s="102"/>
      <c r="F261" s="107">
        <v>1216</v>
      </c>
      <c r="G261" s="102"/>
      <c r="H261" s="106">
        <v>802</v>
      </c>
      <c r="I261" s="103">
        <v>155</v>
      </c>
      <c r="J261" s="107">
        <v>1194</v>
      </c>
      <c r="K261" s="102"/>
      <c r="L261" s="106">
        <v>367</v>
      </c>
      <c r="M261" s="102"/>
      <c r="N261" s="106">
        <v>815</v>
      </c>
      <c r="O261" s="103">
        <v>127</v>
      </c>
      <c r="P261" s="106">
        <v>636</v>
      </c>
      <c r="Q261" s="109">
        <v>36</v>
      </c>
      <c r="R261" s="106">
        <v>721</v>
      </c>
      <c r="S261" s="109">
        <v>60</v>
      </c>
      <c r="T261" s="106">
        <v>329</v>
      </c>
      <c r="U261" s="109">
        <v>84</v>
      </c>
      <c r="V261" s="107">
        <v>1617</v>
      </c>
      <c r="W261" s="109">
        <v>32</v>
      </c>
      <c r="X261" s="107">
        <v>1187</v>
      </c>
      <c r="Y261" s="109">
        <v>70</v>
      </c>
      <c r="Z261" s="106">
        <v>715</v>
      </c>
      <c r="AA261" s="109">
        <v>73</v>
      </c>
      <c r="AB261" s="107">
        <v>1154</v>
      </c>
      <c r="AC261" s="103">
        <v>107</v>
      </c>
      <c r="AD261" s="107">
        <v>1012</v>
      </c>
      <c r="AE261" s="109">
        <v>43</v>
      </c>
      <c r="AF261" s="106">
        <v>427</v>
      </c>
      <c r="AG261" s="103">
        <v>173</v>
      </c>
      <c r="AH261" s="102"/>
      <c r="AI261" s="102"/>
      <c r="AJ261" s="110">
        <v>85</v>
      </c>
      <c r="AK261" s="102"/>
      <c r="AL261" s="102"/>
      <c r="AM261" s="102"/>
      <c r="AN261" s="110">
        <v>42</v>
      </c>
      <c r="AO261" s="103">
        <v>117</v>
      </c>
      <c r="AP261" s="102"/>
      <c r="AQ261" s="103">
        <v>117</v>
      </c>
      <c r="AR261" s="102"/>
      <c r="AS261" s="109">
        <v>30</v>
      </c>
      <c r="AT261" s="110">
        <v>41</v>
      </c>
      <c r="AU261" s="109">
        <v>64</v>
      </c>
      <c r="AV261" s="102"/>
      <c r="AW261" s="102"/>
      <c r="AX261" s="102"/>
      <c r="AY261" s="102"/>
      <c r="AZ261" s="102"/>
      <c r="BA261" s="109">
        <v>38</v>
      </c>
      <c r="BB261" s="102"/>
      <c r="BC261" s="102"/>
      <c r="BD261" s="102"/>
      <c r="BE261" s="109">
        <v>37</v>
      </c>
      <c r="BF261" s="102"/>
      <c r="BG261" s="103">
        <v>102</v>
      </c>
      <c r="BH261" s="102"/>
      <c r="BI261" s="109">
        <v>35</v>
      </c>
      <c r="BJ261" s="102"/>
      <c r="BK261" s="102"/>
      <c r="BL261" s="102"/>
      <c r="BM261" s="109">
        <v>39</v>
      </c>
      <c r="BN261" s="102"/>
      <c r="BO261" s="102"/>
      <c r="BP261" s="102"/>
      <c r="BQ261" s="109">
        <v>69</v>
      </c>
      <c r="BR261" s="102"/>
      <c r="BS261" s="109">
        <v>97</v>
      </c>
      <c r="BT261" s="102"/>
      <c r="BU261" s="102"/>
      <c r="BV261" s="102"/>
      <c r="BW261" s="102"/>
      <c r="BX261" s="102"/>
      <c r="BY261" s="102"/>
      <c r="BZ261" s="102"/>
      <c r="CA261" s="109">
        <v>30</v>
      </c>
      <c r="CB261" s="102"/>
      <c r="CC261" s="102"/>
      <c r="CD261" s="102"/>
      <c r="CE261" s="109">
        <v>34</v>
      </c>
      <c r="CF261" s="102"/>
      <c r="CG261" s="109">
        <v>30</v>
      </c>
      <c r="CH261" s="102"/>
      <c r="CI261" s="109">
        <v>33</v>
      </c>
      <c r="CJ261" s="102"/>
      <c r="CK261" s="102"/>
      <c r="CL261" s="102"/>
      <c r="CM261" s="109">
        <v>38</v>
      </c>
      <c r="CN261" s="102"/>
      <c r="CO261" s="102"/>
      <c r="CP261" s="102"/>
      <c r="CQ261" s="109">
        <v>32</v>
      </c>
      <c r="CR261" s="102"/>
      <c r="CS261" s="102"/>
      <c r="CT261" s="102"/>
      <c r="CU261" s="109">
        <v>40</v>
      </c>
      <c r="CV261" s="102"/>
      <c r="CW261" s="109">
        <v>42</v>
      </c>
      <c r="CX261" s="102"/>
      <c r="CY261" s="109">
        <v>35</v>
      </c>
      <c r="CZ261" s="102"/>
      <c r="DA261" s="109">
        <v>39</v>
      </c>
      <c r="DB261" s="102"/>
      <c r="DC261" s="102"/>
      <c r="DD261" s="102"/>
      <c r="DE261" s="109">
        <v>65</v>
      </c>
      <c r="DF261" s="102"/>
      <c r="DG261" s="102"/>
      <c r="DH261" s="102"/>
      <c r="DI261" s="102"/>
      <c r="DJ261" s="102"/>
      <c r="DK261" s="102"/>
      <c r="DL261" s="102"/>
      <c r="DM261" s="102"/>
      <c r="DN261" s="102"/>
      <c r="DO261" s="102"/>
      <c r="DP261" s="102"/>
      <c r="DQ261" s="102"/>
      <c r="DR261" s="102"/>
      <c r="DS261" s="102"/>
      <c r="DT261" s="102"/>
      <c r="DU261" s="102"/>
      <c r="DV261" s="102"/>
      <c r="DW261" s="102"/>
      <c r="DX261" s="102"/>
    </row>
    <row r="262" spans="1:128" x14ac:dyDescent="0.2">
      <c r="A262" s="105" t="s">
        <v>162</v>
      </c>
      <c r="B262" s="102"/>
      <c r="C262" s="102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  <c r="AA262" s="102"/>
      <c r="AB262" s="102"/>
      <c r="AC262" s="102"/>
      <c r="AD262" s="102"/>
      <c r="AE262" s="102"/>
      <c r="AF262" s="102"/>
      <c r="AG262" s="102"/>
      <c r="AH262" s="102"/>
      <c r="AI262" s="102"/>
      <c r="AJ262" s="102"/>
      <c r="AK262" s="102"/>
      <c r="AL262" s="102"/>
      <c r="AM262" s="102"/>
      <c r="AN262" s="102"/>
      <c r="AO262" s="102"/>
      <c r="AP262" s="102"/>
      <c r="AQ262" s="102"/>
      <c r="AR262" s="102"/>
      <c r="AS262" s="102"/>
      <c r="AT262" s="102"/>
      <c r="AU262" s="102"/>
      <c r="AV262" s="102"/>
      <c r="AW262" s="102"/>
      <c r="AX262" s="102"/>
      <c r="AY262" s="102"/>
      <c r="AZ262" s="102"/>
      <c r="BA262" s="102"/>
      <c r="BB262" s="102"/>
      <c r="BC262" s="102"/>
      <c r="BD262" s="102"/>
      <c r="BE262" s="102"/>
      <c r="BF262" s="102"/>
      <c r="BG262" s="102"/>
      <c r="BH262" s="102"/>
      <c r="BI262" s="102"/>
      <c r="BJ262" s="102"/>
      <c r="BK262" s="102"/>
      <c r="BL262" s="102"/>
      <c r="BM262" s="102"/>
      <c r="BN262" s="102"/>
      <c r="BO262" s="102"/>
      <c r="BP262" s="102"/>
      <c r="BQ262" s="102"/>
      <c r="BR262" s="102"/>
      <c r="BS262" s="102"/>
      <c r="BT262" s="102"/>
      <c r="BU262" s="102"/>
      <c r="BV262" s="102"/>
      <c r="BW262" s="102"/>
      <c r="BX262" s="102"/>
      <c r="BY262" s="102"/>
      <c r="BZ262" s="102"/>
      <c r="CA262" s="102"/>
      <c r="CB262" s="102"/>
      <c r="CC262" s="102"/>
      <c r="CD262" s="102"/>
      <c r="CE262" s="102"/>
      <c r="CF262" s="102"/>
      <c r="CG262" s="102"/>
      <c r="CH262" s="102"/>
      <c r="CI262" s="102"/>
      <c r="CJ262" s="102"/>
      <c r="CK262" s="102"/>
      <c r="CL262" s="102"/>
      <c r="CM262" s="102"/>
      <c r="CN262" s="102"/>
      <c r="CO262" s="102"/>
      <c r="CP262" s="102"/>
      <c r="CQ262" s="102"/>
      <c r="CR262" s="102"/>
      <c r="CS262" s="102"/>
      <c r="CT262" s="102"/>
      <c r="CU262" s="102"/>
      <c r="CV262" s="102"/>
      <c r="CW262" s="102"/>
      <c r="CX262" s="102"/>
      <c r="CY262" s="102"/>
      <c r="CZ262" s="102"/>
      <c r="DA262" s="102"/>
      <c r="DB262" s="102"/>
      <c r="DC262" s="102"/>
      <c r="DD262" s="102"/>
      <c r="DE262" s="102"/>
      <c r="DF262" s="102"/>
      <c r="DG262" s="102"/>
      <c r="DH262" s="102"/>
      <c r="DI262" s="102"/>
      <c r="DJ262" s="102"/>
      <c r="DK262" s="102"/>
      <c r="DL262" s="102"/>
      <c r="DM262" s="102"/>
      <c r="DN262" s="102"/>
      <c r="DO262" s="102"/>
      <c r="DP262" s="102"/>
      <c r="DQ262" s="102"/>
      <c r="DR262" s="102"/>
      <c r="DS262" s="102"/>
      <c r="DT262" s="102"/>
      <c r="DU262" s="102"/>
      <c r="DV262" s="102"/>
      <c r="DW262" s="102"/>
      <c r="DX262" s="102"/>
    </row>
    <row r="263" spans="1:128" x14ac:dyDescent="0.2">
      <c r="A263" s="105" t="s">
        <v>163</v>
      </c>
      <c r="B263" s="112">
        <v>591124</v>
      </c>
      <c r="C263" s="115">
        <v>572205</v>
      </c>
      <c r="D263" s="112">
        <v>622032</v>
      </c>
      <c r="E263" s="115">
        <v>549981</v>
      </c>
      <c r="F263" s="112">
        <v>431329</v>
      </c>
      <c r="G263" s="115">
        <v>468130</v>
      </c>
      <c r="H263" s="112">
        <v>373159</v>
      </c>
      <c r="I263" s="115">
        <v>391579</v>
      </c>
      <c r="J263" s="112">
        <v>489463</v>
      </c>
      <c r="K263" s="115">
        <v>405941</v>
      </c>
      <c r="L263" s="112">
        <v>401559</v>
      </c>
      <c r="M263" s="115">
        <v>428488</v>
      </c>
      <c r="N263" s="112">
        <v>463664</v>
      </c>
      <c r="O263" s="115">
        <v>515049</v>
      </c>
      <c r="P263" s="112">
        <v>653721</v>
      </c>
      <c r="Q263" s="115">
        <v>587173</v>
      </c>
      <c r="R263" s="112">
        <v>539996</v>
      </c>
      <c r="S263" s="115">
        <v>594731</v>
      </c>
      <c r="T263" s="112">
        <v>672384</v>
      </c>
      <c r="U263" s="115">
        <v>714921</v>
      </c>
      <c r="V263" s="112">
        <v>870339</v>
      </c>
      <c r="W263" s="115">
        <v>754053</v>
      </c>
      <c r="X263" s="112">
        <v>529093</v>
      </c>
      <c r="Y263" s="115">
        <v>569974</v>
      </c>
      <c r="Z263" s="112">
        <v>440642</v>
      </c>
      <c r="AA263" s="115">
        <v>508588</v>
      </c>
      <c r="AB263" s="112">
        <v>483902</v>
      </c>
      <c r="AC263" s="115">
        <v>455764</v>
      </c>
      <c r="AD263" s="112">
        <v>333112</v>
      </c>
      <c r="AE263" s="115">
        <v>402982</v>
      </c>
      <c r="AF263" s="112">
        <v>366637</v>
      </c>
      <c r="AG263" s="115">
        <v>374341</v>
      </c>
      <c r="AH263" s="112">
        <v>396309</v>
      </c>
      <c r="AI263" s="115">
        <v>379844</v>
      </c>
      <c r="AJ263" s="112">
        <v>335628</v>
      </c>
      <c r="AK263" s="115">
        <v>428786</v>
      </c>
      <c r="AL263" s="112">
        <v>410656</v>
      </c>
      <c r="AM263" s="115">
        <v>542657</v>
      </c>
      <c r="AN263" s="112">
        <v>584251</v>
      </c>
      <c r="AO263" s="115">
        <v>631839</v>
      </c>
      <c r="AP263" s="112">
        <v>477053</v>
      </c>
      <c r="AQ263" s="115">
        <v>640133</v>
      </c>
      <c r="AR263" s="112">
        <v>593539</v>
      </c>
      <c r="AS263" s="115">
        <v>740835</v>
      </c>
      <c r="AT263" s="112">
        <v>641432</v>
      </c>
      <c r="AU263" s="115">
        <v>651654</v>
      </c>
      <c r="AV263" s="112">
        <v>389860</v>
      </c>
      <c r="AW263" s="115">
        <v>519313</v>
      </c>
      <c r="AX263" s="112">
        <v>340337</v>
      </c>
      <c r="AY263" s="115">
        <v>481470</v>
      </c>
      <c r="AZ263" s="112">
        <v>395413</v>
      </c>
      <c r="BA263" s="115">
        <v>415060</v>
      </c>
      <c r="BB263" s="112">
        <v>336054</v>
      </c>
      <c r="BC263" s="115">
        <v>426324</v>
      </c>
      <c r="BD263" s="112">
        <v>291164</v>
      </c>
      <c r="BE263" s="115">
        <v>385011</v>
      </c>
      <c r="BF263" s="112">
        <v>404166</v>
      </c>
      <c r="BG263" s="115">
        <v>394379</v>
      </c>
      <c r="BH263" s="112">
        <v>315301</v>
      </c>
      <c r="BI263" s="115">
        <v>452249</v>
      </c>
      <c r="BJ263" s="112">
        <v>354296</v>
      </c>
      <c r="BK263" s="115">
        <v>508162</v>
      </c>
      <c r="BL263" s="112">
        <v>582948</v>
      </c>
      <c r="BM263" s="115">
        <v>652519</v>
      </c>
      <c r="BN263" s="112">
        <v>519615</v>
      </c>
      <c r="BO263" s="115">
        <v>712563</v>
      </c>
      <c r="BP263" s="112">
        <v>509335</v>
      </c>
      <c r="BQ263" s="115">
        <v>695632</v>
      </c>
      <c r="BR263" s="112">
        <v>534606</v>
      </c>
      <c r="BS263" s="115">
        <v>645845</v>
      </c>
      <c r="BT263" s="112">
        <v>320060</v>
      </c>
      <c r="BU263" s="115">
        <v>542544</v>
      </c>
      <c r="BV263" s="112">
        <v>305557</v>
      </c>
      <c r="BW263" s="115">
        <v>492788</v>
      </c>
      <c r="BX263" s="112">
        <v>325472</v>
      </c>
      <c r="BY263" s="115">
        <v>407405</v>
      </c>
      <c r="BZ263" s="112">
        <v>259139</v>
      </c>
      <c r="CA263" s="115">
        <v>414285</v>
      </c>
      <c r="CB263" s="112">
        <v>216154</v>
      </c>
      <c r="CC263" s="115">
        <v>331104</v>
      </c>
      <c r="CD263" s="112">
        <v>288932</v>
      </c>
      <c r="CE263" s="115">
        <v>344491</v>
      </c>
      <c r="CF263" s="112">
        <v>224922</v>
      </c>
      <c r="CG263" s="115">
        <v>383644</v>
      </c>
      <c r="CH263" s="112">
        <v>283662</v>
      </c>
      <c r="CI263" s="115">
        <v>432402</v>
      </c>
      <c r="CJ263" s="112">
        <v>411825</v>
      </c>
      <c r="CK263" s="115">
        <v>510861</v>
      </c>
      <c r="CL263" s="112">
        <v>312541</v>
      </c>
      <c r="CM263" s="115">
        <v>476258</v>
      </c>
      <c r="CN263" s="112">
        <v>342680</v>
      </c>
      <c r="CO263" s="115">
        <v>464592</v>
      </c>
      <c r="CP263" s="112">
        <v>414088</v>
      </c>
      <c r="CQ263" s="115">
        <v>501627</v>
      </c>
      <c r="CR263" s="112">
        <v>302728</v>
      </c>
      <c r="CS263" s="115">
        <v>450656</v>
      </c>
      <c r="CT263" s="112">
        <v>282064</v>
      </c>
      <c r="CU263" s="115">
        <v>414081</v>
      </c>
      <c r="CV263" s="112">
        <v>322743</v>
      </c>
      <c r="CW263" s="115">
        <v>374890</v>
      </c>
      <c r="CX263" s="112">
        <v>298885</v>
      </c>
      <c r="CY263" s="115">
        <v>398912</v>
      </c>
      <c r="CZ263" s="112">
        <v>293717</v>
      </c>
      <c r="DA263" s="115">
        <v>445693</v>
      </c>
      <c r="DB263" s="112">
        <v>480451</v>
      </c>
      <c r="DC263" s="115">
        <v>576217</v>
      </c>
      <c r="DD263" s="112">
        <v>333652</v>
      </c>
      <c r="DE263" s="115">
        <v>531425</v>
      </c>
      <c r="DF263" s="112">
        <v>406485</v>
      </c>
      <c r="DG263" s="115">
        <v>613726</v>
      </c>
      <c r="DH263" s="112">
        <v>516696</v>
      </c>
      <c r="DI263" s="112">
        <v>254108</v>
      </c>
      <c r="DJ263" s="112">
        <v>606211</v>
      </c>
      <c r="DK263" s="112">
        <v>646570</v>
      </c>
      <c r="DL263" s="112">
        <v>462203</v>
      </c>
      <c r="DM263" s="112">
        <v>426861</v>
      </c>
      <c r="DN263" s="112">
        <v>457892</v>
      </c>
      <c r="DO263" s="112">
        <v>233387</v>
      </c>
      <c r="DP263" s="108">
        <v>27316</v>
      </c>
      <c r="DQ263" s="108">
        <v>12794</v>
      </c>
      <c r="DR263" s="107">
        <v>7323</v>
      </c>
      <c r="DS263" s="107">
        <v>6436</v>
      </c>
      <c r="DT263" s="107">
        <v>2666</v>
      </c>
      <c r="DU263" s="110">
        <v>13</v>
      </c>
      <c r="DV263" s="102"/>
      <c r="DW263" s="117">
        <v>9</v>
      </c>
      <c r="DX263" s="102"/>
    </row>
    <row r="264" spans="1:128" x14ac:dyDescent="0.2">
      <c r="A264" s="105" t="s">
        <v>783</v>
      </c>
      <c r="B264" s="102"/>
      <c r="C264" s="102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  <c r="AA264" s="102"/>
      <c r="AB264" s="102"/>
      <c r="AC264" s="102"/>
      <c r="AD264" s="102"/>
      <c r="AE264" s="102"/>
      <c r="AF264" s="102"/>
      <c r="AG264" s="102"/>
      <c r="AH264" s="102"/>
      <c r="AI264" s="102"/>
      <c r="AJ264" s="102"/>
      <c r="AK264" s="102"/>
      <c r="AL264" s="102"/>
      <c r="AM264" s="102"/>
      <c r="AN264" s="102"/>
      <c r="AO264" s="102"/>
      <c r="AP264" s="102"/>
      <c r="AQ264" s="102"/>
      <c r="AR264" s="108">
        <v>66490</v>
      </c>
      <c r="AS264" s="103">
        <v>316</v>
      </c>
      <c r="AT264" s="112">
        <v>234478</v>
      </c>
      <c r="AU264" s="103">
        <v>916</v>
      </c>
      <c r="AV264" s="112">
        <v>262549</v>
      </c>
      <c r="AW264" s="104">
        <v>1330</v>
      </c>
      <c r="AX264" s="112">
        <v>329931</v>
      </c>
      <c r="AY264" s="104">
        <v>1689</v>
      </c>
      <c r="AZ264" s="112">
        <v>395060</v>
      </c>
      <c r="BA264" s="104">
        <v>1597</v>
      </c>
      <c r="BB264" s="112">
        <v>292240</v>
      </c>
      <c r="BC264" s="104">
        <v>1538</v>
      </c>
      <c r="BD264" s="112">
        <v>312909</v>
      </c>
      <c r="BE264" s="104">
        <v>1740</v>
      </c>
      <c r="BF264" s="112">
        <v>383607</v>
      </c>
      <c r="BG264" s="104">
        <v>1482</v>
      </c>
      <c r="BH264" s="112">
        <v>278436</v>
      </c>
      <c r="BI264" s="104">
        <v>1570</v>
      </c>
      <c r="BJ264" s="112">
        <v>268312</v>
      </c>
      <c r="BK264" s="104">
        <v>1565</v>
      </c>
      <c r="BL264" s="112">
        <v>340413</v>
      </c>
      <c r="BM264" s="104">
        <v>1352</v>
      </c>
      <c r="BN264" s="112">
        <v>232641</v>
      </c>
      <c r="BO264" s="104">
        <v>1439</v>
      </c>
      <c r="BP264" s="112">
        <v>242159</v>
      </c>
      <c r="BQ264" s="104">
        <v>1542</v>
      </c>
      <c r="BR264" s="112">
        <v>382780</v>
      </c>
      <c r="BS264" s="104">
        <v>1739</v>
      </c>
      <c r="BT264" s="112">
        <v>266008</v>
      </c>
      <c r="BU264" s="104">
        <v>1738</v>
      </c>
      <c r="BV264" s="112">
        <v>136580</v>
      </c>
      <c r="BW264" s="104">
        <v>1363</v>
      </c>
      <c r="BX264" s="108">
        <v>10992</v>
      </c>
      <c r="BY264" s="103">
        <v>642</v>
      </c>
      <c r="BZ264" s="107">
        <v>3851</v>
      </c>
      <c r="CA264" s="103">
        <v>505</v>
      </c>
      <c r="CB264" s="107">
        <v>1210</v>
      </c>
      <c r="CC264" s="103">
        <v>391</v>
      </c>
      <c r="CD264" s="102"/>
      <c r="CE264" s="103">
        <v>324</v>
      </c>
      <c r="CF264" s="106">
        <v>383</v>
      </c>
      <c r="CG264" s="103">
        <v>245</v>
      </c>
      <c r="CH264" s="106">
        <v>451</v>
      </c>
      <c r="CI264" s="103">
        <v>180</v>
      </c>
      <c r="CJ264" s="106">
        <v>438</v>
      </c>
      <c r="CK264" s="103">
        <v>132</v>
      </c>
      <c r="CL264" s="106">
        <v>219</v>
      </c>
      <c r="CM264" s="109">
        <v>79</v>
      </c>
      <c r="CN264" s="106">
        <v>471</v>
      </c>
      <c r="CO264" s="109">
        <v>57</v>
      </c>
      <c r="CP264" s="102"/>
      <c r="CQ264" s="109">
        <v>54</v>
      </c>
      <c r="CR264" s="110">
        <v>99</v>
      </c>
      <c r="CS264" s="109">
        <v>41</v>
      </c>
      <c r="CT264" s="106">
        <v>252</v>
      </c>
      <c r="CU264" s="109">
        <v>42</v>
      </c>
      <c r="CV264" s="102"/>
      <c r="CW264" s="109">
        <v>26</v>
      </c>
      <c r="CX264" s="102"/>
      <c r="CY264" s="109">
        <v>40</v>
      </c>
      <c r="CZ264" s="106">
        <v>857</v>
      </c>
      <c r="DA264" s="109">
        <v>22</v>
      </c>
      <c r="DB264" s="106">
        <v>353</v>
      </c>
      <c r="DC264" s="109">
        <v>11</v>
      </c>
      <c r="DD264" s="102"/>
      <c r="DE264" s="109">
        <v>22</v>
      </c>
      <c r="DF264" s="102"/>
      <c r="DG264" s="109">
        <v>16</v>
      </c>
      <c r="DH264" s="106">
        <v>706</v>
      </c>
      <c r="DI264" s="102"/>
      <c r="DJ264" s="102"/>
      <c r="DK264" s="102"/>
      <c r="DL264" s="102"/>
      <c r="DM264" s="102"/>
      <c r="DN264" s="102"/>
      <c r="DO264" s="102"/>
      <c r="DP264" s="106">
        <v>388</v>
      </c>
      <c r="DQ264" s="106">
        <v>388</v>
      </c>
      <c r="DR264" s="102"/>
      <c r="DS264" s="102"/>
      <c r="DT264" s="102"/>
      <c r="DU264" s="102"/>
      <c r="DV264" s="102"/>
      <c r="DW264" s="102"/>
      <c r="DX264" s="102"/>
    </row>
    <row r="265" spans="1:128" x14ac:dyDescent="0.2">
      <c r="A265" s="105" t="s">
        <v>788</v>
      </c>
      <c r="B265" s="102"/>
      <c r="C265" s="102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  <c r="AA265" s="102"/>
      <c r="AB265" s="102"/>
      <c r="AC265" s="102"/>
      <c r="AD265" s="102"/>
      <c r="AE265" s="102"/>
      <c r="AF265" s="102"/>
      <c r="AG265" s="102"/>
      <c r="AH265" s="102"/>
      <c r="AI265" s="102"/>
      <c r="AJ265" s="102"/>
      <c r="AK265" s="102"/>
      <c r="AL265" s="102"/>
      <c r="AM265" s="102"/>
      <c r="AN265" s="102"/>
      <c r="AO265" s="102"/>
      <c r="AP265" s="102"/>
      <c r="AQ265" s="102"/>
      <c r="AR265" s="102"/>
      <c r="AS265" s="102"/>
      <c r="AT265" s="102"/>
      <c r="AU265" s="102"/>
      <c r="AV265" s="102"/>
      <c r="AW265" s="102"/>
      <c r="AX265" s="102"/>
      <c r="AY265" s="102"/>
      <c r="AZ265" s="102"/>
      <c r="BA265" s="102"/>
      <c r="BB265" s="102"/>
      <c r="BC265" s="102"/>
      <c r="BD265" s="102"/>
      <c r="BE265" s="102"/>
      <c r="BF265" s="102"/>
      <c r="BG265" s="102"/>
      <c r="BH265" s="102"/>
      <c r="BI265" s="102"/>
      <c r="BJ265" s="102"/>
      <c r="BK265" s="102"/>
      <c r="BL265" s="102"/>
      <c r="BM265" s="102"/>
      <c r="BN265" s="102"/>
      <c r="BO265" s="102"/>
      <c r="BP265" s="102"/>
      <c r="BQ265" s="102"/>
      <c r="BR265" s="102"/>
      <c r="BS265" s="102"/>
      <c r="BT265" s="102"/>
      <c r="BU265" s="102"/>
      <c r="BV265" s="112">
        <v>118386</v>
      </c>
      <c r="BW265" s="114">
        <v>46642</v>
      </c>
      <c r="BX265" s="112">
        <v>470879</v>
      </c>
      <c r="BY265" s="115">
        <v>128429</v>
      </c>
      <c r="BZ265" s="112">
        <v>449184</v>
      </c>
      <c r="CA265" s="115">
        <v>198997</v>
      </c>
      <c r="CB265" s="112">
        <v>466998</v>
      </c>
      <c r="CC265" s="115">
        <v>283509</v>
      </c>
      <c r="CD265" s="112">
        <v>725316</v>
      </c>
      <c r="CE265" s="115">
        <v>290033</v>
      </c>
      <c r="CF265" s="112">
        <v>520681</v>
      </c>
      <c r="CG265" s="115">
        <v>317060</v>
      </c>
      <c r="CH265" s="112">
        <v>532980</v>
      </c>
      <c r="CI265" s="115">
        <v>330833</v>
      </c>
      <c r="CJ265" s="112">
        <v>548550</v>
      </c>
      <c r="CK265" s="115">
        <v>305766</v>
      </c>
      <c r="CL265" s="112">
        <v>387774</v>
      </c>
      <c r="CM265" s="115">
        <v>304357</v>
      </c>
      <c r="CN265" s="112">
        <v>405133</v>
      </c>
      <c r="CO265" s="115">
        <v>277915</v>
      </c>
      <c r="CP265" s="112">
        <v>543989</v>
      </c>
      <c r="CQ265" s="115">
        <v>325187</v>
      </c>
      <c r="CR265" s="112">
        <v>383025</v>
      </c>
      <c r="CS265" s="115">
        <v>320289</v>
      </c>
      <c r="CT265" s="112">
        <v>374458</v>
      </c>
      <c r="CU265" s="115">
        <v>333446</v>
      </c>
      <c r="CV265" s="112">
        <v>411064</v>
      </c>
      <c r="CW265" s="115">
        <v>300273</v>
      </c>
      <c r="CX265" s="112">
        <v>423515</v>
      </c>
      <c r="CY265" s="115">
        <v>291520</v>
      </c>
      <c r="CZ265" s="112">
        <v>383575</v>
      </c>
      <c r="DA265" s="115">
        <v>241295</v>
      </c>
      <c r="DB265" s="112">
        <v>409736</v>
      </c>
      <c r="DC265" s="115">
        <v>233110</v>
      </c>
      <c r="DD265" s="112">
        <v>356457</v>
      </c>
      <c r="DE265" s="115">
        <v>237700</v>
      </c>
      <c r="DF265" s="112">
        <v>353825</v>
      </c>
      <c r="DG265" s="115">
        <v>182598</v>
      </c>
      <c r="DH265" s="112">
        <v>344704</v>
      </c>
      <c r="DI265" s="112">
        <v>186346</v>
      </c>
      <c r="DJ265" s="112">
        <v>164939</v>
      </c>
      <c r="DK265" s="112">
        <v>174094</v>
      </c>
      <c r="DL265" s="112">
        <v>123924</v>
      </c>
      <c r="DM265" s="112">
        <v>110310</v>
      </c>
      <c r="DN265" s="112">
        <v>123760</v>
      </c>
      <c r="DO265" s="108">
        <v>93489</v>
      </c>
      <c r="DP265" s="108">
        <v>88616</v>
      </c>
      <c r="DQ265" s="108">
        <v>75011</v>
      </c>
      <c r="DR265" s="108">
        <v>26695</v>
      </c>
      <c r="DS265" s="108">
        <v>10464</v>
      </c>
      <c r="DT265" s="107">
        <v>7600</v>
      </c>
      <c r="DU265" s="107">
        <v>1591</v>
      </c>
      <c r="DV265" s="102"/>
      <c r="DW265" s="102"/>
      <c r="DX265" s="102"/>
    </row>
    <row r="266" spans="1:128" x14ac:dyDescent="0.2">
      <c r="A266" s="105" t="s">
        <v>177</v>
      </c>
      <c r="B266" s="102"/>
      <c r="C266" s="111">
        <v>4</v>
      </c>
      <c r="D266" s="102"/>
      <c r="E266" s="111">
        <v>8</v>
      </c>
      <c r="F266" s="102"/>
      <c r="G266" s="102"/>
      <c r="H266" s="102"/>
      <c r="I266" s="111">
        <v>8</v>
      </c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11">
        <v>7</v>
      </c>
      <c r="X266" s="102"/>
      <c r="Y266" s="102"/>
      <c r="Z266" s="102"/>
      <c r="AA266" s="111">
        <v>4</v>
      </c>
      <c r="AB266" s="102"/>
      <c r="AC266" s="102"/>
      <c r="AD266" s="102"/>
      <c r="AE266" s="102"/>
      <c r="AF266" s="102"/>
      <c r="AG266" s="102"/>
      <c r="AH266" s="102"/>
      <c r="AI266" s="109">
        <v>11</v>
      </c>
      <c r="AJ266" s="102"/>
      <c r="AK266" s="102"/>
      <c r="AL266" s="102"/>
      <c r="AM266" s="111">
        <v>5</v>
      </c>
      <c r="AN266" s="102"/>
      <c r="AO266" s="109">
        <v>10</v>
      </c>
      <c r="AP266" s="102"/>
      <c r="AQ266" s="111">
        <v>7</v>
      </c>
      <c r="AR266" s="102"/>
      <c r="AS266" s="109">
        <v>14</v>
      </c>
      <c r="AT266" s="102"/>
      <c r="AU266" s="102"/>
      <c r="AV266" s="102"/>
      <c r="AW266" s="102"/>
      <c r="AX266" s="102"/>
      <c r="AY266" s="102"/>
      <c r="AZ266" s="102"/>
      <c r="BA266" s="111">
        <v>6</v>
      </c>
      <c r="BB266" s="102"/>
      <c r="BC266" s="102"/>
      <c r="BD266" s="102"/>
      <c r="BE266" s="102"/>
      <c r="BF266" s="102"/>
      <c r="BG266" s="102"/>
      <c r="BH266" s="102"/>
      <c r="BI266" s="111">
        <v>4</v>
      </c>
      <c r="BJ266" s="102"/>
      <c r="BK266" s="111">
        <v>4</v>
      </c>
      <c r="BL266" s="102"/>
      <c r="BM266" s="109">
        <v>18</v>
      </c>
      <c r="BN266" s="102"/>
      <c r="BO266" s="111">
        <v>4</v>
      </c>
      <c r="BP266" s="102"/>
      <c r="BQ266" s="102"/>
      <c r="BR266" s="102"/>
      <c r="BS266" s="111">
        <v>5</v>
      </c>
      <c r="BT266" s="102"/>
      <c r="BU266" s="111">
        <v>4</v>
      </c>
      <c r="BV266" s="102"/>
      <c r="BW266" s="111">
        <v>4</v>
      </c>
      <c r="BX266" s="102"/>
      <c r="BY266" s="102"/>
      <c r="BZ266" s="102"/>
      <c r="CA266" s="111">
        <v>7</v>
      </c>
      <c r="CB266" s="102"/>
      <c r="CC266" s="111">
        <v>4</v>
      </c>
      <c r="CD266" s="102"/>
      <c r="CE266" s="111">
        <v>5</v>
      </c>
      <c r="CF266" s="102"/>
      <c r="CG266" s="109">
        <v>22</v>
      </c>
      <c r="CH266" s="102"/>
      <c r="CI266" s="102"/>
      <c r="CJ266" s="102"/>
      <c r="CK266" s="102"/>
      <c r="CL266" s="102"/>
      <c r="CM266" s="102"/>
      <c r="CN266" s="102"/>
      <c r="CO266" s="102"/>
      <c r="CP266" s="102"/>
      <c r="CQ266" s="102"/>
      <c r="CR266" s="102"/>
      <c r="CS266" s="111">
        <v>4</v>
      </c>
      <c r="CT266" s="102"/>
      <c r="CU266" s="111">
        <v>4</v>
      </c>
      <c r="CV266" s="102"/>
      <c r="CW266" s="111">
        <v>4</v>
      </c>
      <c r="CX266" s="102"/>
      <c r="CY266" s="109">
        <v>23</v>
      </c>
      <c r="CZ266" s="102"/>
      <c r="DA266" s="111">
        <v>7</v>
      </c>
      <c r="DB266" s="102"/>
      <c r="DC266" s="109">
        <v>19</v>
      </c>
      <c r="DD266" s="102"/>
      <c r="DE266" s="109">
        <v>56</v>
      </c>
      <c r="DF266" s="102"/>
      <c r="DG266" s="109">
        <v>20</v>
      </c>
      <c r="DH266" s="102"/>
      <c r="DI266" s="102"/>
      <c r="DJ266" s="102"/>
      <c r="DK266" s="102"/>
      <c r="DL266" s="102"/>
      <c r="DM266" s="102"/>
      <c r="DN266" s="102"/>
      <c r="DO266" s="102"/>
      <c r="DP266" s="102"/>
      <c r="DQ266" s="102"/>
      <c r="DR266" s="102"/>
      <c r="DS266" s="102"/>
      <c r="DT266" s="102"/>
      <c r="DU266" s="102"/>
      <c r="DV266" s="102"/>
      <c r="DW266" s="102"/>
      <c r="DX266" s="102"/>
    </row>
    <row r="267" spans="1:128" x14ac:dyDescent="0.2">
      <c r="A267" s="105" t="s">
        <v>179</v>
      </c>
      <c r="B267" s="107">
        <v>3608</v>
      </c>
      <c r="C267" s="104">
        <v>4032</v>
      </c>
      <c r="D267" s="107">
        <v>4193</v>
      </c>
      <c r="E267" s="102"/>
      <c r="F267" s="107">
        <v>3312</v>
      </c>
      <c r="G267" s="103">
        <v>828</v>
      </c>
      <c r="H267" s="107">
        <v>2830</v>
      </c>
      <c r="I267" s="104">
        <v>1420</v>
      </c>
      <c r="J267" s="107">
        <v>3172</v>
      </c>
      <c r="K267" s="103">
        <v>118</v>
      </c>
      <c r="L267" s="107">
        <v>2718</v>
      </c>
      <c r="M267" s="102"/>
      <c r="N267" s="107">
        <v>2937</v>
      </c>
      <c r="O267" s="102"/>
      <c r="P267" s="107">
        <v>3068</v>
      </c>
      <c r="Q267" s="102"/>
      <c r="R267" s="106">
        <v>151</v>
      </c>
      <c r="S267" s="102"/>
      <c r="T267" s="106">
        <v>184</v>
      </c>
      <c r="U267" s="102"/>
      <c r="V267" s="106">
        <v>232</v>
      </c>
      <c r="W267" s="102"/>
      <c r="X267" s="106">
        <v>192</v>
      </c>
      <c r="Y267" s="102"/>
      <c r="Z267" s="110">
        <v>10</v>
      </c>
      <c r="AA267" s="102"/>
      <c r="AB267" s="102"/>
      <c r="AC267" s="102"/>
      <c r="AD267" s="102"/>
      <c r="AE267" s="102"/>
      <c r="AF267" s="117">
        <v>8</v>
      </c>
      <c r="AG267" s="102"/>
      <c r="AH267" s="102"/>
      <c r="AI267" s="102"/>
      <c r="AJ267" s="102"/>
      <c r="AK267" s="102"/>
      <c r="AL267" s="102"/>
      <c r="AM267" s="102"/>
      <c r="AN267" s="110">
        <v>12</v>
      </c>
      <c r="AO267" s="102"/>
      <c r="AP267" s="110">
        <v>21</v>
      </c>
      <c r="AQ267" s="102"/>
      <c r="AR267" s="102"/>
      <c r="AS267" s="102"/>
      <c r="AT267" s="110">
        <v>64</v>
      </c>
      <c r="AU267" s="102"/>
      <c r="AV267" s="117">
        <v>2</v>
      </c>
      <c r="AW267" s="102"/>
      <c r="AX267" s="102"/>
      <c r="AY267" s="102"/>
      <c r="AZ267" s="110">
        <v>14</v>
      </c>
      <c r="BA267" s="102"/>
      <c r="BB267" s="117">
        <v>8</v>
      </c>
      <c r="BC267" s="102"/>
      <c r="BD267" s="117">
        <v>2</v>
      </c>
      <c r="BE267" s="102"/>
      <c r="BF267" s="117">
        <v>7</v>
      </c>
      <c r="BG267" s="102"/>
      <c r="BH267" s="110">
        <v>14</v>
      </c>
      <c r="BI267" s="102"/>
      <c r="BJ267" s="117">
        <v>4</v>
      </c>
      <c r="BK267" s="102"/>
      <c r="BL267" s="110">
        <v>18</v>
      </c>
      <c r="BM267" s="102"/>
      <c r="BN267" s="110">
        <v>13</v>
      </c>
      <c r="BO267" s="102"/>
      <c r="BP267" s="117">
        <v>5</v>
      </c>
      <c r="BQ267" s="102"/>
      <c r="BR267" s="117">
        <v>2</v>
      </c>
      <c r="BS267" s="102"/>
      <c r="BT267" s="110">
        <v>18</v>
      </c>
      <c r="BU267" s="102"/>
      <c r="BV267" s="117">
        <v>9</v>
      </c>
      <c r="BW267" s="103">
        <v>228</v>
      </c>
      <c r="BX267" s="110">
        <v>18</v>
      </c>
      <c r="BY267" s="102"/>
      <c r="BZ267" s="110">
        <v>24</v>
      </c>
      <c r="CA267" s="102"/>
      <c r="CB267" s="110">
        <v>19</v>
      </c>
      <c r="CC267" s="102"/>
      <c r="CD267" s="117">
        <v>9</v>
      </c>
      <c r="CE267" s="102"/>
      <c r="CF267" s="110">
        <v>12</v>
      </c>
      <c r="CG267" s="102"/>
      <c r="CH267" s="117">
        <v>5</v>
      </c>
      <c r="CI267" s="102"/>
      <c r="CJ267" s="110">
        <v>10</v>
      </c>
      <c r="CK267" s="102"/>
      <c r="CL267" s="110">
        <v>29</v>
      </c>
      <c r="CM267" s="102"/>
      <c r="CN267" s="117">
        <v>6</v>
      </c>
      <c r="CO267" s="102"/>
      <c r="CP267" s="110">
        <v>18</v>
      </c>
      <c r="CQ267" s="102"/>
      <c r="CR267" s="110">
        <v>12</v>
      </c>
      <c r="CS267" s="102"/>
      <c r="CT267" s="110">
        <v>28</v>
      </c>
      <c r="CU267" s="102"/>
      <c r="CV267" s="110">
        <v>16</v>
      </c>
      <c r="CW267" s="102"/>
      <c r="CX267" s="117">
        <v>6</v>
      </c>
      <c r="CY267" s="102"/>
      <c r="CZ267" s="117">
        <v>2</v>
      </c>
      <c r="DA267" s="102"/>
      <c r="DB267" s="110">
        <v>12</v>
      </c>
      <c r="DC267" s="102"/>
      <c r="DD267" s="117">
        <v>9</v>
      </c>
      <c r="DE267" s="103">
        <v>355</v>
      </c>
      <c r="DF267" s="117">
        <v>5</v>
      </c>
      <c r="DG267" s="102"/>
      <c r="DH267" s="110">
        <v>15</v>
      </c>
      <c r="DI267" s="117">
        <v>8</v>
      </c>
      <c r="DJ267" s="110">
        <v>14</v>
      </c>
      <c r="DK267" s="110">
        <v>14</v>
      </c>
      <c r="DL267" s="110">
        <v>12</v>
      </c>
      <c r="DM267" s="117">
        <v>4</v>
      </c>
      <c r="DN267" s="117">
        <v>4</v>
      </c>
      <c r="DO267" s="117">
        <v>5</v>
      </c>
      <c r="DP267" s="110">
        <v>18</v>
      </c>
      <c r="DQ267" s="117">
        <v>6</v>
      </c>
      <c r="DR267" s="110">
        <v>12</v>
      </c>
      <c r="DS267" s="117">
        <v>1</v>
      </c>
      <c r="DT267" s="117">
        <v>9</v>
      </c>
      <c r="DU267" s="110">
        <v>12</v>
      </c>
      <c r="DV267" s="117">
        <v>5</v>
      </c>
      <c r="DW267" s="110">
        <v>18</v>
      </c>
      <c r="DX267" s="102"/>
    </row>
    <row r="268" spans="1:128" x14ac:dyDescent="0.2">
      <c r="A268" s="105" t="s">
        <v>180</v>
      </c>
      <c r="B268" s="102"/>
      <c r="C268" s="103">
        <v>284</v>
      </c>
      <c r="D268" s="102"/>
      <c r="E268" s="103">
        <v>640</v>
      </c>
      <c r="F268" s="102"/>
      <c r="G268" s="103">
        <v>608</v>
      </c>
      <c r="H268" s="102"/>
      <c r="I268" s="103">
        <v>512</v>
      </c>
      <c r="J268" s="102"/>
      <c r="K268" s="103">
        <v>420</v>
      </c>
      <c r="L268" s="102"/>
      <c r="M268" s="103">
        <v>459</v>
      </c>
      <c r="N268" s="102"/>
      <c r="O268" s="103">
        <v>238</v>
      </c>
      <c r="P268" s="102"/>
      <c r="Q268" s="103">
        <v>343</v>
      </c>
      <c r="R268" s="102"/>
      <c r="S268" s="103">
        <v>239</v>
      </c>
      <c r="T268" s="102"/>
      <c r="U268" s="103">
        <v>209</v>
      </c>
      <c r="V268" s="102"/>
      <c r="W268" s="103">
        <v>469</v>
      </c>
      <c r="X268" s="102"/>
      <c r="Y268" s="103">
        <v>427</v>
      </c>
      <c r="Z268" s="102"/>
      <c r="AA268" s="103">
        <v>256</v>
      </c>
      <c r="AB268" s="102"/>
      <c r="AC268" s="103">
        <v>372</v>
      </c>
      <c r="AD268" s="102"/>
      <c r="AE268" s="103">
        <v>252</v>
      </c>
      <c r="AF268" s="102"/>
      <c r="AG268" s="103">
        <v>301</v>
      </c>
      <c r="AH268" s="102"/>
      <c r="AI268" s="103">
        <v>519</v>
      </c>
      <c r="AJ268" s="102"/>
      <c r="AK268" s="103">
        <v>582</v>
      </c>
      <c r="AL268" s="102"/>
      <c r="AM268" s="103">
        <v>382</v>
      </c>
      <c r="AN268" s="102"/>
      <c r="AO268" s="109">
        <v>86</v>
      </c>
      <c r="AP268" s="102"/>
      <c r="AQ268" s="103">
        <v>200</v>
      </c>
      <c r="AR268" s="102"/>
      <c r="AS268" s="103">
        <v>136</v>
      </c>
      <c r="AT268" s="102"/>
      <c r="AU268" s="103">
        <v>431</v>
      </c>
      <c r="AV268" s="102"/>
      <c r="AW268" s="103">
        <v>157</v>
      </c>
      <c r="AX268" s="102"/>
      <c r="AY268" s="103">
        <v>413</v>
      </c>
      <c r="AZ268" s="102"/>
      <c r="BA268" s="103">
        <v>114</v>
      </c>
      <c r="BB268" s="102"/>
      <c r="BC268" s="103">
        <v>480</v>
      </c>
      <c r="BD268" s="102"/>
      <c r="BE268" s="103">
        <v>328</v>
      </c>
      <c r="BF268" s="102"/>
      <c r="BG268" s="103">
        <v>348</v>
      </c>
      <c r="BH268" s="102"/>
      <c r="BI268" s="103">
        <v>231</v>
      </c>
      <c r="BJ268" s="102"/>
      <c r="BK268" s="103">
        <v>102</v>
      </c>
      <c r="BL268" s="102"/>
      <c r="BM268" s="103">
        <v>377</v>
      </c>
      <c r="BN268" s="102"/>
      <c r="BO268" s="103">
        <v>319</v>
      </c>
      <c r="BP268" s="102"/>
      <c r="BQ268" s="103">
        <v>355</v>
      </c>
      <c r="BR268" s="102"/>
      <c r="BS268" s="103">
        <v>319</v>
      </c>
      <c r="BT268" s="102"/>
      <c r="BU268" s="103">
        <v>187</v>
      </c>
      <c r="BV268" s="102"/>
      <c r="BW268" s="103">
        <v>273</v>
      </c>
      <c r="BX268" s="102"/>
      <c r="BY268" s="103">
        <v>108</v>
      </c>
      <c r="BZ268" s="102"/>
      <c r="CA268" s="103">
        <v>148</v>
      </c>
      <c r="CB268" s="102"/>
      <c r="CC268" s="103">
        <v>228</v>
      </c>
      <c r="CD268" s="102"/>
      <c r="CE268" s="103">
        <v>220</v>
      </c>
      <c r="CF268" s="102"/>
      <c r="CG268" s="109">
        <v>41</v>
      </c>
      <c r="CH268" s="102"/>
      <c r="CI268" s="103">
        <v>343</v>
      </c>
      <c r="CJ268" s="102"/>
      <c r="CK268" s="109">
        <v>71</v>
      </c>
      <c r="CL268" s="102"/>
      <c r="CM268" s="103">
        <v>242</v>
      </c>
      <c r="CN268" s="102"/>
      <c r="CO268" s="109">
        <v>37</v>
      </c>
      <c r="CP268" s="102"/>
      <c r="CQ268" s="103">
        <v>165</v>
      </c>
      <c r="CR268" s="102"/>
      <c r="CS268" s="103">
        <v>212</v>
      </c>
      <c r="CT268" s="102"/>
      <c r="CU268" s="103">
        <v>573</v>
      </c>
      <c r="CV268" s="102"/>
      <c r="CW268" s="103">
        <v>144</v>
      </c>
      <c r="CX268" s="102"/>
      <c r="CY268" s="103">
        <v>362</v>
      </c>
      <c r="CZ268" s="102"/>
      <c r="DA268" s="103">
        <v>350</v>
      </c>
      <c r="DB268" s="102"/>
      <c r="DC268" s="103">
        <v>368</v>
      </c>
      <c r="DD268" s="102"/>
      <c r="DE268" s="103">
        <v>311</v>
      </c>
      <c r="DF268" s="102"/>
      <c r="DG268" s="103">
        <v>113</v>
      </c>
      <c r="DH268" s="102"/>
      <c r="DI268" s="102"/>
      <c r="DJ268" s="102"/>
      <c r="DK268" s="102"/>
      <c r="DL268" s="102"/>
      <c r="DM268" s="102"/>
      <c r="DN268" s="102"/>
      <c r="DO268" s="102"/>
      <c r="DP268" s="102"/>
      <c r="DQ268" s="102"/>
      <c r="DR268" s="102"/>
      <c r="DS268" s="102"/>
      <c r="DT268" s="102"/>
      <c r="DU268" s="102"/>
      <c r="DV268" s="102"/>
      <c r="DW268" s="102"/>
      <c r="DX268" s="102"/>
    </row>
    <row r="269" spans="1:128" x14ac:dyDescent="0.2">
      <c r="A269" s="105" t="s">
        <v>182</v>
      </c>
      <c r="B269" s="102"/>
      <c r="C269" s="102"/>
      <c r="D269" s="102"/>
      <c r="E269" s="102"/>
      <c r="F269" s="102"/>
      <c r="G269" s="109">
        <v>69</v>
      </c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3">
        <v>100</v>
      </c>
      <c r="V269" s="102"/>
      <c r="W269" s="102"/>
      <c r="X269" s="102"/>
      <c r="Y269" s="102"/>
      <c r="Z269" s="102"/>
      <c r="AA269" s="102"/>
      <c r="AB269" s="102"/>
      <c r="AC269" s="102"/>
      <c r="AD269" s="102"/>
      <c r="AE269" s="102"/>
      <c r="AF269" s="102"/>
      <c r="AG269" s="102"/>
      <c r="AH269" s="102"/>
      <c r="AI269" s="102"/>
      <c r="AJ269" s="102"/>
      <c r="AK269" s="102"/>
      <c r="AL269" s="102"/>
      <c r="AM269" s="109">
        <v>95</v>
      </c>
      <c r="AN269" s="102"/>
      <c r="AO269" s="102"/>
      <c r="AP269" s="102"/>
      <c r="AQ269" s="102"/>
      <c r="AR269" s="102"/>
      <c r="AS269" s="102"/>
      <c r="AT269" s="102"/>
      <c r="AU269" s="102"/>
      <c r="AV269" s="102"/>
      <c r="AW269" s="102"/>
      <c r="AX269" s="102"/>
      <c r="AY269" s="102"/>
      <c r="AZ269" s="102"/>
      <c r="BA269" s="102"/>
      <c r="BB269" s="102"/>
      <c r="BC269" s="102"/>
      <c r="BD269" s="102"/>
      <c r="BE269" s="102"/>
      <c r="BF269" s="102"/>
      <c r="BG269" s="102"/>
      <c r="BH269" s="102"/>
      <c r="BI269" s="109">
        <v>62</v>
      </c>
      <c r="BJ269" s="102"/>
      <c r="BK269" s="102"/>
      <c r="BL269" s="102"/>
      <c r="BM269" s="102"/>
      <c r="BN269" s="102"/>
      <c r="BO269" s="102"/>
      <c r="BP269" s="102"/>
      <c r="BQ269" s="102"/>
      <c r="BR269" s="102"/>
      <c r="BS269" s="102"/>
      <c r="BT269" s="102"/>
      <c r="BU269" s="102"/>
      <c r="BV269" s="102"/>
      <c r="BW269" s="102"/>
      <c r="BX269" s="102"/>
      <c r="BY269" s="102"/>
      <c r="BZ269" s="102"/>
      <c r="CA269" s="102"/>
      <c r="CB269" s="102"/>
      <c r="CC269" s="102"/>
      <c r="CD269" s="102"/>
      <c r="CE269" s="102"/>
      <c r="CF269" s="102"/>
      <c r="CG269" s="102"/>
      <c r="CH269" s="102"/>
      <c r="CI269" s="102"/>
      <c r="CJ269" s="102"/>
      <c r="CK269" s="102"/>
      <c r="CL269" s="102"/>
      <c r="CM269" s="102"/>
      <c r="CN269" s="102"/>
      <c r="CO269" s="102"/>
      <c r="CP269" s="102"/>
      <c r="CQ269" s="102"/>
      <c r="CR269" s="102"/>
      <c r="CS269" s="102"/>
      <c r="CT269" s="102"/>
      <c r="CU269" s="102"/>
      <c r="CV269" s="102"/>
      <c r="CW269" s="102"/>
      <c r="CX269" s="102"/>
      <c r="CY269" s="102"/>
      <c r="CZ269" s="102"/>
      <c r="DA269" s="102"/>
      <c r="DB269" s="102"/>
      <c r="DC269" s="102"/>
      <c r="DD269" s="102"/>
      <c r="DE269" s="102"/>
      <c r="DF269" s="102"/>
      <c r="DG269" s="102"/>
      <c r="DH269" s="102"/>
      <c r="DI269" s="102"/>
      <c r="DJ269" s="102"/>
      <c r="DK269" s="102"/>
      <c r="DL269" s="102"/>
      <c r="DM269" s="102"/>
      <c r="DN269" s="102"/>
      <c r="DO269" s="102"/>
      <c r="DP269" s="102"/>
      <c r="DQ269" s="102"/>
      <c r="DR269" s="102"/>
      <c r="DS269" s="102"/>
      <c r="DT269" s="102"/>
      <c r="DU269" s="102"/>
      <c r="DV269" s="102"/>
      <c r="DW269" s="102"/>
      <c r="DX269" s="102"/>
    </row>
    <row r="270" spans="1:128" x14ac:dyDescent="0.2">
      <c r="A270" s="105" t="s">
        <v>183</v>
      </c>
      <c r="B270" s="102"/>
      <c r="C270" s="103">
        <v>812</v>
      </c>
      <c r="D270" s="102"/>
      <c r="E270" s="103">
        <v>956</v>
      </c>
      <c r="F270" s="102"/>
      <c r="G270" s="104">
        <v>1128</v>
      </c>
      <c r="H270" s="102"/>
      <c r="I270" s="104">
        <v>1028</v>
      </c>
      <c r="J270" s="102"/>
      <c r="K270" s="104">
        <v>1164</v>
      </c>
      <c r="L270" s="102"/>
      <c r="M270" s="104">
        <v>1338</v>
      </c>
      <c r="N270" s="102"/>
      <c r="O270" s="103">
        <v>911</v>
      </c>
      <c r="P270" s="102"/>
      <c r="Q270" s="103">
        <v>589</v>
      </c>
      <c r="R270" s="102"/>
      <c r="S270" s="103">
        <v>453</v>
      </c>
      <c r="T270" s="102"/>
      <c r="U270" s="103">
        <v>917</v>
      </c>
      <c r="V270" s="102"/>
      <c r="W270" s="103">
        <v>439</v>
      </c>
      <c r="X270" s="102"/>
      <c r="Y270" s="104">
        <v>1181</v>
      </c>
      <c r="Z270" s="102"/>
      <c r="AA270" s="103">
        <v>378</v>
      </c>
      <c r="AB270" s="102"/>
      <c r="AC270" s="103">
        <v>725</v>
      </c>
      <c r="AD270" s="102"/>
      <c r="AE270" s="103">
        <v>562</v>
      </c>
      <c r="AF270" s="102"/>
      <c r="AG270" s="103">
        <v>483</v>
      </c>
      <c r="AH270" s="102"/>
      <c r="AI270" s="103">
        <v>801</v>
      </c>
      <c r="AJ270" s="102"/>
      <c r="AK270" s="103">
        <v>896</v>
      </c>
      <c r="AL270" s="102"/>
      <c r="AM270" s="103">
        <v>941</v>
      </c>
      <c r="AN270" s="102"/>
      <c r="AO270" s="103">
        <v>148</v>
      </c>
      <c r="AP270" s="102"/>
      <c r="AQ270" s="103">
        <v>155</v>
      </c>
      <c r="AR270" s="102"/>
      <c r="AS270" s="103">
        <v>271</v>
      </c>
      <c r="AT270" s="102"/>
      <c r="AU270" s="103">
        <v>160</v>
      </c>
      <c r="AV270" s="102"/>
      <c r="AW270" s="103">
        <v>284</v>
      </c>
      <c r="AX270" s="102"/>
      <c r="AY270" s="103">
        <v>370</v>
      </c>
      <c r="AZ270" s="102"/>
      <c r="BA270" s="103">
        <v>224</v>
      </c>
      <c r="BB270" s="102"/>
      <c r="BC270" s="103">
        <v>223</v>
      </c>
      <c r="BD270" s="102"/>
      <c r="BE270" s="103">
        <v>286</v>
      </c>
      <c r="BF270" s="102"/>
      <c r="BG270" s="103">
        <v>427</v>
      </c>
      <c r="BH270" s="102"/>
      <c r="BI270" s="103">
        <v>541</v>
      </c>
      <c r="BJ270" s="102"/>
      <c r="BK270" s="103">
        <v>180</v>
      </c>
      <c r="BL270" s="102"/>
      <c r="BM270" s="103">
        <v>712</v>
      </c>
      <c r="BN270" s="102"/>
      <c r="BO270" s="103">
        <v>641</v>
      </c>
      <c r="BP270" s="102"/>
      <c r="BQ270" s="109">
        <v>87</v>
      </c>
      <c r="BR270" s="102"/>
      <c r="BS270" s="103">
        <v>230</v>
      </c>
      <c r="BT270" s="102"/>
      <c r="BU270" s="103">
        <v>356</v>
      </c>
      <c r="BV270" s="102"/>
      <c r="BW270" s="103">
        <v>322</v>
      </c>
      <c r="BX270" s="102"/>
      <c r="BY270" s="103">
        <v>312</v>
      </c>
      <c r="BZ270" s="102"/>
      <c r="CA270" s="102"/>
      <c r="CB270" s="102"/>
      <c r="CC270" s="103">
        <v>325</v>
      </c>
      <c r="CD270" s="102"/>
      <c r="CE270" s="103">
        <v>355</v>
      </c>
      <c r="CF270" s="102"/>
      <c r="CG270" s="103">
        <v>370</v>
      </c>
      <c r="CH270" s="102"/>
      <c r="CI270" s="103">
        <v>374</v>
      </c>
      <c r="CJ270" s="102"/>
      <c r="CK270" s="103">
        <v>235</v>
      </c>
      <c r="CL270" s="102"/>
      <c r="CM270" s="103">
        <v>142</v>
      </c>
      <c r="CN270" s="102"/>
      <c r="CO270" s="103">
        <v>233</v>
      </c>
      <c r="CP270" s="102"/>
      <c r="CQ270" s="103">
        <v>187</v>
      </c>
      <c r="CR270" s="102"/>
      <c r="CS270" s="103">
        <v>132</v>
      </c>
      <c r="CT270" s="102"/>
      <c r="CU270" s="103">
        <v>180</v>
      </c>
      <c r="CV270" s="102"/>
      <c r="CW270" s="103">
        <v>506</v>
      </c>
      <c r="CX270" s="102"/>
      <c r="CY270" s="103">
        <v>278</v>
      </c>
      <c r="CZ270" s="102"/>
      <c r="DA270" s="103">
        <v>180</v>
      </c>
      <c r="DB270" s="102"/>
      <c r="DC270" s="103">
        <v>500</v>
      </c>
      <c r="DD270" s="102"/>
      <c r="DE270" s="103">
        <v>137</v>
      </c>
      <c r="DF270" s="102"/>
      <c r="DG270" s="103">
        <v>144</v>
      </c>
      <c r="DH270" s="102"/>
      <c r="DI270" s="102"/>
      <c r="DJ270" s="102"/>
      <c r="DK270" s="102"/>
      <c r="DL270" s="102"/>
      <c r="DM270" s="102"/>
      <c r="DN270" s="102"/>
      <c r="DO270" s="102"/>
      <c r="DP270" s="102"/>
      <c r="DQ270" s="102"/>
      <c r="DR270" s="102"/>
      <c r="DS270" s="102"/>
      <c r="DT270" s="102"/>
      <c r="DU270" s="102"/>
      <c r="DV270" s="102"/>
      <c r="DW270" s="102"/>
      <c r="DX270" s="102"/>
    </row>
    <row r="271" spans="1:128" x14ac:dyDescent="0.2">
      <c r="A271" s="105" t="s">
        <v>184</v>
      </c>
      <c r="B271" s="102"/>
      <c r="C271" s="102"/>
      <c r="D271" s="102"/>
      <c r="E271" s="109">
        <v>76</v>
      </c>
      <c r="F271" s="102"/>
      <c r="G271" s="102"/>
      <c r="H271" s="102"/>
      <c r="I271" s="102"/>
      <c r="J271" s="102"/>
      <c r="K271" s="109">
        <v>45</v>
      </c>
      <c r="L271" s="102"/>
      <c r="M271" s="102"/>
      <c r="N271" s="102"/>
      <c r="O271" s="109">
        <v>62</v>
      </c>
      <c r="P271" s="102"/>
      <c r="Q271" s="109">
        <v>42</v>
      </c>
      <c r="R271" s="102"/>
      <c r="S271" s="109">
        <v>43</v>
      </c>
      <c r="T271" s="102"/>
      <c r="U271" s="103">
        <v>228</v>
      </c>
      <c r="V271" s="102"/>
      <c r="W271" s="102"/>
      <c r="X271" s="102"/>
      <c r="Y271" s="102"/>
      <c r="Z271" s="102"/>
      <c r="AA271" s="102"/>
      <c r="AB271" s="102"/>
      <c r="AC271" s="109">
        <v>46</v>
      </c>
      <c r="AD271" s="102"/>
      <c r="AE271" s="103">
        <v>109</v>
      </c>
      <c r="AF271" s="102"/>
      <c r="AG271" s="102"/>
      <c r="AH271" s="102"/>
      <c r="AI271" s="102"/>
      <c r="AJ271" s="102"/>
      <c r="AK271" s="102"/>
      <c r="AL271" s="102"/>
      <c r="AM271" s="102"/>
      <c r="AN271" s="102"/>
      <c r="AO271" s="102"/>
      <c r="AP271" s="102"/>
      <c r="AQ271" s="102"/>
      <c r="AR271" s="102"/>
      <c r="AS271" s="102"/>
      <c r="AT271" s="102"/>
      <c r="AU271" s="102"/>
      <c r="AV271" s="102"/>
      <c r="AW271" s="102"/>
      <c r="AX271" s="102"/>
      <c r="AY271" s="102"/>
      <c r="AZ271" s="102"/>
      <c r="BA271" s="102"/>
      <c r="BB271" s="102"/>
      <c r="BC271" s="102"/>
      <c r="BD271" s="102"/>
      <c r="BE271" s="109">
        <v>46</v>
      </c>
      <c r="BF271" s="102"/>
      <c r="BG271" s="102"/>
      <c r="BH271" s="102"/>
      <c r="BI271" s="102"/>
      <c r="BJ271" s="102"/>
      <c r="BK271" s="103">
        <v>137</v>
      </c>
      <c r="BL271" s="102"/>
      <c r="BM271" s="102"/>
      <c r="BN271" s="102"/>
      <c r="BO271" s="102"/>
      <c r="BP271" s="102"/>
      <c r="BQ271" s="102"/>
      <c r="BR271" s="102"/>
      <c r="BS271" s="102"/>
      <c r="BT271" s="102"/>
      <c r="BU271" s="102"/>
      <c r="BV271" s="102"/>
      <c r="BW271" s="102"/>
      <c r="BX271" s="102"/>
      <c r="BY271" s="102"/>
      <c r="BZ271" s="102"/>
      <c r="CA271" s="102"/>
      <c r="CB271" s="102"/>
      <c r="CC271" s="102"/>
      <c r="CD271" s="102"/>
      <c r="CE271" s="102"/>
      <c r="CF271" s="102"/>
      <c r="CG271" s="102"/>
      <c r="CH271" s="102"/>
      <c r="CI271" s="109">
        <v>93</v>
      </c>
      <c r="CJ271" s="102"/>
      <c r="CK271" s="102"/>
      <c r="CL271" s="102"/>
      <c r="CM271" s="102"/>
      <c r="CN271" s="102"/>
      <c r="CO271" s="102"/>
      <c r="CP271" s="102"/>
      <c r="CQ271" s="103">
        <v>122</v>
      </c>
      <c r="CR271" s="102"/>
      <c r="CS271" s="102"/>
      <c r="CT271" s="102"/>
      <c r="CU271" s="109">
        <v>44</v>
      </c>
      <c r="CV271" s="102"/>
      <c r="CW271" s="102"/>
      <c r="CX271" s="102"/>
      <c r="CY271" s="102"/>
      <c r="CZ271" s="102"/>
      <c r="DA271" s="109">
        <v>91</v>
      </c>
      <c r="DB271" s="102"/>
      <c r="DC271" s="102"/>
      <c r="DD271" s="102"/>
      <c r="DE271" s="102"/>
      <c r="DF271" s="102"/>
      <c r="DG271" s="102"/>
      <c r="DH271" s="102"/>
      <c r="DI271" s="102"/>
      <c r="DJ271" s="102"/>
      <c r="DK271" s="102"/>
      <c r="DL271" s="102"/>
      <c r="DM271" s="102"/>
      <c r="DN271" s="102"/>
      <c r="DO271" s="102"/>
      <c r="DP271" s="102"/>
      <c r="DQ271" s="102"/>
      <c r="DR271" s="102"/>
      <c r="DS271" s="102"/>
      <c r="DT271" s="102"/>
      <c r="DU271" s="102"/>
      <c r="DV271" s="102"/>
      <c r="DW271" s="102"/>
      <c r="DX271" s="102"/>
    </row>
    <row r="272" spans="1:128" x14ac:dyDescent="0.2">
      <c r="A272" s="105" t="s">
        <v>189</v>
      </c>
      <c r="B272" s="108">
        <v>29249</v>
      </c>
      <c r="C272" s="114">
        <v>85862</v>
      </c>
      <c r="D272" s="108">
        <v>38383</v>
      </c>
      <c r="E272" s="114">
        <v>91104</v>
      </c>
      <c r="F272" s="108">
        <v>27864</v>
      </c>
      <c r="G272" s="114">
        <v>79551</v>
      </c>
      <c r="H272" s="108">
        <v>28969</v>
      </c>
      <c r="I272" s="114">
        <v>83245</v>
      </c>
      <c r="J272" s="108">
        <v>20262</v>
      </c>
      <c r="K272" s="114">
        <v>65387</v>
      </c>
      <c r="L272" s="108">
        <v>12154</v>
      </c>
      <c r="M272" s="114">
        <v>39468</v>
      </c>
      <c r="N272" s="107">
        <v>7315</v>
      </c>
      <c r="O272" s="114">
        <v>23854</v>
      </c>
      <c r="P272" s="107">
        <v>8647</v>
      </c>
      <c r="Q272" s="114">
        <v>18239</v>
      </c>
      <c r="R272" s="107">
        <v>7468</v>
      </c>
      <c r="S272" s="114">
        <v>19437</v>
      </c>
      <c r="T272" s="107">
        <v>5064</v>
      </c>
      <c r="U272" s="114">
        <v>11864</v>
      </c>
      <c r="V272" s="107">
        <v>6079</v>
      </c>
      <c r="W272" s="114">
        <v>16600</v>
      </c>
      <c r="X272" s="107">
        <v>4567</v>
      </c>
      <c r="Y272" s="104">
        <v>7035</v>
      </c>
      <c r="Z272" s="107">
        <v>3435</v>
      </c>
      <c r="AA272" s="104">
        <v>5225</v>
      </c>
      <c r="AB272" s="107">
        <v>3392</v>
      </c>
      <c r="AC272" s="104">
        <v>4733</v>
      </c>
      <c r="AD272" s="106">
        <v>516</v>
      </c>
      <c r="AE272" s="104">
        <v>2004</v>
      </c>
      <c r="AF272" s="106">
        <v>630</v>
      </c>
      <c r="AG272" s="104">
        <v>3487</v>
      </c>
      <c r="AH272" s="106">
        <v>436</v>
      </c>
      <c r="AI272" s="104">
        <v>2010</v>
      </c>
      <c r="AJ272" s="106">
        <v>202</v>
      </c>
      <c r="AK272" s="104">
        <v>4117</v>
      </c>
      <c r="AL272" s="102"/>
      <c r="AM272" s="104">
        <v>1078</v>
      </c>
      <c r="AN272" s="102"/>
      <c r="AO272" s="103">
        <v>765</v>
      </c>
      <c r="AP272" s="102"/>
      <c r="AQ272" s="103">
        <v>596</v>
      </c>
      <c r="AR272" s="106">
        <v>215</v>
      </c>
      <c r="AS272" s="104">
        <v>5178</v>
      </c>
      <c r="AT272" s="106">
        <v>208</v>
      </c>
      <c r="AU272" s="103">
        <v>665</v>
      </c>
      <c r="AV272" s="102"/>
      <c r="AW272" s="103">
        <v>478</v>
      </c>
      <c r="AX272" s="106">
        <v>364</v>
      </c>
      <c r="AY272" s="104">
        <v>4126</v>
      </c>
      <c r="AZ272" s="102"/>
      <c r="BA272" s="103">
        <v>603</v>
      </c>
      <c r="BB272" s="102"/>
      <c r="BC272" s="103">
        <v>365</v>
      </c>
      <c r="BD272" s="102"/>
      <c r="BE272" s="103">
        <v>390</v>
      </c>
      <c r="BF272" s="102"/>
      <c r="BG272" s="103">
        <v>186</v>
      </c>
      <c r="BH272" s="102"/>
      <c r="BI272" s="103">
        <v>175</v>
      </c>
      <c r="BJ272" s="102"/>
      <c r="BK272" s="103">
        <v>175</v>
      </c>
      <c r="BL272" s="102"/>
      <c r="BM272" s="109">
        <v>51</v>
      </c>
      <c r="BN272" s="102"/>
      <c r="BO272" s="103">
        <v>288</v>
      </c>
      <c r="BP272" s="102"/>
      <c r="BQ272" s="102"/>
      <c r="BR272" s="102"/>
      <c r="BS272" s="103">
        <v>344</v>
      </c>
      <c r="BT272" s="102"/>
      <c r="BU272" s="103">
        <v>438</v>
      </c>
      <c r="BV272" s="102"/>
      <c r="BW272" s="103">
        <v>179</v>
      </c>
      <c r="BX272" s="102"/>
      <c r="BY272" s="104">
        <v>1110</v>
      </c>
      <c r="BZ272" s="102"/>
      <c r="CA272" s="104">
        <v>1322</v>
      </c>
      <c r="CB272" s="102"/>
      <c r="CC272" s="103">
        <v>555</v>
      </c>
      <c r="CD272" s="102"/>
      <c r="CE272" s="104">
        <v>1414</v>
      </c>
      <c r="CF272" s="102"/>
      <c r="CG272" s="104">
        <v>2777</v>
      </c>
      <c r="CH272" s="102"/>
      <c r="CI272" s="104">
        <v>1469</v>
      </c>
      <c r="CJ272" s="102"/>
      <c r="CK272" s="103">
        <v>550</v>
      </c>
      <c r="CL272" s="102"/>
      <c r="CM272" s="104">
        <v>1188</v>
      </c>
      <c r="CN272" s="102"/>
      <c r="CO272" s="104">
        <v>1492</v>
      </c>
      <c r="CP272" s="102"/>
      <c r="CQ272" s="104">
        <v>1284</v>
      </c>
      <c r="CR272" s="102"/>
      <c r="CS272" s="104">
        <v>1271</v>
      </c>
      <c r="CT272" s="102"/>
      <c r="CU272" s="104">
        <v>1513</v>
      </c>
      <c r="CV272" s="102"/>
      <c r="CW272" s="104">
        <v>1533</v>
      </c>
      <c r="CX272" s="102"/>
      <c r="CY272" s="104">
        <v>1283</v>
      </c>
      <c r="CZ272" s="102"/>
      <c r="DA272" s="104">
        <v>1879</v>
      </c>
      <c r="DB272" s="102"/>
      <c r="DC272" s="104">
        <v>1733</v>
      </c>
      <c r="DD272" s="102"/>
      <c r="DE272" s="103">
        <v>542</v>
      </c>
      <c r="DF272" s="102"/>
      <c r="DG272" s="103">
        <v>996</v>
      </c>
      <c r="DH272" s="102"/>
      <c r="DI272" s="102"/>
      <c r="DJ272" s="102"/>
      <c r="DK272" s="102"/>
      <c r="DL272" s="102"/>
      <c r="DM272" s="102"/>
      <c r="DN272" s="102"/>
      <c r="DO272" s="102"/>
      <c r="DP272" s="102"/>
      <c r="DQ272" s="102"/>
      <c r="DR272" s="102"/>
      <c r="DS272" s="102"/>
      <c r="DT272" s="102"/>
      <c r="DU272" s="102"/>
      <c r="DV272" s="102"/>
      <c r="DW272" s="102"/>
      <c r="DX272" s="102"/>
    </row>
    <row r="273" spans="1:128" x14ac:dyDescent="0.2">
      <c r="A273" s="105" t="s">
        <v>190</v>
      </c>
      <c r="B273" s="106">
        <v>722</v>
      </c>
      <c r="C273" s="103">
        <v>501</v>
      </c>
      <c r="D273" s="106">
        <v>916</v>
      </c>
      <c r="E273" s="103">
        <v>910</v>
      </c>
      <c r="F273" s="106">
        <v>362</v>
      </c>
      <c r="G273" s="103">
        <v>152</v>
      </c>
      <c r="H273" s="106">
        <v>197</v>
      </c>
      <c r="I273" s="103">
        <v>585</v>
      </c>
      <c r="J273" s="106">
        <v>213</v>
      </c>
      <c r="K273" s="103">
        <v>369</v>
      </c>
      <c r="L273" s="110">
        <v>71</v>
      </c>
      <c r="M273" s="103">
        <v>220</v>
      </c>
      <c r="N273" s="106">
        <v>324</v>
      </c>
      <c r="O273" s="103">
        <v>246</v>
      </c>
      <c r="P273" s="102"/>
      <c r="Q273" s="109">
        <v>51</v>
      </c>
      <c r="R273" s="102"/>
      <c r="S273" s="109">
        <v>53</v>
      </c>
      <c r="T273" s="102"/>
      <c r="U273" s="103">
        <v>109</v>
      </c>
      <c r="V273" s="102"/>
      <c r="W273" s="109">
        <v>51</v>
      </c>
      <c r="X273" s="102"/>
      <c r="Y273" s="102"/>
      <c r="Z273" s="102"/>
      <c r="AA273" s="109">
        <v>50</v>
      </c>
      <c r="AB273" s="102"/>
      <c r="AC273" s="109">
        <v>51</v>
      </c>
      <c r="AD273" s="110">
        <v>74</v>
      </c>
      <c r="AE273" s="103">
        <v>122</v>
      </c>
      <c r="AF273" s="110">
        <v>74</v>
      </c>
      <c r="AG273" s="102"/>
      <c r="AH273" s="102"/>
      <c r="AI273" s="102"/>
      <c r="AJ273" s="102"/>
      <c r="AK273" s="102"/>
      <c r="AL273" s="102"/>
      <c r="AM273" s="102"/>
      <c r="AN273" s="102"/>
      <c r="AO273" s="102"/>
      <c r="AP273" s="102"/>
      <c r="AQ273" s="102"/>
      <c r="AR273" s="102"/>
      <c r="AS273" s="102"/>
      <c r="AT273" s="106">
        <v>145</v>
      </c>
      <c r="AU273" s="103">
        <v>454</v>
      </c>
      <c r="AV273" s="106">
        <v>123</v>
      </c>
      <c r="AW273" s="103">
        <v>109</v>
      </c>
      <c r="AX273" s="102"/>
      <c r="AY273" s="102"/>
      <c r="AZ273" s="102"/>
      <c r="BA273" s="102"/>
      <c r="BB273" s="102"/>
      <c r="BC273" s="102"/>
      <c r="BD273" s="102"/>
      <c r="BE273" s="102"/>
      <c r="BF273" s="102"/>
      <c r="BG273" s="102"/>
      <c r="BH273" s="102"/>
      <c r="BI273" s="102"/>
      <c r="BJ273" s="102"/>
      <c r="BK273" s="103">
        <v>287</v>
      </c>
      <c r="BL273" s="102"/>
      <c r="BM273" s="102"/>
      <c r="BN273" s="102"/>
      <c r="BO273" s="103">
        <v>110</v>
      </c>
      <c r="BP273" s="102"/>
      <c r="BQ273" s="109">
        <v>50</v>
      </c>
      <c r="BR273" s="102"/>
      <c r="BS273" s="103">
        <v>160</v>
      </c>
      <c r="BT273" s="102"/>
      <c r="BU273" s="109">
        <v>52</v>
      </c>
      <c r="BV273" s="102"/>
      <c r="BW273" s="102"/>
      <c r="BX273" s="102"/>
      <c r="BY273" s="103">
        <v>160</v>
      </c>
      <c r="BZ273" s="102"/>
      <c r="CA273" s="103">
        <v>110</v>
      </c>
      <c r="CB273" s="102"/>
      <c r="CC273" s="103">
        <v>212</v>
      </c>
      <c r="CD273" s="102"/>
      <c r="CE273" s="103">
        <v>283</v>
      </c>
      <c r="CF273" s="102"/>
      <c r="CG273" s="103">
        <v>293</v>
      </c>
      <c r="CH273" s="102"/>
      <c r="CI273" s="109">
        <v>56</v>
      </c>
      <c r="CJ273" s="102"/>
      <c r="CK273" s="103">
        <v>243</v>
      </c>
      <c r="CL273" s="102"/>
      <c r="CM273" s="109">
        <v>50</v>
      </c>
      <c r="CN273" s="102"/>
      <c r="CO273" s="103">
        <v>109</v>
      </c>
      <c r="CP273" s="102"/>
      <c r="CQ273" s="103">
        <v>195</v>
      </c>
      <c r="CR273" s="102"/>
      <c r="CS273" s="109">
        <v>64</v>
      </c>
      <c r="CT273" s="102"/>
      <c r="CU273" s="103">
        <v>162</v>
      </c>
      <c r="CV273" s="102"/>
      <c r="CW273" s="103">
        <v>113</v>
      </c>
      <c r="CX273" s="102"/>
      <c r="CY273" s="103">
        <v>169</v>
      </c>
      <c r="CZ273" s="102"/>
      <c r="DA273" s="103">
        <v>216</v>
      </c>
      <c r="DB273" s="102"/>
      <c r="DC273" s="103">
        <v>437</v>
      </c>
      <c r="DD273" s="102"/>
      <c r="DE273" s="109">
        <v>53</v>
      </c>
      <c r="DF273" s="102"/>
      <c r="DG273" s="103">
        <v>290</v>
      </c>
      <c r="DH273" s="102"/>
      <c r="DI273" s="102"/>
      <c r="DJ273" s="102"/>
      <c r="DK273" s="102"/>
      <c r="DL273" s="102"/>
      <c r="DM273" s="102"/>
      <c r="DN273" s="102"/>
      <c r="DO273" s="102"/>
      <c r="DP273" s="102"/>
      <c r="DQ273" s="102"/>
      <c r="DR273" s="102"/>
      <c r="DS273" s="102"/>
      <c r="DT273" s="102"/>
      <c r="DU273" s="102"/>
      <c r="DV273" s="102"/>
      <c r="DW273" s="102"/>
      <c r="DX273" s="102"/>
    </row>
    <row r="274" spans="1:128" x14ac:dyDescent="0.2">
      <c r="A274" s="105" t="s">
        <v>195</v>
      </c>
      <c r="B274" s="108">
        <v>18461</v>
      </c>
      <c r="C274" s="114">
        <v>29945</v>
      </c>
      <c r="D274" s="108">
        <v>27947</v>
      </c>
      <c r="E274" s="114">
        <v>31999</v>
      </c>
      <c r="F274" s="108">
        <v>21836</v>
      </c>
      <c r="G274" s="114">
        <v>30375</v>
      </c>
      <c r="H274" s="108">
        <v>20393</v>
      </c>
      <c r="I274" s="114">
        <v>30340</v>
      </c>
      <c r="J274" s="108">
        <v>24032</v>
      </c>
      <c r="K274" s="114">
        <v>31227</v>
      </c>
      <c r="L274" s="108">
        <v>21514</v>
      </c>
      <c r="M274" s="114">
        <v>25920</v>
      </c>
      <c r="N274" s="108">
        <v>17585</v>
      </c>
      <c r="O274" s="114">
        <v>25084</v>
      </c>
      <c r="P274" s="108">
        <v>19666</v>
      </c>
      <c r="Q274" s="114">
        <v>27422</v>
      </c>
      <c r="R274" s="108">
        <v>15986</v>
      </c>
      <c r="S274" s="114">
        <v>25628</v>
      </c>
      <c r="T274" s="108">
        <v>19326</v>
      </c>
      <c r="U274" s="114">
        <v>22666</v>
      </c>
      <c r="V274" s="108">
        <v>21709</v>
      </c>
      <c r="W274" s="114">
        <v>28165</v>
      </c>
      <c r="X274" s="108">
        <v>17228</v>
      </c>
      <c r="Y274" s="114">
        <v>26611</v>
      </c>
      <c r="Z274" s="108">
        <v>18323</v>
      </c>
      <c r="AA274" s="114">
        <v>28434</v>
      </c>
      <c r="AB274" s="108">
        <v>21637</v>
      </c>
      <c r="AC274" s="114">
        <v>29032</v>
      </c>
      <c r="AD274" s="108">
        <v>18148</v>
      </c>
      <c r="AE274" s="114">
        <v>25478</v>
      </c>
      <c r="AF274" s="108">
        <v>13178</v>
      </c>
      <c r="AG274" s="114">
        <v>23867</v>
      </c>
      <c r="AH274" s="108">
        <v>21069</v>
      </c>
      <c r="AI274" s="114">
        <v>24087</v>
      </c>
      <c r="AJ274" s="108">
        <v>16377</v>
      </c>
      <c r="AK274" s="114">
        <v>25499</v>
      </c>
      <c r="AL274" s="108">
        <v>19364</v>
      </c>
      <c r="AM274" s="114">
        <v>25923</v>
      </c>
      <c r="AN274" s="108">
        <v>21044</v>
      </c>
      <c r="AO274" s="114">
        <v>23348</v>
      </c>
      <c r="AP274" s="108">
        <v>14356</v>
      </c>
      <c r="AQ274" s="114">
        <v>20773</v>
      </c>
      <c r="AR274" s="108">
        <v>19445</v>
      </c>
      <c r="AS274" s="114">
        <v>20778</v>
      </c>
      <c r="AT274" s="108">
        <v>18542</v>
      </c>
      <c r="AU274" s="114">
        <v>24513</v>
      </c>
      <c r="AV274" s="108">
        <v>14140</v>
      </c>
      <c r="AW274" s="114">
        <v>22161</v>
      </c>
      <c r="AX274" s="108">
        <v>13606</v>
      </c>
      <c r="AY274" s="114">
        <v>21649</v>
      </c>
      <c r="AZ274" s="108">
        <v>17294</v>
      </c>
      <c r="BA274" s="114">
        <v>21020</v>
      </c>
      <c r="BB274" s="108">
        <v>11086</v>
      </c>
      <c r="BC274" s="114">
        <v>18752</v>
      </c>
      <c r="BD274" s="108">
        <v>12143</v>
      </c>
      <c r="BE274" s="114">
        <v>17372</v>
      </c>
      <c r="BF274" s="108">
        <v>14522</v>
      </c>
      <c r="BG274" s="114">
        <v>16770</v>
      </c>
      <c r="BH274" s="108">
        <v>11149</v>
      </c>
      <c r="BI274" s="114">
        <v>15532</v>
      </c>
      <c r="BJ274" s="108">
        <v>11037</v>
      </c>
      <c r="BK274" s="114">
        <v>17561</v>
      </c>
      <c r="BL274" s="108">
        <v>13400</v>
      </c>
      <c r="BM274" s="114">
        <v>14968</v>
      </c>
      <c r="BN274" s="108">
        <v>13540</v>
      </c>
      <c r="BO274" s="114">
        <v>18691</v>
      </c>
      <c r="BP274" s="108">
        <v>11679</v>
      </c>
      <c r="BQ274" s="114">
        <v>12494</v>
      </c>
      <c r="BR274" s="108">
        <v>12061</v>
      </c>
      <c r="BS274" s="114">
        <v>16037</v>
      </c>
      <c r="BT274" s="108">
        <v>11204</v>
      </c>
      <c r="BU274" s="114">
        <v>15322</v>
      </c>
      <c r="BV274" s="108">
        <v>11136</v>
      </c>
      <c r="BW274" s="114">
        <v>16118</v>
      </c>
      <c r="BX274" s="108">
        <v>13989</v>
      </c>
      <c r="BY274" s="114">
        <v>14015</v>
      </c>
      <c r="BZ274" s="108">
        <v>11999</v>
      </c>
      <c r="CA274" s="114">
        <v>14768</v>
      </c>
      <c r="CB274" s="107">
        <v>9035</v>
      </c>
      <c r="CC274" s="114">
        <v>13575</v>
      </c>
      <c r="CD274" s="108">
        <v>17111</v>
      </c>
      <c r="CE274" s="114">
        <v>12247</v>
      </c>
      <c r="CF274" s="107">
        <v>8328</v>
      </c>
      <c r="CG274" s="114">
        <v>13028</v>
      </c>
      <c r="CH274" s="108">
        <v>11191</v>
      </c>
      <c r="CI274" s="114">
        <v>10896</v>
      </c>
      <c r="CJ274" s="108">
        <v>10698</v>
      </c>
      <c r="CK274" s="114">
        <v>10078</v>
      </c>
      <c r="CL274" s="108">
        <v>10029</v>
      </c>
      <c r="CM274" s="104">
        <v>9628</v>
      </c>
      <c r="CN274" s="108">
        <v>10727</v>
      </c>
      <c r="CO274" s="114">
        <v>10814</v>
      </c>
      <c r="CP274" s="108">
        <v>14261</v>
      </c>
      <c r="CQ274" s="114">
        <v>11938</v>
      </c>
      <c r="CR274" s="108">
        <v>10624</v>
      </c>
      <c r="CS274" s="114">
        <v>11431</v>
      </c>
      <c r="CT274" s="107">
        <v>7539</v>
      </c>
      <c r="CU274" s="114">
        <v>10682</v>
      </c>
      <c r="CV274" s="108">
        <v>11574</v>
      </c>
      <c r="CW274" s="114">
        <v>10829</v>
      </c>
      <c r="CX274" s="107">
        <v>8994</v>
      </c>
      <c r="CY274" s="114">
        <v>10020</v>
      </c>
      <c r="CZ274" s="108">
        <v>11334</v>
      </c>
      <c r="DA274" s="104">
        <v>8813</v>
      </c>
      <c r="DB274" s="107">
        <v>7949</v>
      </c>
      <c r="DC274" s="104">
        <v>8651</v>
      </c>
      <c r="DD274" s="107">
        <v>6291</v>
      </c>
      <c r="DE274" s="104">
        <v>8970</v>
      </c>
      <c r="DF274" s="107">
        <v>3426</v>
      </c>
      <c r="DG274" s="104">
        <v>7087</v>
      </c>
      <c r="DH274" s="107">
        <v>1419</v>
      </c>
      <c r="DI274" s="107">
        <v>1328</v>
      </c>
      <c r="DJ274" s="106">
        <v>302</v>
      </c>
      <c r="DK274" s="106">
        <v>556</v>
      </c>
      <c r="DL274" s="110">
        <v>87</v>
      </c>
      <c r="DM274" s="102"/>
      <c r="DN274" s="102"/>
      <c r="DO274" s="102"/>
      <c r="DP274" s="102"/>
      <c r="DQ274" s="102"/>
      <c r="DR274" s="102"/>
      <c r="DS274" s="102"/>
      <c r="DT274" s="102"/>
      <c r="DU274" s="102"/>
      <c r="DV274" s="102"/>
      <c r="DW274" s="102"/>
      <c r="DX274" s="102"/>
    </row>
    <row r="275" spans="1:128" x14ac:dyDescent="0.2">
      <c r="A275" s="105" t="s">
        <v>196</v>
      </c>
      <c r="B275" s="112">
        <v>141214</v>
      </c>
      <c r="C275" s="115">
        <v>114043</v>
      </c>
      <c r="D275" s="112">
        <v>152432</v>
      </c>
      <c r="E275" s="115">
        <v>115522</v>
      </c>
      <c r="F275" s="112">
        <v>123097</v>
      </c>
      <c r="G275" s="115">
        <v>106113</v>
      </c>
      <c r="H275" s="112">
        <v>120853</v>
      </c>
      <c r="I275" s="115">
        <v>110899</v>
      </c>
      <c r="J275" s="112">
        <v>140842</v>
      </c>
      <c r="K275" s="115">
        <v>105587</v>
      </c>
      <c r="L275" s="112">
        <v>101920</v>
      </c>
      <c r="M275" s="115">
        <v>102754</v>
      </c>
      <c r="N275" s="112">
        <v>101332</v>
      </c>
      <c r="O275" s="114">
        <v>95075</v>
      </c>
      <c r="P275" s="112">
        <v>123278</v>
      </c>
      <c r="Q275" s="114">
        <v>93108</v>
      </c>
      <c r="R275" s="112">
        <v>104696</v>
      </c>
      <c r="S275" s="114">
        <v>94157</v>
      </c>
      <c r="T275" s="108">
        <v>97964</v>
      </c>
      <c r="U275" s="114">
        <v>88748</v>
      </c>
      <c r="V275" s="112">
        <v>146016</v>
      </c>
      <c r="W275" s="115">
        <v>105556</v>
      </c>
      <c r="X275" s="112">
        <v>115197</v>
      </c>
      <c r="Y275" s="114">
        <v>96103</v>
      </c>
      <c r="Z275" s="112">
        <v>114034</v>
      </c>
      <c r="AA275" s="114">
        <v>99236</v>
      </c>
      <c r="AB275" s="112">
        <v>133065</v>
      </c>
      <c r="AC275" s="114">
        <v>98284</v>
      </c>
      <c r="AD275" s="108">
        <v>69878</v>
      </c>
      <c r="AE275" s="114">
        <v>49474</v>
      </c>
      <c r="AF275" s="108">
        <v>64065</v>
      </c>
      <c r="AG275" s="114">
        <v>45000</v>
      </c>
      <c r="AH275" s="108">
        <v>68062</v>
      </c>
      <c r="AI275" s="114">
        <v>40385</v>
      </c>
      <c r="AJ275" s="108">
        <v>48263</v>
      </c>
      <c r="AK275" s="114">
        <v>36466</v>
      </c>
      <c r="AL275" s="108">
        <v>24510</v>
      </c>
      <c r="AM275" s="114">
        <v>35046</v>
      </c>
      <c r="AN275" s="107">
        <v>9484</v>
      </c>
      <c r="AO275" s="114">
        <v>26380</v>
      </c>
      <c r="AP275" s="107">
        <v>6654</v>
      </c>
      <c r="AQ275" s="114">
        <v>20210</v>
      </c>
      <c r="AR275" s="107">
        <v>3790</v>
      </c>
      <c r="AS275" s="114">
        <v>14854</v>
      </c>
      <c r="AT275" s="107">
        <v>1643</v>
      </c>
      <c r="AU275" s="114">
        <v>12110</v>
      </c>
      <c r="AV275" s="106">
        <v>634</v>
      </c>
      <c r="AW275" s="104">
        <v>8193</v>
      </c>
      <c r="AX275" s="106">
        <v>743</v>
      </c>
      <c r="AY275" s="104">
        <v>5687</v>
      </c>
      <c r="AZ275" s="102"/>
      <c r="BA275" s="104">
        <v>2822</v>
      </c>
      <c r="BB275" s="106">
        <v>129</v>
      </c>
      <c r="BC275" s="104">
        <v>1594</v>
      </c>
      <c r="BD275" s="102"/>
      <c r="BE275" s="103">
        <v>819</v>
      </c>
      <c r="BF275" s="106">
        <v>129</v>
      </c>
      <c r="BG275" s="103">
        <v>632</v>
      </c>
      <c r="BH275" s="102"/>
      <c r="BI275" s="103">
        <v>623</v>
      </c>
      <c r="BJ275" s="106">
        <v>129</v>
      </c>
      <c r="BK275" s="103">
        <v>913</v>
      </c>
      <c r="BL275" s="102"/>
      <c r="BM275" s="103">
        <v>555</v>
      </c>
      <c r="BN275" s="102"/>
      <c r="BO275" s="103">
        <v>632</v>
      </c>
      <c r="BP275" s="102"/>
      <c r="BQ275" s="103">
        <v>396</v>
      </c>
      <c r="BR275" s="102"/>
      <c r="BS275" s="103">
        <v>430</v>
      </c>
      <c r="BT275" s="102"/>
      <c r="BU275" s="103">
        <v>268</v>
      </c>
      <c r="BV275" s="102"/>
      <c r="BW275" s="103">
        <v>286</v>
      </c>
      <c r="BX275" s="102"/>
      <c r="BY275" s="103">
        <v>246</v>
      </c>
      <c r="BZ275" s="102"/>
      <c r="CA275" s="103">
        <v>194</v>
      </c>
      <c r="CB275" s="102"/>
      <c r="CC275" s="103">
        <v>215</v>
      </c>
      <c r="CD275" s="102"/>
      <c r="CE275" s="103">
        <v>214</v>
      </c>
      <c r="CF275" s="102"/>
      <c r="CG275" s="103">
        <v>191</v>
      </c>
      <c r="CH275" s="102"/>
      <c r="CI275" s="103">
        <v>131</v>
      </c>
      <c r="CJ275" s="102"/>
      <c r="CK275" s="103">
        <v>100</v>
      </c>
      <c r="CL275" s="102"/>
      <c r="CM275" s="103">
        <v>264</v>
      </c>
      <c r="CN275" s="102"/>
      <c r="CO275" s="109">
        <v>42</v>
      </c>
      <c r="CP275" s="102"/>
      <c r="CQ275" s="103">
        <v>262</v>
      </c>
      <c r="CR275" s="102"/>
      <c r="CS275" s="109">
        <v>36</v>
      </c>
      <c r="CT275" s="102"/>
      <c r="CU275" s="103">
        <v>107</v>
      </c>
      <c r="CV275" s="102"/>
      <c r="CW275" s="103">
        <v>224</v>
      </c>
      <c r="CX275" s="102"/>
      <c r="CY275" s="103">
        <v>119</v>
      </c>
      <c r="CZ275" s="102"/>
      <c r="DA275" s="103">
        <v>314</v>
      </c>
      <c r="DB275" s="102"/>
      <c r="DC275" s="103">
        <v>153</v>
      </c>
      <c r="DD275" s="102"/>
      <c r="DE275" s="103">
        <v>120</v>
      </c>
      <c r="DF275" s="102"/>
      <c r="DG275" s="103">
        <v>109</v>
      </c>
      <c r="DH275" s="102"/>
      <c r="DI275" s="102"/>
      <c r="DJ275" s="102"/>
      <c r="DK275" s="102"/>
      <c r="DL275" s="102"/>
      <c r="DM275" s="102"/>
      <c r="DN275" s="102"/>
      <c r="DO275" s="102"/>
      <c r="DP275" s="102"/>
      <c r="DQ275" s="102"/>
      <c r="DR275" s="102"/>
      <c r="DS275" s="102"/>
      <c r="DT275" s="102"/>
      <c r="DU275" s="102"/>
      <c r="DV275" s="102"/>
      <c r="DW275" s="102"/>
      <c r="DX275" s="102"/>
    </row>
    <row r="276" spans="1:128" x14ac:dyDescent="0.2">
      <c r="A276" s="105" t="s">
        <v>198</v>
      </c>
      <c r="B276" s="102"/>
      <c r="C276" s="102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12">
        <v>416386</v>
      </c>
      <c r="O276" s="103">
        <v>946</v>
      </c>
      <c r="P276" s="113">
        <v>1642841</v>
      </c>
      <c r="Q276" s="114">
        <v>15354</v>
      </c>
      <c r="R276" s="113">
        <v>1938602</v>
      </c>
      <c r="S276" s="114">
        <v>35233</v>
      </c>
      <c r="T276" s="113">
        <v>2740002</v>
      </c>
      <c r="U276" s="114">
        <v>52933</v>
      </c>
      <c r="V276" s="113">
        <v>6401986</v>
      </c>
      <c r="W276" s="114">
        <v>75819</v>
      </c>
      <c r="X276" s="113">
        <v>5015242</v>
      </c>
      <c r="Y276" s="114">
        <v>81065</v>
      </c>
      <c r="Z276" s="113">
        <v>5052231</v>
      </c>
      <c r="AA276" s="114">
        <v>86401</v>
      </c>
      <c r="AB276" s="113">
        <v>6645377</v>
      </c>
      <c r="AC276" s="114">
        <v>91971</v>
      </c>
      <c r="AD276" s="113">
        <v>6449682</v>
      </c>
      <c r="AE276" s="114">
        <v>91422</v>
      </c>
      <c r="AF276" s="113">
        <v>6716016</v>
      </c>
      <c r="AG276" s="115">
        <v>103950</v>
      </c>
      <c r="AH276" s="113">
        <v>8573683</v>
      </c>
      <c r="AI276" s="115">
        <v>109306</v>
      </c>
      <c r="AJ276" s="113">
        <v>8857818</v>
      </c>
      <c r="AK276" s="115">
        <v>119125</v>
      </c>
      <c r="AL276" s="113">
        <v>8906795</v>
      </c>
      <c r="AM276" s="115">
        <v>123587</v>
      </c>
      <c r="AN276" s="118">
        <v>11094844</v>
      </c>
      <c r="AO276" s="115">
        <v>119463</v>
      </c>
      <c r="AP276" s="113">
        <v>8858594</v>
      </c>
      <c r="AQ276" s="115">
        <v>117998</v>
      </c>
      <c r="AR276" s="113">
        <v>9200748</v>
      </c>
      <c r="AS276" s="115">
        <v>117888</v>
      </c>
      <c r="AT276" s="118">
        <v>11444058</v>
      </c>
      <c r="AU276" s="115">
        <v>127933</v>
      </c>
      <c r="AV276" s="113">
        <v>9442575</v>
      </c>
      <c r="AW276" s="115">
        <v>115809</v>
      </c>
      <c r="AX276" s="113">
        <v>9567905</v>
      </c>
      <c r="AY276" s="115">
        <v>124280</v>
      </c>
      <c r="AZ276" s="118">
        <v>11514068</v>
      </c>
      <c r="BA276" s="115">
        <v>117480</v>
      </c>
      <c r="BB276" s="113">
        <v>9327814</v>
      </c>
      <c r="BC276" s="115">
        <v>117115</v>
      </c>
      <c r="BD276" s="113">
        <v>9081671</v>
      </c>
      <c r="BE276" s="115">
        <v>119801</v>
      </c>
      <c r="BF276" s="118">
        <v>11580918</v>
      </c>
      <c r="BG276" s="115">
        <v>108746</v>
      </c>
      <c r="BH276" s="113">
        <v>9593341</v>
      </c>
      <c r="BI276" s="115">
        <v>125297</v>
      </c>
      <c r="BJ276" s="113">
        <v>9226539</v>
      </c>
      <c r="BK276" s="115">
        <v>113550</v>
      </c>
      <c r="BL276" s="118">
        <v>11170478</v>
      </c>
      <c r="BM276" s="114">
        <v>99968</v>
      </c>
      <c r="BN276" s="113">
        <v>8544999</v>
      </c>
      <c r="BO276" s="115">
        <v>108413</v>
      </c>
      <c r="BP276" s="113">
        <v>8800494</v>
      </c>
      <c r="BQ276" s="115">
        <v>102555</v>
      </c>
      <c r="BR276" s="118">
        <v>11622369</v>
      </c>
      <c r="BS276" s="115">
        <v>112075</v>
      </c>
      <c r="BT276" s="113">
        <v>8495224</v>
      </c>
      <c r="BU276" s="115">
        <v>112412</v>
      </c>
      <c r="BV276" s="113">
        <v>8877293</v>
      </c>
      <c r="BW276" s="115">
        <v>102253</v>
      </c>
      <c r="BX276" s="113">
        <v>7820411</v>
      </c>
      <c r="BY276" s="114">
        <v>71116</v>
      </c>
      <c r="BZ276" s="113">
        <v>4299523</v>
      </c>
      <c r="CA276" s="114">
        <v>55249</v>
      </c>
      <c r="CB276" s="113">
        <v>3046803</v>
      </c>
      <c r="CC276" s="114">
        <v>38145</v>
      </c>
      <c r="CD276" s="113">
        <v>1701434</v>
      </c>
      <c r="CE276" s="114">
        <v>23728</v>
      </c>
      <c r="CF276" s="112">
        <v>138944</v>
      </c>
      <c r="CG276" s="114">
        <v>14668</v>
      </c>
      <c r="CH276" s="108">
        <v>33949</v>
      </c>
      <c r="CI276" s="104">
        <v>8757</v>
      </c>
      <c r="CJ276" s="108">
        <v>75156</v>
      </c>
      <c r="CK276" s="104">
        <v>6017</v>
      </c>
      <c r="CL276" s="108">
        <v>17969</v>
      </c>
      <c r="CM276" s="104">
        <v>2954</v>
      </c>
      <c r="CN276" s="107">
        <v>3981</v>
      </c>
      <c r="CO276" s="104">
        <v>1372</v>
      </c>
      <c r="CP276" s="107">
        <v>4627</v>
      </c>
      <c r="CQ276" s="104">
        <v>1111</v>
      </c>
      <c r="CR276" s="107">
        <v>2513</v>
      </c>
      <c r="CS276" s="103">
        <v>810</v>
      </c>
      <c r="CT276" s="107">
        <v>5907</v>
      </c>
      <c r="CU276" s="103">
        <v>704</v>
      </c>
      <c r="CV276" s="107">
        <v>4182</v>
      </c>
      <c r="CW276" s="103">
        <v>408</v>
      </c>
      <c r="CX276" s="107">
        <v>1275</v>
      </c>
      <c r="CY276" s="103">
        <v>247</v>
      </c>
      <c r="CZ276" s="106">
        <v>637</v>
      </c>
      <c r="DA276" s="103">
        <v>183</v>
      </c>
      <c r="DB276" s="102"/>
      <c r="DC276" s="103">
        <v>147</v>
      </c>
      <c r="DD276" s="102"/>
      <c r="DE276" s="109">
        <v>74</v>
      </c>
      <c r="DF276" s="102"/>
      <c r="DG276" s="109">
        <v>47</v>
      </c>
      <c r="DH276" s="102"/>
      <c r="DI276" s="102"/>
      <c r="DJ276" s="102"/>
      <c r="DK276" s="102"/>
      <c r="DL276" s="102"/>
      <c r="DM276" s="102"/>
      <c r="DN276" s="102"/>
      <c r="DO276" s="102"/>
      <c r="DP276" s="102"/>
      <c r="DQ276" s="106">
        <v>611</v>
      </c>
      <c r="DR276" s="102"/>
      <c r="DS276" s="102"/>
      <c r="DT276" s="102"/>
      <c r="DU276" s="102"/>
      <c r="DV276" s="102"/>
      <c r="DW276" s="102"/>
      <c r="DX276" s="102"/>
    </row>
    <row r="277" spans="1:128" x14ac:dyDescent="0.2">
      <c r="A277" s="105" t="s">
        <v>782</v>
      </c>
      <c r="B277" s="102"/>
      <c r="C277" s="102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  <c r="AA277" s="102"/>
      <c r="AB277" s="102"/>
      <c r="AC277" s="102"/>
      <c r="AD277" s="102"/>
      <c r="AE277" s="102"/>
      <c r="AF277" s="102"/>
      <c r="AG277" s="102"/>
      <c r="AH277" s="102"/>
      <c r="AI277" s="102"/>
      <c r="AJ277" s="102"/>
      <c r="AK277" s="102"/>
      <c r="AL277" s="102"/>
      <c r="AM277" s="102"/>
      <c r="AN277" s="102"/>
      <c r="AO277" s="102"/>
      <c r="AP277" s="102"/>
      <c r="AQ277" s="102"/>
      <c r="AR277" s="102"/>
      <c r="AS277" s="102"/>
      <c r="AT277" s="102"/>
      <c r="AU277" s="102"/>
      <c r="AV277" s="102"/>
      <c r="AW277" s="102"/>
      <c r="AX277" s="102"/>
      <c r="AY277" s="102"/>
      <c r="AZ277" s="102"/>
      <c r="BA277" s="102"/>
      <c r="BB277" s="102"/>
      <c r="BC277" s="102"/>
      <c r="BD277" s="102"/>
      <c r="BE277" s="102"/>
      <c r="BF277" s="102"/>
      <c r="BG277" s="102"/>
      <c r="BH277" s="102"/>
      <c r="BI277" s="102"/>
      <c r="BJ277" s="102"/>
      <c r="BK277" s="102"/>
      <c r="BL277" s="102"/>
      <c r="BM277" s="102"/>
      <c r="BN277" s="102"/>
      <c r="BO277" s="102"/>
      <c r="BP277" s="102"/>
      <c r="BQ277" s="102"/>
      <c r="BR277" s="102"/>
      <c r="BS277" s="102"/>
      <c r="BT277" s="102"/>
      <c r="BU277" s="102"/>
      <c r="BV277" s="102"/>
      <c r="BW277" s="102"/>
      <c r="BX277" s="102"/>
      <c r="BY277" s="102"/>
      <c r="BZ277" s="102"/>
      <c r="CA277" s="102"/>
      <c r="CB277" s="102"/>
      <c r="CC277" s="102"/>
      <c r="CD277" s="102"/>
      <c r="CE277" s="102"/>
      <c r="CF277" s="102"/>
      <c r="CG277" s="102"/>
      <c r="CH277" s="102"/>
      <c r="CI277" s="102"/>
      <c r="CJ277" s="112">
        <v>132328</v>
      </c>
      <c r="CK277" s="111">
        <v>3</v>
      </c>
      <c r="CL277" s="113">
        <v>1230151</v>
      </c>
      <c r="CM277" s="104">
        <v>2756</v>
      </c>
      <c r="CN277" s="112">
        <v>421111</v>
      </c>
      <c r="CO277" s="104">
        <v>4118</v>
      </c>
      <c r="CP277" s="112">
        <v>562063</v>
      </c>
      <c r="CQ277" s="104">
        <v>4871</v>
      </c>
      <c r="CR277" s="112">
        <v>387848</v>
      </c>
      <c r="CS277" s="104">
        <v>5059</v>
      </c>
      <c r="CT277" s="112">
        <v>529908</v>
      </c>
      <c r="CU277" s="104">
        <v>5945</v>
      </c>
      <c r="CV277" s="112">
        <v>525063</v>
      </c>
      <c r="CW277" s="104">
        <v>5825</v>
      </c>
      <c r="CX277" s="112">
        <v>280443</v>
      </c>
      <c r="CY277" s="104">
        <v>5988</v>
      </c>
      <c r="CZ277" s="112">
        <v>288128</v>
      </c>
      <c r="DA277" s="104">
        <v>5914</v>
      </c>
      <c r="DB277" s="112">
        <v>423820</v>
      </c>
      <c r="DC277" s="104">
        <v>6040</v>
      </c>
      <c r="DD277" s="112">
        <v>206101</v>
      </c>
      <c r="DE277" s="104">
        <v>6209</v>
      </c>
      <c r="DF277" s="108">
        <v>66514</v>
      </c>
      <c r="DG277" s="104">
        <v>4343</v>
      </c>
      <c r="DH277" s="107">
        <v>8559</v>
      </c>
      <c r="DI277" s="107">
        <v>2379</v>
      </c>
      <c r="DJ277" s="107">
        <v>1164</v>
      </c>
      <c r="DK277" s="107">
        <v>1149</v>
      </c>
      <c r="DL277" s="107">
        <v>1957</v>
      </c>
      <c r="DM277" s="107">
        <v>1428</v>
      </c>
      <c r="DN277" s="106">
        <v>527</v>
      </c>
      <c r="DO277" s="102"/>
      <c r="DP277" s="102"/>
      <c r="DQ277" s="106">
        <v>517</v>
      </c>
      <c r="DR277" s="102"/>
      <c r="DS277" s="102"/>
      <c r="DT277" s="106">
        <v>501</v>
      </c>
      <c r="DU277" s="102"/>
      <c r="DV277" s="102"/>
      <c r="DW277" s="102"/>
      <c r="DX277" s="102"/>
    </row>
    <row r="278" spans="1:128" x14ac:dyDescent="0.2">
      <c r="A278" s="105" t="s">
        <v>208</v>
      </c>
      <c r="B278" s="102"/>
      <c r="C278" s="102"/>
      <c r="D278" s="102"/>
      <c r="E278" s="102"/>
      <c r="F278" s="102"/>
      <c r="G278" s="102"/>
      <c r="H278" s="102"/>
      <c r="I278" s="103">
        <v>106</v>
      </c>
      <c r="J278" s="102"/>
      <c r="K278" s="103">
        <v>116</v>
      </c>
      <c r="L278" s="102"/>
      <c r="M278" s="102"/>
      <c r="N278" s="102"/>
      <c r="O278" s="103">
        <v>135</v>
      </c>
      <c r="P278" s="102"/>
      <c r="Q278" s="103">
        <v>342</v>
      </c>
      <c r="R278" s="102"/>
      <c r="S278" s="103">
        <v>106</v>
      </c>
      <c r="T278" s="102"/>
      <c r="U278" s="102"/>
      <c r="V278" s="102"/>
      <c r="W278" s="102"/>
      <c r="X278" s="102"/>
      <c r="Y278" s="102"/>
      <c r="Z278" s="102"/>
      <c r="AA278" s="103">
        <v>211</v>
      </c>
      <c r="AB278" s="102"/>
      <c r="AC278" s="102"/>
      <c r="AD278" s="102"/>
      <c r="AE278" s="102"/>
      <c r="AF278" s="102"/>
      <c r="AG278" s="102"/>
      <c r="AH278" s="102"/>
      <c r="AI278" s="102"/>
      <c r="AJ278" s="102"/>
      <c r="AK278" s="102"/>
      <c r="AL278" s="102"/>
      <c r="AM278" s="102"/>
      <c r="AN278" s="102"/>
      <c r="AO278" s="102"/>
      <c r="AP278" s="102"/>
      <c r="AQ278" s="109">
        <v>46</v>
      </c>
      <c r="AR278" s="102"/>
      <c r="AS278" s="102"/>
      <c r="AT278" s="102"/>
      <c r="AU278" s="102"/>
      <c r="AV278" s="102"/>
      <c r="AW278" s="102"/>
      <c r="AX278" s="102"/>
      <c r="AY278" s="102"/>
      <c r="AZ278" s="102"/>
      <c r="BA278" s="102"/>
      <c r="BB278" s="102"/>
      <c r="BC278" s="102"/>
      <c r="BD278" s="102"/>
      <c r="BE278" s="102"/>
      <c r="BF278" s="102"/>
      <c r="BG278" s="102"/>
      <c r="BH278" s="102"/>
      <c r="BI278" s="102"/>
      <c r="BJ278" s="102"/>
      <c r="BK278" s="102"/>
      <c r="BL278" s="102"/>
      <c r="BM278" s="102"/>
      <c r="BN278" s="102"/>
      <c r="BO278" s="102"/>
      <c r="BP278" s="102"/>
      <c r="BQ278" s="102"/>
      <c r="BR278" s="102"/>
      <c r="BS278" s="102"/>
      <c r="BT278" s="102"/>
      <c r="BU278" s="102"/>
      <c r="BV278" s="102"/>
      <c r="BW278" s="102"/>
      <c r="BX278" s="102"/>
      <c r="BY278" s="102"/>
      <c r="BZ278" s="102"/>
      <c r="CA278" s="102"/>
      <c r="CB278" s="102"/>
      <c r="CC278" s="102"/>
      <c r="CD278" s="102"/>
      <c r="CE278" s="102"/>
      <c r="CF278" s="102"/>
      <c r="CG278" s="102"/>
      <c r="CH278" s="102"/>
      <c r="CI278" s="102"/>
      <c r="CJ278" s="102"/>
      <c r="CK278" s="102"/>
      <c r="CL278" s="102"/>
      <c r="CM278" s="102"/>
      <c r="CN278" s="102"/>
      <c r="CO278" s="102"/>
      <c r="CP278" s="102"/>
      <c r="CQ278" s="102"/>
      <c r="CR278" s="102"/>
      <c r="CS278" s="102"/>
      <c r="CT278" s="102"/>
      <c r="CU278" s="102"/>
      <c r="CV278" s="102"/>
      <c r="CW278" s="102"/>
      <c r="CX278" s="102"/>
      <c r="CY278" s="102"/>
      <c r="CZ278" s="102"/>
      <c r="DA278" s="102"/>
      <c r="DB278" s="102"/>
      <c r="DC278" s="102"/>
      <c r="DD278" s="102"/>
      <c r="DE278" s="102"/>
      <c r="DF278" s="102"/>
      <c r="DG278" s="102"/>
      <c r="DH278" s="102"/>
      <c r="DI278" s="102"/>
      <c r="DJ278" s="102"/>
      <c r="DK278" s="102"/>
      <c r="DL278" s="102"/>
      <c r="DM278" s="102"/>
      <c r="DN278" s="102"/>
      <c r="DO278" s="102"/>
      <c r="DP278" s="102"/>
      <c r="DQ278" s="102"/>
      <c r="DR278" s="102"/>
      <c r="DS278" s="102"/>
      <c r="DT278" s="102"/>
      <c r="DU278" s="102"/>
      <c r="DV278" s="102"/>
      <c r="DW278" s="102"/>
      <c r="DX278" s="102"/>
    </row>
    <row r="279" spans="1:128" x14ac:dyDescent="0.2">
      <c r="A279" s="105" t="s">
        <v>211</v>
      </c>
      <c r="B279" s="102"/>
      <c r="C279" s="102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3">
        <v>129</v>
      </c>
      <c r="R279" s="102"/>
      <c r="S279" s="102"/>
      <c r="T279" s="102"/>
      <c r="U279" s="102"/>
      <c r="V279" s="102"/>
      <c r="W279" s="102"/>
      <c r="X279" s="102"/>
      <c r="Y279" s="102"/>
      <c r="Z279" s="102"/>
      <c r="AA279" s="109">
        <v>75</v>
      </c>
      <c r="AB279" s="102"/>
      <c r="AC279" s="111">
        <v>3</v>
      </c>
      <c r="AD279" s="102"/>
      <c r="AE279" s="102"/>
      <c r="AF279" s="102"/>
      <c r="AG279" s="111">
        <v>2</v>
      </c>
      <c r="AH279" s="102"/>
      <c r="AI279" s="102"/>
      <c r="AJ279" s="102"/>
      <c r="AK279" s="102"/>
      <c r="AL279" s="102"/>
      <c r="AM279" s="102"/>
      <c r="AN279" s="102"/>
      <c r="AO279" s="102"/>
      <c r="AP279" s="102"/>
      <c r="AQ279" s="102"/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102"/>
      <c r="BB279" s="102"/>
      <c r="BC279" s="102"/>
      <c r="BD279" s="102"/>
      <c r="BE279" s="102"/>
      <c r="BF279" s="102"/>
      <c r="BG279" s="102"/>
      <c r="BH279" s="102"/>
      <c r="BI279" s="102"/>
      <c r="BJ279" s="102"/>
      <c r="BK279" s="102"/>
      <c r="BL279" s="102"/>
      <c r="BM279" s="102"/>
      <c r="BN279" s="102"/>
      <c r="BO279" s="102"/>
      <c r="BP279" s="102"/>
      <c r="BQ279" s="102"/>
      <c r="BR279" s="102"/>
      <c r="BS279" s="102"/>
      <c r="BT279" s="102"/>
      <c r="BU279" s="102"/>
      <c r="BV279" s="102"/>
      <c r="BW279" s="102"/>
      <c r="BX279" s="102"/>
      <c r="BY279" s="102"/>
      <c r="BZ279" s="102"/>
      <c r="CA279" s="102"/>
      <c r="CB279" s="102"/>
      <c r="CC279" s="102"/>
      <c r="CD279" s="102"/>
      <c r="CE279" s="102"/>
      <c r="CF279" s="102"/>
      <c r="CG279" s="102"/>
      <c r="CH279" s="102"/>
      <c r="CI279" s="102"/>
      <c r="CJ279" s="102"/>
      <c r="CK279" s="102"/>
      <c r="CL279" s="102"/>
      <c r="CM279" s="102"/>
      <c r="CN279" s="102"/>
      <c r="CO279" s="102"/>
      <c r="CP279" s="102"/>
      <c r="CQ279" s="102"/>
      <c r="CR279" s="102"/>
      <c r="CS279" s="102"/>
      <c r="CT279" s="102"/>
      <c r="CU279" s="102"/>
      <c r="CV279" s="102"/>
      <c r="CW279" s="102"/>
      <c r="CX279" s="102"/>
      <c r="CY279" s="102"/>
      <c r="CZ279" s="102"/>
      <c r="DA279" s="102"/>
      <c r="DB279" s="102"/>
      <c r="DC279" s="102"/>
      <c r="DD279" s="102"/>
      <c r="DE279" s="102"/>
      <c r="DF279" s="102"/>
      <c r="DG279" s="102"/>
      <c r="DH279" s="102"/>
      <c r="DI279" s="102"/>
      <c r="DJ279" s="102"/>
      <c r="DK279" s="102"/>
      <c r="DL279" s="102"/>
      <c r="DM279" s="102"/>
      <c r="DN279" s="102"/>
      <c r="DO279" s="102"/>
      <c r="DP279" s="102"/>
      <c r="DQ279" s="102"/>
      <c r="DR279" s="102"/>
      <c r="DS279" s="102"/>
      <c r="DT279" s="102"/>
      <c r="DU279" s="102"/>
      <c r="DV279" s="102"/>
      <c r="DW279" s="102"/>
      <c r="DX279" s="102"/>
    </row>
    <row r="280" spans="1:128" x14ac:dyDescent="0.2">
      <c r="A280" s="105" t="s">
        <v>216</v>
      </c>
      <c r="B280" s="102"/>
      <c r="C280" s="109">
        <v>68</v>
      </c>
      <c r="D280" s="102"/>
      <c r="E280" s="109">
        <v>71</v>
      </c>
      <c r="F280" s="102"/>
      <c r="G280" s="109">
        <v>64</v>
      </c>
      <c r="H280" s="102"/>
      <c r="I280" s="103">
        <v>346</v>
      </c>
      <c r="J280" s="102"/>
      <c r="K280" s="103">
        <v>258</v>
      </c>
      <c r="L280" s="102"/>
      <c r="M280" s="103">
        <v>110</v>
      </c>
      <c r="N280" s="102"/>
      <c r="O280" s="103">
        <v>264</v>
      </c>
      <c r="P280" s="102"/>
      <c r="Q280" s="103">
        <v>274</v>
      </c>
      <c r="R280" s="102"/>
      <c r="S280" s="103">
        <v>265</v>
      </c>
      <c r="T280" s="102"/>
      <c r="U280" s="102"/>
      <c r="V280" s="102"/>
      <c r="W280" s="103">
        <v>101</v>
      </c>
      <c r="X280" s="102"/>
      <c r="Y280" s="102"/>
      <c r="Z280" s="102"/>
      <c r="AA280" s="102"/>
      <c r="AB280" s="102"/>
      <c r="AC280" s="103">
        <v>249</v>
      </c>
      <c r="AD280" s="102"/>
      <c r="AE280" s="102"/>
      <c r="AF280" s="102"/>
      <c r="AG280" s="109">
        <v>36</v>
      </c>
      <c r="AH280" s="102"/>
      <c r="AI280" s="109">
        <v>30</v>
      </c>
      <c r="AJ280" s="102"/>
      <c r="AK280" s="109">
        <v>60</v>
      </c>
      <c r="AL280" s="102"/>
      <c r="AM280" s="102"/>
      <c r="AN280" s="102"/>
      <c r="AO280" s="103">
        <v>265</v>
      </c>
      <c r="AP280" s="102"/>
      <c r="AQ280" s="109">
        <v>82</v>
      </c>
      <c r="AR280" s="102"/>
      <c r="AS280" s="109">
        <v>73</v>
      </c>
      <c r="AT280" s="102"/>
      <c r="AU280" s="102"/>
      <c r="AV280" s="102"/>
      <c r="AW280" s="109">
        <v>30</v>
      </c>
      <c r="AX280" s="102"/>
      <c r="AY280" s="102"/>
      <c r="AZ280" s="102"/>
      <c r="BA280" s="102"/>
      <c r="BB280" s="102"/>
      <c r="BC280" s="109">
        <v>64</v>
      </c>
      <c r="BD280" s="102"/>
      <c r="BE280" s="102"/>
      <c r="BF280" s="102"/>
      <c r="BG280" s="102"/>
      <c r="BH280" s="102"/>
      <c r="BI280" s="102"/>
      <c r="BJ280" s="102"/>
      <c r="BK280" s="109">
        <v>31</v>
      </c>
      <c r="BL280" s="102"/>
      <c r="BM280" s="102"/>
      <c r="BN280" s="102"/>
      <c r="BO280" s="102"/>
      <c r="BP280" s="102"/>
      <c r="BQ280" s="102"/>
      <c r="BR280" s="102"/>
      <c r="BS280" s="102"/>
      <c r="BT280" s="102"/>
      <c r="BU280" s="109">
        <v>70</v>
      </c>
      <c r="BV280" s="102"/>
      <c r="BW280" s="102"/>
      <c r="BX280" s="102"/>
      <c r="BY280" s="109">
        <v>77</v>
      </c>
      <c r="BZ280" s="102"/>
      <c r="CA280" s="102"/>
      <c r="CB280" s="102"/>
      <c r="CC280" s="102"/>
      <c r="CD280" s="102"/>
      <c r="CE280" s="102"/>
      <c r="CF280" s="102"/>
      <c r="CG280" s="102"/>
      <c r="CH280" s="102"/>
      <c r="CI280" s="102"/>
      <c r="CJ280" s="102"/>
      <c r="CK280" s="109">
        <v>35</v>
      </c>
      <c r="CL280" s="102"/>
      <c r="CM280" s="102"/>
      <c r="CN280" s="102"/>
      <c r="CO280" s="102"/>
      <c r="CP280" s="102"/>
      <c r="CQ280" s="109">
        <v>92</v>
      </c>
      <c r="CR280" s="102"/>
      <c r="CS280" s="102"/>
      <c r="CT280" s="102"/>
      <c r="CU280" s="109">
        <v>80</v>
      </c>
      <c r="CV280" s="102"/>
      <c r="CW280" s="102"/>
      <c r="CX280" s="102"/>
      <c r="CY280" s="102"/>
      <c r="CZ280" s="102"/>
      <c r="DA280" s="102"/>
      <c r="DB280" s="102"/>
      <c r="DC280" s="102"/>
      <c r="DD280" s="102"/>
      <c r="DE280" s="102"/>
      <c r="DF280" s="102"/>
      <c r="DG280" s="102"/>
      <c r="DH280" s="102"/>
      <c r="DI280" s="102"/>
      <c r="DJ280" s="102"/>
      <c r="DK280" s="102"/>
      <c r="DL280" s="102"/>
      <c r="DM280" s="102"/>
      <c r="DN280" s="102"/>
      <c r="DO280" s="102"/>
      <c r="DP280" s="102"/>
      <c r="DQ280" s="102"/>
      <c r="DR280" s="102"/>
      <c r="DS280" s="102"/>
      <c r="DT280" s="102"/>
      <c r="DU280" s="102"/>
      <c r="DV280" s="102"/>
      <c r="DW280" s="102"/>
      <c r="DX280" s="102"/>
    </row>
    <row r="281" spans="1:128" x14ac:dyDescent="0.2">
      <c r="A281" s="105" t="s">
        <v>218</v>
      </c>
      <c r="B281" s="102"/>
      <c r="C281" s="103">
        <v>370</v>
      </c>
      <c r="D281" s="102"/>
      <c r="E281" s="103">
        <v>392</v>
      </c>
      <c r="F281" s="102"/>
      <c r="G281" s="103">
        <v>224</v>
      </c>
      <c r="H281" s="102"/>
      <c r="I281" s="103">
        <v>216</v>
      </c>
      <c r="J281" s="102"/>
      <c r="K281" s="103">
        <v>197</v>
      </c>
      <c r="L281" s="102"/>
      <c r="M281" s="103">
        <v>311</v>
      </c>
      <c r="N281" s="102"/>
      <c r="O281" s="103">
        <v>303</v>
      </c>
      <c r="P281" s="102"/>
      <c r="Q281" s="103">
        <v>270</v>
      </c>
      <c r="R281" s="102"/>
      <c r="S281" s="103">
        <v>246</v>
      </c>
      <c r="T281" s="102"/>
      <c r="U281" s="103">
        <v>204</v>
      </c>
      <c r="V281" s="102"/>
      <c r="W281" s="103">
        <v>291</v>
      </c>
      <c r="X281" s="102"/>
      <c r="Y281" s="103">
        <v>154</v>
      </c>
      <c r="Z281" s="102"/>
      <c r="AA281" s="103">
        <v>183</v>
      </c>
      <c r="AB281" s="102"/>
      <c r="AC281" s="109">
        <v>83</v>
      </c>
      <c r="AD281" s="102"/>
      <c r="AE281" s="103">
        <v>105</v>
      </c>
      <c r="AF281" s="102"/>
      <c r="AG281" s="103">
        <v>138</v>
      </c>
      <c r="AH281" s="102"/>
      <c r="AI281" s="109">
        <v>97</v>
      </c>
      <c r="AJ281" s="102"/>
      <c r="AK281" s="109">
        <v>80</v>
      </c>
      <c r="AL281" s="102"/>
      <c r="AM281" s="103">
        <v>106</v>
      </c>
      <c r="AN281" s="102"/>
      <c r="AO281" s="103">
        <v>138</v>
      </c>
      <c r="AP281" s="102"/>
      <c r="AQ281" s="103">
        <v>159</v>
      </c>
      <c r="AR281" s="102"/>
      <c r="AS281" s="103">
        <v>155</v>
      </c>
      <c r="AT281" s="102"/>
      <c r="AU281" s="103">
        <v>114</v>
      </c>
      <c r="AV281" s="102"/>
      <c r="AW281" s="103">
        <v>150</v>
      </c>
      <c r="AX281" s="102"/>
      <c r="AY281" s="103">
        <v>148</v>
      </c>
      <c r="AZ281" s="102"/>
      <c r="BA281" s="103">
        <v>166</v>
      </c>
      <c r="BB281" s="102"/>
      <c r="BC281" s="103">
        <v>162</v>
      </c>
      <c r="BD281" s="102"/>
      <c r="BE281" s="103">
        <v>176</v>
      </c>
      <c r="BF281" s="102"/>
      <c r="BG281" s="109">
        <v>56</v>
      </c>
      <c r="BH281" s="102"/>
      <c r="BI281" s="109">
        <v>66</v>
      </c>
      <c r="BJ281" s="102"/>
      <c r="BK281" s="109">
        <v>66</v>
      </c>
      <c r="BL281" s="102"/>
      <c r="BM281" s="109">
        <v>68</v>
      </c>
      <c r="BN281" s="102"/>
      <c r="BO281" s="109">
        <v>54</v>
      </c>
      <c r="BP281" s="102"/>
      <c r="BQ281" s="109">
        <v>90</v>
      </c>
      <c r="BR281" s="102"/>
      <c r="BS281" s="109">
        <v>80</v>
      </c>
      <c r="BT281" s="102"/>
      <c r="BU281" s="103">
        <v>110</v>
      </c>
      <c r="BV281" s="102"/>
      <c r="BW281" s="109">
        <v>85</v>
      </c>
      <c r="BX281" s="102"/>
      <c r="BY281" s="109">
        <v>94</v>
      </c>
      <c r="BZ281" s="102"/>
      <c r="CA281" s="109">
        <v>95</v>
      </c>
      <c r="CB281" s="102"/>
      <c r="CC281" s="109">
        <v>94</v>
      </c>
      <c r="CD281" s="102"/>
      <c r="CE281" s="109">
        <v>99</v>
      </c>
      <c r="CF281" s="102"/>
      <c r="CG281" s="103">
        <v>146</v>
      </c>
      <c r="CH281" s="102"/>
      <c r="CI281" s="109">
        <v>80</v>
      </c>
      <c r="CJ281" s="102"/>
      <c r="CK281" s="109">
        <v>84</v>
      </c>
      <c r="CL281" s="102"/>
      <c r="CM281" s="109">
        <v>79</v>
      </c>
      <c r="CN281" s="102"/>
      <c r="CO281" s="109">
        <v>98</v>
      </c>
      <c r="CP281" s="102"/>
      <c r="CQ281" s="109">
        <v>35</v>
      </c>
      <c r="CR281" s="102"/>
      <c r="CS281" s="109">
        <v>59</v>
      </c>
      <c r="CT281" s="102"/>
      <c r="CU281" s="109">
        <v>73</v>
      </c>
      <c r="CV281" s="102"/>
      <c r="CW281" s="109">
        <v>95</v>
      </c>
      <c r="CX281" s="102"/>
      <c r="CY281" s="109">
        <v>56</v>
      </c>
      <c r="CZ281" s="102"/>
      <c r="DA281" s="103">
        <v>105</v>
      </c>
      <c r="DB281" s="102"/>
      <c r="DC281" s="103">
        <v>110</v>
      </c>
      <c r="DD281" s="102"/>
      <c r="DE281" s="103">
        <v>143</v>
      </c>
      <c r="DF281" s="102"/>
      <c r="DG281" s="109">
        <v>73</v>
      </c>
      <c r="DH281" s="102"/>
      <c r="DI281" s="102"/>
      <c r="DJ281" s="102"/>
      <c r="DK281" s="102"/>
      <c r="DL281" s="102"/>
      <c r="DM281" s="102"/>
      <c r="DN281" s="102"/>
      <c r="DO281" s="102"/>
      <c r="DP281" s="102"/>
      <c r="DQ281" s="102"/>
      <c r="DR281" s="102"/>
      <c r="DS281" s="102"/>
      <c r="DT281" s="102"/>
      <c r="DU281" s="102"/>
      <c r="DV281" s="102"/>
      <c r="DW281" s="102"/>
      <c r="DX281" s="102"/>
    </row>
    <row r="282" spans="1:128" x14ac:dyDescent="0.2">
      <c r="A282" s="105" t="s">
        <v>787</v>
      </c>
      <c r="B282" s="112">
        <v>326370</v>
      </c>
      <c r="C282" s="115">
        <v>138478</v>
      </c>
      <c r="D282" s="112">
        <v>379281</v>
      </c>
      <c r="E282" s="115">
        <v>144575</v>
      </c>
      <c r="F282" s="112">
        <v>294295</v>
      </c>
      <c r="G282" s="115">
        <v>142330</v>
      </c>
      <c r="H282" s="112">
        <v>413722</v>
      </c>
      <c r="I282" s="115">
        <v>188641</v>
      </c>
      <c r="J282" s="112">
        <v>450021</v>
      </c>
      <c r="K282" s="115">
        <v>167838</v>
      </c>
      <c r="L282" s="112">
        <v>345945</v>
      </c>
      <c r="M282" s="115">
        <v>162953</v>
      </c>
      <c r="N282" s="112">
        <v>336826</v>
      </c>
      <c r="O282" s="115">
        <v>165671</v>
      </c>
      <c r="P282" s="112">
        <v>402265</v>
      </c>
      <c r="Q282" s="115">
        <v>160420</v>
      </c>
      <c r="R282" s="112">
        <v>300728</v>
      </c>
      <c r="S282" s="115">
        <v>158432</v>
      </c>
      <c r="T282" s="112">
        <v>328759</v>
      </c>
      <c r="U282" s="115">
        <v>151429</v>
      </c>
      <c r="V282" s="112">
        <v>408385</v>
      </c>
      <c r="W282" s="115">
        <v>175189</v>
      </c>
      <c r="X282" s="112">
        <v>333082</v>
      </c>
      <c r="Y282" s="115">
        <v>153753</v>
      </c>
      <c r="Z282" s="112">
        <v>364097</v>
      </c>
      <c r="AA282" s="115">
        <v>158754</v>
      </c>
      <c r="AB282" s="112">
        <v>406300</v>
      </c>
      <c r="AC282" s="115">
        <v>172238</v>
      </c>
      <c r="AD282" s="112">
        <v>310648</v>
      </c>
      <c r="AE282" s="115">
        <v>156877</v>
      </c>
      <c r="AF282" s="112">
        <v>397815</v>
      </c>
      <c r="AG282" s="115">
        <v>175944</v>
      </c>
      <c r="AH282" s="112">
        <v>439108</v>
      </c>
      <c r="AI282" s="115">
        <v>159264</v>
      </c>
      <c r="AJ282" s="112">
        <v>339145</v>
      </c>
      <c r="AK282" s="115">
        <v>156321</v>
      </c>
      <c r="AL282" s="112">
        <v>303770</v>
      </c>
      <c r="AM282" s="115">
        <v>145990</v>
      </c>
      <c r="AN282" s="112">
        <v>426389</v>
      </c>
      <c r="AO282" s="115">
        <v>162693</v>
      </c>
      <c r="AP282" s="112">
        <v>336124</v>
      </c>
      <c r="AQ282" s="115">
        <v>145516</v>
      </c>
      <c r="AR282" s="112">
        <v>314244</v>
      </c>
      <c r="AS282" s="115">
        <v>137492</v>
      </c>
      <c r="AT282" s="112">
        <v>377023</v>
      </c>
      <c r="AU282" s="115">
        <v>144118</v>
      </c>
      <c r="AV282" s="112">
        <v>295838</v>
      </c>
      <c r="AW282" s="115">
        <v>130685</v>
      </c>
      <c r="AX282" s="112">
        <v>327262</v>
      </c>
      <c r="AY282" s="115">
        <v>154343</v>
      </c>
      <c r="AZ282" s="112">
        <v>412787</v>
      </c>
      <c r="BA282" s="115">
        <v>146589</v>
      </c>
      <c r="BB282" s="112">
        <v>312314</v>
      </c>
      <c r="BC282" s="115">
        <v>142770</v>
      </c>
      <c r="BD282" s="112">
        <v>358659</v>
      </c>
      <c r="BE282" s="115">
        <v>166460</v>
      </c>
      <c r="BF282" s="112">
        <v>430866</v>
      </c>
      <c r="BG282" s="115">
        <v>134349</v>
      </c>
      <c r="BH282" s="112">
        <v>337529</v>
      </c>
      <c r="BI282" s="115">
        <v>150527</v>
      </c>
      <c r="BJ282" s="112">
        <v>314454</v>
      </c>
      <c r="BK282" s="115">
        <v>149381</v>
      </c>
      <c r="BL282" s="112">
        <v>436620</v>
      </c>
      <c r="BM282" s="115">
        <v>157507</v>
      </c>
      <c r="BN282" s="112">
        <v>339885</v>
      </c>
      <c r="BO282" s="115">
        <v>148617</v>
      </c>
      <c r="BP282" s="112">
        <v>290294</v>
      </c>
      <c r="BQ282" s="115">
        <v>123014</v>
      </c>
      <c r="BR282" s="112">
        <v>335531</v>
      </c>
      <c r="BS282" s="115">
        <v>125820</v>
      </c>
      <c r="BT282" s="112">
        <v>255670</v>
      </c>
      <c r="BU282" s="115">
        <v>114231</v>
      </c>
      <c r="BV282" s="112">
        <v>253597</v>
      </c>
      <c r="BW282" s="115">
        <v>121160</v>
      </c>
      <c r="BX282" s="112">
        <v>325535</v>
      </c>
      <c r="BY282" s="115">
        <v>116565</v>
      </c>
      <c r="BZ282" s="112">
        <v>252438</v>
      </c>
      <c r="CA282" s="115">
        <v>114982</v>
      </c>
      <c r="CB282" s="112">
        <v>307520</v>
      </c>
      <c r="CC282" s="115">
        <v>121934</v>
      </c>
      <c r="CD282" s="112">
        <v>379154</v>
      </c>
      <c r="CE282" s="115">
        <v>103236</v>
      </c>
      <c r="CF282" s="112">
        <v>276993</v>
      </c>
      <c r="CG282" s="115">
        <v>107530</v>
      </c>
      <c r="CH282" s="112">
        <v>273736</v>
      </c>
      <c r="CI282" s="114">
        <v>95541</v>
      </c>
      <c r="CJ282" s="112">
        <v>268308</v>
      </c>
      <c r="CK282" s="115">
        <v>104827</v>
      </c>
      <c r="CL282" s="112">
        <v>173281</v>
      </c>
      <c r="CM282" s="114">
        <v>96934</v>
      </c>
      <c r="CN282" s="112">
        <v>146028</v>
      </c>
      <c r="CO282" s="114">
        <v>71156</v>
      </c>
      <c r="CP282" s="112">
        <v>204253</v>
      </c>
      <c r="CQ282" s="114">
        <v>69263</v>
      </c>
      <c r="CR282" s="112">
        <v>156095</v>
      </c>
      <c r="CS282" s="114">
        <v>74697</v>
      </c>
      <c r="CT282" s="112">
        <v>155183</v>
      </c>
      <c r="CU282" s="114">
        <v>79364</v>
      </c>
      <c r="CV282" s="112">
        <v>227332</v>
      </c>
      <c r="CW282" s="114">
        <v>78012</v>
      </c>
      <c r="CX282" s="112">
        <v>218480</v>
      </c>
      <c r="CY282" s="114">
        <v>76081</v>
      </c>
      <c r="CZ282" s="112">
        <v>239165</v>
      </c>
      <c r="DA282" s="114">
        <v>68651</v>
      </c>
      <c r="DB282" s="112">
        <v>222265</v>
      </c>
      <c r="DC282" s="114">
        <v>54365</v>
      </c>
      <c r="DD282" s="112">
        <v>199564</v>
      </c>
      <c r="DE282" s="114">
        <v>61423</v>
      </c>
      <c r="DF282" s="112">
        <v>181047</v>
      </c>
      <c r="DG282" s="114">
        <v>47616</v>
      </c>
      <c r="DH282" s="112">
        <v>246628</v>
      </c>
      <c r="DI282" s="112">
        <v>163544</v>
      </c>
      <c r="DJ282" s="112">
        <v>125979</v>
      </c>
      <c r="DK282" s="112">
        <v>201815</v>
      </c>
      <c r="DL282" s="112">
        <v>174082</v>
      </c>
      <c r="DM282" s="112">
        <v>130050</v>
      </c>
      <c r="DN282" s="112">
        <v>189746</v>
      </c>
      <c r="DO282" s="112">
        <v>155546</v>
      </c>
      <c r="DP282" s="112">
        <v>114025</v>
      </c>
      <c r="DQ282" s="108">
        <v>67395</v>
      </c>
      <c r="DR282" s="108">
        <v>11329</v>
      </c>
      <c r="DS282" s="107">
        <v>2198</v>
      </c>
      <c r="DT282" s="107">
        <v>3240</v>
      </c>
      <c r="DU282" s="106">
        <v>344</v>
      </c>
      <c r="DV282" s="107">
        <v>1241</v>
      </c>
      <c r="DW282" s="107">
        <v>1450</v>
      </c>
      <c r="DX282" s="102"/>
    </row>
    <row r="283" spans="1:128" x14ac:dyDescent="0.2">
      <c r="A283" s="105" t="s">
        <v>225</v>
      </c>
      <c r="B283" s="106">
        <v>182</v>
      </c>
      <c r="C283" s="103">
        <v>264</v>
      </c>
      <c r="D283" s="102"/>
      <c r="E283" s="103">
        <v>278</v>
      </c>
      <c r="F283" s="102"/>
      <c r="G283" s="103">
        <v>109</v>
      </c>
      <c r="H283" s="102"/>
      <c r="I283" s="109">
        <v>63</v>
      </c>
      <c r="J283" s="102"/>
      <c r="K283" s="103">
        <v>113</v>
      </c>
      <c r="L283" s="102"/>
      <c r="M283" s="103">
        <v>144</v>
      </c>
      <c r="N283" s="102"/>
      <c r="O283" s="109">
        <v>91</v>
      </c>
      <c r="P283" s="102"/>
      <c r="Q283" s="103">
        <v>101</v>
      </c>
      <c r="R283" s="102"/>
      <c r="S283" s="109">
        <v>95</v>
      </c>
      <c r="T283" s="102"/>
      <c r="U283" s="109">
        <v>10</v>
      </c>
      <c r="V283" s="102"/>
      <c r="W283" s="109">
        <v>49</v>
      </c>
      <c r="X283" s="102"/>
      <c r="Y283" s="103">
        <v>107</v>
      </c>
      <c r="Z283" s="102"/>
      <c r="AA283" s="103">
        <v>230</v>
      </c>
      <c r="AB283" s="102"/>
      <c r="AC283" s="109">
        <v>34</v>
      </c>
      <c r="AD283" s="102"/>
      <c r="AE283" s="109">
        <v>41</v>
      </c>
      <c r="AF283" s="102"/>
      <c r="AG283" s="102"/>
      <c r="AH283" s="102"/>
      <c r="AI283" s="109">
        <v>20</v>
      </c>
      <c r="AJ283" s="102"/>
      <c r="AK283" s="102"/>
      <c r="AL283" s="102"/>
      <c r="AM283" s="109">
        <v>10</v>
      </c>
      <c r="AN283" s="102"/>
      <c r="AO283" s="109">
        <v>34</v>
      </c>
      <c r="AP283" s="102"/>
      <c r="AQ283" s="109">
        <v>83</v>
      </c>
      <c r="AR283" s="102"/>
      <c r="AS283" s="102"/>
      <c r="AT283" s="102"/>
      <c r="AU283" s="109">
        <v>74</v>
      </c>
      <c r="AV283" s="102"/>
      <c r="AW283" s="103">
        <v>136</v>
      </c>
      <c r="AX283" s="102"/>
      <c r="AY283" s="109">
        <v>73</v>
      </c>
      <c r="AZ283" s="102"/>
      <c r="BA283" s="109">
        <v>67</v>
      </c>
      <c r="BB283" s="102"/>
      <c r="BC283" s="109">
        <v>36</v>
      </c>
      <c r="BD283" s="102"/>
      <c r="BE283" s="109">
        <v>32</v>
      </c>
      <c r="BF283" s="102"/>
      <c r="BG283" s="103">
        <v>103</v>
      </c>
      <c r="BH283" s="102"/>
      <c r="BI283" s="109">
        <v>76</v>
      </c>
      <c r="BJ283" s="102"/>
      <c r="BK283" s="109">
        <v>16</v>
      </c>
      <c r="BL283" s="102"/>
      <c r="BM283" s="109">
        <v>62</v>
      </c>
      <c r="BN283" s="102"/>
      <c r="BO283" s="109">
        <v>88</v>
      </c>
      <c r="BP283" s="102"/>
      <c r="BQ283" s="109">
        <v>37</v>
      </c>
      <c r="BR283" s="102"/>
      <c r="BS283" s="103">
        <v>106</v>
      </c>
      <c r="BT283" s="102"/>
      <c r="BU283" s="109">
        <v>47</v>
      </c>
      <c r="BV283" s="102"/>
      <c r="BW283" s="109">
        <v>69</v>
      </c>
      <c r="BX283" s="102"/>
      <c r="BY283" s="109">
        <v>12</v>
      </c>
      <c r="BZ283" s="102"/>
      <c r="CA283" s="103">
        <v>164</v>
      </c>
      <c r="CB283" s="102"/>
      <c r="CC283" s="103">
        <v>243</v>
      </c>
      <c r="CD283" s="102"/>
      <c r="CE283" s="103">
        <v>223</v>
      </c>
      <c r="CF283" s="102"/>
      <c r="CG283" s="103">
        <v>183</v>
      </c>
      <c r="CH283" s="102"/>
      <c r="CI283" s="109">
        <v>97</v>
      </c>
      <c r="CJ283" s="102"/>
      <c r="CK283" s="109">
        <v>95</v>
      </c>
      <c r="CL283" s="102"/>
      <c r="CM283" s="109">
        <v>63</v>
      </c>
      <c r="CN283" s="102"/>
      <c r="CO283" s="109">
        <v>11</v>
      </c>
      <c r="CP283" s="102"/>
      <c r="CQ283" s="109">
        <v>88</v>
      </c>
      <c r="CR283" s="102"/>
      <c r="CS283" s="103">
        <v>106</v>
      </c>
      <c r="CT283" s="102"/>
      <c r="CU283" s="103">
        <v>382</v>
      </c>
      <c r="CV283" s="102"/>
      <c r="CW283" s="103">
        <v>122</v>
      </c>
      <c r="CX283" s="102"/>
      <c r="CY283" s="109">
        <v>87</v>
      </c>
      <c r="CZ283" s="102"/>
      <c r="DA283" s="103">
        <v>152</v>
      </c>
      <c r="DB283" s="102"/>
      <c r="DC283" s="103">
        <v>141</v>
      </c>
      <c r="DD283" s="102"/>
      <c r="DE283" s="109">
        <v>69</v>
      </c>
      <c r="DF283" s="102"/>
      <c r="DG283" s="103">
        <v>184</v>
      </c>
      <c r="DH283" s="102"/>
      <c r="DI283" s="102"/>
      <c r="DJ283" s="102"/>
      <c r="DK283" s="102"/>
      <c r="DL283" s="102"/>
      <c r="DM283" s="102"/>
      <c r="DN283" s="102"/>
      <c r="DO283" s="102"/>
      <c r="DP283" s="102"/>
      <c r="DQ283" s="102"/>
      <c r="DR283" s="102"/>
      <c r="DS283" s="102"/>
      <c r="DT283" s="102"/>
      <c r="DU283" s="102"/>
      <c r="DV283" s="102"/>
      <c r="DW283" s="102"/>
      <c r="DX283" s="102"/>
    </row>
    <row r="284" spans="1:128" x14ac:dyDescent="0.2">
      <c r="A284" s="105" t="s">
        <v>233</v>
      </c>
      <c r="B284" s="102"/>
      <c r="C284" s="109">
        <v>20</v>
      </c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  <c r="AA284" s="102"/>
      <c r="AB284" s="102"/>
      <c r="AC284" s="102"/>
      <c r="AD284" s="102"/>
      <c r="AE284" s="102"/>
      <c r="AF284" s="102"/>
      <c r="AG284" s="109">
        <v>42</v>
      </c>
      <c r="AH284" s="102"/>
      <c r="AI284" s="102"/>
      <c r="AJ284" s="102"/>
      <c r="AK284" s="102"/>
      <c r="AL284" s="102"/>
      <c r="AM284" s="102"/>
      <c r="AN284" s="102"/>
      <c r="AO284" s="102"/>
      <c r="AP284" s="102"/>
      <c r="AQ284" s="102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102"/>
      <c r="BB284" s="102"/>
      <c r="BC284" s="102"/>
      <c r="BD284" s="102"/>
      <c r="BE284" s="102"/>
      <c r="BF284" s="102"/>
      <c r="BG284" s="102"/>
      <c r="BH284" s="102"/>
      <c r="BI284" s="102"/>
      <c r="BJ284" s="102"/>
      <c r="BK284" s="102"/>
      <c r="BL284" s="102"/>
      <c r="BM284" s="102"/>
      <c r="BN284" s="102"/>
      <c r="BO284" s="102"/>
      <c r="BP284" s="102"/>
      <c r="BQ284" s="102"/>
      <c r="BR284" s="102"/>
      <c r="BS284" s="102"/>
      <c r="BT284" s="102"/>
      <c r="BU284" s="102"/>
      <c r="BV284" s="102"/>
      <c r="BW284" s="102"/>
      <c r="BX284" s="102"/>
      <c r="BY284" s="102"/>
      <c r="BZ284" s="102"/>
      <c r="CA284" s="102"/>
      <c r="CB284" s="102"/>
      <c r="CC284" s="102"/>
      <c r="CD284" s="102"/>
      <c r="CE284" s="102"/>
      <c r="CF284" s="102"/>
      <c r="CG284" s="102"/>
      <c r="CH284" s="102"/>
      <c r="CI284" s="102"/>
      <c r="CJ284" s="102"/>
      <c r="CK284" s="102"/>
      <c r="CL284" s="102"/>
      <c r="CM284" s="102"/>
      <c r="CN284" s="102"/>
      <c r="CO284" s="102"/>
      <c r="CP284" s="102"/>
      <c r="CQ284" s="102"/>
      <c r="CR284" s="102"/>
      <c r="CS284" s="102"/>
      <c r="CT284" s="102"/>
      <c r="CU284" s="102"/>
      <c r="CV284" s="102"/>
      <c r="CW284" s="102"/>
      <c r="CX284" s="102"/>
      <c r="CY284" s="102"/>
      <c r="CZ284" s="102"/>
      <c r="DA284" s="102"/>
      <c r="DB284" s="102"/>
      <c r="DC284" s="102"/>
      <c r="DD284" s="102"/>
      <c r="DE284" s="102"/>
      <c r="DF284" s="102"/>
      <c r="DG284" s="102"/>
      <c r="DH284" s="102"/>
      <c r="DI284" s="102"/>
      <c r="DJ284" s="102"/>
      <c r="DK284" s="102"/>
      <c r="DL284" s="102"/>
      <c r="DM284" s="102"/>
      <c r="DN284" s="102"/>
      <c r="DO284" s="102"/>
      <c r="DP284" s="102"/>
      <c r="DQ284" s="102"/>
      <c r="DR284" s="102"/>
      <c r="DS284" s="102"/>
      <c r="DT284" s="102"/>
      <c r="DU284" s="102"/>
      <c r="DV284" s="102"/>
      <c r="DW284" s="102"/>
      <c r="DX284" s="102"/>
    </row>
    <row r="285" spans="1:128" x14ac:dyDescent="0.2">
      <c r="A285" s="105" t="s">
        <v>235</v>
      </c>
      <c r="B285" s="102"/>
      <c r="C285" s="103">
        <v>240</v>
      </c>
      <c r="D285" s="102"/>
      <c r="E285" s="109">
        <v>20</v>
      </c>
      <c r="F285" s="102"/>
      <c r="G285" s="103">
        <v>396</v>
      </c>
      <c r="H285" s="102"/>
      <c r="I285" s="103">
        <v>156</v>
      </c>
      <c r="J285" s="102"/>
      <c r="K285" s="109">
        <v>15</v>
      </c>
      <c r="L285" s="102"/>
      <c r="M285" s="109">
        <v>38</v>
      </c>
      <c r="N285" s="102"/>
      <c r="O285" s="109">
        <v>34</v>
      </c>
      <c r="P285" s="102"/>
      <c r="Q285" s="109">
        <v>70</v>
      </c>
      <c r="R285" s="106">
        <v>267</v>
      </c>
      <c r="S285" s="103">
        <v>132</v>
      </c>
      <c r="T285" s="102"/>
      <c r="U285" s="109">
        <v>48</v>
      </c>
      <c r="V285" s="102"/>
      <c r="W285" s="109">
        <v>65</v>
      </c>
      <c r="X285" s="102"/>
      <c r="Y285" s="103">
        <v>102</v>
      </c>
      <c r="Z285" s="102"/>
      <c r="AA285" s="109">
        <v>96</v>
      </c>
      <c r="AB285" s="102"/>
      <c r="AC285" s="102"/>
      <c r="AD285" s="102"/>
      <c r="AE285" s="102"/>
      <c r="AF285" s="102"/>
      <c r="AG285" s="102"/>
      <c r="AH285" s="102"/>
      <c r="AI285" s="102"/>
      <c r="AJ285" s="102"/>
      <c r="AK285" s="109">
        <v>39</v>
      </c>
      <c r="AL285" s="102"/>
      <c r="AM285" s="102"/>
      <c r="AN285" s="102"/>
      <c r="AO285" s="109">
        <v>16</v>
      </c>
      <c r="AP285" s="102"/>
      <c r="AQ285" s="109">
        <v>39</v>
      </c>
      <c r="AR285" s="102"/>
      <c r="AS285" s="102"/>
      <c r="AT285" s="102"/>
      <c r="AU285" s="102"/>
      <c r="AV285" s="102"/>
      <c r="AW285" s="102"/>
      <c r="AX285" s="102"/>
      <c r="AY285" s="109">
        <v>92</v>
      </c>
      <c r="AZ285" s="102"/>
      <c r="BA285" s="102"/>
      <c r="BB285" s="102"/>
      <c r="BC285" s="102"/>
      <c r="BD285" s="102"/>
      <c r="BE285" s="102"/>
      <c r="BF285" s="102"/>
      <c r="BG285" s="102"/>
      <c r="BH285" s="102"/>
      <c r="BI285" s="102"/>
      <c r="BJ285" s="102"/>
      <c r="BK285" s="102"/>
      <c r="BL285" s="102"/>
      <c r="BM285" s="102"/>
      <c r="BN285" s="102"/>
      <c r="BO285" s="102"/>
      <c r="BP285" s="102"/>
      <c r="BQ285" s="103">
        <v>103</v>
      </c>
      <c r="BR285" s="102"/>
      <c r="BS285" s="109">
        <v>33</v>
      </c>
      <c r="BT285" s="102"/>
      <c r="BU285" s="102"/>
      <c r="BV285" s="102"/>
      <c r="BW285" s="109">
        <v>42</v>
      </c>
      <c r="BX285" s="102"/>
      <c r="BY285" s="109">
        <v>79</v>
      </c>
      <c r="BZ285" s="102"/>
      <c r="CA285" s="102"/>
      <c r="CB285" s="102"/>
      <c r="CC285" s="102"/>
      <c r="CD285" s="102"/>
      <c r="CE285" s="102"/>
      <c r="CF285" s="102"/>
      <c r="CG285" s="102"/>
      <c r="CH285" s="102"/>
      <c r="CI285" s="109">
        <v>30</v>
      </c>
      <c r="CJ285" s="102"/>
      <c r="CK285" s="109">
        <v>37</v>
      </c>
      <c r="CL285" s="102"/>
      <c r="CM285" s="109">
        <v>31</v>
      </c>
      <c r="CN285" s="102"/>
      <c r="CO285" s="102"/>
      <c r="CP285" s="102"/>
      <c r="CQ285" s="102"/>
      <c r="CR285" s="102"/>
      <c r="CS285" s="102"/>
      <c r="CT285" s="102"/>
      <c r="CU285" s="102"/>
      <c r="CV285" s="102"/>
      <c r="CW285" s="102"/>
      <c r="CX285" s="102"/>
      <c r="CY285" s="109">
        <v>44</v>
      </c>
      <c r="CZ285" s="102"/>
      <c r="DA285" s="102"/>
      <c r="DB285" s="102"/>
      <c r="DC285" s="102"/>
      <c r="DD285" s="102"/>
      <c r="DE285" s="109">
        <v>30</v>
      </c>
      <c r="DF285" s="102"/>
      <c r="DG285" s="109">
        <v>30</v>
      </c>
      <c r="DH285" s="102"/>
      <c r="DI285" s="102"/>
      <c r="DJ285" s="102"/>
      <c r="DK285" s="102"/>
      <c r="DL285" s="102"/>
      <c r="DM285" s="102"/>
      <c r="DN285" s="102"/>
      <c r="DO285" s="102"/>
      <c r="DP285" s="102"/>
      <c r="DQ285" s="102"/>
      <c r="DR285" s="102"/>
      <c r="DS285" s="102"/>
      <c r="DT285" s="102"/>
      <c r="DU285" s="102"/>
      <c r="DV285" s="102"/>
      <c r="DW285" s="102"/>
      <c r="DX285" s="102"/>
    </row>
    <row r="286" spans="1:128" x14ac:dyDescent="0.2">
      <c r="A286" s="105" t="s">
        <v>236</v>
      </c>
      <c r="B286" s="102"/>
      <c r="C286" s="102"/>
      <c r="D286" s="102"/>
      <c r="E286" s="102"/>
      <c r="F286" s="106">
        <v>268</v>
      </c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  <c r="AA286" s="102"/>
      <c r="AB286" s="102"/>
      <c r="AC286" s="102"/>
      <c r="AD286" s="102"/>
      <c r="AE286" s="102"/>
      <c r="AF286" s="102"/>
      <c r="AG286" s="102"/>
      <c r="AH286" s="102"/>
      <c r="AI286" s="102"/>
      <c r="AJ286" s="102"/>
      <c r="AK286" s="102"/>
      <c r="AL286" s="102"/>
      <c r="AM286" s="102"/>
      <c r="AN286" s="102"/>
      <c r="AO286" s="102"/>
      <c r="AP286" s="102"/>
      <c r="AQ286" s="102"/>
      <c r="AR286" s="102"/>
      <c r="AS286" s="102"/>
      <c r="AT286" s="102"/>
      <c r="AU286" s="102"/>
      <c r="AV286" s="102"/>
      <c r="AW286" s="102"/>
      <c r="AX286" s="102"/>
      <c r="AY286" s="102"/>
      <c r="AZ286" s="102"/>
      <c r="BA286" s="102"/>
      <c r="BB286" s="102"/>
      <c r="BC286" s="102"/>
      <c r="BD286" s="102"/>
      <c r="BE286" s="102"/>
      <c r="BF286" s="102"/>
      <c r="BG286" s="102"/>
      <c r="BH286" s="102"/>
      <c r="BI286" s="102"/>
      <c r="BJ286" s="102"/>
      <c r="BK286" s="102"/>
      <c r="BL286" s="102"/>
      <c r="BM286" s="102"/>
      <c r="BN286" s="102"/>
      <c r="BO286" s="102"/>
      <c r="BP286" s="102"/>
      <c r="BQ286" s="102"/>
      <c r="BR286" s="102"/>
      <c r="BS286" s="102"/>
      <c r="BT286" s="102"/>
      <c r="BU286" s="102"/>
      <c r="BV286" s="102"/>
      <c r="BW286" s="102"/>
      <c r="BX286" s="102"/>
      <c r="BY286" s="102"/>
      <c r="BZ286" s="102"/>
      <c r="CA286" s="102"/>
      <c r="CB286" s="102"/>
      <c r="CC286" s="102"/>
      <c r="CD286" s="102"/>
      <c r="CE286" s="102"/>
      <c r="CF286" s="102"/>
      <c r="CG286" s="102"/>
      <c r="CH286" s="102"/>
      <c r="CI286" s="102"/>
      <c r="CJ286" s="102"/>
      <c r="CK286" s="102"/>
      <c r="CL286" s="102"/>
      <c r="CM286" s="102"/>
      <c r="CN286" s="102"/>
      <c r="CO286" s="102"/>
      <c r="CP286" s="102"/>
      <c r="CQ286" s="102"/>
      <c r="CR286" s="102"/>
      <c r="CS286" s="102"/>
      <c r="CT286" s="102"/>
      <c r="CU286" s="102"/>
      <c r="CV286" s="102"/>
      <c r="CW286" s="102"/>
      <c r="CX286" s="102"/>
      <c r="CY286" s="102"/>
      <c r="CZ286" s="102"/>
      <c r="DA286" s="102"/>
      <c r="DB286" s="102"/>
      <c r="DC286" s="102"/>
      <c r="DD286" s="102"/>
      <c r="DE286" s="102"/>
      <c r="DF286" s="102"/>
      <c r="DG286" s="102"/>
      <c r="DH286" s="102"/>
      <c r="DI286" s="102"/>
      <c r="DJ286" s="102"/>
      <c r="DK286" s="102"/>
      <c r="DL286" s="102"/>
      <c r="DM286" s="102"/>
      <c r="DN286" s="102"/>
      <c r="DO286" s="102"/>
      <c r="DP286" s="102"/>
      <c r="DQ286" s="102"/>
      <c r="DR286" s="102"/>
      <c r="DS286" s="102"/>
      <c r="DT286" s="102"/>
      <c r="DU286" s="102"/>
      <c r="DV286" s="102"/>
      <c r="DW286" s="102"/>
      <c r="DX286" s="102"/>
    </row>
    <row r="287" spans="1:128" x14ac:dyDescent="0.2">
      <c r="A287" s="105" t="s">
        <v>239</v>
      </c>
      <c r="B287" s="108">
        <v>15966</v>
      </c>
      <c r="C287" s="114">
        <v>15942</v>
      </c>
      <c r="D287" s="108">
        <v>20050</v>
      </c>
      <c r="E287" s="114">
        <v>17632</v>
      </c>
      <c r="F287" s="108">
        <v>16964</v>
      </c>
      <c r="G287" s="114">
        <v>17380</v>
      </c>
      <c r="H287" s="108">
        <v>17621</v>
      </c>
      <c r="I287" s="114">
        <v>18337</v>
      </c>
      <c r="J287" s="108">
        <v>28251</v>
      </c>
      <c r="K287" s="114">
        <v>23424</v>
      </c>
      <c r="L287" s="108">
        <v>27375</v>
      </c>
      <c r="M287" s="114">
        <v>23186</v>
      </c>
      <c r="N287" s="108">
        <v>25096</v>
      </c>
      <c r="O287" s="114">
        <v>25679</v>
      </c>
      <c r="P287" s="108">
        <v>34665</v>
      </c>
      <c r="Q287" s="114">
        <v>27008</v>
      </c>
      <c r="R287" s="108">
        <v>24214</v>
      </c>
      <c r="S287" s="114">
        <v>24432</v>
      </c>
      <c r="T287" s="108">
        <v>19248</v>
      </c>
      <c r="U287" s="114">
        <v>17801</v>
      </c>
      <c r="V287" s="108">
        <v>26446</v>
      </c>
      <c r="W287" s="114">
        <v>23058</v>
      </c>
      <c r="X287" s="108">
        <v>21056</v>
      </c>
      <c r="Y287" s="114">
        <v>19488</v>
      </c>
      <c r="Z287" s="108">
        <v>20562</v>
      </c>
      <c r="AA287" s="114">
        <v>22342</v>
      </c>
      <c r="AB287" s="108">
        <v>27610</v>
      </c>
      <c r="AC287" s="114">
        <v>23950</v>
      </c>
      <c r="AD287" s="108">
        <v>19435</v>
      </c>
      <c r="AE287" s="114">
        <v>20314</v>
      </c>
      <c r="AF287" s="108">
        <v>17066</v>
      </c>
      <c r="AG287" s="114">
        <v>20783</v>
      </c>
      <c r="AH287" s="108">
        <v>19820</v>
      </c>
      <c r="AI287" s="114">
        <v>17195</v>
      </c>
      <c r="AJ287" s="108">
        <v>15407</v>
      </c>
      <c r="AK287" s="114">
        <v>15157</v>
      </c>
      <c r="AL287" s="108">
        <v>18066</v>
      </c>
      <c r="AM287" s="114">
        <v>19398</v>
      </c>
      <c r="AN287" s="108">
        <v>20520</v>
      </c>
      <c r="AO287" s="114">
        <v>15894</v>
      </c>
      <c r="AP287" s="108">
        <v>23361</v>
      </c>
      <c r="AQ287" s="114">
        <v>18059</v>
      </c>
      <c r="AR287" s="108">
        <v>17957</v>
      </c>
      <c r="AS287" s="114">
        <v>11962</v>
      </c>
      <c r="AT287" s="107">
        <v>8895</v>
      </c>
      <c r="AU287" s="104">
        <v>9861</v>
      </c>
      <c r="AV287" s="107">
        <v>9613</v>
      </c>
      <c r="AW287" s="104">
        <v>8569</v>
      </c>
      <c r="AX287" s="107">
        <v>8975</v>
      </c>
      <c r="AY287" s="104">
        <v>9890</v>
      </c>
      <c r="AZ287" s="108">
        <v>10785</v>
      </c>
      <c r="BA287" s="104">
        <v>8090</v>
      </c>
      <c r="BB287" s="108">
        <v>15563</v>
      </c>
      <c r="BC287" s="114">
        <v>12620</v>
      </c>
      <c r="BD287" s="108">
        <v>19912</v>
      </c>
      <c r="BE287" s="114">
        <v>16449</v>
      </c>
      <c r="BF287" s="108">
        <v>30907</v>
      </c>
      <c r="BG287" s="114">
        <v>15968</v>
      </c>
      <c r="BH287" s="108">
        <v>16491</v>
      </c>
      <c r="BI287" s="104">
        <v>9798</v>
      </c>
      <c r="BJ287" s="107">
        <v>5246</v>
      </c>
      <c r="BK287" s="104">
        <v>6650</v>
      </c>
      <c r="BL287" s="107">
        <v>8467</v>
      </c>
      <c r="BM287" s="104">
        <v>7137</v>
      </c>
      <c r="BN287" s="107">
        <v>4920</v>
      </c>
      <c r="BO287" s="104">
        <v>6341</v>
      </c>
      <c r="BP287" s="107">
        <v>5584</v>
      </c>
      <c r="BQ287" s="104">
        <v>4784</v>
      </c>
      <c r="BR287" s="107">
        <v>6993</v>
      </c>
      <c r="BS287" s="104">
        <v>5126</v>
      </c>
      <c r="BT287" s="107">
        <v>6528</v>
      </c>
      <c r="BU287" s="104">
        <v>5464</v>
      </c>
      <c r="BV287" s="107">
        <v>5711</v>
      </c>
      <c r="BW287" s="104">
        <v>4236</v>
      </c>
      <c r="BX287" s="107">
        <v>6197</v>
      </c>
      <c r="BY287" s="104">
        <v>3494</v>
      </c>
      <c r="BZ287" s="107">
        <v>5890</v>
      </c>
      <c r="CA287" s="104">
        <v>3948</v>
      </c>
      <c r="CB287" s="107">
        <v>4858</v>
      </c>
      <c r="CC287" s="104">
        <v>3401</v>
      </c>
      <c r="CD287" s="107">
        <v>6908</v>
      </c>
      <c r="CE287" s="104">
        <v>3703</v>
      </c>
      <c r="CF287" s="107">
        <v>6463</v>
      </c>
      <c r="CG287" s="104">
        <v>3827</v>
      </c>
      <c r="CH287" s="107">
        <v>4338</v>
      </c>
      <c r="CI287" s="104">
        <v>3189</v>
      </c>
      <c r="CJ287" s="107">
        <v>6254</v>
      </c>
      <c r="CK287" s="104">
        <v>3029</v>
      </c>
      <c r="CL287" s="107">
        <v>5982</v>
      </c>
      <c r="CM287" s="104">
        <v>3236</v>
      </c>
      <c r="CN287" s="107">
        <v>3412</v>
      </c>
      <c r="CO287" s="104">
        <v>2215</v>
      </c>
      <c r="CP287" s="107">
        <v>7102</v>
      </c>
      <c r="CQ287" s="104">
        <v>2569</v>
      </c>
      <c r="CR287" s="107">
        <v>3150</v>
      </c>
      <c r="CS287" s="104">
        <v>2385</v>
      </c>
      <c r="CT287" s="107">
        <v>4773</v>
      </c>
      <c r="CU287" s="104">
        <v>2829</v>
      </c>
      <c r="CV287" s="107">
        <v>8783</v>
      </c>
      <c r="CW287" s="104">
        <v>2972</v>
      </c>
      <c r="CX287" s="107">
        <v>3805</v>
      </c>
      <c r="CY287" s="104">
        <v>2291</v>
      </c>
      <c r="CZ287" s="107">
        <v>3802</v>
      </c>
      <c r="DA287" s="104">
        <v>3100</v>
      </c>
      <c r="DB287" s="107">
        <v>6239</v>
      </c>
      <c r="DC287" s="104">
        <v>2735</v>
      </c>
      <c r="DD287" s="107">
        <v>5936</v>
      </c>
      <c r="DE287" s="104">
        <v>2815</v>
      </c>
      <c r="DF287" s="108">
        <v>10572</v>
      </c>
      <c r="DG287" s="104">
        <v>4022</v>
      </c>
      <c r="DH287" s="107">
        <v>6991</v>
      </c>
      <c r="DI287" s="107">
        <v>5113</v>
      </c>
      <c r="DJ287" s="107">
        <v>3225</v>
      </c>
      <c r="DK287" s="107">
        <v>4260</v>
      </c>
      <c r="DL287" s="107">
        <v>2944</v>
      </c>
      <c r="DM287" s="107">
        <v>1074</v>
      </c>
      <c r="DN287" s="106">
        <v>132</v>
      </c>
      <c r="DO287" s="106">
        <v>212</v>
      </c>
      <c r="DP287" s="102"/>
      <c r="DQ287" s="102"/>
      <c r="DR287" s="102"/>
      <c r="DS287" s="102"/>
      <c r="DT287" s="102"/>
      <c r="DU287" s="102"/>
      <c r="DV287" s="102"/>
      <c r="DW287" s="102"/>
      <c r="DX287" s="102"/>
    </row>
    <row r="288" spans="1:128" x14ac:dyDescent="0.2">
      <c r="A288" s="105" t="s">
        <v>240</v>
      </c>
      <c r="B288" s="102"/>
      <c r="C288" s="103">
        <v>718</v>
      </c>
      <c r="D288" s="102"/>
      <c r="E288" s="102"/>
      <c r="F288" s="102"/>
      <c r="G288" s="102"/>
      <c r="H288" s="102"/>
      <c r="I288" s="103">
        <v>154</v>
      </c>
      <c r="J288" s="102"/>
      <c r="K288" s="102"/>
      <c r="L288" s="102"/>
      <c r="M288" s="103">
        <v>603</v>
      </c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  <c r="AA288" s="102"/>
      <c r="AB288" s="102"/>
      <c r="AC288" s="102"/>
      <c r="AD288" s="102"/>
      <c r="AE288" s="103">
        <v>575</v>
      </c>
      <c r="AF288" s="102"/>
      <c r="AG288" s="102"/>
      <c r="AH288" s="102"/>
      <c r="AI288" s="102"/>
      <c r="AJ288" s="102"/>
      <c r="AK288" s="102"/>
      <c r="AL288" s="102"/>
      <c r="AM288" s="102"/>
      <c r="AN288" s="102"/>
      <c r="AO288" s="102"/>
      <c r="AP288" s="102"/>
      <c r="AQ288" s="102"/>
      <c r="AR288" s="102"/>
      <c r="AS288" s="102"/>
      <c r="AT288" s="102"/>
      <c r="AU288" s="102"/>
      <c r="AV288" s="102"/>
      <c r="AW288" s="102"/>
      <c r="AX288" s="102"/>
      <c r="AY288" s="102"/>
      <c r="AZ288" s="102"/>
      <c r="BA288" s="103">
        <v>576</v>
      </c>
      <c r="BB288" s="102"/>
      <c r="BC288" s="102"/>
      <c r="BD288" s="102"/>
      <c r="BE288" s="102"/>
      <c r="BF288" s="102"/>
      <c r="BG288" s="102"/>
      <c r="BH288" s="102"/>
      <c r="BI288" s="102"/>
      <c r="BJ288" s="102"/>
      <c r="BK288" s="102"/>
      <c r="BL288" s="102"/>
      <c r="BM288" s="102"/>
      <c r="BN288" s="102"/>
      <c r="BO288" s="102"/>
      <c r="BP288" s="102"/>
      <c r="BQ288" s="102"/>
      <c r="BR288" s="102"/>
      <c r="BS288" s="102"/>
      <c r="BT288" s="102"/>
      <c r="BU288" s="102"/>
      <c r="BV288" s="102"/>
      <c r="BW288" s="102"/>
      <c r="BX288" s="102"/>
      <c r="BY288" s="102"/>
      <c r="BZ288" s="102"/>
      <c r="CA288" s="102"/>
      <c r="CB288" s="102"/>
      <c r="CC288" s="102"/>
      <c r="CD288" s="102"/>
      <c r="CE288" s="102"/>
      <c r="CF288" s="102"/>
      <c r="CG288" s="102"/>
      <c r="CH288" s="102"/>
      <c r="CI288" s="102"/>
      <c r="CJ288" s="102"/>
      <c r="CK288" s="102"/>
      <c r="CL288" s="102"/>
      <c r="CM288" s="102"/>
      <c r="CN288" s="102"/>
      <c r="CO288" s="102"/>
      <c r="CP288" s="102"/>
      <c r="CQ288" s="102"/>
      <c r="CR288" s="102"/>
      <c r="CS288" s="102"/>
      <c r="CT288" s="102"/>
      <c r="CU288" s="102"/>
      <c r="CV288" s="102"/>
      <c r="CW288" s="102"/>
      <c r="CX288" s="102"/>
      <c r="CY288" s="102"/>
      <c r="CZ288" s="102"/>
      <c r="DA288" s="102"/>
      <c r="DB288" s="102"/>
      <c r="DC288" s="102"/>
      <c r="DD288" s="102"/>
      <c r="DE288" s="102"/>
      <c r="DF288" s="102"/>
      <c r="DG288" s="102"/>
      <c r="DH288" s="102"/>
      <c r="DI288" s="102"/>
      <c r="DJ288" s="102"/>
      <c r="DK288" s="102"/>
      <c r="DL288" s="102"/>
      <c r="DM288" s="102"/>
      <c r="DN288" s="102"/>
      <c r="DO288" s="102"/>
      <c r="DP288" s="102"/>
      <c r="DQ288" s="102"/>
      <c r="DR288" s="102"/>
      <c r="DS288" s="102"/>
      <c r="DT288" s="102"/>
      <c r="DU288" s="102"/>
      <c r="DV288" s="102"/>
      <c r="DW288" s="102"/>
      <c r="DX288" s="102"/>
    </row>
    <row r="289" spans="1:128" x14ac:dyDescent="0.2">
      <c r="A289" s="105" t="s">
        <v>244</v>
      </c>
      <c r="B289" s="102"/>
      <c r="C289" s="109">
        <v>14</v>
      </c>
      <c r="D289" s="102"/>
      <c r="E289" s="109">
        <v>15</v>
      </c>
      <c r="F289" s="102"/>
      <c r="G289" s="102"/>
      <c r="H289" s="102"/>
      <c r="I289" s="109">
        <v>10</v>
      </c>
      <c r="J289" s="102"/>
      <c r="K289" s="109">
        <v>13</v>
      </c>
      <c r="L289" s="102"/>
      <c r="M289" s="102"/>
      <c r="N289" s="102"/>
      <c r="O289" s="102"/>
      <c r="P289" s="102"/>
      <c r="Q289" s="111">
        <v>6</v>
      </c>
      <c r="R289" s="102"/>
      <c r="S289" s="102"/>
      <c r="T289" s="102"/>
      <c r="U289" s="102"/>
      <c r="V289" s="102"/>
      <c r="W289" s="102"/>
      <c r="X289" s="102"/>
      <c r="Y289" s="111">
        <v>6</v>
      </c>
      <c r="Z289" s="102"/>
      <c r="AA289" s="102"/>
      <c r="AB289" s="102"/>
      <c r="AC289" s="102"/>
      <c r="AD289" s="102"/>
      <c r="AE289" s="111">
        <v>6</v>
      </c>
      <c r="AF289" s="102"/>
      <c r="AG289" s="111">
        <v>6</v>
      </c>
      <c r="AH289" s="102"/>
      <c r="AI289" s="102"/>
      <c r="AJ289" s="102"/>
      <c r="AK289" s="102"/>
      <c r="AL289" s="102"/>
      <c r="AM289" s="111">
        <v>6</v>
      </c>
      <c r="AN289" s="102"/>
      <c r="AO289" s="109">
        <v>10</v>
      </c>
      <c r="AP289" s="102"/>
      <c r="AQ289" s="102"/>
      <c r="AR289" s="102"/>
      <c r="AS289" s="102"/>
      <c r="AT289" s="102"/>
      <c r="AU289" s="102"/>
      <c r="AV289" s="102"/>
      <c r="AW289" s="102"/>
      <c r="AX289" s="102"/>
      <c r="AY289" s="102"/>
      <c r="AZ289" s="102"/>
      <c r="BA289" s="111">
        <v>6</v>
      </c>
      <c r="BB289" s="102"/>
      <c r="BC289" s="102"/>
      <c r="BD289" s="102"/>
      <c r="BE289" s="102"/>
      <c r="BF289" s="102"/>
      <c r="BG289" s="102"/>
      <c r="BH289" s="102"/>
      <c r="BI289" s="102"/>
      <c r="BJ289" s="102"/>
      <c r="BK289" s="111">
        <v>5</v>
      </c>
      <c r="BL289" s="102"/>
      <c r="BM289" s="102"/>
      <c r="BN289" s="102"/>
      <c r="BO289" s="102"/>
      <c r="BP289" s="102"/>
      <c r="BQ289" s="102"/>
      <c r="BR289" s="102"/>
      <c r="BS289" s="102"/>
      <c r="BT289" s="102"/>
      <c r="BU289" s="102"/>
      <c r="BV289" s="102"/>
      <c r="BW289" s="102"/>
      <c r="BX289" s="102"/>
      <c r="BY289" s="102"/>
      <c r="BZ289" s="102"/>
      <c r="CA289" s="102"/>
      <c r="CB289" s="102"/>
      <c r="CC289" s="102"/>
      <c r="CD289" s="102"/>
      <c r="CE289" s="102"/>
      <c r="CF289" s="102"/>
      <c r="CG289" s="102"/>
      <c r="CH289" s="102"/>
      <c r="CI289" s="102"/>
      <c r="CJ289" s="102"/>
      <c r="CK289" s="102"/>
      <c r="CL289" s="102"/>
      <c r="CM289" s="102"/>
      <c r="CN289" s="102"/>
      <c r="CO289" s="102"/>
      <c r="CP289" s="102"/>
      <c r="CQ289" s="102"/>
      <c r="CR289" s="102"/>
      <c r="CS289" s="102"/>
      <c r="CT289" s="102"/>
      <c r="CU289" s="102"/>
      <c r="CV289" s="102"/>
      <c r="CW289" s="102"/>
      <c r="CX289" s="102"/>
      <c r="CY289" s="102"/>
      <c r="CZ289" s="102"/>
      <c r="DA289" s="102"/>
      <c r="DB289" s="102"/>
      <c r="DC289" s="102"/>
      <c r="DD289" s="102"/>
      <c r="DE289" s="102"/>
      <c r="DF289" s="102"/>
      <c r="DG289" s="102"/>
      <c r="DH289" s="102"/>
      <c r="DI289" s="102"/>
      <c r="DJ289" s="102"/>
      <c r="DK289" s="102"/>
      <c r="DL289" s="102"/>
      <c r="DM289" s="102"/>
      <c r="DN289" s="102"/>
      <c r="DO289" s="102"/>
      <c r="DP289" s="102"/>
      <c r="DQ289" s="102"/>
      <c r="DR289" s="102"/>
      <c r="DS289" s="102"/>
      <c r="DT289" s="102"/>
      <c r="DU289" s="102"/>
      <c r="DV289" s="102"/>
      <c r="DW289" s="102"/>
      <c r="DX289" s="102"/>
    </row>
    <row r="290" spans="1:128" x14ac:dyDescent="0.2">
      <c r="A290" s="105" t="s">
        <v>253</v>
      </c>
      <c r="B290" s="102"/>
      <c r="C290" s="103">
        <v>190</v>
      </c>
      <c r="D290" s="102"/>
      <c r="E290" s="103">
        <v>114</v>
      </c>
      <c r="F290" s="102"/>
      <c r="G290" s="109">
        <v>31</v>
      </c>
      <c r="H290" s="102"/>
      <c r="I290" s="109">
        <v>21</v>
      </c>
      <c r="J290" s="102"/>
      <c r="K290" s="102"/>
      <c r="L290" s="102"/>
      <c r="M290" s="102"/>
      <c r="N290" s="102"/>
      <c r="O290" s="109">
        <v>11</v>
      </c>
      <c r="P290" s="102"/>
      <c r="Q290" s="109">
        <v>11</v>
      </c>
      <c r="R290" s="102"/>
      <c r="S290" s="109">
        <v>17</v>
      </c>
      <c r="T290" s="102"/>
      <c r="U290" s="102"/>
      <c r="V290" s="102"/>
      <c r="W290" s="109">
        <v>11</v>
      </c>
      <c r="X290" s="102"/>
      <c r="Y290" s="102"/>
      <c r="Z290" s="102"/>
      <c r="AA290" s="102"/>
      <c r="AB290" s="102"/>
      <c r="AC290" s="102"/>
      <c r="AD290" s="102"/>
      <c r="AE290" s="109">
        <v>17</v>
      </c>
      <c r="AF290" s="102"/>
      <c r="AG290" s="102"/>
      <c r="AH290" s="102"/>
      <c r="AI290" s="111">
        <v>5</v>
      </c>
      <c r="AJ290" s="102"/>
      <c r="AK290" s="102"/>
      <c r="AL290" s="102"/>
      <c r="AM290" s="102"/>
      <c r="AN290" s="102"/>
      <c r="AO290" s="102"/>
      <c r="AP290" s="102"/>
      <c r="AQ290" s="102"/>
      <c r="AR290" s="102"/>
      <c r="AS290" s="102"/>
      <c r="AT290" s="102"/>
      <c r="AU290" s="102"/>
      <c r="AV290" s="102"/>
      <c r="AW290" s="102"/>
      <c r="AX290" s="102"/>
      <c r="AY290" s="102"/>
      <c r="AZ290" s="102"/>
      <c r="BA290" s="102"/>
      <c r="BB290" s="102"/>
      <c r="BC290" s="102"/>
      <c r="BD290" s="102"/>
      <c r="BE290" s="102"/>
      <c r="BF290" s="102"/>
      <c r="BG290" s="102"/>
      <c r="BH290" s="102"/>
      <c r="BI290" s="102"/>
      <c r="BJ290" s="102"/>
      <c r="BK290" s="102"/>
      <c r="BL290" s="102"/>
      <c r="BM290" s="102"/>
      <c r="BN290" s="102"/>
      <c r="BO290" s="102"/>
      <c r="BP290" s="102"/>
      <c r="BQ290" s="102"/>
      <c r="BR290" s="102"/>
      <c r="BS290" s="102"/>
      <c r="BT290" s="102"/>
      <c r="BU290" s="102"/>
      <c r="BV290" s="102"/>
      <c r="BW290" s="102"/>
      <c r="BX290" s="102"/>
      <c r="BY290" s="102"/>
      <c r="BZ290" s="102"/>
      <c r="CA290" s="109">
        <v>14</v>
      </c>
      <c r="CB290" s="102"/>
      <c r="CC290" s="102"/>
      <c r="CD290" s="102"/>
      <c r="CE290" s="102"/>
      <c r="CF290" s="102"/>
      <c r="CG290" s="102"/>
      <c r="CH290" s="102"/>
      <c r="CI290" s="102"/>
      <c r="CJ290" s="102"/>
      <c r="CK290" s="102"/>
      <c r="CL290" s="102"/>
      <c r="CM290" s="102"/>
      <c r="CN290" s="102"/>
      <c r="CO290" s="109">
        <v>10</v>
      </c>
      <c r="CP290" s="102"/>
      <c r="CQ290" s="102"/>
      <c r="CR290" s="102"/>
      <c r="CS290" s="102"/>
      <c r="CT290" s="102"/>
      <c r="CU290" s="102"/>
      <c r="CV290" s="102"/>
      <c r="CW290" s="102"/>
      <c r="CX290" s="102"/>
      <c r="CY290" s="102"/>
      <c r="CZ290" s="102"/>
      <c r="DA290" s="102"/>
      <c r="DB290" s="102"/>
      <c r="DC290" s="102"/>
      <c r="DD290" s="102"/>
      <c r="DE290" s="102"/>
      <c r="DF290" s="102"/>
      <c r="DG290" s="102"/>
      <c r="DH290" s="102"/>
      <c r="DI290" s="102"/>
      <c r="DJ290" s="102"/>
      <c r="DK290" s="102"/>
      <c r="DL290" s="102"/>
      <c r="DM290" s="102"/>
      <c r="DN290" s="102"/>
      <c r="DO290" s="102"/>
      <c r="DP290" s="102"/>
      <c r="DQ290" s="102"/>
      <c r="DR290" s="102"/>
      <c r="DS290" s="102"/>
      <c r="DT290" s="102"/>
      <c r="DU290" s="102"/>
      <c r="DV290" s="102"/>
      <c r="DW290" s="102"/>
      <c r="DX290" s="102"/>
    </row>
    <row r="291" spans="1:128" x14ac:dyDescent="0.2">
      <c r="A291" s="105" t="s">
        <v>255</v>
      </c>
      <c r="B291" s="108">
        <v>64050</v>
      </c>
      <c r="C291" s="102"/>
      <c r="D291" s="112">
        <v>111139</v>
      </c>
      <c r="E291" s="102"/>
      <c r="F291" s="112">
        <v>138941</v>
      </c>
      <c r="G291" s="102"/>
      <c r="H291" s="108">
        <v>97005</v>
      </c>
      <c r="I291" s="102"/>
      <c r="J291" s="112">
        <v>110192</v>
      </c>
      <c r="K291" s="102"/>
      <c r="L291" s="108">
        <v>99358</v>
      </c>
      <c r="M291" s="102"/>
      <c r="N291" s="112">
        <v>105512</v>
      </c>
      <c r="O291" s="102"/>
      <c r="P291" s="108">
        <v>90832</v>
      </c>
      <c r="Q291" s="102"/>
      <c r="R291" s="112">
        <v>112571</v>
      </c>
      <c r="S291" s="102"/>
      <c r="T291" s="112">
        <v>157354</v>
      </c>
      <c r="U291" s="102"/>
      <c r="V291" s="112">
        <v>189545</v>
      </c>
      <c r="W291" s="102"/>
      <c r="X291" s="112">
        <v>168539</v>
      </c>
      <c r="Y291" s="102"/>
      <c r="Z291" s="108">
        <v>92801</v>
      </c>
      <c r="AA291" s="102"/>
      <c r="AB291" s="112">
        <v>169968</v>
      </c>
      <c r="AC291" s="102"/>
      <c r="AD291" s="112">
        <v>103843</v>
      </c>
      <c r="AE291" s="102"/>
      <c r="AF291" s="112">
        <v>116673</v>
      </c>
      <c r="AG291" s="102"/>
      <c r="AH291" s="112">
        <v>155691</v>
      </c>
      <c r="AI291" s="102"/>
      <c r="AJ291" s="112">
        <v>104825</v>
      </c>
      <c r="AK291" s="102"/>
      <c r="AL291" s="108">
        <v>86123</v>
      </c>
      <c r="AM291" s="102"/>
      <c r="AN291" s="112">
        <v>126154</v>
      </c>
      <c r="AO291" s="102"/>
      <c r="AP291" s="112">
        <v>116518</v>
      </c>
      <c r="AQ291" s="102"/>
      <c r="AR291" s="112">
        <v>113552</v>
      </c>
      <c r="AS291" s="102"/>
      <c r="AT291" s="112">
        <v>225872</v>
      </c>
      <c r="AU291" s="102"/>
      <c r="AV291" s="112">
        <v>103773</v>
      </c>
      <c r="AW291" s="102"/>
      <c r="AX291" s="112">
        <v>166996</v>
      </c>
      <c r="AY291" s="102"/>
      <c r="AZ291" s="112">
        <v>180303</v>
      </c>
      <c r="BA291" s="102"/>
      <c r="BB291" s="112">
        <v>125269</v>
      </c>
      <c r="BC291" s="102"/>
      <c r="BD291" s="112">
        <v>129806</v>
      </c>
      <c r="BE291" s="102"/>
      <c r="BF291" s="112">
        <v>146452</v>
      </c>
      <c r="BG291" s="102"/>
      <c r="BH291" s="112">
        <v>111921</v>
      </c>
      <c r="BI291" s="102"/>
      <c r="BJ291" s="108">
        <v>87027</v>
      </c>
      <c r="BK291" s="102"/>
      <c r="BL291" s="112">
        <v>102176</v>
      </c>
      <c r="BM291" s="102"/>
      <c r="BN291" s="112">
        <v>160911</v>
      </c>
      <c r="BO291" s="102"/>
      <c r="BP291" s="112">
        <v>181620</v>
      </c>
      <c r="BQ291" s="102"/>
      <c r="BR291" s="112">
        <v>191058</v>
      </c>
      <c r="BS291" s="102"/>
      <c r="BT291" s="112">
        <v>157419</v>
      </c>
      <c r="BU291" s="102"/>
      <c r="BV291" s="112">
        <v>132508</v>
      </c>
      <c r="BW291" s="102"/>
      <c r="BX291" s="112">
        <v>208163</v>
      </c>
      <c r="BY291" s="102"/>
      <c r="BZ291" s="108">
        <v>85484</v>
      </c>
      <c r="CA291" s="102"/>
      <c r="CB291" s="112">
        <v>172821</v>
      </c>
      <c r="CC291" s="102"/>
      <c r="CD291" s="112">
        <v>216559</v>
      </c>
      <c r="CE291" s="102"/>
      <c r="CF291" s="112">
        <v>118763</v>
      </c>
      <c r="CG291" s="102"/>
      <c r="CH291" s="112">
        <v>124514</v>
      </c>
      <c r="CI291" s="102"/>
      <c r="CJ291" s="112">
        <v>231484</v>
      </c>
      <c r="CK291" s="102"/>
      <c r="CL291" s="112">
        <v>135610</v>
      </c>
      <c r="CM291" s="102"/>
      <c r="CN291" s="112">
        <v>242789</v>
      </c>
      <c r="CO291" s="102"/>
      <c r="CP291" s="112">
        <v>208584</v>
      </c>
      <c r="CQ291" s="102"/>
      <c r="CR291" s="112">
        <v>153157</v>
      </c>
      <c r="CS291" s="102"/>
      <c r="CT291" s="112">
        <v>141433</v>
      </c>
      <c r="CU291" s="102"/>
      <c r="CV291" s="107">
        <v>6356</v>
      </c>
      <c r="CW291" s="102"/>
      <c r="CX291" s="102"/>
      <c r="CY291" s="102"/>
      <c r="CZ291" s="107">
        <v>9059</v>
      </c>
      <c r="DA291" s="102"/>
      <c r="DB291" s="102"/>
      <c r="DC291" s="102"/>
      <c r="DD291" s="102"/>
      <c r="DE291" s="102"/>
      <c r="DF291" s="107">
        <v>9059</v>
      </c>
      <c r="DG291" s="102"/>
      <c r="DH291" s="102"/>
      <c r="DI291" s="102"/>
      <c r="DJ291" s="102"/>
      <c r="DK291" s="107">
        <v>2315</v>
      </c>
      <c r="DL291" s="102"/>
      <c r="DM291" s="102"/>
      <c r="DN291" s="102"/>
      <c r="DO291" s="102"/>
      <c r="DP291" s="102"/>
      <c r="DQ291" s="102"/>
      <c r="DR291" s="102"/>
      <c r="DS291" s="102"/>
      <c r="DT291" s="102"/>
      <c r="DU291" s="102"/>
      <c r="DV291" s="107">
        <v>6944</v>
      </c>
      <c r="DW291" s="107">
        <v>2315</v>
      </c>
      <c r="DX291" s="102"/>
    </row>
    <row r="292" spans="1:128" x14ac:dyDescent="0.2">
      <c r="A292" s="105" t="s">
        <v>257</v>
      </c>
      <c r="B292" s="102"/>
      <c r="C292" s="102"/>
      <c r="D292" s="102"/>
      <c r="E292" s="103">
        <v>161</v>
      </c>
      <c r="F292" s="102"/>
      <c r="G292" s="102"/>
      <c r="H292" s="102"/>
      <c r="I292" s="102"/>
      <c r="J292" s="102"/>
      <c r="K292" s="102"/>
      <c r="L292" s="102"/>
      <c r="M292" s="109">
        <v>53</v>
      </c>
      <c r="N292" s="102"/>
      <c r="O292" s="102"/>
      <c r="P292" s="102"/>
      <c r="Q292" s="102"/>
      <c r="R292" s="102"/>
      <c r="S292" s="109">
        <v>61</v>
      </c>
      <c r="T292" s="102"/>
      <c r="U292" s="109">
        <v>75</v>
      </c>
      <c r="V292" s="102"/>
      <c r="W292" s="102"/>
      <c r="X292" s="102"/>
      <c r="Y292" s="102"/>
      <c r="Z292" s="102"/>
      <c r="AA292" s="109">
        <v>50</v>
      </c>
      <c r="AB292" s="102"/>
      <c r="AC292" s="102"/>
      <c r="AD292" s="102"/>
      <c r="AE292" s="102"/>
      <c r="AF292" s="102"/>
      <c r="AG292" s="102"/>
      <c r="AH292" s="102"/>
      <c r="AI292" s="102"/>
      <c r="AJ292" s="102"/>
      <c r="AK292" s="102"/>
      <c r="AL292" s="102"/>
      <c r="AM292" s="102"/>
      <c r="AN292" s="102"/>
      <c r="AO292" s="102"/>
      <c r="AP292" s="102"/>
      <c r="AQ292" s="102"/>
      <c r="AR292" s="102"/>
      <c r="AS292" s="102"/>
      <c r="AT292" s="102"/>
      <c r="AU292" s="102"/>
      <c r="AV292" s="102"/>
      <c r="AW292" s="102"/>
      <c r="AX292" s="102"/>
      <c r="AY292" s="102"/>
      <c r="AZ292" s="102"/>
      <c r="BA292" s="102"/>
      <c r="BB292" s="102"/>
      <c r="BC292" s="102"/>
      <c r="BD292" s="102"/>
      <c r="BE292" s="102"/>
      <c r="BF292" s="102"/>
      <c r="BG292" s="102"/>
      <c r="BH292" s="102"/>
      <c r="BI292" s="102"/>
      <c r="BJ292" s="102"/>
      <c r="BK292" s="102"/>
      <c r="BL292" s="102"/>
      <c r="BM292" s="102"/>
      <c r="BN292" s="102"/>
      <c r="BO292" s="102"/>
      <c r="BP292" s="102"/>
      <c r="BQ292" s="102"/>
      <c r="BR292" s="102"/>
      <c r="BS292" s="102"/>
      <c r="BT292" s="102"/>
      <c r="BU292" s="102"/>
      <c r="BV292" s="102"/>
      <c r="BW292" s="102"/>
      <c r="BX292" s="102"/>
      <c r="BY292" s="102"/>
      <c r="BZ292" s="102"/>
      <c r="CA292" s="102"/>
      <c r="CB292" s="102"/>
      <c r="CC292" s="102"/>
      <c r="CD292" s="102"/>
      <c r="CE292" s="102"/>
      <c r="CF292" s="102"/>
      <c r="CG292" s="102"/>
      <c r="CH292" s="102"/>
      <c r="CI292" s="102"/>
      <c r="CJ292" s="102"/>
      <c r="CK292" s="102"/>
      <c r="CL292" s="102"/>
      <c r="CM292" s="102"/>
      <c r="CN292" s="102"/>
      <c r="CO292" s="102"/>
      <c r="CP292" s="102"/>
      <c r="CQ292" s="102"/>
      <c r="CR292" s="102"/>
      <c r="CS292" s="102"/>
      <c r="CT292" s="102"/>
      <c r="CU292" s="102"/>
      <c r="CV292" s="102"/>
      <c r="CW292" s="102"/>
      <c r="CX292" s="102"/>
      <c r="CY292" s="102"/>
      <c r="CZ292" s="102"/>
      <c r="DA292" s="102"/>
      <c r="DB292" s="102"/>
      <c r="DC292" s="102"/>
      <c r="DD292" s="102"/>
      <c r="DE292" s="102"/>
      <c r="DF292" s="102"/>
      <c r="DG292" s="102"/>
      <c r="DH292" s="102"/>
      <c r="DI292" s="102"/>
      <c r="DJ292" s="102"/>
      <c r="DK292" s="102"/>
      <c r="DL292" s="102"/>
      <c r="DM292" s="102"/>
      <c r="DN292" s="102"/>
      <c r="DO292" s="102"/>
      <c r="DP292" s="102"/>
      <c r="DQ292" s="102"/>
      <c r="DR292" s="102"/>
      <c r="DS292" s="102"/>
      <c r="DT292" s="102"/>
      <c r="DU292" s="102"/>
      <c r="DV292" s="102"/>
      <c r="DW292" s="102"/>
      <c r="DX292" s="102"/>
    </row>
    <row r="293" spans="1:128" x14ac:dyDescent="0.2">
      <c r="A293" s="105" t="s">
        <v>258</v>
      </c>
      <c r="B293" s="102"/>
      <c r="C293" s="102"/>
      <c r="D293" s="102"/>
      <c r="E293" s="109">
        <v>38</v>
      </c>
      <c r="F293" s="102"/>
      <c r="G293" s="102"/>
      <c r="H293" s="102"/>
      <c r="I293" s="111">
        <v>5</v>
      </c>
      <c r="J293" s="102"/>
      <c r="K293" s="102"/>
      <c r="L293" s="102"/>
      <c r="M293" s="102"/>
      <c r="N293" s="102"/>
      <c r="O293" s="102"/>
      <c r="P293" s="102"/>
      <c r="Q293" s="102"/>
      <c r="R293" s="102"/>
      <c r="S293" s="109">
        <v>22</v>
      </c>
      <c r="T293" s="102"/>
      <c r="U293" s="102"/>
      <c r="V293" s="102"/>
      <c r="W293" s="102"/>
      <c r="X293" s="102"/>
      <c r="Y293" s="102"/>
      <c r="Z293" s="102"/>
      <c r="AA293" s="109">
        <v>21</v>
      </c>
      <c r="AB293" s="102"/>
      <c r="AC293" s="109">
        <v>16</v>
      </c>
      <c r="AD293" s="102"/>
      <c r="AE293" s="102"/>
      <c r="AF293" s="102"/>
      <c r="AG293" s="102"/>
      <c r="AH293" s="102"/>
      <c r="AI293" s="102"/>
      <c r="AJ293" s="102"/>
      <c r="AK293" s="102"/>
      <c r="AL293" s="102"/>
      <c r="AM293" s="102"/>
      <c r="AN293" s="102"/>
      <c r="AO293" s="102"/>
      <c r="AP293" s="102"/>
      <c r="AQ293" s="102"/>
      <c r="AR293" s="102"/>
      <c r="AS293" s="102"/>
      <c r="AT293" s="102"/>
      <c r="AU293" s="102"/>
      <c r="AV293" s="102"/>
      <c r="AW293" s="102"/>
      <c r="AX293" s="102"/>
      <c r="AY293" s="102"/>
      <c r="AZ293" s="102"/>
      <c r="BA293" s="102"/>
      <c r="BB293" s="102"/>
      <c r="BC293" s="102"/>
      <c r="BD293" s="102"/>
      <c r="BE293" s="102"/>
      <c r="BF293" s="102"/>
      <c r="BG293" s="102"/>
      <c r="BH293" s="102"/>
      <c r="BI293" s="102"/>
      <c r="BJ293" s="102"/>
      <c r="BK293" s="102"/>
      <c r="BL293" s="102"/>
      <c r="BM293" s="102"/>
      <c r="BN293" s="102"/>
      <c r="BO293" s="102"/>
      <c r="BP293" s="102"/>
      <c r="BQ293" s="102"/>
      <c r="BR293" s="102"/>
      <c r="BS293" s="102"/>
      <c r="BT293" s="102"/>
      <c r="BU293" s="102"/>
      <c r="BV293" s="102"/>
      <c r="BW293" s="102"/>
      <c r="BX293" s="102"/>
      <c r="BY293" s="102"/>
      <c r="BZ293" s="102"/>
      <c r="CA293" s="102"/>
      <c r="CB293" s="102"/>
      <c r="CC293" s="102"/>
      <c r="CD293" s="102"/>
      <c r="CE293" s="102"/>
      <c r="CF293" s="102"/>
      <c r="CG293" s="102"/>
      <c r="CH293" s="102"/>
      <c r="CI293" s="102"/>
      <c r="CJ293" s="102"/>
      <c r="CK293" s="102"/>
      <c r="CL293" s="102"/>
      <c r="CM293" s="102"/>
      <c r="CN293" s="102"/>
      <c r="CO293" s="102"/>
      <c r="CP293" s="102"/>
      <c r="CQ293" s="102"/>
      <c r="CR293" s="102"/>
      <c r="CS293" s="102"/>
      <c r="CT293" s="102"/>
      <c r="CU293" s="102"/>
      <c r="CV293" s="102"/>
      <c r="CW293" s="102"/>
      <c r="CX293" s="102"/>
      <c r="CY293" s="102"/>
      <c r="CZ293" s="102"/>
      <c r="DA293" s="102"/>
      <c r="DB293" s="102"/>
      <c r="DC293" s="102"/>
      <c r="DD293" s="102"/>
      <c r="DE293" s="102"/>
      <c r="DF293" s="102"/>
      <c r="DG293" s="102"/>
      <c r="DH293" s="102"/>
      <c r="DI293" s="102"/>
      <c r="DJ293" s="102"/>
      <c r="DK293" s="102"/>
      <c r="DL293" s="102"/>
      <c r="DM293" s="102"/>
      <c r="DN293" s="102"/>
      <c r="DO293" s="102"/>
      <c r="DP293" s="102"/>
      <c r="DQ293" s="102"/>
      <c r="DR293" s="102"/>
      <c r="DS293" s="102"/>
      <c r="DT293" s="102"/>
      <c r="DU293" s="102"/>
      <c r="DV293" s="102"/>
      <c r="DW293" s="102"/>
      <c r="DX293" s="102"/>
    </row>
    <row r="294" spans="1:128" x14ac:dyDescent="0.2">
      <c r="A294" s="105" t="s">
        <v>262</v>
      </c>
      <c r="B294" s="102"/>
      <c r="C294" s="109">
        <v>82</v>
      </c>
      <c r="D294" s="102"/>
      <c r="E294" s="103">
        <v>161</v>
      </c>
      <c r="F294" s="102"/>
      <c r="G294" s="103">
        <v>116</v>
      </c>
      <c r="H294" s="102"/>
      <c r="I294" s="109">
        <v>77</v>
      </c>
      <c r="J294" s="102"/>
      <c r="K294" s="109">
        <v>62</v>
      </c>
      <c r="L294" s="102"/>
      <c r="M294" s="103">
        <v>100</v>
      </c>
      <c r="N294" s="102"/>
      <c r="O294" s="109">
        <v>48</v>
      </c>
      <c r="P294" s="102"/>
      <c r="Q294" s="109">
        <v>57</v>
      </c>
      <c r="R294" s="102"/>
      <c r="S294" s="103">
        <v>133</v>
      </c>
      <c r="T294" s="102"/>
      <c r="U294" s="109">
        <v>68</v>
      </c>
      <c r="V294" s="102"/>
      <c r="W294" s="103">
        <v>146</v>
      </c>
      <c r="X294" s="102"/>
      <c r="Y294" s="109">
        <v>65</v>
      </c>
      <c r="Z294" s="102"/>
      <c r="AA294" s="109">
        <v>38</v>
      </c>
      <c r="AB294" s="102"/>
      <c r="AC294" s="109">
        <v>79</v>
      </c>
      <c r="AD294" s="102"/>
      <c r="AE294" s="109">
        <v>30</v>
      </c>
      <c r="AF294" s="102"/>
      <c r="AG294" s="109">
        <v>93</v>
      </c>
      <c r="AH294" s="102"/>
      <c r="AI294" s="102"/>
      <c r="AJ294" s="102"/>
      <c r="AK294" s="102"/>
      <c r="AL294" s="102"/>
      <c r="AM294" s="109">
        <v>37</v>
      </c>
      <c r="AN294" s="102"/>
      <c r="AO294" s="102"/>
      <c r="AP294" s="102"/>
      <c r="AQ294" s="103">
        <v>107</v>
      </c>
      <c r="AR294" s="102"/>
      <c r="AS294" s="109">
        <v>31</v>
      </c>
      <c r="AT294" s="102"/>
      <c r="AU294" s="109">
        <v>22</v>
      </c>
      <c r="AV294" s="102"/>
      <c r="AW294" s="109">
        <v>30</v>
      </c>
      <c r="AX294" s="102"/>
      <c r="AY294" s="102"/>
      <c r="AZ294" s="102"/>
      <c r="BA294" s="109">
        <v>48</v>
      </c>
      <c r="BB294" s="102"/>
      <c r="BC294" s="109">
        <v>51</v>
      </c>
      <c r="BD294" s="102"/>
      <c r="BE294" s="109">
        <v>34</v>
      </c>
      <c r="BF294" s="102"/>
      <c r="BG294" s="109">
        <v>17</v>
      </c>
      <c r="BH294" s="102"/>
      <c r="BI294" s="109">
        <v>50</v>
      </c>
      <c r="BJ294" s="102"/>
      <c r="BK294" s="109">
        <v>51</v>
      </c>
      <c r="BL294" s="102"/>
      <c r="BM294" s="109">
        <v>32</v>
      </c>
      <c r="BN294" s="102"/>
      <c r="BO294" s="109">
        <v>82</v>
      </c>
      <c r="BP294" s="102"/>
      <c r="BQ294" s="109">
        <v>80</v>
      </c>
      <c r="BR294" s="102"/>
      <c r="BS294" s="103">
        <v>107</v>
      </c>
      <c r="BT294" s="102"/>
      <c r="BU294" s="109">
        <v>71</v>
      </c>
      <c r="BV294" s="102"/>
      <c r="BW294" s="109">
        <v>98</v>
      </c>
      <c r="BX294" s="102"/>
      <c r="BY294" s="102"/>
      <c r="BZ294" s="102"/>
      <c r="CA294" s="109">
        <v>17</v>
      </c>
      <c r="CB294" s="102"/>
      <c r="CC294" s="109">
        <v>97</v>
      </c>
      <c r="CD294" s="102"/>
      <c r="CE294" s="109">
        <v>15</v>
      </c>
      <c r="CF294" s="102"/>
      <c r="CG294" s="103">
        <v>254</v>
      </c>
      <c r="CH294" s="102"/>
      <c r="CI294" s="109">
        <v>62</v>
      </c>
      <c r="CJ294" s="102"/>
      <c r="CK294" s="103">
        <v>104</v>
      </c>
      <c r="CL294" s="102"/>
      <c r="CM294" s="109">
        <v>15</v>
      </c>
      <c r="CN294" s="102"/>
      <c r="CO294" s="109">
        <v>99</v>
      </c>
      <c r="CP294" s="102"/>
      <c r="CQ294" s="109">
        <v>16</v>
      </c>
      <c r="CR294" s="102"/>
      <c r="CS294" s="109">
        <v>61</v>
      </c>
      <c r="CT294" s="102"/>
      <c r="CU294" s="109">
        <v>32</v>
      </c>
      <c r="CV294" s="102"/>
      <c r="CW294" s="109">
        <v>15</v>
      </c>
      <c r="CX294" s="102"/>
      <c r="CY294" s="109">
        <v>63</v>
      </c>
      <c r="CZ294" s="102"/>
      <c r="DA294" s="109">
        <v>50</v>
      </c>
      <c r="DB294" s="102"/>
      <c r="DC294" s="109">
        <v>17</v>
      </c>
      <c r="DD294" s="102"/>
      <c r="DE294" s="109">
        <v>64</v>
      </c>
      <c r="DF294" s="102"/>
      <c r="DG294" s="109">
        <v>49</v>
      </c>
      <c r="DH294" s="102"/>
      <c r="DI294" s="102"/>
      <c r="DJ294" s="102"/>
      <c r="DK294" s="102"/>
      <c r="DL294" s="102"/>
      <c r="DM294" s="102"/>
      <c r="DN294" s="102"/>
      <c r="DO294" s="102"/>
      <c r="DP294" s="102"/>
      <c r="DQ294" s="102"/>
      <c r="DR294" s="102"/>
      <c r="DS294" s="102"/>
      <c r="DT294" s="102"/>
      <c r="DU294" s="102"/>
      <c r="DV294" s="102"/>
      <c r="DW294" s="102"/>
      <c r="DX294" s="102"/>
    </row>
    <row r="295" spans="1:128" x14ac:dyDescent="0.2">
      <c r="A295" s="105" t="s">
        <v>263</v>
      </c>
      <c r="B295" s="102"/>
      <c r="C295" s="103">
        <v>159</v>
      </c>
      <c r="D295" s="102"/>
      <c r="E295" s="109">
        <v>29</v>
      </c>
      <c r="F295" s="102"/>
      <c r="G295" s="109">
        <v>33</v>
      </c>
      <c r="H295" s="102"/>
      <c r="I295" s="109">
        <v>95</v>
      </c>
      <c r="J295" s="102"/>
      <c r="K295" s="103">
        <v>146</v>
      </c>
      <c r="L295" s="102"/>
      <c r="M295" s="109">
        <v>37</v>
      </c>
      <c r="N295" s="102"/>
      <c r="O295" s="109">
        <v>89</v>
      </c>
      <c r="P295" s="102"/>
      <c r="Q295" s="109">
        <v>36</v>
      </c>
      <c r="R295" s="102"/>
      <c r="S295" s="109">
        <v>61</v>
      </c>
      <c r="T295" s="102"/>
      <c r="U295" s="102"/>
      <c r="V295" s="102"/>
      <c r="W295" s="103">
        <v>202</v>
      </c>
      <c r="X295" s="106">
        <v>148</v>
      </c>
      <c r="Y295" s="103">
        <v>279</v>
      </c>
      <c r="Z295" s="102"/>
      <c r="AA295" s="109">
        <v>31</v>
      </c>
      <c r="AB295" s="102"/>
      <c r="AC295" s="109">
        <v>70</v>
      </c>
      <c r="AD295" s="102"/>
      <c r="AE295" s="109">
        <v>58</v>
      </c>
      <c r="AF295" s="102"/>
      <c r="AG295" s="109">
        <v>34</v>
      </c>
      <c r="AH295" s="102"/>
      <c r="AI295" s="102"/>
      <c r="AJ295" s="102"/>
      <c r="AK295" s="109">
        <v>92</v>
      </c>
      <c r="AL295" s="102"/>
      <c r="AM295" s="103">
        <v>103</v>
      </c>
      <c r="AN295" s="102"/>
      <c r="AO295" s="102"/>
      <c r="AP295" s="102"/>
      <c r="AQ295" s="102"/>
      <c r="AR295" s="102"/>
      <c r="AS295" s="102"/>
      <c r="AT295" s="102"/>
      <c r="AU295" s="109">
        <v>66</v>
      </c>
      <c r="AV295" s="102"/>
      <c r="AW295" s="109">
        <v>59</v>
      </c>
      <c r="AX295" s="102"/>
      <c r="AY295" s="102"/>
      <c r="AZ295" s="102"/>
      <c r="BA295" s="109">
        <v>29</v>
      </c>
      <c r="BB295" s="102"/>
      <c r="BC295" s="109">
        <v>78</v>
      </c>
      <c r="BD295" s="102"/>
      <c r="BE295" s="103">
        <v>232</v>
      </c>
      <c r="BF295" s="102"/>
      <c r="BG295" s="103">
        <v>157</v>
      </c>
      <c r="BH295" s="102"/>
      <c r="BI295" s="103">
        <v>131</v>
      </c>
      <c r="BJ295" s="102"/>
      <c r="BK295" s="103">
        <v>118</v>
      </c>
      <c r="BL295" s="102"/>
      <c r="BM295" s="109">
        <v>89</v>
      </c>
      <c r="BN295" s="102"/>
      <c r="BO295" s="109">
        <v>96</v>
      </c>
      <c r="BP295" s="102"/>
      <c r="BQ295" s="103">
        <v>315</v>
      </c>
      <c r="BR295" s="102"/>
      <c r="BS295" s="109">
        <v>89</v>
      </c>
      <c r="BT295" s="102"/>
      <c r="BU295" s="109">
        <v>88</v>
      </c>
      <c r="BV295" s="102"/>
      <c r="BW295" s="103">
        <v>212</v>
      </c>
      <c r="BX295" s="102"/>
      <c r="BY295" s="103">
        <v>518</v>
      </c>
      <c r="BZ295" s="102"/>
      <c r="CA295" s="103">
        <v>204</v>
      </c>
      <c r="CB295" s="102"/>
      <c r="CC295" s="103">
        <v>325</v>
      </c>
      <c r="CD295" s="102"/>
      <c r="CE295" s="103">
        <v>181</v>
      </c>
      <c r="CF295" s="102"/>
      <c r="CG295" s="103">
        <v>162</v>
      </c>
      <c r="CH295" s="102"/>
      <c r="CI295" s="109">
        <v>60</v>
      </c>
      <c r="CJ295" s="102"/>
      <c r="CK295" s="103">
        <v>153</v>
      </c>
      <c r="CL295" s="102"/>
      <c r="CM295" s="109">
        <v>62</v>
      </c>
      <c r="CN295" s="102"/>
      <c r="CO295" s="103">
        <v>148</v>
      </c>
      <c r="CP295" s="102"/>
      <c r="CQ295" s="103">
        <v>209</v>
      </c>
      <c r="CR295" s="102"/>
      <c r="CS295" s="103">
        <v>187</v>
      </c>
      <c r="CT295" s="102"/>
      <c r="CU295" s="103">
        <v>177</v>
      </c>
      <c r="CV295" s="102"/>
      <c r="CW295" s="103">
        <v>130</v>
      </c>
      <c r="CX295" s="102"/>
      <c r="CY295" s="109">
        <v>90</v>
      </c>
      <c r="CZ295" s="102"/>
      <c r="DA295" s="109">
        <v>60</v>
      </c>
      <c r="DB295" s="102"/>
      <c r="DC295" s="103">
        <v>137</v>
      </c>
      <c r="DD295" s="102"/>
      <c r="DE295" s="109">
        <v>61</v>
      </c>
      <c r="DF295" s="102"/>
      <c r="DG295" s="103">
        <v>305</v>
      </c>
      <c r="DH295" s="102"/>
      <c r="DI295" s="102"/>
      <c r="DJ295" s="102"/>
      <c r="DK295" s="102"/>
      <c r="DL295" s="102"/>
      <c r="DM295" s="102"/>
      <c r="DN295" s="102"/>
      <c r="DO295" s="102"/>
      <c r="DP295" s="102"/>
      <c r="DQ295" s="102"/>
      <c r="DR295" s="102"/>
      <c r="DS295" s="102"/>
      <c r="DT295" s="102"/>
      <c r="DU295" s="102"/>
      <c r="DV295" s="102"/>
      <c r="DW295" s="102"/>
      <c r="DX295" s="102"/>
    </row>
    <row r="296" spans="1:128" x14ac:dyDescent="0.2">
      <c r="A296" s="105" t="s">
        <v>264</v>
      </c>
      <c r="B296" s="106">
        <v>997</v>
      </c>
      <c r="C296" s="103">
        <v>949</v>
      </c>
      <c r="D296" s="106">
        <v>799</v>
      </c>
      <c r="E296" s="104">
        <v>1063</v>
      </c>
      <c r="F296" s="106">
        <v>898</v>
      </c>
      <c r="G296" s="103">
        <v>798</v>
      </c>
      <c r="H296" s="106">
        <v>734</v>
      </c>
      <c r="I296" s="103">
        <v>894</v>
      </c>
      <c r="J296" s="106">
        <v>927</v>
      </c>
      <c r="K296" s="104">
        <v>1348</v>
      </c>
      <c r="L296" s="106">
        <v>600</v>
      </c>
      <c r="M296" s="103">
        <v>696</v>
      </c>
      <c r="N296" s="106">
        <v>730</v>
      </c>
      <c r="O296" s="103">
        <v>852</v>
      </c>
      <c r="P296" s="106">
        <v>660</v>
      </c>
      <c r="Q296" s="103">
        <v>801</v>
      </c>
      <c r="R296" s="106">
        <v>828</v>
      </c>
      <c r="S296" s="103">
        <v>959</v>
      </c>
      <c r="T296" s="106">
        <v>222</v>
      </c>
      <c r="U296" s="103">
        <v>965</v>
      </c>
      <c r="V296" s="106">
        <v>680</v>
      </c>
      <c r="W296" s="103">
        <v>502</v>
      </c>
      <c r="X296" s="106">
        <v>801</v>
      </c>
      <c r="Y296" s="104">
        <v>1112</v>
      </c>
      <c r="Z296" s="107">
        <v>1181</v>
      </c>
      <c r="AA296" s="104">
        <v>1244</v>
      </c>
      <c r="AB296" s="107">
        <v>1192</v>
      </c>
      <c r="AC296" s="104">
        <v>1002</v>
      </c>
      <c r="AD296" s="106">
        <v>829</v>
      </c>
      <c r="AE296" s="104">
        <v>1150</v>
      </c>
      <c r="AF296" s="106">
        <v>704</v>
      </c>
      <c r="AG296" s="104">
        <v>1246</v>
      </c>
      <c r="AH296" s="106">
        <v>857</v>
      </c>
      <c r="AI296" s="104">
        <v>1081</v>
      </c>
      <c r="AJ296" s="106">
        <v>573</v>
      </c>
      <c r="AK296" s="104">
        <v>1060</v>
      </c>
      <c r="AL296" s="106">
        <v>179</v>
      </c>
      <c r="AM296" s="103">
        <v>860</v>
      </c>
      <c r="AN296" s="106">
        <v>400</v>
      </c>
      <c r="AO296" s="103">
        <v>531</v>
      </c>
      <c r="AP296" s="106">
        <v>125</v>
      </c>
      <c r="AQ296" s="103">
        <v>476</v>
      </c>
      <c r="AR296" s="106">
        <v>199</v>
      </c>
      <c r="AS296" s="103">
        <v>698</v>
      </c>
      <c r="AT296" s="106">
        <v>100</v>
      </c>
      <c r="AU296" s="103">
        <v>863</v>
      </c>
      <c r="AV296" s="110">
        <v>25</v>
      </c>
      <c r="AW296" s="103">
        <v>718</v>
      </c>
      <c r="AX296" s="110">
        <v>75</v>
      </c>
      <c r="AY296" s="104">
        <v>1176</v>
      </c>
      <c r="AZ296" s="110">
        <v>25</v>
      </c>
      <c r="BA296" s="104">
        <v>1063</v>
      </c>
      <c r="BB296" s="102"/>
      <c r="BC296" s="103">
        <v>591</v>
      </c>
      <c r="BD296" s="102"/>
      <c r="BE296" s="103">
        <v>945</v>
      </c>
      <c r="BF296" s="110">
        <v>50</v>
      </c>
      <c r="BG296" s="103">
        <v>581</v>
      </c>
      <c r="BH296" s="110">
        <v>25</v>
      </c>
      <c r="BI296" s="103">
        <v>581</v>
      </c>
      <c r="BJ296" s="110">
        <v>25</v>
      </c>
      <c r="BK296" s="103">
        <v>828</v>
      </c>
      <c r="BL296" s="102"/>
      <c r="BM296" s="103">
        <v>650</v>
      </c>
      <c r="BN296" s="102"/>
      <c r="BO296" s="103">
        <v>641</v>
      </c>
      <c r="BP296" s="102"/>
      <c r="BQ296" s="103">
        <v>893</v>
      </c>
      <c r="BR296" s="102"/>
      <c r="BS296" s="104">
        <v>1036</v>
      </c>
      <c r="BT296" s="102"/>
      <c r="BU296" s="103">
        <v>974</v>
      </c>
      <c r="BV296" s="102"/>
      <c r="BW296" s="104">
        <v>1413</v>
      </c>
      <c r="BX296" s="102"/>
      <c r="BY296" s="104">
        <v>1040</v>
      </c>
      <c r="BZ296" s="102"/>
      <c r="CA296" s="103">
        <v>963</v>
      </c>
      <c r="CB296" s="102"/>
      <c r="CC296" s="104">
        <v>1117</v>
      </c>
      <c r="CD296" s="102"/>
      <c r="CE296" s="103">
        <v>948</v>
      </c>
      <c r="CF296" s="102"/>
      <c r="CG296" s="103">
        <v>648</v>
      </c>
      <c r="CH296" s="102"/>
      <c r="CI296" s="103">
        <v>655</v>
      </c>
      <c r="CJ296" s="102"/>
      <c r="CK296" s="103">
        <v>879</v>
      </c>
      <c r="CL296" s="102"/>
      <c r="CM296" s="103">
        <v>402</v>
      </c>
      <c r="CN296" s="102"/>
      <c r="CO296" s="104">
        <v>1023</v>
      </c>
      <c r="CP296" s="102"/>
      <c r="CQ296" s="103">
        <v>985</v>
      </c>
      <c r="CR296" s="102"/>
      <c r="CS296" s="103">
        <v>739</v>
      </c>
      <c r="CT296" s="102"/>
      <c r="CU296" s="103">
        <v>835</v>
      </c>
      <c r="CV296" s="102"/>
      <c r="CW296" s="103">
        <v>448</v>
      </c>
      <c r="CX296" s="102"/>
      <c r="CY296" s="103">
        <v>916</v>
      </c>
      <c r="CZ296" s="102"/>
      <c r="DA296" s="103">
        <v>947</v>
      </c>
      <c r="DB296" s="102"/>
      <c r="DC296" s="103">
        <v>762</v>
      </c>
      <c r="DD296" s="102"/>
      <c r="DE296" s="104">
        <v>1107</v>
      </c>
      <c r="DF296" s="102"/>
      <c r="DG296" s="104">
        <v>1050</v>
      </c>
      <c r="DH296" s="102"/>
      <c r="DI296" s="102"/>
      <c r="DJ296" s="102"/>
      <c r="DK296" s="102"/>
      <c r="DL296" s="102"/>
      <c r="DM296" s="102"/>
      <c r="DN296" s="102"/>
      <c r="DO296" s="102"/>
      <c r="DP296" s="102"/>
      <c r="DQ296" s="102"/>
      <c r="DR296" s="102"/>
      <c r="DS296" s="102"/>
      <c r="DT296" s="102"/>
      <c r="DU296" s="102"/>
      <c r="DV296" s="102"/>
      <c r="DW296" s="102"/>
      <c r="DX296" s="102"/>
    </row>
    <row r="297" spans="1:128" x14ac:dyDescent="0.2">
      <c r="A297" s="105" t="s">
        <v>265</v>
      </c>
      <c r="B297" s="107">
        <v>1311</v>
      </c>
      <c r="C297" s="104">
        <v>1114</v>
      </c>
      <c r="D297" s="107">
        <v>2809</v>
      </c>
      <c r="E297" s="103">
        <v>903</v>
      </c>
      <c r="F297" s="107">
        <v>2436</v>
      </c>
      <c r="G297" s="103">
        <v>728</v>
      </c>
      <c r="H297" s="107">
        <v>1981</v>
      </c>
      <c r="I297" s="103">
        <v>556</v>
      </c>
      <c r="J297" s="107">
        <v>2145</v>
      </c>
      <c r="K297" s="103">
        <v>812</v>
      </c>
      <c r="L297" s="107">
        <v>1125</v>
      </c>
      <c r="M297" s="103">
        <v>616</v>
      </c>
      <c r="N297" s="107">
        <v>2201</v>
      </c>
      <c r="O297" s="103">
        <v>496</v>
      </c>
      <c r="P297" s="107">
        <v>1810</v>
      </c>
      <c r="Q297" s="103">
        <v>591</v>
      </c>
      <c r="R297" s="106">
        <v>836</v>
      </c>
      <c r="S297" s="103">
        <v>405</v>
      </c>
      <c r="T297" s="107">
        <v>1534</v>
      </c>
      <c r="U297" s="103">
        <v>534</v>
      </c>
      <c r="V297" s="106">
        <v>890</v>
      </c>
      <c r="W297" s="103">
        <v>444</v>
      </c>
      <c r="X297" s="107">
        <v>1608</v>
      </c>
      <c r="Y297" s="103">
        <v>514</v>
      </c>
      <c r="Z297" s="107">
        <v>1105</v>
      </c>
      <c r="AA297" s="103">
        <v>732</v>
      </c>
      <c r="AB297" s="107">
        <v>1504</v>
      </c>
      <c r="AC297" s="103">
        <v>524</v>
      </c>
      <c r="AD297" s="107">
        <v>1168</v>
      </c>
      <c r="AE297" s="103">
        <v>786</v>
      </c>
      <c r="AF297" s="107">
        <v>1087</v>
      </c>
      <c r="AG297" s="103">
        <v>295</v>
      </c>
      <c r="AH297" s="107">
        <v>1633</v>
      </c>
      <c r="AI297" s="103">
        <v>488</v>
      </c>
      <c r="AJ297" s="107">
        <v>1122</v>
      </c>
      <c r="AK297" s="103">
        <v>415</v>
      </c>
      <c r="AL297" s="106">
        <v>841</v>
      </c>
      <c r="AM297" s="103">
        <v>250</v>
      </c>
      <c r="AN297" s="106">
        <v>784</v>
      </c>
      <c r="AO297" s="103">
        <v>211</v>
      </c>
      <c r="AP297" s="110">
        <v>99</v>
      </c>
      <c r="AQ297" s="109">
        <v>86</v>
      </c>
      <c r="AR297" s="110">
        <v>99</v>
      </c>
      <c r="AS297" s="103">
        <v>104</v>
      </c>
      <c r="AT297" s="102"/>
      <c r="AU297" s="103">
        <v>162</v>
      </c>
      <c r="AV297" s="110">
        <v>50</v>
      </c>
      <c r="AW297" s="103">
        <v>158</v>
      </c>
      <c r="AX297" s="110">
        <v>50</v>
      </c>
      <c r="AY297" s="109">
        <v>36</v>
      </c>
      <c r="AZ297" s="110">
        <v>50</v>
      </c>
      <c r="BA297" s="103">
        <v>323</v>
      </c>
      <c r="BB297" s="110">
        <v>50</v>
      </c>
      <c r="BC297" s="103">
        <v>365</v>
      </c>
      <c r="BD297" s="102"/>
      <c r="BE297" s="102"/>
      <c r="BF297" s="110">
        <v>99</v>
      </c>
      <c r="BG297" s="109">
        <v>97</v>
      </c>
      <c r="BH297" s="102"/>
      <c r="BI297" s="103">
        <v>157</v>
      </c>
      <c r="BJ297" s="110">
        <v>50</v>
      </c>
      <c r="BK297" s="103">
        <v>276</v>
      </c>
      <c r="BL297" s="110">
        <v>50</v>
      </c>
      <c r="BM297" s="103">
        <v>206</v>
      </c>
      <c r="BN297" s="102"/>
      <c r="BO297" s="109">
        <v>91</v>
      </c>
      <c r="BP297" s="102"/>
      <c r="BQ297" s="109">
        <v>96</v>
      </c>
      <c r="BR297" s="102"/>
      <c r="BS297" s="103">
        <v>129</v>
      </c>
      <c r="BT297" s="102"/>
      <c r="BU297" s="103">
        <v>214</v>
      </c>
      <c r="BV297" s="102"/>
      <c r="BW297" s="103">
        <v>131</v>
      </c>
      <c r="BX297" s="102"/>
      <c r="BY297" s="103">
        <v>564</v>
      </c>
      <c r="BZ297" s="102"/>
      <c r="CA297" s="103">
        <v>677</v>
      </c>
      <c r="CB297" s="102"/>
      <c r="CC297" s="103">
        <v>453</v>
      </c>
      <c r="CD297" s="102"/>
      <c r="CE297" s="103">
        <v>553</v>
      </c>
      <c r="CF297" s="102"/>
      <c r="CG297" s="103">
        <v>298</v>
      </c>
      <c r="CH297" s="102"/>
      <c r="CI297" s="103">
        <v>374</v>
      </c>
      <c r="CJ297" s="102"/>
      <c r="CK297" s="103">
        <v>570</v>
      </c>
      <c r="CL297" s="102"/>
      <c r="CM297" s="103">
        <v>358</v>
      </c>
      <c r="CN297" s="102"/>
      <c r="CO297" s="103">
        <v>326</v>
      </c>
      <c r="CP297" s="102"/>
      <c r="CQ297" s="103">
        <v>279</v>
      </c>
      <c r="CR297" s="102"/>
      <c r="CS297" s="103">
        <v>395</v>
      </c>
      <c r="CT297" s="102"/>
      <c r="CU297" s="103">
        <v>309</v>
      </c>
      <c r="CV297" s="102"/>
      <c r="CW297" s="103">
        <v>390</v>
      </c>
      <c r="CX297" s="102"/>
      <c r="CY297" s="103">
        <v>287</v>
      </c>
      <c r="CZ297" s="102"/>
      <c r="DA297" s="103">
        <v>209</v>
      </c>
      <c r="DB297" s="102"/>
      <c r="DC297" s="103">
        <v>186</v>
      </c>
      <c r="DD297" s="102"/>
      <c r="DE297" s="103">
        <v>182</v>
      </c>
      <c r="DF297" s="102"/>
      <c r="DG297" s="102"/>
      <c r="DH297" s="102"/>
      <c r="DI297" s="102"/>
      <c r="DJ297" s="102"/>
      <c r="DK297" s="102"/>
      <c r="DL297" s="102"/>
      <c r="DM297" s="102"/>
      <c r="DN297" s="102"/>
      <c r="DO297" s="102"/>
      <c r="DP297" s="102"/>
      <c r="DQ297" s="102"/>
      <c r="DR297" s="102"/>
      <c r="DS297" s="102"/>
      <c r="DT297" s="102"/>
      <c r="DU297" s="102"/>
      <c r="DV297" s="102"/>
      <c r="DW297" s="102"/>
      <c r="DX297" s="102"/>
    </row>
    <row r="298" spans="1:128" x14ac:dyDescent="0.2">
      <c r="A298" s="105" t="s">
        <v>268</v>
      </c>
      <c r="B298" s="102"/>
      <c r="C298" s="102"/>
      <c r="D298" s="102"/>
      <c r="E298" s="109">
        <v>70</v>
      </c>
      <c r="F298" s="102"/>
      <c r="G298" s="102"/>
      <c r="H298" s="102"/>
      <c r="I298" s="109">
        <v>16</v>
      </c>
      <c r="J298" s="102"/>
      <c r="K298" s="103">
        <v>117</v>
      </c>
      <c r="L298" s="102"/>
      <c r="M298" s="102"/>
      <c r="N298" s="102"/>
      <c r="O298" s="103">
        <v>242</v>
      </c>
      <c r="P298" s="102"/>
      <c r="Q298" s="103">
        <v>256</v>
      </c>
      <c r="R298" s="102"/>
      <c r="S298" s="109">
        <v>72</v>
      </c>
      <c r="T298" s="102"/>
      <c r="U298" s="102"/>
      <c r="V298" s="102"/>
      <c r="W298" s="109">
        <v>63</v>
      </c>
      <c r="X298" s="102"/>
      <c r="Y298" s="102"/>
      <c r="Z298" s="102"/>
      <c r="AA298" s="109">
        <v>93</v>
      </c>
      <c r="AB298" s="102"/>
      <c r="AC298" s="102"/>
      <c r="AD298" s="102"/>
      <c r="AE298" s="102"/>
      <c r="AF298" s="102"/>
      <c r="AG298" s="102"/>
      <c r="AH298" s="102"/>
      <c r="AI298" s="109">
        <v>16</v>
      </c>
      <c r="AJ298" s="102"/>
      <c r="AK298" s="102"/>
      <c r="AL298" s="102"/>
      <c r="AM298" s="102"/>
      <c r="AN298" s="102"/>
      <c r="AO298" s="102"/>
      <c r="AP298" s="102"/>
      <c r="AQ298" s="102"/>
      <c r="AR298" s="102"/>
      <c r="AS298" s="102"/>
      <c r="AT298" s="102"/>
      <c r="AU298" s="102"/>
      <c r="AV298" s="102"/>
      <c r="AW298" s="109">
        <v>24</v>
      </c>
      <c r="AX298" s="102"/>
      <c r="AY298" s="102"/>
      <c r="AZ298" s="102"/>
      <c r="BA298" s="102"/>
      <c r="BB298" s="102"/>
      <c r="BC298" s="109">
        <v>16</v>
      </c>
      <c r="BD298" s="102"/>
      <c r="BE298" s="109">
        <v>16</v>
      </c>
      <c r="BF298" s="102"/>
      <c r="BG298" s="102"/>
      <c r="BH298" s="102"/>
      <c r="BI298" s="102"/>
      <c r="BJ298" s="102"/>
      <c r="BK298" s="103">
        <v>110</v>
      </c>
      <c r="BL298" s="102"/>
      <c r="BM298" s="102"/>
      <c r="BN298" s="102"/>
      <c r="BO298" s="102"/>
      <c r="BP298" s="102"/>
      <c r="BQ298" s="102"/>
      <c r="BR298" s="102"/>
      <c r="BS298" s="102"/>
      <c r="BT298" s="102"/>
      <c r="BU298" s="102"/>
      <c r="BV298" s="102"/>
      <c r="BW298" s="102"/>
      <c r="BX298" s="102"/>
      <c r="BY298" s="102"/>
      <c r="BZ298" s="102"/>
      <c r="CA298" s="102"/>
      <c r="CB298" s="102"/>
      <c r="CC298" s="102"/>
      <c r="CD298" s="102"/>
      <c r="CE298" s="102"/>
      <c r="CF298" s="102"/>
      <c r="CG298" s="102"/>
      <c r="CH298" s="102"/>
      <c r="CI298" s="102"/>
      <c r="CJ298" s="102"/>
      <c r="CK298" s="102"/>
      <c r="CL298" s="102"/>
      <c r="CM298" s="102"/>
      <c r="CN298" s="102"/>
      <c r="CO298" s="102"/>
      <c r="CP298" s="102"/>
      <c r="CQ298" s="102"/>
      <c r="CR298" s="102"/>
      <c r="CS298" s="102"/>
      <c r="CT298" s="102"/>
      <c r="CU298" s="102"/>
      <c r="CV298" s="102"/>
      <c r="CW298" s="102"/>
      <c r="CX298" s="102"/>
      <c r="CY298" s="102"/>
      <c r="CZ298" s="102"/>
      <c r="DA298" s="102"/>
      <c r="DB298" s="102"/>
      <c r="DC298" s="102"/>
      <c r="DD298" s="102"/>
      <c r="DE298" s="102"/>
      <c r="DF298" s="102"/>
      <c r="DG298" s="102"/>
      <c r="DH298" s="102"/>
      <c r="DI298" s="102"/>
      <c r="DJ298" s="102"/>
      <c r="DK298" s="102"/>
      <c r="DL298" s="102"/>
      <c r="DM298" s="102"/>
      <c r="DN298" s="102"/>
      <c r="DO298" s="102"/>
      <c r="DP298" s="102"/>
      <c r="DQ298" s="102"/>
      <c r="DR298" s="102"/>
      <c r="DS298" s="102"/>
      <c r="DT298" s="102"/>
      <c r="DU298" s="102"/>
      <c r="DV298" s="102"/>
      <c r="DW298" s="102"/>
      <c r="DX298" s="102"/>
    </row>
    <row r="299" spans="1:128" x14ac:dyDescent="0.2">
      <c r="A299" s="105" t="s">
        <v>271</v>
      </c>
      <c r="B299" s="110">
        <v>13</v>
      </c>
      <c r="C299" s="102"/>
      <c r="D299" s="117">
        <v>4</v>
      </c>
      <c r="E299" s="102"/>
      <c r="F299" s="110">
        <v>31</v>
      </c>
      <c r="G299" s="102"/>
      <c r="H299" s="110">
        <v>13</v>
      </c>
      <c r="I299" s="102"/>
      <c r="J299" s="110">
        <v>40</v>
      </c>
      <c r="K299" s="102"/>
      <c r="L299" s="117">
        <v>4</v>
      </c>
      <c r="M299" s="102"/>
      <c r="N299" s="110">
        <v>17</v>
      </c>
      <c r="O299" s="102"/>
      <c r="P299" s="110">
        <v>31</v>
      </c>
      <c r="Q299" s="102"/>
      <c r="R299" s="117">
        <v>4</v>
      </c>
      <c r="S299" s="102"/>
      <c r="T299" s="110">
        <v>13</v>
      </c>
      <c r="U299" s="102"/>
      <c r="V299" s="110">
        <v>44</v>
      </c>
      <c r="W299" s="102"/>
      <c r="X299" s="117">
        <v>4</v>
      </c>
      <c r="Y299" s="102"/>
      <c r="Z299" s="117">
        <v>4</v>
      </c>
      <c r="AA299" s="102"/>
      <c r="AB299" s="110">
        <v>27</v>
      </c>
      <c r="AC299" s="102"/>
      <c r="AD299" s="110">
        <v>22</v>
      </c>
      <c r="AE299" s="102"/>
      <c r="AF299" s="110">
        <v>18</v>
      </c>
      <c r="AG299" s="102"/>
      <c r="AH299" s="102"/>
      <c r="AI299" s="102"/>
      <c r="AJ299" s="117">
        <v>8</v>
      </c>
      <c r="AK299" s="102"/>
      <c r="AL299" s="110">
        <v>13</v>
      </c>
      <c r="AM299" s="102"/>
      <c r="AN299" s="110">
        <v>22</v>
      </c>
      <c r="AO299" s="102"/>
      <c r="AP299" s="110">
        <v>22</v>
      </c>
      <c r="AQ299" s="102"/>
      <c r="AR299" s="117">
        <v>4</v>
      </c>
      <c r="AS299" s="102"/>
      <c r="AT299" s="102"/>
      <c r="AU299" s="102"/>
      <c r="AV299" s="102"/>
      <c r="AW299" s="102"/>
      <c r="AX299" s="102"/>
      <c r="AY299" s="102"/>
      <c r="AZ299" s="102"/>
      <c r="BA299" s="102"/>
      <c r="BB299" s="102"/>
      <c r="BC299" s="102"/>
      <c r="BD299" s="102"/>
      <c r="BE299" s="102"/>
      <c r="BF299" s="102"/>
      <c r="BG299" s="102"/>
      <c r="BH299" s="102"/>
      <c r="BI299" s="102"/>
      <c r="BJ299" s="102"/>
      <c r="BK299" s="102"/>
      <c r="BL299" s="102"/>
      <c r="BM299" s="102"/>
      <c r="BN299" s="102"/>
      <c r="BO299" s="102"/>
      <c r="BP299" s="102"/>
      <c r="BQ299" s="102"/>
      <c r="BR299" s="102"/>
      <c r="BS299" s="102"/>
      <c r="BT299" s="102"/>
      <c r="BU299" s="102"/>
      <c r="BV299" s="102"/>
      <c r="BW299" s="109">
        <v>36</v>
      </c>
      <c r="BX299" s="102"/>
      <c r="BY299" s="102"/>
      <c r="BZ299" s="102"/>
      <c r="CA299" s="102"/>
      <c r="CB299" s="102"/>
      <c r="CC299" s="102"/>
      <c r="CD299" s="102"/>
      <c r="CE299" s="102"/>
      <c r="CF299" s="102"/>
      <c r="CG299" s="102"/>
      <c r="CH299" s="102"/>
      <c r="CI299" s="102"/>
      <c r="CJ299" s="102"/>
      <c r="CK299" s="102"/>
      <c r="CL299" s="102"/>
      <c r="CM299" s="102"/>
      <c r="CN299" s="102"/>
      <c r="CO299" s="102"/>
      <c r="CP299" s="102"/>
      <c r="CQ299" s="102"/>
      <c r="CR299" s="102"/>
      <c r="CS299" s="102"/>
      <c r="CT299" s="102"/>
      <c r="CU299" s="102"/>
      <c r="CV299" s="102"/>
      <c r="CW299" s="102"/>
      <c r="CX299" s="102"/>
      <c r="CY299" s="102"/>
      <c r="CZ299" s="102"/>
      <c r="DA299" s="102"/>
      <c r="DB299" s="102"/>
      <c r="DC299" s="102"/>
      <c r="DD299" s="102"/>
      <c r="DE299" s="102"/>
      <c r="DF299" s="102"/>
      <c r="DG299" s="102"/>
      <c r="DH299" s="102"/>
      <c r="DI299" s="102"/>
      <c r="DJ299" s="102"/>
      <c r="DK299" s="102"/>
      <c r="DL299" s="102"/>
      <c r="DM299" s="102"/>
      <c r="DN299" s="102"/>
      <c r="DO299" s="102"/>
      <c r="DP299" s="102"/>
      <c r="DQ299" s="102"/>
      <c r="DR299" s="102"/>
      <c r="DS299" s="102"/>
      <c r="DT299" s="102"/>
      <c r="DU299" s="102"/>
      <c r="DV299" s="102"/>
      <c r="DW299" s="102"/>
      <c r="DX299" s="102"/>
    </row>
    <row r="300" spans="1:128" x14ac:dyDescent="0.2">
      <c r="A300" s="105" t="s">
        <v>273</v>
      </c>
      <c r="B300" s="102"/>
      <c r="C300" s="103">
        <v>154</v>
      </c>
      <c r="D300" s="102"/>
      <c r="E300" s="109">
        <v>60</v>
      </c>
      <c r="F300" s="102"/>
      <c r="G300" s="103">
        <v>201</v>
      </c>
      <c r="H300" s="102"/>
      <c r="I300" s="102"/>
      <c r="J300" s="102"/>
      <c r="K300" s="102"/>
      <c r="L300" s="102"/>
      <c r="M300" s="103">
        <v>134</v>
      </c>
      <c r="N300" s="102"/>
      <c r="O300" s="109">
        <v>74</v>
      </c>
      <c r="P300" s="102"/>
      <c r="Q300" s="102"/>
      <c r="R300" s="102"/>
      <c r="S300" s="109">
        <v>71</v>
      </c>
      <c r="T300" s="102"/>
      <c r="U300" s="103">
        <v>139</v>
      </c>
      <c r="V300" s="102"/>
      <c r="W300" s="102"/>
      <c r="X300" s="102"/>
      <c r="Y300" s="102"/>
      <c r="Z300" s="102"/>
      <c r="AA300" s="103">
        <v>132</v>
      </c>
      <c r="AB300" s="102"/>
      <c r="AC300" s="109">
        <v>75</v>
      </c>
      <c r="AD300" s="102"/>
      <c r="AE300" s="109">
        <v>66</v>
      </c>
      <c r="AF300" s="102"/>
      <c r="AG300" s="102"/>
      <c r="AH300" s="102"/>
      <c r="AI300" s="102"/>
      <c r="AJ300" s="102"/>
      <c r="AK300" s="103">
        <v>187</v>
      </c>
      <c r="AL300" s="102"/>
      <c r="AM300" s="102"/>
      <c r="AN300" s="102"/>
      <c r="AO300" s="102"/>
      <c r="AP300" s="102"/>
      <c r="AQ300" s="102"/>
      <c r="AR300" s="102"/>
      <c r="AS300" s="103">
        <v>302</v>
      </c>
      <c r="AT300" s="102"/>
      <c r="AU300" s="102"/>
      <c r="AV300" s="102"/>
      <c r="AW300" s="109">
        <v>71</v>
      </c>
      <c r="AX300" s="102"/>
      <c r="AY300" s="103">
        <v>116</v>
      </c>
      <c r="AZ300" s="102"/>
      <c r="BA300" s="103">
        <v>121</v>
      </c>
      <c r="BB300" s="102"/>
      <c r="BC300" s="102"/>
      <c r="BD300" s="102"/>
      <c r="BE300" s="102"/>
      <c r="BF300" s="102"/>
      <c r="BG300" s="102"/>
      <c r="BH300" s="102"/>
      <c r="BI300" s="102"/>
      <c r="BJ300" s="102"/>
      <c r="BK300" s="102"/>
      <c r="BL300" s="102"/>
      <c r="BM300" s="109">
        <v>61</v>
      </c>
      <c r="BN300" s="102"/>
      <c r="BO300" s="102"/>
      <c r="BP300" s="102"/>
      <c r="BQ300" s="102"/>
      <c r="BR300" s="102"/>
      <c r="BS300" s="102"/>
      <c r="BT300" s="102"/>
      <c r="BU300" s="102"/>
      <c r="BV300" s="102"/>
      <c r="BW300" s="102"/>
      <c r="BX300" s="102"/>
      <c r="BY300" s="102"/>
      <c r="BZ300" s="102"/>
      <c r="CA300" s="102"/>
      <c r="CB300" s="102"/>
      <c r="CC300" s="102"/>
      <c r="CD300" s="102"/>
      <c r="CE300" s="102"/>
      <c r="CF300" s="102"/>
      <c r="CG300" s="102"/>
      <c r="CH300" s="102"/>
      <c r="CI300" s="102"/>
      <c r="CJ300" s="102"/>
      <c r="CK300" s="102"/>
      <c r="CL300" s="102"/>
      <c r="CM300" s="102"/>
      <c r="CN300" s="102"/>
      <c r="CO300" s="102"/>
      <c r="CP300" s="102"/>
      <c r="CQ300" s="102"/>
      <c r="CR300" s="102"/>
      <c r="CS300" s="102"/>
      <c r="CT300" s="102"/>
      <c r="CU300" s="102"/>
      <c r="CV300" s="102"/>
      <c r="CW300" s="102"/>
      <c r="CX300" s="102"/>
      <c r="CY300" s="102"/>
      <c r="CZ300" s="102"/>
      <c r="DA300" s="102"/>
      <c r="DB300" s="102"/>
      <c r="DC300" s="102"/>
      <c r="DD300" s="102"/>
      <c r="DE300" s="102"/>
      <c r="DF300" s="102"/>
      <c r="DG300" s="102"/>
      <c r="DH300" s="102"/>
      <c r="DI300" s="102"/>
      <c r="DJ300" s="102"/>
      <c r="DK300" s="102"/>
      <c r="DL300" s="102"/>
      <c r="DM300" s="102"/>
      <c r="DN300" s="102"/>
      <c r="DO300" s="102"/>
      <c r="DP300" s="102"/>
      <c r="DQ300" s="102"/>
      <c r="DR300" s="102"/>
      <c r="DS300" s="102"/>
      <c r="DT300" s="102"/>
      <c r="DU300" s="102"/>
      <c r="DV300" s="102"/>
      <c r="DW300" s="102"/>
      <c r="DX300" s="102"/>
    </row>
    <row r="301" spans="1:128" x14ac:dyDescent="0.2">
      <c r="A301" s="105" t="s">
        <v>277</v>
      </c>
      <c r="B301" s="112">
        <v>126435</v>
      </c>
      <c r="C301" s="115">
        <v>243698</v>
      </c>
      <c r="D301" s="112">
        <v>132404</v>
      </c>
      <c r="E301" s="115">
        <v>250975</v>
      </c>
      <c r="F301" s="108">
        <v>74449</v>
      </c>
      <c r="G301" s="115">
        <v>209247</v>
      </c>
      <c r="H301" s="112">
        <v>175555</v>
      </c>
      <c r="I301" s="115">
        <v>241953</v>
      </c>
      <c r="J301" s="112">
        <v>137851</v>
      </c>
      <c r="K301" s="115">
        <v>216287</v>
      </c>
      <c r="L301" s="112">
        <v>116796</v>
      </c>
      <c r="M301" s="115">
        <v>214673</v>
      </c>
      <c r="N301" s="112">
        <v>115440</v>
      </c>
      <c r="O301" s="115">
        <v>195088</v>
      </c>
      <c r="P301" s="112">
        <v>136739</v>
      </c>
      <c r="Q301" s="115">
        <v>227829</v>
      </c>
      <c r="R301" s="108">
        <v>98475</v>
      </c>
      <c r="S301" s="115">
        <v>190225</v>
      </c>
      <c r="T301" s="108">
        <v>99375</v>
      </c>
      <c r="U301" s="115">
        <v>178197</v>
      </c>
      <c r="V301" s="112">
        <v>107824</v>
      </c>
      <c r="W301" s="115">
        <v>196214</v>
      </c>
      <c r="X301" s="108">
        <v>99062</v>
      </c>
      <c r="Y301" s="115">
        <v>169440</v>
      </c>
      <c r="Z301" s="108">
        <v>99663</v>
      </c>
      <c r="AA301" s="115">
        <v>186136</v>
      </c>
      <c r="AB301" s="112">
        <v>121272</v>
      </c>
      <c r="AC301" s="115">
        <v>186337</v>
      </c>
      <c r="AD301" s="108">
        <v>82651</v>
      </c>
      <c r="AE301" s="115">
        <v>166102</v>
      </c>
      <c r="AF301" s="108">
        <v>77660</v>
      </c>
      <c r="AG301" s="115">
        <v>173759</v>
      </c>
      <c r="AH301" s="112">
        <v>108203</v>
      </c>
      <c r="AI301" s="115">
        <v>155516</v>
      </c>
      <c r="AJ301" s="108">
        <v>84273</v>
      </c>
      <c r="AK301" s="115">
        <v>159859</v>
      </c>
      <c r="AL301" s="108">
        <v>78796</v>
      </c>
      <c r="AM301" s="115">
        <v>161766</v>
      </c>
      <c r="AN301" s="108">
        <v>64110</v>
      </c>
      <c r="AO301" s="115">
        <v>151680</v>
      </c>
      <c r="AP301" s="108">
        <v>14329</v>
      </c>
      <c r="AQ301" s="114">
        <v>80533</v>
      </c>
      <c r="AR301" s="107">
        <v>7939</v>
      </c>
      <c r="AS301" s="114">
        <v>65912</v>
      </c>
      <c r="AT301" s="107">
        <v>3490</v>
      </c>
      <c r="AU301" s="114">
        <v>41249</v>
      </c>
      <c r="AV301" s="108">
        <v>17830</v>
      </c>
      <c r="AW301" s="114">
        <v>44967</v>
      </c>
      <c r="AX301" s="108">
        <v>27704</v>
      </c>
      <c r="AY301" s="114">
        <v>44456</v>
      </c>
      <c r="AZ301" s="108">
        <v>41016</v>
      </c>
      <c r="BA301" s="114">
        <v>38933</v>
      </c>
      <c r="BB301" s="108">
        <v>28289</v>
      </c>
      <c r="BC301" s="114">
        <v>43669</v>
      </c>
      <c r="BD301" s="108">
        <v>32172</v>
      </c>
      <c r="BE301" s="114">
        <v>48755</v>
      </c>
      <c r="BF301" s="108">
        <v>35374</v>
      </c>
      <c r="BG301" s="114">
        <v>38379</v>
      </c>
      <c r="BH301" s="108">
        <v>31584</v>
      </c>
      <c r="BI301" s="114">
        <v>40958</v>
      </c>
      <c r="BJ301" s="108">
        <v>27686</v>
      </c>
      <c r="BK301" s="114">
        <v>35922</v>
      </c>
      <c r="BL301" s="108">
        <v>34154</v>
      </c>
      <c r="BM301" s="114">
        <v>41997</v>
      </c>
      <c r="BN301" s="108">
        <v>30183</v>
      </c>
      <c r="BO301" s="114">
        <v>36740</v>
      </c>
      <c r="BP301" s="108">
        <v>19109</v>
      </c>
      <c r="BQ301" s="114">
        <v>42344</v>
      </c>
      <c r="BR301" s="108">
        <v>26211</v>
      </c>
      <c r="BS301" s="114">
        <v>32180</v>
      </c>
      <c r="BT301" s="108">
        <v>16931</v>
      </c>
      <c r="BU301" s="114">
        <v>32200</v>
      </c>
      <c r="BV301" s="107">
        <v>2346</v>
      </c>
      <c r="BW301" s="114">
        <v>21745</v>
      </c>
      <c r="BX301" s="107">
        <v>6918</v>
      </c>
      <c r="BY301" s="114">
        <v>18411</v>
      </c>
      <c r="BZ301" s="107">
        <v>1621</v>
      </c>
      <c r="CA301" s="114">
        <v>16977</v>
      </c>
      <c r="CB301" s="106">
        <v>955</v>
      </c>
      <c r="CC301" s="114">
        <v>13098</v>
      </c>
      <c r="CD301" s="107">
        <v>4753</v>
      </c>
      <c r="CE301" s="114">
        <v>10926</v>
      </c>
      <c r="CF301" s="106">
        <v>807</v>
      </c>
      <c r="CG301" s="114">
        <v>10517</v>
      </c>
      <c r="CH301" s="107">
        <v>2066</v>
      </c>
      <c r="CI301" s="104">
        <v>7217</v>
      </c>
      <c r="CJ301" s="106">
        <v>121</v>
      </c>
      <c r="CK301" s="104">
        <v>6001</v>
      </c>
      <c r="CL301" s="106">
        <v>817</v>
      </c>
      <c r="CM301" s="104">
        <v>4379</v>
      </c>
      <c r="CN301" s="106">
        <v>108</v>
      </c>
      <c r="CO301" s="104">
        <v>3585</v>
      </c>
      <c r="CP301" s="106">
        <v>385</v>
      </c>
      <c r="CQ301" s="104">
        <v>2276</v>
      </c>
      <c r="CR301" s="102"/>
      <c r="CS301" s="104">
        <v>2427</v>
      </c>
      <c r="CT301" s="106">
        <v>165</v>
      </c>
      <c r="CU301" s="104">
        <v>1803</v>
      </c>
      <c r="CV301" s="102"/>
      <c r="CW301" s="104">
        <v>1056</v>
      </c>
      <c r="CX301" s="102"/>
      <c r="CY301" s="103">
        <v>267</v>
      </c>
      <c r="CZ301" s="102"/>
      <c r="DA301" s="103">
        <v>201</v>
      </c>
      <c r="DB301" s="102"/>
      <c r="DC301" s="103">
        <v>309</v>
      </c>
      <c r="DD301" s="102"/>
      <c r="DE301" s="111">
        <v>1</v>
      </c>
      <c r="DF301" s="102"/>
      <c r="DG301" s="111">
        <v>1</v>
      </c>
      <c r="DH301" s="102"/>
      <c r="DI301" s="102"/>
      <c r="DJ301" s="102"/>
      <c r="DK301" s="102"/>
      <c r="DL301" s="102"/>
      <c r="DM301" s="102"/>
      <c r="DN301" s="102"/>
      <c r="DO301" s="102"/>
      <c r="DP301" s="102"/>
      <c r="DQ301" s="102"/>
      <c r="DR301" s="102"/>
      <c r="DS301" s="102"/>
      <c r="DT301" s="102"/>
      <c r="DU301" s="102"/>
      <c r="DV301" s="102"/>
      <c r="DW301" s="102"/>
      <c r="DX301" s="102"/>
    </row>
    <row r="302" spans="1:128" x14ac:dyDescent="0.2">
      <c r="A302" s="105" t="s">
        <v>781</v>
      </c>
      <c r="B302" s="112">
        <v>142767</v>
      </c>
      <c r="C302" s="104">
        <v>2193</v>
      </c>
      <c r="D302" s="112">
        <v>177722</v>
      </c>
      <c r="E302" s="104">
        <v>1751</v>
      </c>
      <c r="F302" s="112">
        <v>129813</v>
      </c>
      <c r="G302" s="104">
        <v>1715</v>
      </c>
      <c r="H302" s="112">
        <v>130022</v>
      </c>
      <c r="I302" s="104">
        <v>1203</v>
      </c>
      <c r="J302" s="112">
        <v>144953</v>
      </c>
      <c r="K302" s="104">
        <v>1032</v>
      </c>
      <c r="L302" s="112">
        <v>123746</v>
      </c>
      <c r="M302" s="104">
        <v>1121</v>
      </c>
      <c r="N302" s="112">
        <v>148230</v>
      </c>
      <c r="O302" s="104">
        <v>1511</v>
      </c>
      <c r="P302" s="112">
        <v>212297</v>
      </c>
      <c r="Q302" s="103">
        <v>511</v>
      </c>
      <c r="R302" s="112">
        <v>216564</v>
      </c>
      <c r="S302" s="104">
        <v>1361</v>
      </c>
      <c r="T302" s="112">
        <v>239379</v>
      </c>
      <c r="U302" s="104">
        <v>1143</v>
      </c>
      <c r="V302" s="112">
        <v>239185</v>
      </c>
      <c r="W302" s="103">
        <v>965</v>
      </c>
      <c r="X302" s="112">
        <v>144226</v>
      </c>
      <c r="Y302" s="104">
        <v>1039</v>
      </c>
      <c r="Z302" s="112">
        <v>139233</v>
      </c>
      <c r="AA302" s="103">
        <v>574</v>
      </c>
      <c r="AB302" s="112">
        <v>167098</v>
      </c>
      <c r="AC302" s="104">
        <v>1101</v>
      </c>
      <c r="AD302" s="112">
        <v>125122</v>
      </c>
      <c r="AE302" s="103">
        <v>765</v>
      </c>
      <c r="AF302" s="112">
        <v>122112</v>
      </c>
      <c r="AG302" s="104">
        <v>1326</v>
      </c>
      <c r="AH302" s="112">
        <v>146733</v>
      </c>
      <c r="AI302" s="104">
        <v>1629</v>
      </c>
      <c r="AJ302" s="112">
        <v>125691</v>
      </c>
      <c r="AK302" s="103">
        <v>896</v>
      </c>
      <c r="AL302" s="112">
        <v>141892</v>
      </c>
      <c r="AM302" s="103">
        <v>483</v>
      </c>
      <c r="AN302" s="112">
        <v>245952</v>
      </c>
      <c r="AO302" s="104">
        <v>2727</v>
      </c>
      <c r="AP302" s="112">
        <v>257210</v>
      </c>
      <c r="AQ302" s="104">
        <v>1144</v>
      </c>
      <c r="AR302" s="112">
        <v>198516</v>
      </c>
      <c r="AS302" s="104">
        <v>1502</v>
      </c>
      <c r="AT302" s="112">
        <v>163001</v>
      </c>
      <c r="AU302" s="104">
        <v>1146</v>
      </c>
      <c r="AV302" s="112">
        <v>116691</v>
      </c>
      <c r="AW302" s="104">
        <v>1727</v>
      </c>
      <c r="AX302" s="112">
        <v>110660</v>
      </c>
      <c r="AY302" s="104">
        <v>1306</v>
      </c>
      <c r="AZ302" s="108">
        <v>92153</v>
      </c>
      <c r="BA302" s="103">
        <v>803</v>
      </c>
      <c r="BB302" s="108">
        <v>28688</v>
      </c>
      <c r="BC302" s="103">
        <v>364</v>
      </c>
      <c r="BD302" s="108">
        <v>11544</v>
      </c>
      <c r="BE302" s="104">
        <v>2781</v>
      </c>
      <c r="BF302" s="107">
        <v>3096</v>
      </c>
      <c r="BG302" s="103">
        <v>437</v>
      </c>
      <c r="BH302" s="102"/>
      <c r="BI302" s="102"/>
      <c r="BJ302" s="102"/>
      <c r="BK302" s="103">
        <v>127</v>
      </c>
      <c r="BL302" s="102"/>
      <c r="BM302" s="109">
        <v>61</v>
      </c>
      <c r="BN302" s="102"/>
      <c r="BO302" s="103">
        <v>124</v>
      </c>
      <c r="BP302" s="102"/>
      <c r="BQ302" s="109">
        <v>95</v>
      </c>
      <c r="BR302" s="102"/>
      <c r="BS302" s="109">
        <v>61</v>
      </c>
      <c r="BT302" s="102"/>
      <c r="BU302" s="109">
        <v>61</v>
      </c>
      <c r="BV302" s="102"/>
      <c r="BW302" s="102"/>
      <c r="BX302" s="102"/>
      <c r="BY302" s="102"/>
      <c r="BZ302" s="102"/>
      <c r="CA302" s="109">
        <v>62</v>
      </c>
      <c r="CB302" s="102"/>
      <c r="CC302" s="102"/>
      <c r="CD302" s="102"/>
      <c r="CE302" s="109">
        <v>79</v>
      </c>
      <c r="CF302" s="102"/>
      <c r="CG302" s="102"/>
      <c r="CH302" s="102"/>
      <c r="CI302" s="109">
        <v>64</v>
      </c>
      <c r="CJ302" s="102"/>
      <c r="CK302" s="109">
        <v>69</v>
      </c>
      <c r="CL302" s="102"/>
      <c r="CM302" s="102"/>
      <c r="CN302" s="102"/>
      <c r="CO302" s="102"/>
      <c r="CP302" s="102"/>
      <c r="CQ302" s="109">
        <v>60</v>
      </c>
      <c r="CR302" s="102"/>
      <c r="CS302" s="103">
        <v>126</v>
      </c>
      <c r="CT302" s="102"/>
      <c r="CU302" s="102"/>
      <c r="CV302" s="102"/>
      <c r="CW302" s="102"/>
      <c r="CX302" s="102"/>
      <c r="CY302" s="102"/>
      <c r="CZ302" s="102"/>
      <c r="DA302" s="103">
        <v>110</v>
      </c>
      <c r="DB302" s="102"/>
      <c r="DC302" s="109">
        <v>60</v>
      </c>
      <c r="DD302" s="102"/>
      <c r="DE302" s="102"/>
      <c r="DF302" s="102"/>
      <c r="DG302" s="102"/>
      <c r="DH302" s="102"/>
      <c r="DI302" s="102"/>
      <c r="DJ302" s="102"/>
      <c r="DK302" s="102"/>
      <c r="DL302" s="102"/>
      <c r="DM302" s="102"/>
      <c r="DN302" s="102"/>
      <c r="DO302" s="102"/>
      <c r="DP302" s="102"/>
      <c r="DQ302" s="102"/>
      <c r="DR302" s="102"/>
      <c r="DS302" s="102"/>
      <c r="DT302" s="102"/>
      <c r="DU302" s="102"/>
      <c r="DV302" s="102"/>
      <c r="DW302" s="102"/>
      <c r="DX302" s="102"/>
    </row>
    <row r="303" spans="1:128" x14ac:dyDescent="0.2">
      <c r="A303" s="105" t="s">
        <v>280</v>
      </c>
      <c r="B303" s="102"/>
      <c r="C303" s="102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9">
        <v>13</v>
      </c>
      <c r="T303" s="102"/>
      <c r="U303" s="102"/>
      <c r="V303" s="102"/>
      <c r="W303" s="102"/>
      <c r="X303" s="102"/>
      <c r="Y303" s="102"/>
      <c r="Z303" s="102"/>
      <c r="AA303" s="102"/>
      <c r="AB303" s="102"/>
      <c r="AC303" s="102"/>
      <c r="AD303" s="102"/>
      <c r="AE303" s="102"/>
      <c r="AF303" s="102"/>
      <c r="AG303" s="102"/>
      <c r="AH303" s="102"/>
      <c r="AI303" s="102"/>
      <c r="AJ303" s="102"/>
      <c r="AK303" s="102"/>
      <c r="AL303" s="102"/>
      <c r="AM303" s="102"/>
      <c r="AN303" s="102"/>
      <c r="AO303" s="102"/>
      <c r="AP303" s="102"/>
      <c r="AQ303" s="102"/>
      <c r="AR303" s="102"/>
      <c r="AS303" s="102"/>
      <c r="AT303" s="102"/>
      <c r="AU303" s="102"/>
      <c r="AV303" s="102"/>
      <c r="AW303" s="102"/>
      <c r="AX303" s="102"/>
      <c r="AY303" s="102"/>
      <c r="AZ303" s="102"/>
      <c r="BA303" s="102"/>
      <c r="BB303" s="102"/>
      <c r="BC303" s="102"/>
      <c r="BD303" s="102"/>
      <c r="BE303" s="102"/>
      <c r="BF303" s="102"/>
      <c r="BG303" s="102"/>
      <c r="BH303" s="102"/>
      <c r="BI303" s="102"/>
      <c r="BJ303" s="102"/>
      <c r="BK303" s="102"/>
      <c r="BL303" s="102"/>
      <c r="BM303" s="102"/>
      <c r="BN303" s="102"/>
      <c r="BO303" s="102"/>
      <c r="BP303" s="102"/>
      <c r="BQ303" s="102"/>
      <c r="BR303" s="102"/>
      <c r="BS303" s="102"/>
      <c r="BT303" s="102"/>
      <c r="BU303" s="102"/>
      <c r="BV303" s="102"/>
      <c r="BW303" s="102"/>
      <c r="BX303" s="102"/>
      <c r="BY303" s="102"/>
      <c r="BZ303" s="102"/>
      <c r="CA303" s="102"/>
      <c r="CB303" s="102"/>
      <c r="CC303" s="102"/>
      <c r="CD303" s="102"/>
      <c r="CE303" s="102"/>
      <c r="CF303" s="102"/>
      <c r="CG303" s="102"/>
      <c r="CH303" s="102"/>
      <c r="CI303" s="102"/>
      <c r="CJ303" s="102"/>
      <c r="CK303" s="102"/>
      <c r="CL303" s="102"/>
      <c r="CM303" s="102"/>
      <c r="CN303" s="102"/>
      <c r="CO303" s="102"/>
      <c r="CP303" s="102"/>
      <c r="CQ303" s="102"/>
      <c r="CR303" s="102"/>
      <c r="CS303" s="102"/>
      <c r="CT303" s="102"/>
      <c r="CU303" s="102"/>
      <c r="CV303" s="102"/>
      <c r="CW303" s="102"/>
      <c r="CX303" s="102"/>
      <c r="CY303" s="102"/>
      <c r="CZ303" s="102"/>
      <c r="DA303" s="102"/>
      <c r="DB303" s="102"/>
      <c r="DC303" s="102"/>
      <c r="DD303" s="102"/>
      <c r="DE303" s="102"/>
      <c r="DF303" s="102"/>
      <c r="DG303" s="102"/>
      <c r="DH303" s="102"/>
      <c r="DI303" s="102"/>
      <c r="DJ303" s="102"/>
      <c r="DK303" s="102"/>
      <c r="DL303" s="102"/>
      <c r="DM303" s="102"/>
      <c r="DN303" s="102"/>
      <c r="DO303" s="102"/>
      <c r="DP303" s="102"/>
      <c r="DQ303" s="102"/>
      <c r="DR303" s="102"/>
      <c r="DS303" s="102"/>
      <c r="DT303" s="102"/>
      <c r="DU303" s="102"/>
      <c r="DV303" s="102"/>
      <c r="DW303" s="102"/>
      <c r="DX303" s="102"/>
    </row>
    <row r="304" spans="1:128" x14ac:dyDescent="0.2">
      <c r="A304" s="105" t="s">
        <v>281</v>
      </c>
      <c r="B304" s="102"/>
      <c r="C304" s="102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  <c r="AA304" s="102"/>
      <c r="AB304" s="102"/>
      <c r="AC304" s="102"/>
      <c r="AD304" s="102"/>
      <c r="AE304" s="102"/>
      <c r="AF304" s="102"/>
      <c r="AG304" s="109">
        <v>32</v>
      </c>
      <c r="AH304" s="102"/>
      <c r="AI304" s="109">
        <v>26</v>
      </c>
      <c r="AJ304" s="102"/>
      <c r="AK304" s="102"/>
      <c r="AL304" s="102"/>
      <c r="AM304" s="102"/>
      <c r="AN304" s="102"/>
      <c r="AO304" s="102"/>
      <c r="AP304" s="102"/>
      <c r="AQ304" s="102"/>
      <c r="AR304" s="102"/>
      <c r="AS304" s="102"/>
      <c r="AT304" s="102"/>
      <c r="AU304" s="102"/>
      <c r="AV304" s="102"/>
      <c r="AW304" s="102"/>
      <c r="AX304" s="102"/>
      <c r="AY304" s="102"/>
      <c r="AZ304" s="102"/>
      <c r="BA304" s="102"/>
      <c r="BB304" s="102"/>
      <c r="BC304" s="102"/>
      <c r="BD304" s="102"/>
      <c r="BE304" s="102"/>
      <c r="BF304" s="102"/>
      <c r="BG304" s="102"/>
      <c r="BH304" s="102"/>
      <c r="BI304" s="102"/>
      <c r="BJ304" s="102"/>
      <c r="BK304" s="102"/>
      <c r="BL304" s="102"/>
      <c r="BM304" s="102"/>
      <c r="BN304" s="102"/>
      <c r="BO304" s="102"/>
      <c r="BP304" s="102"/>
      <c r="BQ304" s="102"/>
      <c r="BR304" s="102"/>
      <c r="BS304" s="102"/>
      <c r="BT304" s="102"/>
      <c r="BU304" s="102"/>
      <c r="BV304" s="102"/>
      <c r="BW304" s="102"/>
      <c r="BX304" s="102"/>
      <c r="BY304" s="102"/>
      <c r="BZ304" s="102"/>
      <c r="CA304" s="102"/>
      <c r="CB304" s="102"/>
      <c r="CC304" s="102"/>
      <c r="CD304" s="102"/>
      <c r="CE304" s="102"/>
      <c r="CF304" s="102"/>
      <c r="CG304" s="102"/>
      <c r="CH304" s="102"/>
      <c r="CI304" s="102"/>
      <c r="CJ304" s="102"/>
      <c r="CK304" s="102"/>
      <c r="CL304" s="102"/>
      <c r="CM304" s="102"/>
      <c r="CN304" s="102"/>
      <c r="CO304" s="102"/>
      <c r="CP304" s="102"/>
      <c r="CQ304" s="102"/>
      <c r="CR304" s="102"/>
      <c r="CS304" s="102"/>
      <c r="CT304" s="102"/>
      <c r="CU304" s="102"/>
      <c r="CV304" s="102"/>
      <c r="CW304" s="102"/>
      <c r="CX304" s="102"/>
      <c r="CY304" s="102"/>
      <c r="CZ304" s="102"/>
      <c r="DA304" s="102"/>
      <c r="DB304" s="102"/>
      <c r="DC304" s="102"/>
      <c r="DD304" s="102"/>
      <c r="DE304" s="102"/>
      <c r="DF304" s="102"/>
      <c r="DG304" s="102"/>
      <c r="DH304" s="102"/>
      <c r="DI304" s="102"/>
      <c r="DJ304" s="102"/>
      <c r="DK304" s="102"/>
      <c r="DL304" s="102"/>
      <c r="DM304" s="102"/>
      <c r="DN304" s="102"/>
      <c r="DO304" s="102"/>
      <c r="DP304" s="102"/>
      <c r="DQ304" s="102"/>
      <c r="DR304" s="102"/>
      <c r="DS304" s="102"/>
      <c r="DT304" s="102"/>
      <c r="DU304" s="102"/>
      <c r="DV304" s="102"/>
      <c r="DW304" s="102"/>
      <c r="DX304" s="102"/>
    </row>
    <row r="305" spans="1:128" x14ac:dyDescent="0.2">
      <c r="A305" s="105" t="s">
        <v>283</v>
      </c>
      <c r="B305" s="102"/>
      <c r="C305" s="102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  <c r="AA305" s="102"/>
      <c r="AB305" s="102"/>
      <c r="AC305" s="102"/>
      <c r="AD305" s="102"/>
      <c r="AE305" s="102"/>
      <c r="AF305" s="102"/>
      <c r="AG305" s="102"/>
      <c r="AH305" s="102"/>
      <c r="AI305" s="102"/>
      <c r="AJ305" s="102"/>
      <c r="AK305" s="102"/>
      <c r="AL305" s="102"/>
      <c r="AM305" s="102"/>
      <c r="AN305" s="102"/>
      <c r="AO305" s="102"/>
      <c r="AP305" s="102"/>
      <c r="AQ305" s="102"/>
      <c r="AR305" s="102"/>
      <c r="AS305" s="102"/>
      <c r="AT305" s="102"/>
      <c r="AU305" s="102"/>
      <c r="AV305" s="102"/>
      <c r="AW305" s="102"/>
      <c r="AX305" s="102"/>
      <c r="AY305" s="102"/>
      <c r="AZ305" s="102"/>
      <c r="BA305" s="102"/>
      <c r="BB305" s="108">
        <v>17408</v>
      </c>
      <c r="BC305" s="109">
        <v>10</v>
      </c>
      <c r="BD305" s="102"/>
      <c r="BE305" s="109">
        <v>10</v>
      </c>
      <c r="BF305" s="102"/>
      <c r="BG305" s="109">
        <v>64</v>
      </c>
      <c r="BH305" s="102"/>
      <c r="BI305" s="102"/>
      <c r="BJ305" s="102"/>
      <c r="BK305" s="102"/>
      <c r="BL305" s="102"/>
      <c r="BM305" s="102"/>
      <c r="BN305" s="107">
        <v>3482</v>
      </c>
      <c r="BO305" s="102"/>
      <c r="BP305" s="102"/>
      <c r="BQ305" s="102"/>
      <c r="BR305" s="102"/>
      <c r="BS305" s="102"/>
      <c r="BT305" s="107">
        <v>2702</v>
      </c>
      <c r="BU305" s="102"/>
      <c r="BV305" s="107">
        <v>5408</v>
      </c>
      <c r="BW305" s="102"/>
      <c r="BX305" s="107">
        <v>2306</v>
      </c>
      <c r="BY305" s="103">
        <v>367</v>
      </c>
      <c r="BZ305" s="107">
        <v>4228</v>
      </c>
      <c r="CA305" s="103">
        <v>140</v>
      </c>
      <c r="CB305" s="107">
        <v>3702</v>
      </c>
      <c r="CC305" s="103">
        <v>830</v>
      </c>
      <c r="CD305" s="107">
        <v>3585</v>
      </c>
      <c r="CE305" s="102"/>
      <c r="CF305" s="102"/>
      <c r="CG305" s="102"/>
      <c r="CH305" s="107">
        <v>1426</v>
      </c>
      <c r="CI305" s="102"/>
      <c r="CJ305" s="107">
        <v>8755</v>
      </c>
      <c r="CK305" s="102"/>
      <c r="CL305" s="102"/>
      <c r="CM305" s="109">
        <v>11</v>
      </c>
      <c r="CN305" s="108">
        <v>19201</v>
      </c>
      <c r="CO305" s="102"/>
      <c r="CP305" s="107">
        <v>1793</v>
      </c>
      <c r="CQ305" s="102"/>
      <c r="CR305" s="102"/>
      <c r="CS305" s="109">
        <v>98</v>
      </c>
      <c r="CT305" s="102"/>
      <c r="CU305" s="103">
        <v>110</v>
      </c>
      <c r="CV305" s="102"/>
      <c r="CW305" s="102"/>
      <c r="CX305" s="102"/>
      <c r="CY305" s="102"/>
      <c r="CZ305" s="102"/>
      <c r="DA305" s="102"/>
      <c r="DB305" s="102"/>
      <c r="DC305" s="102"/>
      <c r="DD305" s="102"/>
      <c r="DE305" s="102"/>
      <c r="DF305" s="102"/>
      <c r="DG305" s="102"/>
      <c r="DH305" s="102"/>
      <c r="DI305" s="102"/>
      <c r="DJ305" s="102"/>
      <c r="DK305" s="102"/>
      <c r="DL305" s="102"/>
      <c r="DM305" s="102"/>
      <c r="DN305" s="102"/>
      <c r="DO305" s="102"/>
      <c r="DP305" s="102"/>
      <c r="DQ305" s="102"/>
      <c r="DR305" s="102"/>
      <c r="DS305" s="102"/>
      <c r="DT305" s="102"/>
      <c r="DU305" s="102"/>
      <c r="DV305" s="102"/>
      <c r="DW305" s="102"/>
      <c r="DX305" s="102"/>
    </row>
    <row r="306" spans="1:128" x14ac:dyDescent="0.2">
      <c r="A306" s="105" t="s">
        <v>285</v>
      </c>
      <c r="B306" s="102"/>
      <c r="C306" s="109">
        <v>79</v>
      </c>
      <c r="D306" s="102"/>
      <c r="E306" s="103">
        <v>125</v>
      </c>
      <c r="F306" s="102"/>
      <c r="G306" s="103">
        <v>249</v>
      </c>
      <c r="H306" s="102"/>
      <c r="I306" s="103">
        <v>274</v>
      </c>
      <c r="J306" s="102"/>
      <c r="K306" s="103">
        <v>228</v>
      </c>
      <c r="L306" s="102"/>
      <c r="M306" s="103">
        <v>119</v>
      </c>
      <c r="N306" s="102"/>
      <c r="O306" s="102"/>
      <c r="P306" s="102"/>
      <c r="Q306" s="103">
        <v>127</v>
      </c>
      <c r="R306" s="102"/>
      <c r="S306" s="103">
        <v>131</v>
      </c>
      <c r="T306" s="102"/>
      <c r="U306" s="103">
        <v>200</v>
      </c>
      <c r="V306" s="102"/>
      <c r="W306" s="103">
        <v>259</v>
      </c>
      <c r="X306" s="102"/>
      <c r="Y306" s="109">
        <v>93</v>
      </c>
      <c r="Z306" s="102"/>
      <c r="AA306" s="109">
        <v>62</v>
      </c>
      <c r="AB306" s="102"/>
      <c r="AC306" s="109">
        <v>21</v>
      </c>
      <c r="AD306" s="102"/>
      <c r="AE306" s="109">
        <v>22</v>
      </c>
      <c r="AF306" s="102"/>
      <c r="AG306" s="103">
        <v>187</v>
      </c>
      <c r="AH306" s="102"/>
      <c r="AI306" s="103">
        <v>205</v>
      </c>
      <c r="AJ306" s="102"/>
      <c r="AK306" s="103">
        <v>165</v>
      </c>
      <c r="AL306" s="102"/>
      <c r="AM306" s="103">
        <v>398</v>
      </c>
      <c r="AN306" s="102"/>
      <c r="AO306" s="102"/>
      <c r="AP306" s="102"/>
      <c r="AQ306" s="109">
        <v>29</v>
      </c>
      <c r="AR306" s="102"/>
      <c r="AS306" s="102"/>
      <c r="AT306" s="102"/>
      <c r="AU306" s="102"/>
      <c r="AV306" s="102"/>
      <c r="AW306" s="102"/>
      <c r="AX306" s="102"/>
      <c r="AY306" s="102"/>
      <c r="AZ306" s="102"/>
      <c r="BA306" s="109">
        <v>21</v>
      </c>
      <c r="BB306" s="102"/>
      <c r="BC306" s="102"/>
      <c r="BD306" s="102"/>
      <c r="BE306" s="102"/>
      <c r="BF306" s="102"/>
      <c r="BG306" s="103">
        <v>128</v>
      </c>
      <c r="BH306" s="102"/>
      <c r="BI306" s="109">
        <v>65</v>
      </c>
      <c r="BJ306" s="102"/>
      <c r="BK306" s="109">
        <v>20</v>
      </c>
      <c r="BL306" s="102"/>
      <c r="BM306" s="109">
        <v>25</v>
      </c>
      <c r="BN306" s="102"/>
      <c r="BO306" s="102"/>
      <c r="BP306" s="102"/>
      <c r="BQ306" s="102"/>
      <c r="BR306" s="102"/>
      <c r="BS306" s="102"/>
      <c r="BT306" s="102"/>
      <c r="BU306" s="102"/>
      <c r="BV306" s="102"/>
      <c r="BW306" s="102"/>
      <c r="BX306" s="102"/>
      <c r="BY306" s="102"/>
      <c r="BZ306" s="102"/>
      <c r="CA306" s="102"/>
      <c r="CB306" s="102"/>
      <c r="CC306" s="102"/>
      <c r="CD306" s="102"/>
      <c r="CE306" s="102"/>
      <c r="CF306" s="102"/>
      <c r="CG306" s="102"/>
      <c r="CH306" s="102"/>
      <c r="CI306" s="102"/>
      <c r="CJ306" s="102"/>
      <c r="CK306" s="102"/>
      <c r="CL306" s="102"/>
      <c r="CM306" s="102"/>
      <c r="CN306" s="102"/>
      <c r="CO306" s="102"/>
      <c r="CP306" s="102"/>
      <c r="CQ306" s="102"/>
      <c r="CR306" s="102"/>
      <c r="CS306" s="102"/>
      <c r="CT306" s="102"/>
      <c r="CU306" s="102"/>
      <c r="CV306" s="102"/>
      <c r="CW306" s="102"/>
      <c r="CX306" s="102"/>
      <c r="CY306" s="102"/>
      <c r="CZ306" s="102"/>
      <c r="DA306" s="102"/>
      <c r="DB306" s="102"/>
      <c r="DC306" s="102"/>
      <c r="DD306" s="102"/>
      <c r="DE306" s="102"/>
      <c r="DF306" s="102"/>
      <c r="DG306" s="102"/>
      <c r="DH306" s="102"/>
      <c r="DI306" s="102"/>
      <c r="DJ306" s="102"/>
      <c r="DK306" s="102"/>
      <c r="DL306" s="102"/>
      <c r="DM306" s="102"/>
      <c r="DN306" s="102"/>
      <c r="DO306" s="102"/>
      <c r="DP306" s="102"/>
      <c r="DQ306" s="102"/>
      <c r="DR306" s="102"/>
      <c r="DS306" s="102"/>
      <c r="DT306" s="102"/>
      <c r="DU306" s="102"/>
      <c r="DV306" s="102"/>
      <c r="DW306" s="102"/>
      <c r="DX306" s="102"/>
    </row>
    <row r="307" spans="1:128" x14ac:dyDescent="0.2">
      <c r="A307" s="105" t="s">
        <v>287</v>
      </c>
      <c r="B307" s="107">
        <v>6188</v>
      </c>
      <c r="C307" s="103">
        <v>100</v>
      </c>
      <c r="D307" s="107">
        <v>9993</v>
      </c>
      <c r="E307" s="103">
        <v>238</v>
      </c>
      <c r="F307" s="107">
        <v>6675</v>
      </c>
      <c r="G307" s="102"/>
      <c r="H307" s="107">
        <v>8289</v>
      </c>
      <c r="I307" s="102"/>
      <c r="J307" s="108">
        <v>12580</v>
      </c>
      <c r="K307" s="104">
        <v>3143</v>
      </c>
      <c r="L307" s="107">
        <v>7884</v>
      </c>
      <c r="M307" s="103">
        <v>266</v>
      </c>
      <c r="N307" s="107">
        <v>6095</v>
      </c>
      <c r="O307" s="103">
        <v>121</v>
      </c>
      <c r="P307" s="108">
        <v>10615</v>
      </c>
      <c r="Q307" s="103">
        <v>108</v>
      </c>
      <c r="R307" s="107">
        <v>9120</v>
      </c>
      <c r="S307" s="103">
        <v>258</v>
      </c>
      <c r="T307" s="107">
        <v>9928</v>
      </c>
      <c r="U307" s="102"/>
      <c r="V307" s="108">
        <v>11979</v>
      </c>
      <c r="W307" s="103">
        <v>363</v>
      </c>
      <c r="X307" s="107">
        <v>9361</v>
      </c>
      <c r="Y307" s="103">
        <v>104</v>
      </c>
      <c r="Z307" s="107">
        <v>9445</v>
      </c>
      <c r="AA307" s="104">
        <v>1138</v>
      </c>
      <c r="AB307" s="108">
        <v>14395</v>
      </c>
      <c r="AC307" s="103">
        <v>101</v>
      </c>
      <c r="AD307" s="107">
        <v>7380</v>
      </c>
      <c r="AE307" s="103">
        <v>682</v>
      </c>
      <c r="AF307" s="107">
        <v>7770</v>
      </c>
      <c r="AG307" s="103">
        <v>100</v>
      </c>
      <c r="AH307" s="108">
        <v>10721</v>
      </c>
      <c r="AI307" s="103">
        <v>417</v>
      </c>
      <c r="AJ307" s="107">
        <v>8469</v>
      </c>
      <c r="AK307" s="102"/>
      <c r="AL307" s="107">
        <v>6140</v>
      </c>
      <c r="AM307" s="102"/>
      <c r="AN307" s="108">
        <v>11931</v>
      </c>
      <c r="AO307" s="103">
        <v>305</v>
      </c>
      <c r="AP307" s="107">
        <v>4163</v>
      </c>
      <c r="AQ307" s="103">
        <v>105</v>
      </c>
      <c r="AR307" s="108">
        <v>10344</v>
      </c>
      <c r="AS307" s="103">
        <v>200</v>
      </c>
      <c r="AT307" s="107">
        <v>9793</v>
      </c>
      <c r="AU307" s="103">
        <v>300</v>
      </c>
      <c r="AV307" s="107">
        <v>6395</v>
      </c>
      <c r="AW307" s="103">
        <v>100</v>
      </c>
      <c r="AX307" s="107">
        <v>9516</v>
      </c>
      <c r="AY307" s="103">
        <v>100</v>
      </c>
      <c r="AZ307" s="108">
        <v>11141</v>
      </c>
      <c r="BA307" s="103">
        <v>638</v>
      </c>
      <c r="BB307" s="107">
        <v>6494</v>
      </c>
      <c r="BC307" s="103">
        <v>300</v>
      </c>
      <c r="BD307" s="107">
        <v>7602</v>
      </c>
      <c r="BE307" s="102"/>
      <c r="BF307" s="107">
        <v>9061</v>
      </c>
      <c r="BG307" s="103">
        <v>684</v>
      </c>
      <c r="BH307" s="107">
        <v>6886</v>
      </c>
      <c r="BI307" s="103">
        <v>104</v>
      </c>
      <c r="BJ307" s="107">
        <v>5277</v>
      </c>
      <c r="BK307" s="103">
        <v>885</v>
      </c>
      <c r="BL307" s="107">
        <v>5772</v>
      </c>
      <c r="BM307" s="103">
        <v>100</v>
      </c>
      <c r="BN307" s="107">
        <v>5960</v>
      </c>
      <c r="BO307" s="103">
        <v>632</v>
      </c>
      <c r="BP307" s="107">
        <v>6770</v>
      </c>
      <c r="BQ307" s="102"/>
      <c r="BR307" s="107">
        <v>9894</v>
      </c>
      <c r="BS307" s="104">
        <v>1890</v>
      </c>
      <c r="BT307" s="107">
        <v>6025</v>
      </c>
      <c r="BU307" s="103">
        <v>736</v>
      </c>
      <c r="BV307" s="107">
        <v>7469</v>
      </c>
      <c r="BW307" s="103">
        <v>200</v>
      </c>
      <c r="BX307" s="107">
        <v>8995</v>
      </c>
      <c r="BY307" s="103">
        <v>401</v>
      </c>
      <c r="BZ307" s="107">
        <v>5214</v>
      </c>
      <c r="CA307" s="103">
        <v>221</v>
      </c>
      <c r="CB307" s="108">
        <v>10291</v>
      </c>
      <c r="CC307" s="102"/>
      <c r="CD307" s="107">
        <v>8687</v>
      </c>
      <c r="CE307" s="104">
        <v>1814</v>
      </c>
      <c r="CF307" s="107">
        <v>5839</v>
      </c>
      <c r="CG307" s="103">
        <v>100</v>
      </c>
      <c r="CH307" s="107">
        <v>6713</v>
      </c>
      <c r="CI307" s="103">
        <v>403</v>
      </c>
      <c r="CJ307" s="107">
        <v>5397</v>
      </c>
      <c r="CK307" s="103">
        <v>346</v>
      </c>
      <c r="CL307" s="107">
        <v>2432</v>
      </c>
      <c r="CM307" s="103">
        <v>400</v>
      </c>
      <c r="CN307" s="107">
        <v>2939</v>
      </c>
      <c r="CO307" s="103">
        <v>696</v>
      </c>
      <c r="CP307" s="107">
        <v>2633</v>
      </c>
      <c r="CQ307" s="102"/>
      <c r="CR307" s="107">
        <v>1549</v>
      </c>
      <c r="CS307" s="103">
        <v>100</v>
      </c>
      <c r="CT307" s="106">
        <v>981</v>
      </c>
      <c r="CU307" s="103">
        <v>100</v>
      </c>
      <c r="CV307" s="106">
        <v>563</v>
      </c>
      <c r="CW307" s="103">
        <v>100</v>
      </c>
      <c r="CX307" s="106">
        <v>395</v>
      </c>
      <c r="CY307" s="102"/>
      <c r="CZ307" s="106">
        <v>413</v>
      </c>
      <c r="DA307" s="103">
        <v>101</v>
      </c>
      <c r="DB307" s="106">
        <v>371</v>
      </c>
      <c r="DC307" s="103">
        <v>207</v>
      </c>
      <c r="DD307" s="106">
        <v>300</v>
      </c>
      <c r="DE307" s="103">
        <v>100</v>
      </c>
      <c r="DF307" s="106">
        <v>199</v>
      </c>
      <c r="DG307" s="102"/>
      <c r="DH307" s="106">
        <v>145</v>
      </c>
      <c r="DI307" s="110">
        <v>59</v>
      </c>
      <c r="DJ307" s="106">
        <v>153</v>
      </c>
      <c r="DK307" s="110">
        <v>74</v>
      </c>
      <c r="DL307" s="106">
        <v>392</v>
      </c>
      <c r="DM307" s="106">
        <v>627</v>
      </c>
      <c r="DN307" s="110">
        <v>97</v>
      </c>
      <c r="DO307" s="110">
        <v>19</v>
      </c>
      <c r="DP307" s="102"/>
      <c r="DQ307" s="110">
        <v>38</v>
      </c>
      <c r="DR307" s="102"/>
      <c r="DS307" s="102"/>
      <c r="DT307" s="102"/>
      <c r="DU307" s="110">
        <v>19</v>
      </c>
      <c r="DV307" s="102"/>
      <c r="DW307" s="102"/>
      <c r="DX307" s="102"/>
    </row>
    <row r="308" spans="1:128" x14ac:dyDescent="0.2">
      <c r="A308" s="105" t="s">
        <v>288</v>
      </c>
      <c r="B308" s="102"/>
      <c r="C308" s="102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3">
        <v>866</v>
      </c>
      <c r="Z308" s="102"/>
      <c r="AA308" s="102"/>
      <c r="AB308" s="102"/>
      <c r="AC308" s="102"/>
      <c r="AD308" s="102"/>
      <c r="AE308" s="102"/>
      <c r="AF308" s="102"/>
      <c r="AG308" s="102"/>
      <c r="AH308" s="102"/>
      <c r="AI308" s="102"/>
      <c r="AJ308" s="102"/>
      <c r="AK308" s="102"/>
      <c r="AL308" s="102"/>
      <c r="AM308" s="102"/>
      <c r="AN308" s="102"/>
      <c r="AO308" s="102"/>
      <c r="AP308" s="102"/>
      <c r="AQ308" s="102"/>
      <c r="AR308" s="102"/>
      <c r="AS308" s="102"/>
      <c r="AT308" s="102"/>
      <c r="AU308" s="102"/>
      <c r="AV308" s="102"/>
      <c r="AW308" s="102"/>
      <c r="AX308" s="102"/>
      <c r="AY308" s="102"/>
      <c r="AZ308" s="102"/>
      <c r="BA308" s="102"/>
      <c r="BB308" s="102"/>
      <c r="BC308" s="102"/>
      <c r="BD308" s="102"/>
      <c r="BE308" s="102"/>
      <c r="BF308" s="102"/>
      <c r="BG308" s="102"/>
      <c r="BH308" s="102"/>
      <c r="BI308" s="102"/>
      <c r="BJ308" s="102"/>
      <c r="BK308" s="102"/>
      <c r="BL308" s="102"/>
      <c r="BM308" s="102"/>
      <c r="BN308" s="102"/>
      <c r="BO308" s="102"/>
      <c r="BP308" s="102"/>
      <c r="BQ308" s="102"/>
      <c r="BR308" s="102"/>
      <c r="BS308" s="102"/>
      <c r="BT308" s="102"/>
      <c r="BU308" s="102"/>
      <c r="BV308" s="102"/>
      <c r="BW308" s="102"/>
      <c r="BX308" s="102"/>
      <c r="BY308" s="102"/>
      <c r="BZ308" s="102"/>
      <c r="CA308" s="102"/>
      <c r="CB308" s="102"/>
      <c r="CC308" s="102"/>
      <c r="CD308" s="102"/>
      <c r="CE308" s="102"/>
      <c r="CF308" s="102"/>
      <c r="CG308" s="102"/>
      <c r="CH308" s="102"/>
      <c r="CI308" s="102"/>
      <c r="CJ308" s="102"/>
      <c r="CK308" s="102"/>
      <c r="CL308" s="102"/>
      <c r="CM308" s="102"/>
      <c r="CN308" s="102"/>
      <c r="CO308" s="102"/>
      <c r="CP308" s="102"/>
      <c r="CQ308" s="102"/>
      <c r="CR308" s="102"/>
      <c r="CS308" s="102"/>
      <c r="CT308" s="102"/>
      <c r="CU308" s="102"/>
      <c r="CV308" s="102"/>
      <c r="CW308" s="102"/>
      <c r="CX308" s="102"/>
      <c r="CY308" s="102"/>
      <c r="CZ308" s="102"/>
      <c r="DA308" s="102"/>
      <c r="DB308" s="102"/>
      <c r="DC308" s="102"/>
      <c r="DD308" s="102"/>
      <c r="DE308" s="102"/>
      <c r="DF308" s="102"/>
      <c r="DG308" s="102"/>
      <c r="DH308" s="102"/>
      <c r="DI308" s="102"/>
      <c r="DJ308" s="102"/>
      <c r="DK308" s="102"/>
      <c r="DL308" s="102"/>
      <c r="DM308" s="102"/>
      <c r="DN308" s="102"/>
      <c r="DO308" s="102"/>
      <c r="DP308" s="102"/>
      <c r="DQ308" s="102"/>
      <c r="DR308" s="102"/>
      <c r="DS308" s="102"/>
      <c r="DT308" s="102"/>
      <c r="DU308" s="102"/>
      <c r="DV308" s="102"/>
      <c r="DW308" s="102"/>
      <c r="DX308" s="102"/>
    </row>
    <row r="309" spans="1:128" x14ac:dyDescent="0.2">
      <c r="A309" s="105" t="s">
        <v>289</v>
      </c>
      <c r="B309" s="102"/>
      <c r="C309" s="102"/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  <c r="AA309" s="102"/>
      <c r="AB309" s="102"/>
      <c r="AC309" s="102"/>
      <c r="AD309" s="102"/>
      <c r="AE309" s="102"/>
      <c r="AF309" s="102"/>
      <c r="AG309" s="102"/>
      <c r="AH309" s="102"/>
      <c r="AI309" s="103">
        <v>301</v>
      </c>
      <c r="AJ309" s="102"/>
      <c r="AK309" s="102"/>
      <c r="AL309" s="102"/>
      <c r="AM309" s="102"/>
      <c r="AN309" s="102"/>
      <c r="AO309" s="102"/>
      <c r="AP309" s="102"/>
      <c r="AQ309" s="102"/>
      <c r="AR309" s="102"/>
      <c r="AS309" s="102"/>
      <c r="AT309" s="102"/>
      <c r="AU309" s="102"/>
      <c r="AV309" s="102"/>
      <c r="AW309" s="102"/>
      <c r="AX309" s="102"/>
      <c r="AY309" s="102"/>
      <c r="AZ309" s="102"/>
      <c r="BA309" s="102"/>
      <c r="BB309" s="102"/>
      <c r="BC309" s="102"/>
      <c r="BD309" s="102"/>
      <c r="BE309" s="102"/>
      <c r="BF309" s="102"/>
      <c r="BG309" s="102"/>
      <c r="BH309" s="102"/>
      <c r="BI309" s="102"/>
      <c r="BJ309" s="102"/>
      <c r="BK309" s="102"/>
      <c r="BL309" s="102"/>
      <c r="BM309" s="102"/>
      <c r="BN309" s="102"/>
      <c r="BO309" s="102"/>
      <c r="BP309" s="102"/>
      <c r="BQ309" s="102"/>
      <c r="BR309" s="102"/>
      <c r="BS309" s="102"/>
      <c r="BT309" s="102"/>
      <c r="BU309" s="102"/>
      <c r="BV309" s="102"/>
      <c r="BW309" s="102"/>
      <c r="BX309" s="102"/>
      <c r="BY309" s="102"/>
      <c r="BZ309" s="102"/>
      <c r="CA309" s="102"/>
      <c r="CB309" s="102"/>
      <c r="CC309" s="102"/>
      <c r="CD309" s="102"/>
      <c r="CE309" s="102"/>
      <c r="CF309" s="102"/>
      <c r="CG309" s="102"/>
      <c r="CH309" s="102"/>
      <c r="CI309" s="102"/>
      <c r="CJ309" s="102"/>
      <c r="CK309" s="102"/>
      <c r="CL309" s="102"/>
      <c r="CM309" s="102"/>
      <c r="CN309" s="102"/>
      <c r="CO309" s="102"/>
      <c r="CP309" s="102"/>
      <c r="CQ309" s="102"/>
      <c r="CR309" s="102"/>
      <c r="CS309" s="102"/>
      <c r="CT309" s="102"/>
      <c r="CU309" s="102"/>
      <c r="CV309" s="102"/>
      <c r="CW309" s="102"/>
      <c r="CX309" s="102"/>
      <c r="CY309" s="102"/>
      <c r="CZ309" s="102"/>
      <c r="DA309" s="102"/>
      <c r="DB309" s="102"/>
      <c r="DC309" s="102"/>
      <c r="DD309" s="102"/>
      <c r="DE309" s="102"/>
      <c r="DF309" s="102"/>
      <c r="DG309" s="102"/>
      <c r="DH309" s="102"/>
      <c r="DI309" s="102"/>
      <c r="DJ309" s="102"/>
      <c r="DK309" s="102"/>
      <c r="DL309" s="102"/>
      <c r="DM309" s="102"/>
      <c r="DN309" s="102"/>
      <c r="DO309" s="102"/>
      <c r="DP309" s="102"/>
      <c r="DQ309" s="102"/>
      <c r="DR309" s="102"/>
      <c r="DS309" s="102"/>
      <c r="DT309" s="102"/>
      <c r="DU309" s="102"/>
      <c r="DV309" s="102"/>
      <c r="DW309" s="102"/>
      <c r="DX309" s="102"/>
    </row>
    <row r="310" spans="1:128" x14ac:dyDescent="0.2">
      <c r="A310" s="105" t="s">
        <v>290</v>
      </c>
      <c r="B310" s="102"/>
      <c r="C310" s="103">
        <v>114</v>
      </c>
      <c r="D310" s="102"/>
      <c r="E310" s="103">
        <v>192</v>
      </c>
      <c r="F310" s="102"/>
      <c r="G310" s="103">
        <v>138</v>
      </c>
      <c r="H310" s="102"/>
      <c r="I310" s="103">
        <v>130</v>
      </c>
      <c r="J310" s="102"/>
      <c r="K310" s="103">
        <v>100</v>
      </c>
      <c r="L310" s="102"/>
      <c r="M310" s="103">
        <v>168</v>
      </c>
      <c r="N310" s="102"/>
      <c r="O310" s="109">
        <v>17</v>
      </c>
      <c r="P310" s="102"/>
      <c r="Q310" s="103">
        <v>116</v>
      </c>
      <c r="R310" s="102"/>
      <c r="S310" s="103">
        <v>114</v>
      </c>
      <c r="T310" s="102"/>
      <c r="U310" s="109">
        <v>28</v>
      </c>
      <c r="V310" s="102"/>
      <c r="W310" s="109">
        <v>85</v>
      </c>
      <c r="X310" s="102"/>
      <c r="Y310" s="103">
        <v>113</v>
      </c>
      <c r="Z310" s="102"/>
      <c r="AA310" s="109">
        <v>73</v>
      </c>
      <c r="AB310" s="102"/>
      <c r="AC310" s="103">
        <v>135</v>
      </c>
      <c r="AD310" s="102"/>
      <c r="AE310" s="109">
        <v>28</v>
      </c>
      <c r="AF310" s="102"/>
      <c r="AG310" s="109">
        <v>65</v>
      </c>
      <c r="AH310" s="102"/>
      <c r="AI310" s="109">
        <v>63</v>
      </c>
      <c r="AJ310" s="102"/>
      <c r="AK310" s="109">
        <v>33</v>
      </c>
      <c r="AL310" s="102"/>
      <c r="AM310" s="109">
        <v>33</v>
      </c>
      <c r="AN310" s="102"/>
      <c r="AO310" s="109">
        <v>14</v>
      </c>
      <c r="AP310" s="102"/>
      <c r="AQ310" s="109">
        <v>96</v>
      </c>
      <c r="AR310" s="102"/>
      <c r="AS310" s="109">
        <v>75</v>
      </c>
      <c r="AT310" s="102"/>
      <c r="AU310" s="109">
        <v>22</v>
      </c>
      <c r="AV310" s="102"/>
      <c r="AW310" s="109">
        <v>36</v>
      </c>
      <c r="AX310" s="102"/>
      <c r="AY310" s="109">
        <v>26</v>
      </c>
      <c r="AZ310" s="102"/>
      <c r="BA310" s="103">
        <v>104</v>
      </c>
      <c r="BB310" s="102"/>
      <c r="BC310" s="109">
        <v>28</v>
      </c>
      <c r="BD310" s="102"/>
      <c r="BE310" s="103">
        <v>133</v>
      </c>
      <c r="BF310" s="102"/>
      <c r="BG310" s="109">
        <v>39</v>
      </c>
      <c r="BH310" s="102"/>
      <c r="BI310" s="109">
        <v>39</v>
      </c>
      <c r="BJ310" s="102"/>
      <c r="BK310" s="109">
        <v>34</v>
      </c>
      <c r="BL310" s="102"/>
      <c r="BM310" s="109">
        <v>23</v>
      </c>
      <c r="BN310" s="102"/>
      <c r="BO310" s="109">
        <v>27</v>
      </c>
      <c r="BP310" s="102"/>
      <c r="BQ310" s="111">
        <v>5</v>
      </c>
      <c r="BR310" s="102"/>
      <c r="BS310" s="109">
        <v>21</v>
      </c>
      <c r="BT310" s="102"/>
      <c r="BU310" s="109">
        <v>11</v>
      </c>
      <c r="BV310" s="102"/>
      <c r="BW310" s="109">
        <v>30</v>
      </c>
      <c r="BX310" s="102"/>
      <c r="BY310" s="109">
        <v>45</v>
      </c>
      <c r="BZ310" s="102"/>
      <c r="CA310" s="109">
        <v>50</v>
      </c>
      <c r="CB310" s="102"/>
      <c r="CC310" s="109">
        <v>24</v>
      </c>
      <c r="CD310" s="102"/>
      <c r="CE310" s="109">
        <v>10</v>
      </c>
      <c r="CF310" s="102"/>
      <c r="CG310" s="109">
        <v>34</v>
      </c>
      <c r="CH310" s="102"/>
      <c r="CI310" s="111">
        <v>5</v>
      </c>
      <c r="CJ310" s="102"/>
      <c r="CK310" s="109">
        <v>30</v>
      </c>
      <c r="CL310" s="102"/>
      <c r="CM310" s="109">
        <v>10</v>
      </c>
      <c r="CN310" s="102"/>
      <c r="CO310" s="109">
        <v>10</v>
      </c>
      <c r="CP310" s="102"/>
      <c r="CQ310" s="102"/>
      <c r="CR310" s="102"/>
      <c r="CS310" s="109">
        <v>10</v>
      </c>
      <c r="CT310" s="102"/>
      <c r="CU310" s="109">
        <v>20</v>
      </c>
      <c r="CV310" s="102"/>
      <c r="CW310" s="109">
        <v>14</v>
      </c>
      <c r="CX310" s="102"/>
      <c r="CY310" s="109">
        <v>10</v>
      </c>
      <c r="CZ310" s="102"/>
      <c r="DA310" s="111">
        <v>9</v>
      </c>
      <c r="DB310" s="102"/>
      <c r="DC310" s="102"/>
      <c r="DD310" s="102"/>
      <c r="DE310" s="111">
        <v>6</v>
      </c>
      <c r="DF310" s="102"/>
      <c r="DG310" s="102"/>
      <c r="DH310" s="102"/>
      <c r="DI310" s="102"/>
      <c r="DJ310" s="102"/>
      <c r="DK310" s="102"/>
      <c r="DL310" s="102"/>
      <c r="DM310" s="102"/>
      <c r="DN310" s="102"/>
      <c r="DO310" s="102"/>
      <c r="DP310" s="102"/>
      <c r="DQ310" s="102"/>
      <c r="DR310" s="102"/>
      <c r="DS310" s="102"/>
      <c r="DT310" s="102"/>
      <c r="DU310" s="102"/>
      <c r="DV310" s="102"/>
      <c r="DW310" s="102"/>
      <c r="DX310" s="102"/>
    </row>
    <row r="311" spans="1:128" x14ac:dyDescent="0.2">
      <c r="A311" s="105" t="s">
        <v>291</v>
      </c>
      <c r="B311" s="102"/>
      <c r="C311" s="103">
        <v>885</v>
      </c>
      <c r="D311" s="102"/>
      <c r="E311" s="103">
        <v>359</v>
      </c>
      <c r="F311" s="102"/>
      <c r="G311" s="103">
        <v>581</v>
      </c>
      <c r="H311" s="102"/>
      <c r="I311" s="103">
        <v>193</v>
      </c>
      <c r="J311" s="102"/>
      <c r="K311" s="103">
        <v>435</v>
      </c>
      <c r="L311" s="102"/>
      <c r="M311" s="103">
        <v>535</v>
      </c>
      <c r="N311" s="102"/>
      <c r="O311" s="103">
        <v>151</v>
      </c>
      <c r="P311" s="102"/>
      <c r="Q311" s="103">
        <v>298</v>
      </c>
      <c r="R311" s="102"/>
      <c r="S311" s="103">
        <v>283</v>
      </c>
      <c r="T311" s="102"/>
      <c r="U311" s="103">
        <v>680</v>
      </c>
      <c r="V311" s="102"/>
      <c r="W311" s="109">
        <v>51</v>
      </c>
      <c r="X311" s="102"/>
      <c r="Y311" s="103">
        <v>260</v>
      </c>
      <c r="Z311" s="102"/>
      <c r="AA311" s="103">
        <v>163</v>
      </c>
      <c r="AB311" s="102"/>
      <c r="AC311" s="109">
        <v>67</v>
      </c>
      <c r="AD311" s="102"/>
      <c r="AE311" s="109">
        <v>71</v>
      </c>
      <c r="AF311" s="102"/>
      <c r="AG311" s="103">
        <v>124</v>
      </c>
      <c r="AH311" s="102"/>
      <c r="AI311" s="103">
        <v>202</v>
      </c>
      <c r="AJ311" s="102"/>
      <c r="AK311" s="103">
        <v>253</v>
      </c>
      <c r="AL311" s="102"/>
      <c r="AM311" s="109">
        <v>63</v>
      </c>
      <c r="AN311" s="102"/>
      <c r="AO311" s="109">
        <v>92</v>
      </c>
      <c r="AP311" s="102"/>
      <c r="AQ311" s="109">
        <v>79</v>
      </c>
      <c r="AR311" s="102"/>
      <c r="AS311" s="103">
        <v>224</v>
      </c>
      <c r="AT311" s="102"/>
      <c r="AU311" s="109">
        <v>99</v>
      </c>
      <c r="AV311" s="102"/>
      <c r="AW311" s="109">
        <v>87</v>
      </c>
      <c r="AX311" s="102"/>
      <c r="AY311" s="109">
        <v>22</v>
      </c>
      <c r="AZ311" s="102"/>
      <c r="BA311" s="109">
        <v>97</v>
      </c>
      <c r="BB311" s="102"/>
      <c r="BC311" s="103">
        <v>151</v>
      </c>
      <c r="BD311" s="102"/>
      <c r="BE311" s="103">
        <v>110</v>
      </c>
      <c r="BF311" s="102"/>
      <c r="BG311" s="109">
        <v>54</v>
      </c>
      <c r="BH311" s="102"/>
      <c r="BI311" s="109">
        <v>66</v>
      </c>
      <c r="BJ311" s="102"/>
      <c r="BK311" s="103">
        <v>157</v>
      </c>
      <c r="BL311" s="102"/>
      <c r="BM311" s="109">
        <v>45</v>
      </c>
      <c r="BN311" s="102"/>
      <c r="BO311" s="103">
        <v>122</v>
      </c>
      <c r="BP311" s="102"/>
      <c r="BQ311" s="109">
        <v>90</v>
      </c>
      <c r="BR311" s="102"/>
      <c r="BS311" s="103">
        <v>198</v>
      </c>
      <c r="BT311" s="102"/>
      <c r="BU311" s="103">
        <v>197</v>
      </c>
      <c r="BV311" s="102"/>
      <c r="BW311" s="109">
        <v>87</v>
      </c>
      <c r="BX311" s="102"/>
      <c r="BY311" s="103">
        <v>266</v>
      </c>
      <c r="BZ311" s="102"/>
      <c r="CA311" s="103">
        <v>281</v>
      </c>
      <c r="CB311" s="102"/>
      <c r="CC311" s="103">
        <v>160</v>
      </c>
      <c r="CD311" s="102"/>
      <c r="CE311" s="103">
        <v>132</v>
      </c>
      <c r="CF311" s="102"/>
      <c r="CG311" s="109">
        <v>88</v>
      </c>
      <c r="CH311" s="102"/>
      <c r="CI311" s="103">
        <v>101</v>
      </c>
      <c r="CJ311" s="102"/>
      <c r="CK311" s="102"/>
      <c r="CL311" s="102"/>
      <c r="CM311" s="109">
        <v>22</v>
      </c>
      <c r="CN311" s="102"/>
      <c r="CO311" s="109">
        <v>22</v>
      </c>
      <c r="CP311" s="102"/>
      <c r="CQ311" s="109">
        <v>23</v>
      </c>
      <c r="CR311" s="102"/>
      <c r="CS311" s="102"/>
      <c r="CT311" s="102"/>
      <c r="CU311" s="109">
        <v>22</v>
      </c>
      <c r="CV311" s="102"/>
      <c r="CW311" s="109">
        <v>44</v>
      </c>
      <c r="CX311" s="102"/>
      <c r="CY311" s="109">
        <v>55</v>
      </c>
      <c r="CZ311" s="102"/>
      <c r="DA311" s="102"/>
      <c r="DB311" s="102"/>
      <c r="DC311" s="109">
        <v>33</v>
      </c>
      <c r="DD311" s="102"/>
      <c r="DE311" s="103">
        <v>125</v>
      </c>
      <c r="DF311" s="102"/>
      <c r="DG311" s="109">
        <v>82</v>
      </c>
      <c r="DH311" s="102"/>
      <c r="DI311" s="102"/>
      <c r="DJ311" s="102"/>
      <c r="DK311" s="102"/>
      <c r="DL311" s="102"/>
      <c r="DM311" s="102"/>
      <c r="DN311" s="102"/>
      <c r="DO311" s="102"/>
      <c r="DP311" s="102"/>
      <c r="DQ311" s="102"/>
      <c r="DR311" s="102"/>
      <c r="DS311" s="102"/>
      <c r="DT311" s="102"/>
      <c r="DU311" s="102"/>
      <c r="DV311" s="102"/>
      <c r="DW311" s="102"/>
      <c r="DX311" s="102"/>
    </row>
    <row r="312" spans="1:128" x14ac:dyDescent="0.2">
      <c r="A312" s="105" t="s">
        <v>294</v>
      </c>
      <c r="B312" s="102"/>
      <c r="C312" s="102"/>
      <c r="D312" s="102"/>
      <c r="E312" s="109">
        <v>91</v>
      </c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9">
        <v>77</v>
      </c>
      <c r="R312" s="102"/>
      <c r="S312" s="102"/>
      <c r="T312" s="102"/>
      <c r="U312" s="102"/>
      <c r="V312" s="102"/>
      <c r="W312" s="102"/>
      <c r="X312" s="102"/>
      <c r="Y312" s="109">
        <v>60</v>
      </c>
      <c r="Z312" s="102"/>
      <c r="AA312" s="102"/>
      <c r="AB312" s="102"/>
      <c r="AC312" s="102"/>
      <c r="AD312" s="102"/>
      <c r="AE312" s="102"/>
      <c r="AF312" s="102"/>
      <c r="AG312" s="102"/>
      <c r="AH312" s="102"/>
      <c r="AI312" s="102"/>
      <c r="AJ312" s="102"/>
      <c r="AK312" s="102"/>
      <c r="AL312" s="102"/>
      <c r="AM312" s="102"/>
      <c r="AN312" s="102"/>
      <c r="AO312" s="102"/>
      <c r="AP312" s="102"/>
      <c r="AQ312" s="102"/>
      <c r="AR312" s="102"/>
      <c r="AS312" s="102"/>
      <c r="AT312" s="102"/>
      <c r="AU312" s="109">
        <v>65</v>
      </c>
      <c r="AV312" s="102"/>
      <c r="AW312" s="102"/>
      <c r="AX312" s="102"/>
      <c r="AY312" s="102"/>
      <c r="AZ312" s="102"/>
      <c r="BA312" s="102"/>
      <c r="BB312" s="102"/>
      <c r="BC312" s="102"/>
      <c r="BD312" s="102"/>
      <c r="BE312" s="102"/>
      <c r="BF312" s="102"/>
      <c r="BG312" s="103">
        <v>145</v>
      </c>
      <c r="BH312" s="102"/>
      <c r="BI312" s="102"/>
      <c r="BJ312" s="102"/>
      <c r="BK312" s="102"/>
      <c r="BL312" s="102"/>
      <c r="BM312" s="102"/>
      <c r="BN312" s="102"/>
      <c r="BO312" s="102"/>
      <c r="BP312" s="102"/>
      <c r="BQ312" s="102"/>
      <c r="BR312" s="102"/>
      <c r="BS312" s="102"/>
      <c r="BT312" s="102"/>
      <c r="BU312" s="102"/>
      <c r="BV312" s="102"/>
      <c r="BW312" s="102"/>
      <c r="BX312" s="102"/>
      <c r="BY312" s="102"/>
      <c r="BZ312" s="102"/>
      <c r="CA312" s="102"/>
      <c r="CB312" s="102"/>
      <c r="CC312" s="102"/>
      <c r="CD312" s="102"/>
      <c r="CE312" s="102"/>
      <c r="CF312" s="102"/>
      <c r="CG312" s="102"/>
      <c r="CH312" s="102"/>
      <c r="CI312" s="102"/>
      <c r="CJ312" s="102"/>
      <c r="CK312" s="102"/>
      <c r="CL312" s="102"/>
      <c r="CM312" s="102"/>
      <c r="CN312" s="102"/>
      <c r="CO312" s="102"/>
      <c r="CP312" s="102"/>
      <c r="CQ312" s="102"/>
      <c r="CR312" s="102"/>
      <c r="CS312" s="102"/>
      <c r="CT312" s="102"/>
      <c r="CU312" s="102"/>
      <c r="CV312" s="102"/>
      <c r="CW312" s="102"/>
      <c r="CX312" s="102"/>
      <c r="CY312" s="102"/>
      <c r="CZ312" s="102"/>
      <c r="DA312" s="102"/>
      <c r="DB312" s="102"/>
      <c r="DC312" s="102"/>
      <c r="DD312" s="102"/>
      <c r="DE312" s="102"/>
      <c r="DF312" s="102"/>
      <c r="DG312" s="102"/>
      <c r="DH312" s="102"/>
      <c r="DI312" s="102"/>
      <c r="DJ312" s="102"/>
      <c r="DK312" s="102"/>
      <c r="DL312" s="102"/>
      <c r="DM312" s="102"/>
      <c r="DN312" s="102"/>
      <c r="DO312" s="102"/>
      <c r="DP312" s="102"/>
      <c r="DQ312" s="102"/>
      <c r="DR312" s="102"/>
      <c r="DS312" s="102"/>
      <c r="DT312" s="102"/>
      <c r="DU312" s="102"/>
      <c r="DV312" s="102"/>
      <c r="DW312" s="102"/>
      <c r="DX312" s="102"/>
    </row>
    <row r="313" spans="1:128" x14ac:dyDescent="0.2">
      <c r="A313" s="105" t="s">
        <v>295</v>
      </c>
      <c r="B313" s="102"/>
      <c r="C313" s="103">
        <v>364</v>
      </c>
      <c r="D313" s="102"/>
      <c r="E313" s="103">
        <v>224</v>
      </c>
      <c r="F313" s="102"/>
      <c r="G313" s="102"/>
      <c r="H313" s="102"/>
      <c r="I313" s="103">
        <v>394</v>
      </c>
      <c r="J313" s="102"/>
      <c r="K313" s="103">
        <v>194</v>
      </c>
      <c r="L313" s="102"/>
      <c r="M313" s="103">
        <v>439</v>
      </c>
      <c r="N313" s="102"/>
      <c r="O313" s="103">
        <v>295</v>
      </c>
      <c r="P313" s="102"/>
      <c r="Q313" s="103">
        <v>337</v>
      </c>
      <c r="R313" s="102"/>
      <c r="S313" s="103">
        <v>486</v>
      </c>
      <c r="T313" s="102"/>
      <c r="U313" s="109">
        <v>90</v>
      </c>
      <c r="V313" s="102"/>
      <c r="W313" s="103">
        <v>204</v>
      </c>
      <c r="X313" s="102"/>
      <c r="Y313" s="103">
        <v>238</v>
      </c>
      <c r="Z313" s="102"/>
      <c r="AA313" s="103">
        <v>100</v>
      </c>
      <c r="AB313" s="102"/>
      <c r="AC313" s="102"/>
      <c r="AD313" s="102"/>
      <c r="AE313" s="102"/>
      <c r="AF313" s="102"/>
      <c r="AG313" s="102"/>
      <c r="AH313" s="102"/>
      <c r="AI313" s="103">
        <v>250</v>
      </c>
      <c r="AJ313" s="102"/>
      <c r="AK313" s="103">
        <v>237</v>
      </c>
      <c r="AL313" s="102"/>
      <c r="AM313" s="103">
        <v>180</v>
      </c>
      <c r="AN313" s="102"/>
      <c r="AO313" s="102"/>
      <c r="AP313" s="102"/>
      <c r="AQ313" s="103">
        <v>118</v>
      </c>
      <c r="AR313" s="102"/>
      <c r="AS313" s="102"/>
      <c r="AT313" s="102"/>
      <c r="AU313" s="102"/>
      <c r="AV313" s="102"/>
      <c r="AW313" s="102"/>
      <c r="AX313" s="102"/>
      <c r="AY313" s="103">
        <v>104</v>
      </c>
      <c r="AZ313" s="102"/>
      <c r="BA313" s="103">
        <v>192</v>
      </c>
      <c r="BB313" s="102"/>
      <c r="BC313" s="103">
        <v>337</v>
      </c>
      <c r="BD313" s="102"/>
      <c r="BE313" s="103">
        <v>805</v>
      </c>
      <c r="BF313" s="102"/>
      <c r="BG313" s="102"/>
      <c r="BH313" s="102"/>
      <c r="BI313" s="103">
        <v>583</v>
      </c>
      <c r="BJ313" s="102"/>
      <c r="BK313" s="103">
        <v>225</v>
      </c>
      <c r="BL313" s="102"/>
      <c r="BM313" s="103">
        <v>416</v>
      </c>
      <c r="BN313" s="102"/>
      <c r="BO313" s="103">
        <v>131</v>
      </c>
      <c r="BP313" s="102"/>
      <c r="BQ313" s="109">
        <v>99</v>
      </c>
      <c r="BR313" s="102"/>
      <c r="BS313" s="103">
        <v>441</v>
      </c>
      <c r="BT313" s="102"/>
      <c r="BU313" s="103">
        <v>192</v>
      </c>
      <c r="BV313" s="102"/>
      <c r="BW313" s="109">
        <v>94</v>
      </c>
      <c r="BX313" s="102"/>
      <c r="BY313" s="102"/>
      <c r="BZ313" s="102"/>
      <c r="CA313" s="103">
        <v>582</v>
      </c>
      <c r="CB313" s="102"/>
      <c r="CC313" s="103">
        <v>327</v>
      </c>
      <c r="CD313" s="102"/>
      <c r="CE313" s="103">
        <v>151</v>
      </c>
      <c r="CF313" s="102"/>
      <c r="CG313" s="109">
        <v>94</v>
      </c>
      <c r="CH313" s="102"/>
      <c r="CI313" s="103">
        <v>102</v>
      </c>
      <c r="CJ313" s="102"/>
      <c r="CK313" s="102"/>
      <c r="CL313" s="102"/>
      <c r="CM313" s="109">
        <v>90</v>
      </c>
      <c r="CN313" s="102"/>
      <c r="CO313" s="103">
        <v>268</v>
      </c>
      <c r="CP313" s="102"/>
      <c r="CQ313" s="102"/>
      <c r="CR313" s="102"/>
      <c r="CS313" s="103">
        <v>491</v>
      </c>
      <c r="CT313" s="102"/>
      <c r="CU313" s="103">
        <v>126</v>
      </c>
      <c r="CV313" s="102"/>
      <c r="CW313" s="102"/>
      <c r="CX313" s="102"/>
      <c r="CY313" s="103">
        <v>143</v>
      </c>
      <c r="CZ313" s="102"/>
      <c r="DA313" s="103">
        <v>202</v>
      </c>
      <c r="DB313" s="102"/>
      <c r="DC313" s="102"/>
      <c r="DD313" s="102"/>
      <c r="DE313" s="102"/>
      <c r="DF313" s="102"/>
      <c r="DG313" s="103">
        <v>296</v>
      </c>
      <c r="DH313" s="102"/>
      <c r="DI313" s="102"/>
      <c r="DJ313" s="102"/>
      <c r="DK313" s="102"/>
      <c r="DL313" s="102"/>
      <c r="DM313" s="102"/>
      <c r="DN313" s="102"/>
      <c r="DO313" s="102"/>
      <c r="DP313" s="102"/>
      <c r="DQ313" s="102"/>
      <c r="DR313" s="102"/>
      <c r="DS313" s="102"/>
      <c r="DT313" s="102"/>
      <c r="DU313" s="102"/>
      <c r="DV313" s="102"/>
      <c r="DW313" s="102"/>
      <c r="DX313" s="102"/>
    </row>
    <row r="314" spans="1:128" x14ac:dyDescent="0.2">
      <c r="A314" s="105" t="s">
        <v>780</v>
      </c>
      <c r="B314" s="102"/>
      <c r="C314" s="102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  <c r="AA314" s="102"/>
      <c r="AB314" s="102"/>
      <c r="AC314" s="102"/>
      <c r="AD314" s="102"/>
      <c r="AE314" s="102"/>
      <c r="AF314" s="102"/>
      <c r="AG314" s="102"/>
      <c r="AH314" s="102"/>
      <c r="AI314" s="102"/>
      <c r="AJ314" s="102"/>
      <c r="AK314" s="102"/>
      <c r="AL314" s="102"/>
      <c r="AM314" s="102"/>
      <c r="AN314" s="102"/>
      <c r="AO314" s="102"/>
      <c r="AP314" s="102"/>
      <c r="AQ314" s="102"/>
      <c r="AR314" s="102"/>
      <c r="AS314" s="102"/>
      <c r="AT314" s="102"/>
      <c r="AU314" s="102"/>
      <c r="AV314" s="102"/>
      <c r="AW314" s="102"/>
      <c r="AX314" s="102"/>
      <c r="AY314" s="102"/>
      <c r="AZ314" s="102"/>
      <c r="BA314" s="102"/>
      <c r="BB314" s="102"/>
      <c r="BC314" s="102"/>
      <c r="BD314" s="102"/>
      <c r="BE314" s="102"/>
      <c r="BF314" s="102"/>
      <c r="BG314" s="102"/>
      <c r="BH314" s="102"/>
      <c r="BI314" s="102"/>
      <c r="BJ314" s="102"/>
      <c r="BK314" s="102"/>
      <c r="BL314" s="102"/>
      <c r="BM314" s="102"/>
      <c r="BN314" s="102"/>
      <c r="BO314" s="102"/>
      <c r="BP314" s="102"/>
      <c r="BQ314" s="102"/>
      <c r="BR314" s="102"/>
      <c r="BS314" s="102"/>
      <c r="BT314" s="102"/>
      <c r="BU314" s="102"/>
      <c r="BV314" s="102"/>
      <c r="BW314" s="102"/>
      <c r="BX314" s="102"/>
      <c r="BY314" s="102"/>
      <c r="BZ314" s="102"/>
      <c r="CA314" s="102"/>
      <c r="CB314" s="102"/>
      <c r="CC314" s="102"/>
      <c r="CD314" s="102"/>
      <c r="CE314" s="102"/>
      <c r="CF314" s="102"/>
      <c r="CG314" s="102"/>
      <c r="CH314" s="102"/>
      <c r="CI314" s="102"/>
      <c r="CJ314" s="102"/>
      <c r="CK314" s="102"/>
      <c r="CL314" s="102"/>
      <c r="CM314" s="102"/>
      <c r="CN314" s="102"/>
      <c r="CO314" s="102"/>
      <c r="CP314" s="102"/>
      <c r="CQ314" s="102"/>
      <c r="CR314" s="102"/>
      <c r="CS314" s="102"/>
      <c r="CT314" s="102"/>
      <c r="CU314" s="102"/>
      <c r="CV314" s="102"/>
      <c r="CW314" s="102"/>
      <c r="CX314" s="102"/>
      <c r="CY314" s="102"/>
      <c r="CZ314" s="102"/>
      <c r="DA314" s="102"/>
      <c r="DB314" s="102"/>
      <c r="DC314" s="102"/>
      <c r="DD314" s="102"/>
      <c r="DE314" s="102"/>
      <c r="DF314" s="102"/>
      <c r="DG314" s="102"/>
      <c r="DH314" s="102"/>
      <c r="DI314" s="102"/>
      <c r="DJ314" s="102"/>
      <c r="DK314" s="102"/>
      <c r="DL314" s="102"/>
      <c r="DM314" s="102"/>
      <c r="DN314" s="102"/>
      <c r="DO314" s="102"/>
      <c r="DP314" s="102"/>
      <c r="DQ314" s="102"/>
      <c r="DR314" s="102"/>
      <c r="DS314" s="102"/>
      <c r="DT314" s="102"/>
      <c r="DU314" s="102"/>
      <c r="DV314" s="102"/>
      <c r="DW314" s="102"/>
      <c r="DX314" s="102"/>
    </row>
    <row r="315" spans="1:128" x14ac:dyDescent="0.2">
      <c r="A315" s="105" t="s">
        <v>298</v>
      </c>
      <c r="B315" s="102"/>
      <c r="C315" s="102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  <c r="AA315" s="102"/>
      <c r="AB315" s="102"/>
      <c r="AC315" s="102"/>
      <c r="AD315" s="102"/>
      <c r="AE315" s="102"/>
      <c r="AF315" s="102"/>
      <c r="AG315" s="102"/>
      <c r="AH315" s="102"/>
      <c r="AI315" s="102"/>
      <c r="AJ315" s="102"/>
      <c r="AK315" s="102"/>
      <c r="AL315" s="102"/>
      <c r="AM315" s="102"/>
      <c r="AN315" s="102"/>
      <c r="AO315" s="102"/>
      <c r="AP315" s="102"/>
      <c r="AQ315" s="102"/>
      <c r="AR315" s="102"/>
      <c r="AS315" s="102"/>
      <c r="AT315" s="102"/>
      <c r="AU315" s="102"/>
      <c r="AV315" s="102"/>
      <c r="AW315" s="102"/>
      <c r="AX315" s="102"/>
      <c r="AY315" s="102"/>
      <c r="AZ315" s="102"/>
      <c r="BA315" s="102"/>
      <c r="BB315" s="102"/>
      <c r="BC315" s="102"/>
      <c r="BD315" s="102"/>
      <c r="BE315" s="102"/>
      <c r="BF315" s="102"/>
      <c r="BG315" s="102"/>
      <c r="BH315" s="102"/>
      <c r="BI315" s="102"/>
      <c r="BJ315" s="102"/>
      <c r="BK315" s="102"/>
      <c r="BL315" s="102"/>
      <c r="BM315" s="102"/>
      <c r="BN315" s="102"/>
      <c r="BO315" s="102"/>
      <c r="BP315" s="102"/>
      <c r="BQ315" s="102"/>
      <c r="BR315" s="102"/>
      <c r="BS315" s="102"/>
      <c r="BT315" s="102"/>
      <c r="BU315" s="102"/>
      <c r="BV315" s="102"/>
      <c r="BW315" s="102"/>
      <c r="BX315" s="102"/>
      <c r="BY315" s="102"/>
      <c r="BZ315" s="102"/>
      <c r="CA315" s="102"/>
      <c r="CB315" s="102"/>
      <c r="CC315" s="102"/>
      <c r="CD315" s="102"/>
      <c r="CE315" s="102"/>
      <c r="CF315" s="102"/>
      <c r="CG315" s="102"/>
      <c r="CH315" s="102"/>
      <c r="CI315" s="102"/>
      <c r="CJ315" s="102"/>
      <c r="CK315" s="102"/>
      <c r="CL315" s="102"/>
      <c r="CM315" s="102"/>
      <c r="CN315" s="102"/>
      <c r="CO315" s="102"/>
      <c r="CP315" s="102"/>
      <c r="CQ315" s="102"/>
      <c r="CR315" s="102"/>
      <c r="CS315" s="102"/>
      <c r="CT315" s="102"/>
      <c r="CU315" s="102"/>
      <c r="CV315" s="102"/>
      <c r="CW315" s="102"/>
      <c r="CX315" s="102"/>
      <c r="CY315" s="102"/>
      <c r="CZ315" s="102"/>
      <c r="DA315" s="102"/>
      <c r="DB315" s="102"/>
      <c r="DC315" s="102"/>
      <c r="DD315" s="102"/>
      <c r="DE315" s="102"/>
      <c r="DF315" s="102"/>
      <c r="DG315" s="102"/>
      <c r="DH315" s="102"/>
      <c r="DI315" s="102"/>
      <c r="DJ315" s="102"/>
      <c r="DK315" s="102"/>
      <c r="DL315" s="102"/>
      <c r="DM315" s="102"/>
      <c r="DN315" s="102"/>
      <c r="DO315" s="102"/>
      <c r="DP315" s="102"/>
      <c r="DQ315" s="102"/>
      <c r="DR315" s="102"/>
      <c r="DS315" s="102"/>
      <c r="DT315" s="102"/>
      <c r="DU315" s="102"/>
      <c r="DV315" s="102"/>
      <c r="DW315" s="102"/>
      <c r="DX315" s="102"/>
    </row>
    <row r="316" spans="1:128" x14ac:dyDescent="0.2">
      <c r="A316" s="105" t="s">
        <v>299</v>
      </c>
      <c r="B316" s="102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  <c r="AA316" s="102"/>
      <c r="AB316" s="102"/>
      <c r="AC316" s="102"/>
      <c r="AD316" s="102"/>
      <c r="AE316" s="102"/>
      <c r="AF316" s="102"/>
      <c r="AG316" s="102"/>
      <c r="AH316" s="102"/>
      <c r="AI316" s="102"/>
      <c r="AJ316" s="102"/>
      <c r="AK316" s="102"/>
      <c r="AL316" s="102"/>
      <c r="AM316" s="102"/>
      <c r="AN316" s="102"/>
      <c r="AO316" s="102"/>
      <c r="AP316" s="102"/>
      <c r="AQ316" s="102"/>
      <c r="AR316" s="102"/>
      <c r="AS316" s="102"/>
      <c r="AT316" s="102"/>
      <c r="AU316" s="102"/>
      <c r="AV316" s="102"/>
      <c r="AW316" s="102"/>
      <c r="AX316" s="102"/>
      <c r="AY316" s="102"/>
      <c r="AZ316" s="102"/>
      <c r="BA316" s="102"/>
      <c r="BB316" s="102"/>
      <c r="BC316" s="102"/>
      <c r="BD316" s="102"/>
      <c r="BE316" s="102"/>
      <c r="BF316" s="102"/>
      <c r="BG316" s="102"/>
      <c r="BH316" s="102"/>
      <c r="BI316" s="102"/>
      <c r="BJ316" s="102"/>
      <c r="BK316" s="102"/>
      <c r="BL316" s="102"/>
      <c r="BM316" s="102"/>
      <c r="BN316" s="102"/>
      <c r="BO316" s="102"/>
      <c r="BP316" s="102"/>
      <c r="BQ316" s="102"/>
      <c r="BR316" s="102"/>
      <c r="BS316" s="102"/>
      <c r="BT316" s="102"/>
      <c r="BU316" s="102"/>
      <c r="BV316" s="102"/>
      <c r="BW316" s="102"/>
      <c r="BX316" s="102"/>
      <c r="BY316" s="102"/>
      <c r="BZ316" s="102"/>
      <c r="CA316" s="102"/>
      <c r="CB316" s="102"/>
      <c r="CC316" s="102"/>
      <c r="CD316" s="102"/>
      <c r="CE316" s="102"/>
      <c r="CF316" s="102"/>
      <c r="CG316" s="102"/>
      <c r="CH316" s="102"/>
      <c r="CI316" s="102"/>
      <c r="CJ316" s="102"/>
      <c r="CK316" s="102"/>
      <c r="CL316" s="102"/>
      <c r="CM316" s="102"/>
      <c r="CN316" s="102"/>
      <c r="CO316" s="102"/>
      <c r="CP316" s="102"/>
      <c r="CQ316" s="102"/>
      <c r="CR316" s="102"/>
      <c r="CS316" s="102"/>
      <c r="CT316" s="102"/>
      <c r="CU316" s="102"/>
      <c r="CV316" s="102"/>
      <c r="CW316" s="102"/>
      <c r="CX316" s="102"/>
      <c r="CY316" s="102"/>
      <c r="CZ316" s="102"/>
      <c r="DA316" s="102"/>
      <c r="DB316" s="102"/>
      <c r="DC316" s="102"/>
      <c r="DD316" s="102"/>
      <c r="DE316" s="102"/>
      <c r="DF316" s="102"/>
      <c r="DG316" s="102"/>
      <c r="DH316" s="102"/>
      <c r="DI316" s="102"/>
      <c r="DJ316" s="102"/>
      <c r="DK316" s="102"/>
      <c r="DL316" s="102"/>
      <c r="DM316" s="102"/>
      <c r="DN316" s="102"/>
      <c r="DO316" s="102"/>
      <c r="DP316" s="102"/>
      <c r="DQ316" s="102"/>
      <c r="DR316" s="102"/>
      <c r="DS316" s="102"/>
      <c r="DT316" s="102"/>
      <c r="DU316" s="102"/>
      <c r="DV316" s="102"/>
      <c r="DW316" s="102"/>
      <c r="DX316" s="102"/>
    </row>
    <row r="317" spans="1:128" x14ac:dyDescent="0.2">
      <c r="A317" s="105" t="s">
        <v>300</v>
      </c>
      <c r="B317" s="102"/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  <c r="AA317" s="102"/>
      <c r="AB317" s="102"/>
      <c r="AC317" s="102"/>
      <c r="AD317" s="102"/>
      <c r="AE317" s="102"/>
      <c r="AF317" s="102"/>
      <c r="AG317" s="102"/>
      <c r="AH317" s="102"/>
      <c r="AI317" s="102"/>
      <c r="AJ317" s="102"/>
      <c r="AK317" s="102"/>
      <c r="AL317" s="102"/>
      <c r="AM317" s="102"/>
      <c r="AN317" s="102"/>
      <c r="AO317" s="102"/>
      <c r="AP317" s="102"/>
      <c r="AQ317" s="102"/>
      <c r="AR317" s="102"/>
      <c r="AS317" s="102"/>
      <c r="AT317" s="102"/>
      <c r="AU317" s="102"/>
      <c r="AV317" s="102"/>
      <c r="AW317" s="102"/>
      <c r="AX317" s="102"/>
      <c r="AY317" s="102"/>
      <c r="AZ317" s="102"/>
      <c r="BA317" s="102"/>
      <c r="BB317" s="102"/>
      <c r="BC317" s="102"/>
      <c r="BD317" s="102"/>
      <c r="BE317" s="102"/>
      <c r="BF317" s="102"/>
      <c r="BG317" s="102"/>
      <c r="BH317" s="102"/>
      <c r="BI317" s="102"/>
      <c r="BJ317" s="102"/>
      <c r="BK317" s="102"/>
      <c r="BL317" s="102"/>
      <c r="BM317" s="102"/>
      <c r="BN317" s="102"/>
      <c r="BO317" s="102"/>
      <c r="BP317" s="102"/>
      <c r="BQ317" s="102"/>
      <c r="BR317" s="102"/>
      <c r="BS317" s="102"/>
      <c r="BT317" s="102"/>
      <c r="BU317" s="102"/>
      <c r="BV317" s="102"/>
      <c r="BW317" s="102"/>
      <c r="BX317" s="102"/>
      <c r="BY317" s="102"/>
      <c r="BZ317" s="102"/>
      <c r="CA317" s="102"/>
      <c r="CB317" s="102"/>
      <c r="CC317" s="102"/>
      <c r="CD317" s="102"/>
      <c r="CE317" s="102"/>
      <c r="CF317" s="102"/>
      <c r="CG317" s="102"/>
      <c r="CH317" s="102"/>
      <c r="CI317" s="102"/>
      <c r="CJ317" s="102"/>
      <c r="CK317" s="102"/>
      <c r="CL317" s="102"/>
      <c r="CM317" s="102"/>
      <c r="CN317" s="102"/>
      <c r="CO317" s="102"/>
      <c r="CP317" s="102"/>
      <c r="CQ317" s="102"/>
      <c r="CR317" s="102"/>
      <c r="CS317" s="102"/>
      <c r="CT317" s="102"/>
      <c r="CU317" s="102"/>
      <c r="CV317" s="102"/>
      <c r="CW317" s="102"/>
      <c r="CX317" s="102"/>
      <c r="CY317" s="102"/>
      <c r="CZ317" s="102"/>
      <c r="DA317" s="102"/>
      <c r="DB317" s="102"/>
      <c r="DC317" s="102"/>
      <c r="DD317" s="102"/>
      <c r="DE317" s="102"/>
      <c r="DF317" s="102"/>
      <c r="DG317" s="102"/>
      <c r="DH317" s="102"/>
      <c r="DI317" s="102"/>
      <c r="DJ317" s="102"/>
      <c r="DK317" s="102"/>
      <c r="DL317" s="102"/>
      <c r="DM317" s="102"/>
      <c r="DN317" s="102"/>
      <c r="DO317" s="102"/>
      <c r="DP317" s="102"/>
      <c r="DQ317" s="102"/>
      <c r="DR317" s="102"/>
      <c r="DS317" s="102"/>
      <c r="DT317" s="102"/>
      <c r="DU317" s="102"/>
      <c r="DV317" s="102"/>
      <c r="DW317" s="102"/>
      <c r="DX317" s="102"/>
    </row>
    <row r="318" spans="1:128" x14ac:dyDescent="0.2">
      <c r="A318" s="105" t="s">
        <v>301</v>
      </c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  <c r="AA318" s="102"/>
      <c r="AB318" s="102"/>
      <c r="AC318" s="102"/>
      <c r="AD318" s="102"/>
      <c r="AE318" s="102"/>
      <c r="AF318" s="102"/>
      <c r="AG318" s="102"/>
      <c r="AH318" s="102"/>
      <c r="AI318" s="102"/>
      <c r="AJ318" s="102"/>
      <c r="AK318" s="102"/>
      <c r="AL318" s="102"/>
      <c r="AM318" s="102"/>
      <c r="AN318" s="102"/>
      <c r="AO318" s="102"/>
      <c r="AP318" s="102"/>
      <c r="AQ318" s="102"/>
      <c r="AR318" s="102"/>
      <c r="AS318" s="102"/>
      <c r="AT318" s="102"/>
      <c r="AU318" s="102"/>
      <c r="AV318" s="102"/>
      <c r="AW318" s="102"/>
      <c r="AX318" s="102"/>
      <c r="AY318" s="102"/>
      <c r="AZ318" s="102"/>
      <c r="BA318" s="102"/>
      <c r="BB318" s="102"/>
      <c r="BC318" s="102"/>
      <c r="BD318" s="102"/>
      <c r="BE318" s="102"/>
      <c r="BF318" s="102"/>
      <c r="BG318" s="102"/>
      <c r="BH318" s="102"/>
      <c r="BI318" s="102"/>
      <c r="BJ318" s="102"/>
      <c r="BK318" s="102"/>
      <c r="BL318" s="102"/>
      <c r="BM318" s="102"/>
      <c r="BN318" s="102"/>
      <c r="BO318" s="102"/>
      <c r="BP318" s="102"/>
      <c r="BQ318" s="102"/>
      <c r="BR318" s="102"/>
      <c r="BS318" s="102"/>
      <c r="BT318" s="102"/>
      <c r="BU318" s="102"/>
      <c r="BV318" s="102"/>
      <c r="BW318" s="102"/>
      <c r="BX318" s="102"/>
      <c r="BY318" s="102"/>
      <c r="BZ318" s="102"/>
      <c r="CA318" s="102"/>
      <c r="CB318" s="102"/>
      <c r="CC318" s="102"/>
      <c r="CD318" s="102"/>
      <c r="CE318" s="102"/>
      <c r="CF318" s="102"/>
      <c r="CG318" s="102"/>
      <c r="CH318" s="102"/>
      <c r="CI318" s="102"/>
      <c r="CJ318" s="102"/>
      <c r="CK318" s="102"/>
      <c r="CL318" s="102"/>
      <c r="CM318" s="102"/>
      <c r="CN318" s="102"/>
      <c r="CO318" s="102"/>
      <c r="CP318" s="102"/>
      <c r="CQ318" s="102"/>
      <c r="CR318" s="102"/>
      <c r="CS318" s="102"/>
      <c r="CT318" s="102"/>
      <c r="CU318" s="102"/>
      <c r="CV318" s="102"/>
      <c r="CW318" s="102"/>
      <c r="CX318" s="102"/>
      <c r="CY318" s="102"/>
      <c r="CZ318" s="102"/>
      <c r="DA318" s="102"/>
      <c r="DB318" s="102"/>
      <c r="DC318" s="102"/>
      <c r="DD318" s="102"/>
      <c r="DE318" s="102"/>
      <c r="DF318" s="102"/>
      <c r="DG318" s="102"/>
      <c r="DH318" s="102"/>
      <c r="DI318" s="102"/>
      <c r="DJ318" s="102"/>
      <c r="DK318" s="102"/>
      <c r="DL318" s="102"/>
      <c r="DM318" s="102"/>
      <c r="DN318" s="102"/>
      <c r="DO318" s="102"/>
      <c r="DP318" s="102"/>
      <c r="DQ318" s="102"/>
      <c r="DR318" s="102"/>
      <c r="DS318" s="102"/>
      <c r="DT318" s="102"/>
      <c r="DU318" s="102"/>
      <c r="DV318" s="102"/>
      <c r="DW318" s="102"/>
      <c r="DX318" s="102"/>
    </row>
    <row r="319" spans="1:128" x14ac:dyDescent="0.2">
      <c r="A319" s="105" t="s">
        <v>305</v>
      </c>
      <c r="B319" s="102"/>
      <c r="C319" s="109">
        <v>33</v>
      </c>
      <c r="D319" s="102"/>
      <c r="E319" s="109">
        <v>31</v>
      </c>
      <c r="F319" s="102"/>
      <c r="G319" s="109">
        <v>33</v>
      </c>
      <c r="H319" s="102"/>
      <c r="I319" s="109">
        <v>31</v>
      </c>
      <c r="J319" s="102"/>
      <c r="K319" s="109">
        <v>67</v>
      </c>
      <c r="L319" s="102"/>
      <c r="M319" s="103">
        <v>136</v>
      </c>
      <c r="N319" s="102"/>
      <c r="O319" s="109">
        <v>57</v>
      </c>
      <c r="P319" s="102"/>
      <c r="Q319" s="102"/>
      <c r="R319" s="102"/>
      <c r="S319" s="102"/>
      <c r="T319" s="102"/>
      <c r="U319" s="102"/>
      <c r="V319" s="102"/>
      <c r="W319" s="102"/>
      <c r="X319" s="102"/>
      <c r="Y319" s="103">
        <v>127</v>
      </c>
      <c r="Z319" s="102"/>
      <c r="AA319" s="109">
        <v>31</v>
      </c>
      <c r="AB319" s="102"/>
      <c r="AC319" s="109">
        <v>62</v>
      </c>
      <c r="AD319" s="102"/>
      <c r="AE319" s="109">
        <v>56</v>
      </c>
      <c r="AF319" s="102"/>
      <c r="AG319" s="102"/>
      <c r="AH319" s="102"/>
      <c r="AI319" s="102"/>
      <c r="AJ319" s="102"/>
      <c r="AK319" s="109">
        <v>34</v>
      </c>
      <c r="AL319" s="102"/>
      <c r="AM319" s="102"/>
      <c r="AN319" s="102"/>
      <c r="AO319" s="102"/>
      <c r="AP319" s="102"/>
      <c r="AQ319" s="102"/>
      <c r="AR319" s="102"/>
      <c r="AS319" s="102"/>
      <c r="AT319" s="102"/>
      <c r="AU319" s="102"/>
      <c r="AV319" s="102"/>
      <c r="AW319" s="109">
        <v>29</v>
      </c>
      <c r="AX319" s="102"/>
      <c r="AY319" s="109">
        <v>29</v>
      </c>
      <c r="AZ319" s="102"/>
      <c r="BA319" s="102"/>
      <c r="BB319" s="102"/>
      <c r="BC319" s="109">
        <v>41</v>
      </c>
      <c r="BD319" s="102"/>
      <c r="BE319" s="109">
        <v>34</v>
      </c>
      <c r="BF319" s="102"/>
      <c r="BG319" s="109">
        <v>29</v>
      </c>
      <c r="BH319" s="102"/>
      <c r="BI319" s="102"/>
      <c r="BJ319" s="102"/>
      <c r="BK319" s="102"/>
      <c r="BL319" s="102"/>
      <c r="BM319" s="102"/>
      <c r="BN319" s="102"/>
      <c r="BO319" s="102"/>
      <c r="BP319" s="102"/>
      <c r="BQ319" s="102"/>
      <c r="BR319" s="102"/>
      <c r="BS319" s="102"/>
      <c r="BT319" s="102"/>
      <c r="BU319" s="102"/>
      <c r="BV319" s="102"/>
      <c r="BW319" s="102"/>
      <c r="BX319" s="102"/>
      <c r="BY319" s="102"/>
      <c r="BZ319" s="102"/>
      <c r="CA319" s="102"/>
      <c r="CB319" s="102"/>
      <c r="CC319" s="102"/>
      <c r="CD319" s="102"/>
      <c r="CE319" s="102"/>
      <c r="CF319" s="102"/>
      <c r="CG319" s="102"/>
      <c r="CH319" s="102"/>
      <c r="CI319" s="102"/>
      <c r="CJ319" s="102"/>
      <c r="CK319" s="102"/>
      <c r="CL319" s="102"/>
      <c r="CM319" s="102"/>
      <c r="CN319" s="102"/>
      <c r="CO319" s="109">
        <v>28</v>
      </c>
      <c r="CP319" s="102"/>
      <c r="CQ319" s="102"/>
      <c r="CR319" s="102"/>
      <c r="CS319" s="102"/>
      <c r="CT319" s="102"/>
      <c r="CU319" s="102"/>
      <c r="CV319" s="102"/>
      <c r="CW319" s="102"/>
      <c r="CX319" s="102"/>
      <c r="CY319" s="102"/>
      <c r="CZ319" s="102"/>
      <c r="DA319" s="102"/>
      <c r="DB319" s="102"/>
      <c r="DC319" s="102"/>
      <c r="DD319" s="102"/>
      <c r="DE319" s="102"/>
      <c r="DF319" s="102"/>
      <c r="DG319" s="102"/>
      <c r="DH319" s="102"/>
      <c r="DI319" s="102"/>
      <c r="DJ319" s="102"/>
      <c r="DK319" s="102"/>
      <c r="DL319" s="102"/>
      <c r="DM319" s="102"/>
      <c r="DN319" s="102"/>
      <c r="DO319" s="102"/>
      <c r="DP319" s="102"/>
      <c r="DQ319" s="102"/>
      <c r="DR319" s="102"/>
      <c r="DS319" s="102"/>
      <c r="DT319" s="102"/>
      <c r="DU319" s="102"/>
      <c r="DV319" s="102"/>
      <c r="DW319" s="102"/>
      <c r="DX319" s="102"/>
    </row>
    <row r="320" spans="1:128" x14ac:dyDescent="0.2">
      <c r="A320" s="105" t="s">
        <v>306</v>
      </c>
      <c r="B320" s="102"/>
      <c r="C320" s="109">
        <v>62</v>
      </c>
      <c r="D320" s="102"/>
      <c r="E320" s="109">
        <v>63</v>
      </c>
      <c r="F320" s="102"/>
      <c r="G320" s="109">
        <v>29</v>
      </c>
      <c r="H320" s="102"/>
      <c r="I320" s="109">
        <v>30</v>
      </c>
      <c r="J320" s="102"/>
      <c r="K320" s="102"/>
      <c r="L320" s="102"/>
      <c r="M320" s="102"/>
      <c r="N320" s="102"/>
      <c r="O320" s="109">
        <v>28</v>
      </c>
      <c r="P320" s="102"/>
      <c r="Q320" s="109">
        <v>30</v>
      </c>
      <c r="R320" s="102"/>
      <c r="S320" s="109">
        <v>15</v>
      </c>
      <c r="T320" s="102"/>
      <c r="U320" s="102"/>
      <c r="V320" s="102"/>
      <c r="W320" s="109">
        <v>60</v>
      </c>
      <c r="X320" s="102"/>
      <c r="Y320" s="103">
        <v>112</v>
      </c>
      <c r="Z320" s="102"/>
      <c r="AA320" s="102"/>
      <c r="AB320" s="102"/>
      <c r="AC320" s="102"/>
      <c r="AD320" s="102"/>
      <c r="AE320" s="109">
        <v>50</v>
      </c>
      <c r="AF320" s="102"/>
      <c r="AG320" s="109">
        <v>62</v>
      </c>
      <c r="AH320" s="102"/>
      <c r="AI320" s="103">
        <v>362</v>
      </c>
      <c r="AJ320" s="102"/>
      <c r="AK320" s="102"/>
      <c r="AL320" s="102"/>
      <c r="AM320" s="102"/>
      <c r="AN320" s="102"/>
      <c r="AO320" s="109">
        <v>28</v>
      </c>
      <c r="AP320" s="102"/>
      <c r="AQ320" s="109">
        <v>30</v>
      </c>
      <c r="AR320" s="102"/>
      <c r="AS320" s="102"/>
      <c r="AT320" s="102"/>
      <c r="AU320" s="102"/>
      <c r="AV320" s="102"/>
      <c r="AW320" s="102"/>
      <c r="AX320" s="102"/>
      <c r="AY320" s="102"/>
      <c r="AZ320" s="102"/>
      <c r="BA320" s="102"/>
      <c r="BB320" s="102"/>
      <c r="BC320" s="102"/>
      <c r="BD320" s="102"/>
      <c r="BE320" s="109">
        <v>28</v>
      </c>
      <c r="BF320" s="102"/>
      <c r="BG320" s="102"/>
      <c r="BH320" s="102"/>
      <c r="BI320" s="109">
        <v>30</v>
      </c>
      <c r="BJ320" s="102"/>
      <c r="BK320" s="102"/>
      <c r="BL320" s="102"/>
      <c r="BM320" s="102"/>
      <c r="BN320" s="102"/>
      <c r="BO320" s="102"/>
      <c r="BP320" s="102"/>
      <c r="BQ320" s="102"/>
      <c r="BR320" s="102"/>
      <c r="BS320" s="102"/>
      <c r="BT320" s="102"/>
      <c r="BU320" s="102"/>
      <c r="BV320" s="102"/>
      <c r="BW320" s="102"/>
      <c r="BX320" s="102"/>
      <c r="BY320" s="102"/>
      <c r="BZ320" s="102"/>
      <c r="CA320" s="102"/>
      <c r="CB320" s="102"/>
      <c r="CC320" s="102"/>
      <c r="CD320" s="102"/>
      <c r="CE320" s="102"/>
      <c r="CF320" s="102"/>
      <c r="CG320" s="102"/>
      <c r="CH320" s="102"/>
      <c r="CI320" s="102"/>
      <c r="CJ320" s="102"/>
      <c r="CK320" s="102"/>
      <c r="CL320" s="102"/>
      <c r="CM320" s="102"/>
      <c r="CN320" s="102"/>
      <c r="CO320" s="102"/>
      <c r="CP320" s="102"/>
      <c r="CQ320" s="102"/>
      <c r="CR320" s="102"/>
      <c r="CS320" s="102"/>
      <c r="CT320" s="102"/>
      <c r="CU320" s="102"/>
      <c r="CV320" s="102"/>
      <c r="CW320" s="102"/>
      <c r="CX320" s="102"/>
      <c r="CY320" s="102"/>
      <c r="CZ320" s="102"/>
      <c r="DA320" s="102"/>
      <c r="DB320" s="102"/>
      <c r="DC320" s="102"/>
      <c r="DD320" s="102"/>
      <c r="DE320" s="102"/>
      <c r="DF320" s="102"/>
      <c r="DG320" s="102"/>
      <c r="DH320" s="102"/>
      <c r="DI320" s="102"/>
      <c r="DJ320" s="102"/>
      <c r="DK320" s="102"/>
      <c r="DL320" s="102"/>
      <c r="DM320" s="102"/>
      <c r="DN320" s="102"/>
      <c r="DO320" s="102"/>
      <c r="DP320" s="102"/>
      <c r="DQ320" s="102"/>
      <c r="DR320" s="102"/>
      <c r="DS320" s="102"/>
      <c r="DT320" s="102"/>
      <c r="DU320" s="102"/>
      <c r="DV320" s="102"/>
      <c r="DW320" s="102"/>
      <c r="DX320" s="102"/>
    </row>
    <row r="321" spans="1:128" x14ac:dyDescent="0.2">
      <c r="A321" s="105" t="s">
        <v>307</v>
      </c>
      <c r="B321" s="113">
        <v>1031531</v>
      </c>
      <c r="C321" s="115">
        <v>269985</v>
      </c>
      <c r="D321" s="113">
        <v>1237035</v>
      </c>
      <c r="E321" s="115">
        <v>300834</v>
      </c>
      <c r="F321" s="113">
        <v>1034318</v>
      </c>
      <c r="G321" s="115">
        <v>282364</v>
      </c>
      <c r="H321" s="113">
        <v>1048840</v>
      </c>
      <c r="I321" s="115">
        <v>285041</v>
      </c>
      <c r="J321" s="113">
        <v>1294647</v>
      </c>
      <c r="K321" s="115">
        <v>262086</v>
      </c>
      <c r="L321" s="112">
        <v>948607</v>
      </c>
      <c r="M321" s="115">
        <v>245159</v>
      </c>
      <c r="N321" s="112">
        <v>880158</v>
      </c>
      <c r="O321" s="115">
        <v>240714</v>
      </c>
      <c r="P321" s="113">
        <v>1123646</v>
      </c>
      <c r="Q321" s="115">
        <v>232634</v>
      </c>
      <c r="R321" s="112">
        <v>928844</v>
      </c>
      <c r="S321" s="115">
        <v>236611</v>
      </c>
      <c r="T321" s="112">
        <v>918275</v>
      </c>
      <c r="U321" s="115">
        <v>222848</v>
      </c>
      <c r="V321" s="113">
        <v>1183972</v>
      </c>
      <c r="W321" s="115">
        <v>260294</v>
      </c>
      <c r="X321" s="112">
        <v>974928</v>
      </c>
      <c r="Y321" s="115">
        <v>256844</v>
      </c>
      <c r="Z321" s="112">
        <v>961582</v>
      </c>
      <c r="AA321" s="115">
        <v>253913</v>
      </c>
      <c r="AB321" s="113">
        <v>1160284</v>
      </c>
      <c r="AC321" s="115">
        <v>251823</v>
      </c>
      <c r="AD321" s="112">
        <v>966136</v>
      </c>
      <c r="AE321" s="115">
        <v>233079</v>
      </c>
      <c r="AF321" s="113">
        <v>1030939</v>
      </c>
      <c r="AG321" s="115">
        <v>261291</v>
      </c>
      <c r="AH321" s="113">
        <v>1210740</v>
      </c>
      <c r="AI321" s="115">
        <v>226890</v>
      </c>
      <c r="AJ321" s="112">
        <v>914242</v>
      </c>
      <c r="AK321" s="115">
        <v>217378</v>
      </c>
      <c r="AL321" s="112">
        <v>843037</v>
      </c>
      <c r="AM321" s="115">
        <v>208916</v>
      </c>
      <c r="AN321" s="113">
        <v>1132182</v>
      </c>
      <c r="AO321" s="115">
        <v>212727</v>
      </c>
      <c r="AP321" s="113">
        <v>1101635</v>
      </c>
      <c r="AQ321" s="115">
        <v>217789</v>
      </c>
      <c r="AR321" s="113">
        <v>1151184</v>
      </c>
      <c r="AS321" s="115">
        <v>209684</v>
      </c>
      <c r="AT321" s="113">
        <v>1462896</v>
      </c>
      <c r="AU321" s="115">
        <v>227299</v>
      </c>
      <c r="AV321" s="113">
        <v>1221732</v>
      </c>
      <c r="AW321" s="115">
        <v>201812</v>
      </c>
      <c r="AX321" s="113">
        <v>1195615</v>
      </c>
      <c r="AY321" s="115">
        <v>224032</v>
      </c>
      <c r="AZ321" s="113">
        <v>1518591</v>
      </c>
      <c r="BA321" s="115">
        <v>209166</v>
      </c>
      <c r="BB321" s="113">
        <v>1254618</v>
      </c>
      <c r="BC321" s="115">
        <v>215930</v>
      </c>
      <c r="BD321" s="113">
        <v>1238891</v>
      </c>
      <c r="BE321" s="115">
        <v>221051</v>
      </c>
      <c r="BF321" s="113">
        <v>1642228</v>
      </c>
      <c r="BG321" s="115">
        <v>183698</v>
      </c>
      <c r="BH321" s="113">
        <v>1332088</v>
      </c>
      <c r="BI321" s="115">
        <v>196903</v>
      </c>
      <c r="BJ321" s="113">
        <v>1072619</v>
      </c>
      <c r="BK321" s="115">
        <v>178732</v>
      </c>
      <c r="BL321" s="112">
        <v>233188</v>
      </c>
      <c r="BM321" s="115">
        <v>125476</v>
      </c>
      <c r="BN321" s="108">
        <v>23239</v>
      </c>
      <c r="BO321" s="114">
        <v>79976</v>
      </c>
      <c r="BP321" s="108">
        <v>22819</v>
      </c>
      <c r="BQ321" s="114">
        <v>47358</v>
      </c>
      <c r="BR321" s="108">
        <v>98304</v>
      </c>
      <c r="BS321" s="114">
        <v>41006</v>
      </c>
      <c r="BT321" s="108">
        <v>80920</v>
      </c>
      <c r="BU321" s="114">
        <v>34570</v>
      </c>
      <c r="BV321" s="108">
        <v>38000</v>
      </c>
      <c r="BW321" s="114">
        <v>33115</v>
      </c>
      <c r="BX321" s="108">
        <v>46154</v>
      </c>
      <c r="BY321" s="114">
        <v>30001</v>
      </c>
      <c r="BZ321" s="108">
        <v>12439</v>
      </c>
      <c r="CA321" s="114">
        <v>25737</v>
      </c>
      <c r="CB321" s="107">
        <v>6330</v>
      </c>
      <c r="CC321" s="114">
        <v>20344</v>
      </c>
      <c r="CD321" s="108">
        <v>16218</v>
      </c>
      <c r="CE321" s="114">
        <v>15522</v>
      </c>
      <c r="CF321" s="107">
        <v>4683</v>
      </c>
      <c r="CG321" s="114">
        <v>16063</v>
      </c>
      <c r="CH321" s="107">
        <v>1533</v>
      </c>
      <c r="CI321" s="114">
        <v>13752</v>
      </c>
      <c r="CJ321" s="107">
        <v>4242</v>
      </c>
      <c r="CK321" s="114">
        <v>11688</v>
      </c>
      <c r="CL321" s="106">
        <v>590</v>
      </c>
      <c r="CM321" s="104">
        <v>9305</v>
      </c>
      <c r="CN321" s="107">
        <v>3609</v>
      </c>
      <c r="CO321" s="104">
        <v>6899</v>
      </c>
      <c r="CP321" s="107">
        <v>1428</v>
      </c>
      <c r="CQ321" s="104">
        <v>6263</v>
      </c>
      <c r="CR321" s="107">
        <v>1103</v>
      </c>
      <c r="CS321" s="104">
        <v>6500</v>
      </c>
      <c r="CT321" s="107">
        <v>2664</v>
      </c>
      <c r="CU321" s="104">
        <v>4456</v>
      </c>
      <c r="CV321" s="107">
        <v>2008</v>
      </c>
      <c r="CW321" s="104">
        <v>4281</v>
      </c>
      <c r="CX321" s="107">
        <v>1427</v>
      </c>
      <c r="CY321" s="104">
        <v>4041</v>
      </c>
      <c r="CZ321" s="102"/>
      <c r="DA321" s="104">
        <v>3695</v>
      </c>
      <c r="DB321" s="107">
        <v>2560</v>
      </c>
      <c r="DC321" s="104">
        <v>3307</v>
      </c>
      <c r="DD321" s="102"/>
      <c r="DE321" s="104">
        <v>3180</v>
      </c>
      <c r="DF321" s="102"/>
      <c r="DG321" s="104">
        <v>1822</v>
      </c>
      <c r="DH321" s="102"/>
      <c r="DI321" s="102"/>
      <c r="DJ321" s="102"/>
      <c r="DK321" s="102"/>
      <c r="DL321" s="102"/>
      <c r="DM321" s="107">
        <v>1378</v>
      </c>
      <c r="DN321" s="102"/>
      <c r="DO321" s="102"/>
      <c r="DP321" s="102"/>
      <c r="DQ321" s="102"/>
      <c r="DR321" s="102"/>
      <c r="DS321" s="102"/>
      <c r="DT321" s="102"/>
      <c r="DU321" s="102"/>
      <c r="DV321" s="102"/>
      <c r="DW321" s="102"/>
      <c r="DX321" s="102"/>
    </row>
    <row r="322" spans="1:128" x14ac:dyDescent="0.2">
      <c r="A322" s="105" t="s">
        <v>309</v>
      </c>
      <c r="B322" s="113">
        <v>1445777</v>
      </c>
      <c r="C322" s="115">
        <v>709908</v>
      </c>
      <c r="D322" s="113">
        <v>1813514</v>
      </c>
      <c r="E322" s="115">
        <v>758532</v>
      </c>
      <c r="F322" s="113">
        <v>1462563</v>
      </c>
      <c r="G322" s="115">
        <v>701090</v>
      </c>
      <c r="H322" s="113">
        <v>1601454</v>
      </c>
      <c r="I322" s="115">
        <v>762702</v>
      </c>
      <c r="J322" s="113">
        <v>1827339</v>
      </c>
      <c r="K322" s="115">
        <v>697021</v>
      </c>
      <c r="L322" s="113">
        <v>1460062</v>
      </c>
      <c r="M322" s="115">
        <v>672080</v>
      </c>
      <c r="N322" s="113">
        <v>1351465</v>
      </c>
      <c r="O322" s="115">
        <v>643743</v>
      </c>
      <c r="P322" s="113">
        <v>1601764</v>
      </c>
      <c r="Q322" s="115">
        <v>594431</v>
      </c>
      <c r="R322" s="113">
        <v>1140097</v>
      </c>
      <c r="S322" s="115">
        <v>588750</v>
      </c>
      <c r="T322" s="113">
        <v>1165523</v>
      </c>
      <c r="U322" s="115">
        <v>574065</v>
      </c>
      <c r="V322" s="113">
        <v>1499089</v>
      </c>
      <c r="W322" s="115">
        <v>698795</v>
      </c>
      <c r="X322" s="113">
        <v>1219954</v>
      </c>
      <c r="Y322" s="115">
        <v>637213</v>
      </c>
      <c r="Z322" s="113">
        <v>1092219</v>
      </c>
      <c r="AA322" s="115">
        <v>630953</v>
      </c>
      <c r="AB322" s="112">
        <v>990887</v>
      </c>
      <c r="AC322" s="115">
        <v>640897</v>
      </c>
      <c r="AD322" s="113">
        <v>1883320</v>
      </c>
      <c r="AE322" s="115">
        <v>579140</v>
      </c>
      <c r="AF322" s="113">
        <v>1393663</v>
      </c>
      <c r="AG322" s="115">
        <v>673287</v>
      </c>
      <c r="AH322" s="113">
        <v>1557303</v>
      </c>
      <c r="AI322" s="115">
        <v>599294</v>
      </c>
      <c r="AJ322" s="113">
        <v>1234488</v>
      </c>
      <c r="AK322" s="115">
        <v>568562</v>
      </c>
      <c r="AL322" s="113">
        <v>1196828</v>
      </c>
      <c r="AM322" s="115">
        <v>549017</v>
      </c>
      <c r="AN322" s="113">
        <v>1430284</v>
      </c>
      <c r="AO322" s="115">
        <v>528497</v>
      </c>
      <c r="AP322" s="112">
        <v>998273</v>
      </c>
      <c r="AQ322" s="115">
        <v>554389</v>
      </c>
      <c r="AR322" s="113">
        <v>1169067</v>
      </c>
      <c r="AS322" s="115">
        <v>529465</v>
      </c>
      <c r="AT322" s="113">
        <v>1612980</v>
      </c>
      <c r="AU322" s="115">
        <v>574871</v>
      </c>
      <c r="AV322" s="113">
        <v>1356464</v>
      </c>
      <c r="AW322" s="115">
        <v>558672</v>
      </c>
      <c r="AX322" s="113">
        <v>1481170</v>
      </c>
      <c r="AY322" s="115">
        <v>555968</v>
      </c>
      <c r="AZ322" s="113">
        <v>2717843</v>
      </c>
      <c r="BA322" s="115">
        <v>472524</v>
      </c>
      <c r="BB322" s="113">
        <v>2191657</v>
      </c>
      <c r="BC322" s="115">
        <v>462362</v>
      </c>
      <c r="BD322" s="113">
        <v>2319644</v>
      </c>
      <c r="BE322" s="115">
        <v>502650</v>
      </c>
      <c r="BF322" s="113">
        <v>3223250</v>
      </c>
      <c r="BG322" s="115">
        <v>406403</v>
      </c>
      <c r="BH322" s="113">
        <v>2612206</v>
      </c>
      <c r="BI322" s="115">
        <v>412362</v>
      </c>
      <c r="BJ322" s="113">
        <v>2404194</v>
      </c>
      <c r="BK322" s="115">
        <v>320575</v>
      </c>
      <c r="BL322" s="113">
        <v>1579240</v>
      </c>
      <c r="BM322" s="115">
        <v>176780</v>
      </c>
      <c r="BN322" s="112">
        <v>830965</v>
      </c>
      <c r="BO322" s="115">
        <v>147946</v>
      </c>
      <c r="BP322" s="112">
        <v>590706</v>
      </c>
      <c r="BQ322" s="115">
        <v>116597</v>
      </c>
      <c r="BR322" s="112">
        <v>704114</v>
      </c>
      <c r="BS322" s="115">
        <v>120464</v>
      </c>
      <c r="BT322" s="112">
        <v>522667</v>
      </c>
      <c r="BU322" s="115">
        <v>107078</v>
      </c>
      <c r="BV322" s="112">
        <v>541356</v>
      </c>
      <c r="BW322" s="114">
        <v>99410</v>
      </c>
      <c r="BX322" s="112">
        <v>583165</v>
      </c>
      <c r="BY322" s="114">
        <v>78543</v>
      </c>
      <c r="BZ322" s="112">
        <v>479220</v>
      </c>
      <c r="CA322" s="114">
        <v>81132</v>
      </c>
      <c r="CB322" s="112">
        <v>448161</v>
      </c>
      <c r="CC322" s="114">
        <v>74312</v>
      </c>
      <c r="CD322" s="112">
        <v>708359</v>
      </c>
      <c r="CE322" s="114">
        <v>65329</v>
      </c>
      <c r="CF322" s="112">
        <v>495018</v>
      </c>
      <c r="CG322" s="114">
        <v>65207</v>
      </c>
      <c r="CH322" s="112">
        <v>409919</v>
      </c>
      <c r="CI322" s="114">
        <v>57065</v>
      </c>
      <c r="CJ322" s="112">
        <v>424915</v>
      </c>
      <c r="CK322" s="114">
        <v>53403</v>
      </c>
      <c r="CL322" s="112">
        <v>348357</v>
      </c>
      <c r="CM322" s="114">
        <v>50065</v>
      </c>
      <c r="CN322" s="112">
        <v>248346</v>
      </c>
      <c r="CO322" s="114">
        <v>41716</v>
      </c>
      <c r="CP322" s="112">
        <v>570475</v>
      </c>
      <c r="CQ322" s="114">
        <v>45922</v>
      </c>
      <c r="CR322" s="112">
        <v>271421</v>
      </c>
      <c r="CS322" s="114">
        <v>46023</v>
      </c>
      <c r="CT322" s="112">
        <v>271082</v>
      </c>
      <c r="CU322" s="114">
        <v>46241</v>
      </c>
      <c r="CV322" s="112">
        <v>328600</v>
      </c>
      <c r="CW322" s="114">
        <v>47775</v>
      </c>
      <c r="CX322" s="112">
        <v>296885</v>
      </c>
      <c r="CY322" s="114">
        <v>47688</v>
      </c>
      <c r="CZ322" s="112">
        <v>319836</v>
      </c>
      <c r="DA322" s="114">
        <v>45432</v>
      </c>
      <c r="DB322" s="112">
        <v>412956</v>
      </c>
      <c r="DC322" s="114">
        <v>47427</v>
      </c>
      <c r="DD322" s="112">
        <v>326859</v>
      </c>
      <c r="DE322" s="114">
        <v>47320</v>
      </c>
      <c r="DF322" s="112">
        <v>299195</v>
      </c>
      <c r="DG322" s="114">
        <v>36897</v>
      </c>
      <c r="DH322" s="112">
        <v>280978</v>
      </c>
      <c r="DI322" s="112">
        <v>268187</v>
      </c>
      <c r="DJ322" s="112">
        <v>223079</v>
      </c>
      <c r="DK322" s="112">
        <v>315128</v>
      </c>
      <c r="DL322" s="112">
        <v>288140</v>
      </c>
      <c r="DM322" s="112">
        <v>225614</v>
      </c>
      <c r="DN322" s="112">
        <v>232695</v>
      </c>
      <c r="DO322" s="112">
        <v>221109</v>
      </c>
      <c r="DP322" s="112">
        <v>241706</v>
      </c>
      <c r="DQ322" s="112">
        <v>246077</v>
      </c>
      <c r="DR322" s="112">
        <v>141200</v>
      </c>
      <c r="DS322" s="108">
        <v>61948</v>
      </c>
      <c r="DT322" s="108">
        <v>25576</v>
      </c>
      <c r="DU322" s="107">
        <v>4477</v>
      </c>
      <c r="DV322" s="107">
        <v>1319</v>
      </c>
      <c r="DW322" s="107">
        <v>2228</v>
      </c>
      <c r="DX322" s="102"/>
    </row>
    <row r="323" spans="1:128" x14ac:dyDescent="0.2">
      <c r="A323" s="105" t="s">
        <v>310</v>
      </c>
      <c r="B323" s="106">
        <v>420</v>
      </c>
      <c r="C323" s="103">
        <v>805</v>
      </c>
      <c r="D323" s="106">
        <v>527</v>
      </c>
      <c r="E323" s="103">
        <v>755</v>
      </c>
      <c r="F323" s="106">
        <v>665</v>
      </c>
      <c r="G323" s="104">
        <v>1357</v>
      </c>
      <c r="H323" s="106">
        <v>394</v>
      </c>
      <c r="I323" s="104">
        <v>1109</v>
      </c>
      <c r="J323" s="106">
        <v>763</v>
      </c>
      <c r="K323" s="103">
        <v>533</v>
      </c>
      <c r="L323" s="106">
        <v>952</v>
      </c>
      <c r="M323" s="103">
        <v>722</v>
      </c>
      <c r="N323" s="106">
        <v>371</v>
      </c>
      <c r="O323" s="104">
        <v>1155</v>
      </c>
      <c r="P323" s="106">
        <v>132</v>
      </c>
      <c r="Q323" s="103">
        <v>421</v>
      </c>
      <c r="R323" s="110">
        <v>76</v>
      </c>
      <c r="S323" s="103">
        <v>683</v>
      </c>
      <c r="T323" s="106">
        <v>271</v>
      </c>
      <c r="U323" s="103">
        <v>380</v>
      </c>
      <c r="V323" s="106">
        <v>630</v>
      </c>
      <c r="W323" s="103">
        <v>815</v>
      </c>
      <c r="X323" s="106">
        <v>817</v>
      </c>
      <c r="Y323" s="103">
        <v>674</v>
      </c>
      <c r="Z323" s="106">
        <v>669</v>
      </c>
      <c r="AA323" s="104">
        <v>1211</v>
      </c>
      <c r="AB323" s="106">
        <v>820</v>
      </c>
      <c r="AC323" s="103">
        <v>965</v>
      </c>
      <c r="AD323" s="107">
        <v>1028</v>
      </c>
      <c r="AE323" s="104">
        <v>1120</v>
      </c>
      <c r="AF323" s="107">
        <v>1692</v>
      </c>
      <c r="AG323" s="103">
        <v>887</v>
      </c>
      <c r="AH323" s="107">
        <v>1707</v>
      </c>
      <c r="AI323" s="103">
        <v>618</v>
      </c>
      <c r="AJ323" s="107">
        <v>2348</v>
      </c>
      <c r="AK323" s="103">
        <v>338</v>
      </c>
      <c r="AL323" s="106">
        <v>245</v>
      </c>
      <c r="AM323" s="103">
        <v>615</v>
      </c>
      <c r="AN323" s="110">
        <v>75</v>
      </c>
      <c r="AO323" s="103">
        <v>550</v>
      </c>
      <c r="AP323" s="110">
        <v>99</v>
      </c>
      <c r="AQ323" s="103">
        <v>223</v>
      </c>
      <c r="AR323" s="110">
        <v>10</v>
      </c>
      <c r="AS323" s="103">
        <v>180</v>
      </c>
      <c r="AT323" s="110">
        <v>20</v>
      </c>
      <c r="AU323" s="109">
        <v>20</v>
      </c>
      <c r="AV323" s="102"/>
      <c r="AW323" s="103">
        <v>121</v>
      </c>
      <c r="AX323" s="110">
        <v>10</v>
      </c>
      <c r="AY323" s="103">
        <v>125</v>
      </c>
      <c r="AZ323" s="110">
        <v>32</v>
      </c>
      <c r="BA323" s="109">
        <v>97</v>
      </c>
      <c r="BB323" s="102"/>
      <c r="BC323" s="109">
        <v>60</v>
      </c>
      <c r="BD323" s="110">
        <v>10</v>
      </c>
      <c r="BE323" s="109">
        <v>86</v>
      </c>
      <c r="BF323" s="102"/>
      <c r="BG323" s="103">
        <v>101</v>
      </c>
      <c r="BH323" s="102"/>
      <c r="BI323" s="109">
        <v>61</v>
      </c>
      <c r="BJ323" s="102"/>
      <c r="BK323" s="109">
        <v>64</v>
      </c>
      <c r="BL323" s="102"/>
      <c r="BM323" s="102"/>
      <c r="BN323" s="102"/>
      <c r="BO323" s="102"/>
      <c r="BP323" s="102"/>
      <c r="BQ323" s="109">
        <v>28</v>
      </c>
      <c r="BR323" s="102"/>
      <c r="BS323" s="109">
        <v>57</v>
      </c>
      <c r="BT323" s="102"/>
      <c r="BU323" s="109">
        <v>30</v>
      </c>
      <c r="BV323" s="102"/>
      <c r="BW323" s="109">
        <v>29</v>
      </c>
      <c r="BX323" s="102"/>
      <c r="BY323" s="109">
        <v>63</v>
      </c>
      <c r="BZ323" s="102"/>
      <c r="CA323" s="102"/>
      <c r="CB323" s="102"/>
      <c r="CC323" s="102"/>
      <c r="CD323" s="102"/>
      <c r="CE323" s="102"/>
      <c r="CF323" s="102"/>
      <c r="CG323" s="102"/>
      <c r="CH323" s="102"/>
      <c r="CI323" s="102"/>
      <c r="CJ323" s="102"/>
      <c r="CK323" s="109">
        <v>99</v>
      </c>
      <c r="CL323" s="102"/>
      <c r="CM323" s="102"/>
      <c r="CN323" s="102"/>
      <c r="CO323" s="109">
        <v>73</v>
      </c>
      <c r="CP323" s="102"/>
      <c r="CQ323" s="109">
        <v>28</v>
      </c>
      <c r="CR323" s="102"/>
      <c r="CS323" s="102"/>
      <c r="CT323" s="102"/>
      <c r="CU323" s="103">
        <v>107</v>
      </c>
      <c r="CV323" s="102"/>
      <c r="CW323" s="102"/>
      <c r="CX323" s="102"/>
      <c r="CY323" s="102"/>
      <c r="CZ323" s="102"/>
      <c r="DA323" s="109">
        <v>33</v>
      </c>
      <c r="DB323" s="102"/>
      <c r="DC323" s="109">
        <v>30</v>
      </c>
      <c r="DD323" s="102"/>
      <c r="DE323" s="102"/>
      <c r="DF323" s="102"/>
      <c r="DG323" s="109">
        <v>30</v>
      </c>
      <c r="DH323" s="102"/>
      <c r="DI323" s="102"/>
      <c r="DJ323" s="102"/>
      <c r="DK323" s="102"/>
      <c r="DL323" s="102"/>
      <c r="DM323" s="102"/>
      <c r="DN323" s="102"/>
      <c r="DO323" s="102"/>
      <c r="DP323" s="102"/>
      <c r="DQ323" s="102"/>
      <c r="DR323" s="102"/>
      <c r="DS323" s="102"/>
      <c r="DT323" s="102"/>
      <c r="DU323" s="102"/>
      <c r="DV323" s="102"/>
      <c r="DW323" s="102"/>
      <c r="DX323" s="102"/>
    </row>
    <row r="324" spans="1:128" x14ac:dyDescent="0.2">
      <c r="A324" s="105" t="s">
        <v>311</v>
      </c>
      <c r="B324" s="106">
        <v>349</v>
      </c>
      <c r="C324" s="104">
        <v>3696</v>
      </c>
      <c r="D324" s="106">
        <v>667</v>
      </c>
      <c r="E324" s="104">
        <v>2531</v>
      </c>
      <c r="F324" s="106">
        <v>398</v>
      </c>
      <c r="G324" s="104">
        <v>3879</v>
      </c>
      <c r="H324" s="106">
        <v>549</v>
      </c>
      <c r="I324" s="104">
        <v>2410</v>
      </c>
      <c r="J324" s="106">
        <v>365</v>
      </c>
      <c r="K324" s="103">
        <v>919</v>
      </c>
      <c r="L324" s="106">
        <v>341</v>
      </c>
      <c r="M324" s="104">
        <v>1129</v>
      </c>
      <c r="N324" s="106">
        <v>490</v>
      </c>
      <c r="O324" s="104">
        <v>3383</v>
      </c>
      <c r="P324" s="106">
        <v>888</v>
      </c>
      <c r="Q324" s="104">
        <v>1550</v>
      </c>
      <c r="R324" s="106">
        <v>294</v>
      </c>
      <c r="S324" s="104">
        <v>3654</v>
      </c>
      <c r="T324" s="106">
        <v>332</v>
      </c>
      <c r="U324" s="104">
        <v>3432</v>
      </c>
      <c r="V324" s="106">
        <v>326</v>
      </c>
      <c r="W324" s="104">
        <v>6448</v>
      </c>
      <c r="X324" s="106">
        <v>428</v>
      </c>
      <c r="Y324" s="104">
        <v>3673</v>
      </c>
      <c r="Z324" s="106">
        <v>368</v>
      </c>
      <c r="AA324" s="104">
        <v>4307</v>
      </c>
      <c r="AB324" s="106">
        <v>340</v>
      </c>
      <c r="AC324" s="104">
        <v>4045</v>
      </c>
      <c r="AD324" s="106">
        <v>609</v>
      </c>
      <c r="AE324" s="104">
        <v>3455</v>
      </c>
      <c r="AF324" s="106">
        <v>279</v>
      </c>
      <c r="AG324" s="104">
        <v>5258</v>
      </c>
      <c r="AH324" s="106">
        <v>738</v>
      </c>
      <c r="AI324" s="104">
        <v>3221</v>
      </c>
      <c r="AJ324" s="106">
        <v>256</v>
      </c>
      <c r="AK324" s="104">
        <v>4077</v>
      </c>
      <c r="AL324" s="106">
        <v>391</v>
      </c>
      <c r="AM324" s="104">
        <v>5693</v>
      </c>
      <c r="AN324" s="106">
        <v>434</v>
      </c>
      <c r="AO324" s="104">
        <v>5153</v>
      </c>
      <c r="AP324" s="106">
        <v>553</v>
      </c>
      <c r="AQ324" s="104">
        <v>2218</v>
      </c>
      <c r="AR324" s="106">
        <v>300</v>
      </c>
      <c r="AS324" s="104">
        <v>2464</v>
      </c>
      <c r="AT324" s="106">
        <v>824</v>
      </c>
      <c r="AU324" s="104">
        <v>2972</v>
      </c>
      <c r="AV324" s="106">
        <v>332</v>
      </c>
      <c r="AW324" s="103">
        <v>808</v>
      </c>
      <c r="AX324" s="106">
        <v>380</v>
      </c>
      <c r="AY324" s="104">
        <v>2216</v>
      </c>
      <c r="AZ324" s="106">
        <v>426</v>
      </c>
      <c r="BA324" s="104">
        <v>1257</v>
      </c>
      <c r="BB324" s="106">
        <v>774</v>
      </c>
      <c r="BC324" s="104">
        <v>1751</v>
      </c>
      <c r="BD324" s="106">
        <v>549</v>
      </c>
      <c r="BE324" s="104">
        <v>1589</v>
      </c>
      <c r="BF324" s="106">
        <v>720</v>
      </c>
      <c r="BG324" s="104">
        <v>1866</v>
      </c>
      <c r="BH324" s="106">
        <v>600</v>
      </c>
      <c r="BI324" s="104">
        <v>2764</v>
      </c>
      <c r="BJ324" s="106">
        <v>602</v>
      </c>
      <c r="BK324" s="104">
        <v>1342</v>
      </c>
      <c r="BL324" s="106">
        <v>783</v>
      </c>
      <c r="BM324" s="104">
        <v>1223</v>
      </c>
      <c r="BN324" s="106">
        <v>690</v>
      </c>
      <c r="BO324" s="104">
        <v>4926</v>
      </c>
      <c r="BP324" s="106">
        <v>780</v>
      </c>
      <c r="BQ324" s="104">
        <v>8830</v>
      </c>
      <c r="BR324" s="106">
        <v>662</v>
      </c>
      <c r="BS324" s="104">
        <v>9519</v>
      </c>
      <c r="BT324" s="106">
        <v>630</v>
      </c>
      <c r="BU324" s="104">
        <v>7155</v>
      </c>
      <c r="BV324" s="106">
        <v>330</v>
      </c>
      <c r="BW324" s="104">
        <v>5074</v>
      </c>
      <c r="BX324" s="106">
        <v>402</v>
      </c>
      <c r="BY324" s="104">
        <v>5523</v>
      </c>
      <c r="BZ324" s="106">
        <v>452</v>
      </c>
      <c r="CA324" s="104">
        <v>3522</v>
      </c>
      <c r="CB324" s="106">
        <v>252</v>
      </c>
      <c r="CC324" s="104">
        <v>3386</v>
      </c>
      <c r="CD324" s="106">
        <v>265</v>
      </c>
      <c r="CE324" s="104">
        <v>4619</v>
      </c>
      <c r="CF324" s="106">
        <v>358</v>
      </c>
      <c r="CG324" s="104">
        <v>5645</v>
      </c>
      <c r="CH324" s="106">
        <v>261</v>
      </c>
      <c r="CI324" s="104">
        <v>3015</v>
      </c>
      <c r="CJ324" s="110">
        <v>41</v>
      </c>
      <c r="CK324" s="104">
        <v>3759</v>
      </c>
      <c r="CL324" s="110">
        <v>59</v>
      </c>
      <c r="CM324" s="104">
        <v>2503</v>
      </c>
      <c r="CN324" s="110">
        <v>29</v>
      </c>
      <c r="CO324" s="104">
        <v>3911</v>
      </c>
      <c r="CP324" s="106">
        <v>121</v>
      </c>
      <c r="CQ324" s="104">
        <v>3185</v>
      </c>
      <c r="CR324" s="110">
        <v>79</v>
      </c>
      <c r="CS324" s="104">
        <v>1530</v>
      </c>
      <c r="CT324" s="106">
        <v>150</v>
      </c>
      <c r="CU324" s="104">
        <v>2429</v>
      </c>
      <c r="CV324" s="106">
        <v>107</v>
      </c>
      <c r="CW324" s="103">
        <v>538</v>
      </c>
      <c r="CX324" s="102"/>
      <c r="CY324" s="103">
        <v>121</v>
      </c>
      <c r="CZ324" s="102"/>
      <c r="DA324" s="103">
        <v>258</v>
      </c>
      <c r="DB324" s="102"/>
      <c r="DC324" s="103">
        <v>117</v>
      </c>
      <c r="DD324" s="102"/>
      <c r="DE324" s="103">
        <v>121</v>
      </c>
      <c r="DF324" s="102"/>
      <c r="DG324" s="103">
        <v>268</v>
      </c>
      <c r="DH324" s="102"/>
      <c r="DI324" s="106">
        <v>146</v>
      </c>
      <c r="DJ324" s="102"/>
      <c r="DK324" s="102"/>
      <c r="DL324" s="102"/>
      <c r="DM324" s="102"/>
      <c r="DN324" s="102"/>
      <c r="DO324" s="102"/>
      <c r="DP324" s="102"/>
      <c r="DQ324" s="102"/>
      <c r="DR324" s="102"/>
      <c r="DS324" s="102"/>
      <c r="DT324" s="102"/>
      <c r="DU324" s="102"/>
      <c r="DV324" s="102"/>
      <c r="DW324" s="102"/>
      <c r="DX324" s="102"/>
    </row>
    <row r="325" spans="1:128" x14ac:dyDescent="0.2">
      <c r="A325" s="105" t="s">
        <v>312</v>
      </c>
      <c r="B325" s="102"/>
      <c r="C325" s="102"/>
      <c r="D325" s="102"/>
      <c r="E325" s="109">
        <v>81</v>
      </c>
      <c r="F325" s="102"/>
      <c r="G325" s="102"/>
      <c r="H325" s="102"/>
      <c r="I325" s="103">
        <v>585</v>
      </c>
      <c r="J325" s="102"/>
      <c r="K325" s="109">
        <v>30</v>
      </c>
      <c r="L325" s="102"/>
      <c r="M325" s="103">
        <v>246</v>
      </c>
      <c r="N325" s="102"/>
      <c r="O325" s="103">
        <v>279</v>
      </c>
      <c r="P325" s="102"/>
      <c r="Q325" s="109">
        <v>38</v>
      </c>
      <c r="R325" s="102"/>
      <c r="S325" s="103">
        <v>445</v>
      </c>
      <c r="T325" s="102"/>
      <c r="U325" s="103">
        <v>299</v>
      </c>
      <c r="V325" s="102"/>
      <c r="W325" s="103">
        <v>898</v>
      </c>
      <c r="X325" s="102"/>
      <c r="Y325" s="103">
        <v>485</v>
      </c>
      <c r="Z325" s="102"/>
      <c r="AA325" s="103">
        <v>607</v>
      </c>
      <c r="AB325" s="102"/>
      <c r="AC325" s="103">
        <v>386</v>
      </c>
      <c r="AD325" s="102"/>
      <c r="AE325" s="103">
        <v>406</v>
      </c>
      <c r="AF325" s="102"/>
      <c r="AG325" s="103">
        <v>417</v>
      </c>
      <c r="AH325" s="102"/>
      <c r="AI325" s="102"/>
      <c r="AJ325" s="102"/>
      <c r="AK325" s="102"/>
      <c r="AL325" s="102"/>
      <c r="AM325" s="102"/>
      <c r="AN325" s="102"/>
      <c r="AO325" s="102"/>
      <c r="AP325" s="102"/>
      <c r="AQ325" s="102"/>
      <c r="AR325" s="102"/>
      <c r="AS325" s="102"/>
      <c r="AT325" s="102"/>
      <c r="AU325" s="102"/>
      <c r="AV325" s="102"/>
      <c r="AW325" s="102"/>
      <c r="AX325" s="102"/>
      <c r="AY325" s="102"/>
      <c r="AZ325" s="102"/>
      <c r="BA325" s="102"/>
      <c r="BB325" s="102"/>
      <c r="BC325" s="102"/>
      <c r="BD325" s="102"/>
      <c r="BE325" s="102"/>
      <c r="BF325" s="102"/>
      <c r="BG325" s="109">
        <v>35</v>
      </c>
      <c r="BH325" s="102"/>
      <c r="BI325" s="102"/>
      <c r="BJ325" s="102"/>
      <c r="BK325" s="102"/>
      <c r="BL325" s="102"/>
      <c r="BM325" s="102"/>
      <c r="BN325" s="102"/>
      <c r="BO325" s="102"/>
      <c r="BP325" s="102"/>
      <c r="BQ325" s="102"/>
      <c r="BR325" s="102"/>
      <c r="BS325" s="102"/>
      <c r="BT325" s="102"/>
      <c r="BU325" s="102"/>
      <c r="BV325" s="102"/>
      <c r="BW325" s="102"/>
      <c r="BX325" s="102"/>
      <c r="BY325" s="102"/>
      <c r="BZ325" s="102"/>
      <c r="CA325" s="102"/>
      <c r="CB325" s="102"/>
      <c r="CC325" s="102"/>
      <c r="CD325" s="102"/>
      <c r="CE325" s="102"/>
      <c r="CF325" s="102"/>
      <c r="CG325" s="102"/>
      <c r="CH325" s="102"/>
      <c r="CI325" s="102"/>
      <c r="CJ325" s="102"/>
      <c r="CK325" s="102"/>
      <c r="CL325" s="102"/>
      <c r="CM325" s="102"/>
      <c r="CN325" s="102"/>
      <c r="CO325" s="102"/>
      <c r="CP325" s="102"/>
      <c r="CQ325" s="102"/>
      <c r="CR325" s="102"/>
      <c r="CS325" s="102"/>
      <c r="CT325" s="102"/>
      <c r="CU325" s="102"/>
      <c r="CV325" s="102"/>
      <c r="CW325" s="102"/>
      <c r="CX325" s="102"/>
      <c r="CY325" s="102"/>
      <c r="CZ325" s="102"/>
      <c r="DA325" s="102"/>
      <c r="DB325" s="102"/>
      <c r="DC325" s="102"/>
      <c r="DD325" s="102"/>
      <c r="DE325" s="102"/>
      <c r="DF325" s="102"/>
      <c r="DG325" s="102"/>
      <c r="DH325" s="102"/>
      <c r="DI325" s="102"/>
      <c r="DJ325" s="102"/>
      <c r="DK325" s="102"/>
      <c r="DL325" s="102"/>
      <c r="DM325" s="102"/>
      <c r="DN325" s="102"/>
      <c r="DO325" s="102"/>
      <c r="DP325" s="102"/>
      <c r="DQ325" s="102"/>
      <c r="DR325" s="102"/>
      <c r="DS325" s="102"/>
      <c r="DT325" s="102"/>
      <c r="DU325" s="102"/>
      <c r="DV325" s="102"/>
      <c r="DW325" s="102"/>
      <c r="DX325" s="102"/>
    </row>
    <row r="326" spans="1:128" x14ac:dyDescent="0.2">
      <c r="A326" s="105" t="s">
        <v>313</v>
      </c>
      <c r="B326" s="102"/>
      <c r="C326" s="102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  <c r="AA326" s="102"/>
      <c r="AB326" s="102"/>
      <c r="AC326" s="102"/>
      <c r="AD326" s="102"/>
      <c r="AE326" s="102"/>
      <c r="AF326" s="102"/>
      <c r="AG326" s="102"/>
      <c r="AH326" s="102"/>
      <c r="AI326" s="102"/>
      <c r="AJ326" s="102"/>
      <c r="AK326" s="102"/>
      <c r="AL326" s="102"/>
      <c r="AM326" s="102"/>
      <c r="AN326" s="102"/>
      <c r="AO326" s="102"/>
      <c r="AP326" s="110">
        <v>55</v>
      </c>
      <c r="AQ326" s="102"/>
      <c r="AR326" s="106">
        <v>179</v>
      </c>
      <c r="AS326" s="109">
        <v>75</v>
      </c>
      <c r="AT326" s="106">
        <v>505</v>
      </c>
      <c r="AU326" s="103">
        <v>307</v>
      </c>
      <c r="AV326" s="107">
        <v>1454</v>
      </c>
      <c r="AW326" s="104">
        <v>1883</v>
      </c>
      <c r="AX326" s="107">
        <v>1250</v>
      </c>
      <c r="AY326" s="103">
        <v>743</v>
      </c>
      <c r="AZ326" s="107">
        <v>2147</v>
      </c>
      <c r="BA326" s="104">
        <v>2305</v>
      </c>
      <c r="BB326" s="107">
        <v>1885</v>
      </c>
      <c r="BC326" s="104">
        <v>1966</v>
      </c>
      <c r="BD326" s="107">
        <v>3548</v>
      </c>
      <c r="BE326" s="104">
        <v>5971</v>
      </c>
      <c r="BF326" s="107">
        <v>4043</v>
      </c>
      <c r="BG326" s="104">
        <v>4055</v>
      </c>
      <c r="BH326" s="107">
        <v>2917</v>
      </c>
      <c r="BI326" s="104">
        <v>3356</v>
      </c>
      <c r="BJ326" s="107">
        <v>2520</v>
      </c>
      <c r="BK326" s="104">
        <v>4225</v>
      </c>
      <c r="BL326" s="107">
        <v>1843</v>
      </c>
      <c r="BM326" s="104">
        <v>2001</v>
      </c>
      <c r="BN326" s="107">
        <v>1387</v>
      </c>
      <c r="BO326" s="104">
        <v>2255</v>
      </c>
      <c r="BP326" s="107">
        <v>1088</v>
      </c>
      <c r="BQ326" s="104">
        <v>2313</v>
      </c>
      <c r="BR326" s="106">
        <v>914</v>
      </c>
      <c r="BS326" s="104">
        <v>1401</v>
      </c>
      <c r="BT326" s="107">
        <v>1081</v>
      </c>
      <c r="BU326" s="104">
        <v>1438</v>
      </c>
      <c r="BV326" s="107">
        <v>1333</v>
      </c>
      <c r="BW326" s="104">
        <v>1900</v>
      </c>
      <c r="BX326" s="107">
        <v>1290</v>
      </c>
      <c r="BY326" s="104">
        <v>1856</v>
      </c>
      <c r="BZ326" s="107">
        <v>3332</v>
      </c>
      <c r="CA326" s="104">
        <v>3598</v>
      </c>
      <c r="CB326" s="107">
        <v>1972</v>
      </c>
      <c r="CC326" s="104">
        <v>2312</v>
      </c>
      <c r="CD326" s="106">
        <v>802</v>
      </c>
      <c r="CE326" s="104">
        <v>1121</v>
      </c>
      <c r="CF326" s="102"/>
      <c r="CG326" s="104">
        <v>1275</v>
      </c>
      <c r="CH326" s="106">
        <v>207</v>
      </c>
      <c r="CI326" s="103">
        <v>980</v>
      </c>
      <c r="CJ326" s="102"/>
      <c r="CK326" s="103">
        <v>305</v>
      </c>
      <c r="CL326" s="102"/>
      <c r="CM326" s="103">
        <v>250</v>
      </c>
      <c r="CN326" s="102"/>
      <c r="CO326" s="103">
        <v>179</v>
      </c>
      <c r="CP326" s="102"/>
      <c r="CQ326" s="103">
        <v>185</v>
      </c>
      <c r="CR326" s="102"/>
      <c r="CS326" s="103">
        <v>195</v>
      </c>
      <c r="CT326" s="102"/>
      <c r="CU326" s="103">
        <v>164</v>
      </c>
      <c r="CV326" s="102"/>
      <c r="CW326" s="103">
        <v>260</v>
      </c>
      <c r="CX326" s="102"/>
      <c r="CY326" s="102"/>
      <c r="CZ326" s="102"/>
      <c r="DA326" s="103">
        <v>163</v>
      </c>
      <c r="DB326" s="102"/>
      <c r="DC326" s="103">
        <v>281</v>
      </c>
      <c r="DD326" s="102"/>
      <c r="DE326" s="103">
        <v>232</v>
      </c>
      <c r="DF326" s="102"/>
      <c r="DG326" s="109">
        <v>93</v>
      </c>
      <c r="DH326" s="102"/>
      <c r="DI326" s="102"/>
      <c r="DJ326" s="102"/>
      <c r="DK326" s="102"/>
      <c r="DL326" s="102"/>
      <c r="DM326" s="102"/>
      <c r="DN326" s="102"/>
      <c r="DO326" s="102"/>
      <c r="DP326" s="102"/>
      <c r="DQ326" s="102"/>
      <c r="DR326" s="102"/>
      <c r="DS326" s="102"/>
      <c r="DT326" s="102"/>
      <c r="DU326" s="102"/>
      <c r="DV326" s="102"/>
      <c r="DW326" s="102"/>
      <c r="DX326" s="102"/>
    </row>
    <row r="327" spans="1:128" x14ac:dyDescent="0.2">
      <c r="A327" s="105" t="s">
        <v>779</v>
      </c>
      <c r="B327" s="102"/>
      <c r="C327" s="102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7">
        <v>1120</v>
      </c>
      <c r="U327" s="104">
        <v>5543</v>
      </c>
      <c r="V327" s="108">
        <v>70216</v>
      </c>
      <c r="W327" s="115">
        <v>119165</v>
      </c>
      <c r="X327" s="108">
        <v>88297</v>
      </c>
      <c r="Y327" s="115">
        <v>180742</v>
      </c>
      <c r="Z327" s="112">
        <v>106290</v>
      </c>
      <c r="AA327" s="115">
        <v>208994</v>
      </c>
      <c r="AB327" s="112">
        <v>139854</v>
      </c>
      <c r="AC327" s="115">
        <v>251639</v>
      </c>
      <c r="AD327" s="112">
        <v>155856</v>
      </c>
      <c r="AE327" s="115">
        <v>229231</v>
      </c>
      <c r="AF327" s="112">
        <v>188445</v>
      </c>
      <c r="AG327" s="115">
        <v>292508</v>
      </c>
      <c r="AH327" s="112">
        <v>223968</v>
      </c>
      <c r="AI327" s="115">
        <v>280785</v>
      </c>
      <c r="AJ327" s="112">
        <v>188473</v>
      </c>
      <c r="AK327" s="115">
        <v>282351</v>
      </c>
      <c r="AL327" s="112">
        <v>184627</v>
      </c>
      <c r="AM327" s="115">
        <v>271983</v>
      </c>
      <c r="AN327" s="112">
        <v>192188</v>
      </c>
      <c r="AO327" s="115">
        <v>281646</v>
      </c>
      <c r="AP327" s="112">
        <v>168661</v>
      </c>
      <c r="AQ327" s="115">
        <v>284867</v>
      </c>
      <c r="AR327" s="112">
        <v>200091</v>
      </c>
      <c r="AS327" s="115">
        <v>304319</v>
      </c>
      <c r="AT327" s="112">
        <v>222030</v>
      </c>
      <c r="AU327" s="115">
        <v>284752</v>
      </c>
      <c r="AV327" s="112">
        <v>149360</v>
      </c>
      <c r="AW327" s="115">
        <v>266708</v>
      </c>
      <c r="AX327" s="108">
        <v>42204</v>
      </c>
      <c r="AY327" s="115">
        <v>155165</v>
      </c>
      <c r="AZ327" s="108">
        <v>13230</v>
      </c>
      <c r="BA327" s="115">
        <v>116161</v>
      </c>
      <c r="BB327" s="107">
        <v>6859</v>
      </c>
      <c r="BC327" s="114">
        <v>61281</v>
      </c>
      <c r="BD327" s="107">
        <v>9263</v>
      </c>
      <c r="BE327" s="114">
        <v>49189</v>
      </c>
      <c r="BF327" s="107">
        <v>3012</v>
      </c>
      <c r="BG327" s="114">
        <v>36347</v>
      </c>
      <c r="BH327" s="107">
        <v>3269</v>
      </c>
      <c r="BI327" s="114">
        <v>33369</v>
      </c>
      <c r="BJ327" s="107">
        <v>2099</v>
      </c>
      <c r="BK327" s="114">
        <v>18752</v>
      </c>
      <c r="BL327" s="106">
        <v>254</v>
      </c>
      <c r="BM327" s="114">
        <v>20002</v>
      </c>
      <c r="BN327" s="106">
        <v>255</v>
      </c>
      <c r="BO327" s="114">
        <v>15755</v>
      </c>
      <c r="BP327" s="102"/>
      <c r="BQ327" s="114">
        <v>11499</v>
      </c>
      <c r="BR327" s="102"/>
      <c r="BS327" s="104">
        <v>6638</v>
      </c>
      <c r="BT327" s="102"/>
      <c r="BU327" s="104">
        <v>5884</v>
      </c>
      <c r="BV327" s="102"/>
      <c r="BW327" s="104">
        <v>9063</v>
      </c>
      <c r="BX327" s="102"/>
      <c r="BY327" s="104">
        <v>6851</v>
      </c>
      <c r="BZ327" s="102"/>
      <c r="CA327" s="104">
        <v>4163</v>
      </c>
      <c r="CB327" s="102"/>
      <c r="CC327" s="104">
        <v>6284</v>
      </c>
      <c r="CD327" s="102"/>
      <c r="CE327" s="104">
        <v>2611</v>
      </c>
      <c r="CF327" s="102"/>
      <c r="CG327" s="104">
        <v>6334</v>
      </c>
      <c r="CH327" s="102"/>
      <c r="CI327" s="104">
        <v>4565</v>
      </c>
      <c r="CJ327" s="102"/>
      <c r="CK327" s="104">
        <v>4051</v>
      </c>
      <c r="CL327" s="102"/>
      <c r="CM327" s="104">
        <v>2695</v>
      </c>
      <c r="CN327" s="102"/>
      <c r="CO327" s="104">
        <v>2086</v>
      </c>
      <c r="CP327" s="102"/>
      <c r="CQ327" s="104">
        <v>3217</v>
      </c>
      <c r="CR327" s="102"/>
      <c r="CS327" s="104">
        <v>2565</v>
      </c>
      <c r="CT327" s="102"/>
      <c r="CU327" s="104">
        <v>1570</v>
      </c>
      <c r="CV327" s="102"/>
      <c r="CW327" s="104">
        <v>1631</v>
      </c>
      <c r="CX327" s="102"/>
      <c r="CY327" s="104">
        <v>2088</v>
      </c>
      <c r="CZ327" s="102"/>
      <c r="DA327" s="104">
        <v>2052</v>
      </c>
      <c r="DB327" s="102"/>
      <c r="DC327" s="103">
        <v>755</v>
      </c>
      <c r="DD327" s="102"/>
      <c r="DE327" s="104">
        <v>1504</v>
      </c>
      <c r="DF327" s="102"/>
      <c r="DG327" s="104">
        <v>1440</v>
      </c>
      <c r="DH327" s="102"/>
      <c r="DI327" s="102"/>
      <c r="DJ327" s="102"/>
      <c r="DK327" s="102"/>
      <c r="DL327" s="102"/>
      <c r="DM327" s="102"/>
      <c r="DN327" s="102"/>
      <c r="DO327" s="102"/>
      <c r="DP327" s="102"/>
      <c r="DQ327" s="102"/>
      <c r="DR327" s="102"/>
      <c r="DS327" s="102"/>
      <c r="DT327" s="102"/>
      <c r="DU327" s="102"/>
      <c r="DV327" s="102"/>
      <c r="DW327" s="102"/>
      <c r="DX327" s="102"/>
    </row>
    <row r="328" spans="1:128" x14ac:dyDescent="0.2">
      <c r="A328" s="105" t="s">
        <v>317</v>
      </c>
      <c r="B328" s="102"/>
      <c r="C328" s="103">
        <v>222</v>
      </c>
      <c r="D328" s="102"/>
      <c r="E328" s="103">
        <v>176</v>
      </c>
      <c r="F328" s="102"/>
      <c r="G328" s="102"/>
      <c r="H328" s="102"/>
      <c r="I328" s="102"/>
      <c r="J328" s="102"/>
      <c r="K328" s="103">
        <v>103</v>
      </c>
      <c r="L328" s="102"/>
      <c r="M328" s="103">
        <v>103</v>
      </c>
      <c r="N328" s="102"/>
      <c r="O328" s="103">
        <v>107</v>
      </c>
      <c r="P328" s="102"/>
      <c r="Q328" s="109">
        <v>36</v>
      </c>
      <c r="R328" s="102"/>
      <c r="S328" s="102"/>
      <c r="T328" s="102"/>
      <c r="U328" s="102"/>
      <c r="V328" s="102"/>
      <c r="W328" s="109">
        <v>67</v>
      </c>
      <c r="X328" s="102"/>
      <c r="Y328" s="109">
        <v>33</v>
      </c>
      <c r="Z328" s="102"/>
      <c r="AA328" s="103">
        <v>120</v>
      </c>
      <c r="AB328" s="102"/>
      <c r="AC328" s="109">
        <v>42</v>
      </c>
      <c r="AD328" s="102"/>
      <c r="AE328" s="102"/>
      <c r="AF328" s="102"/>
      <c r="AG328" s="109">
        <v>90</v>
      </c>
      <c r="AH328" s="102"/>
      <c r="AI328" s="102"/>
      <c r="AJ328" s="102"/>
      <c r="AK328" s="102"/>
      <c r="AL328" s="102"/>
      <c r="AM328" s="103">
        <v>195</v>
      </c>
      <c r="AN328" s="102"/>
      <c r="AO328" s="109">
        <v>47</v>
      </c>
      <c r="AP328" s="102"/>
      <c r="AQ328" s="102"/>
      <c r="AR328" s="102"/>
      <c r="AS328" s="103">
        <v>211</v>
      </c>
      <c r="AT328" s="102"/>
      <c r="AU328" s="109">
        <v>36</v>
      </c>
      <c r="AV328" s="102"/>
      <c r="AW328" s="102"/>
      <c r="AX328" s="102"/>
      <c r="AY328" s="102"/>
      <c r="AZ328" s="102"/>
      <c r="BA328" s="102"/>
      <c r="BB328" s="102"/>
      <c r="BC328" s="109">
        <v>67</v>
      </c>
      <c r="BD328" s="102"/>
      <c r="BE328" s="102"/>
      <c r="BF328" s="102"/>
      <c r="BG328" s="109">
        <v>71</v>
      </c>
      <c r="BH328" s="102"/>
      <c r="BI328" s="109">
        <v>32</v>
      </c>
      <c r="BJ328" s="102"/>
      <c r="BK328" s="102"/>
      <c r="BL328" s="102"/>
      <c r="BM328" s="109">
        <v>60</v>
      </c>
      <c r="BN328" s="102"/>
      <c r="BO328" s="102"/>
      <c r="BP328" s="102"/>
      <c r="BQ328" s="102"/>
      <c r="BR328" s="102"/>
      <c r="BS328" s="102"/>
      <c r="BT328" s="102"/>
      <c r="BU328" s="102"/>
      <c r="BV328" s="102"/>
      <c r="BW328" s="109">
        <v>65</v>
      </c>
      <c r="BX328" s="102"/>
      <c r="BY328" s="109">
        <v>32</v>
      </c>
      <c r="BZ328" s="102"/>
      <c r="CA328" s="102"/>
      <c r="CB328" s="102"/>
      <c r="CC328" s="102"/>
      <c r="CD328" s="102"/>
      <c r="CE328" s="102"/>
      <c r="CF328" s="102"/>
      <c r="CG328" s="102"/>
      <c r="CH328" s="102"/>
      <c r="CI328" s="102"/>
      <c r="CJ328" s="102"/>
      <c r="CK328" s="102"/>
      <c r="CL328" s="102"/>
      <c r="CM328" s="102"/>
      <c r="CN328" s="102"/>
      <c r="CO328" s="102"/>
      <c r="CP328" s="102"/>
      <c r="CQ328" s="102"/>
      <c r="CR328" s="102"/>
      <c r="CS328" s="102"/>
      <c r="CT328" s="102"/>
      <c r="CU328" s="102"/>
      <c r="CV328" s="102"/>
      <c r="CW328" s="102"/>
      <c r="CX328" s="102"/>
      <c r="CY328" s="102"/>
      <c r="CZ328" s="102"/>
      <c r="DA328" s="102"/>
      <c r="DB328" s="102"/>
      <c r="DC328" s="109">
        <v>76</v>
      </c>
      <c r="DD328" s="102"/>
      <c r="DE328" s="102"/>
      <c r="DF328" s="102"/>
      <c r="DG328" s="102"/>
      <c r="DH328" s="102"/>
      <c r="DI328" s="102"/>
      <c r="DJ328" s="102"/>
      <c r="DK328" s="102"/>
      <c r="DL328" s="102"/>
      <c r="DM328" s="102"/>
      <c r="DN328" s="102"/>
      <c r="DO328" s="102"/>
      <c r="DP328" s="102"/>
      <c r="DQ328" s="102"/>
      <c r="DR328" s="102"/>
      <c r="DS328" s="102"/>
      <c r="DT328" s="102"/>
      <c r="DU328" s="102"/>
      <c r="DV328" s="102"/>
      <c r="DW328" s="102"/>
      <c r="DX328" s="102"/>
    </row>
    <row r="329" spans="1:128" x14ac:dyDescent="0.2">
      <c r="A329" s="105" t="s">
        <v>318</v>
      </c>
      <c r="B329" s="102"/>
      <c r="C329" s="104">
        <v>1537</v>
      </c>
      <c r="D329" s="102"/>
      <c r="E329" s="104">
        <v>1165</v>
      </c>
      <c r="F329" s="102"/>
      <c r="G329" s="104">
        <v>1625</v>
      </c>
      <c r="H329" s="110">
        <v>68</v>
      </c>
      <c r="I329" s="104">
        <v>1333</v>
      </c>
      <c r="J329" s="102"/>
      <c r="K329" s="104">
        <v>1374</v>
      </c>
      <c r="L329" s="102"/>
      <c r="M329" s="104">
        <v>1254</v>
      </c>
      <c r="N329" s="102"/>
      <c r="O329" s="103">
        <v>416</v>
      </c>
      <c r="P329" s="102"/>
      <c r="Q329" s="103">
        <v>602</v>
      </c>
      <c r="R329" s="102"/>
      <c r="S329" s="103">
        <v>695</v>
      </c>
      <c r="T329" s="102"/>
      <c r="U329" s="104">
        <v>1182</v>
      </c>
      <c r="V329" s="102"/>
      <c r="W329" s="103">
        <v>960</v>
      </c>
      <c r="X329" s="102"/>
      <c r="Y329" s="103">
        <v>680</v>
      </c>
      <c r="Z329" s="102"/>
      <c r="AA329" s="104">
        <v>1127</v>
      </c>
      <c r="AB329" s="102"/>
      <c r="AC329" s="103">
        <v>163</v>
      </c>
      <c r="AD329" s="102"/>
      <c r="AE329" s="103">
        <v>262</v>
      </c>
      <c r="AF329" s="102"/>
      <c r="AG329" s="103">
        <v>718</v>
      </c>
      <c r="AH329" s="102"/>
      <c r="AI329" s="109">
        <v>92</v>
      </c>
      <c r="AJ329" s="102"/>
      <c r="AK329" s="103">
        <v>518</v>
      </c>
      <c r="AL329" s="102"/>
      <c r="AM329" s="103">
        <v>600</v>
      </c>
      <c r="AN329" s="102"/>
      <c r="AO329" s="103">
        <v>437</v>
      </c>
      <c r="AP329" s="102"/>
      <c r="AQ329" s="103">
        <v>274</v>
      </c>
      <c r="AR329" s="102"/>
      <c r="AS329" s="103">
        <v>296</v>
      </c>
      <c r="AT329" s="102"/>
      <c r="AU329" s="103">
        <v>287</v>
      </c>
      <c r="AV329" s="102"/>
      <c r="AW329" s="103">
        <v>328</v>
      </c>
      <c r="AX329" s="102"/>
      <c r="AY329" s="103">
        <v>248</v>
      </c>
      <c r="AZ329" s="102"/>
      <c r="BA329" s="103">
        <v>268</v>
      </c>
      <c r="BB329" s="102"/>
      <c r="BC329" s="103">
        <v>236</v>
      </c>
      <c r="BD329" s="102"/>
      <c r="BE329" s="103">
        <v>272</v>
      </c>
      <c r="BF329" s="102"/>
      <c r="BG329" s="103">
        <v>163</v>
      </c>
      <c r="BH329" s="102"/>
      <c r="BI329" s="109">
        <v>64</v>
      </c>
      <c r="BJ329" s="102"/>
      <c r="BK329" s="103">
        <v>220</v>
      </c>
      <c r="BL329" s="102"/>
      <c r="BM329" s="109">
        <v>47</v>
      </c>
      <c r="BN329" s="102"/>
      <c r="BO329" s="109">
        <v>69</v>
      </c>
      <c r="BP329" s="102"/>
      <c r="BQ329" s="109">
        <v>78</v>
      </c>
      <c r="BR329" s="102"/>
      <c r="BS329" s="109">
        <v>79</v>
      </c>
      <c r="BT329" s="102"/>
      <c r="BU329" s="103">
        <v>143</v>
      </c>
      <c r="BV329" s="102"/>
      <c r="BW329" s="103">
        <v>140</v>
      </c>
      <c r="BX329" s="102"/>
      <c r="BY329" s="109">
        <v>42</v>
      </c>
      <c r="BZ329" s="102"/>
      <c r="CA329" s="109">
        <v>54</v>
      </c>
      <c r="CB329" s="102"/>
      <c r="CC329" s="103">
        <v>168</v>
      </c>
      <c r="CD329" s="102"/>
      <c r="CE329" s="102"/>
      <c r="CF329" s="102"/>
      <c r="CG329" s="109">
        <v>98</v>
      </c>
      <c r="CH329" s="102"/>
      <c r="CI329" s="109">
        <v>44</v>
      </c>
      <c r="CJ329" s="102"/>
      <c r="CK329" s="103">
        <v>195</v>
      </c>
      <c r="CL329" s="102"/>
      <c r="CM329" s="109">
        <v>99</v>
      </c>
      <c r="CN329" s="102"/>
      <c r="CO329" s="103">
        <v>113</v>
      </c>
      <c r="CP329" s="102"/>
      <c r="CQ329" s="109">
        <v>67</v>
      </c>
      <c r="CR329" s="102"/>
      <c r="CS329" s="109">
        <v>68</v>
      </c>
      <c r="CT329" s="102"/>
      <c r="CU329" s="109">
        <v>39</v>
      </c>
      <c r="CV329" s="102"/>
      <c r="CW329" s="109">
        <v>74</v>
      </c>
      <c r="CX329" s="102"/>
      <c r="CY329" s="109">
        <v>95</v>
      </c>
      <c r="CZ329" s="102"/>
      <c r="DA329" s="109">
        <v>81</v>
      </c>
      <c r="DB329" s="102"/>
      <c r="DC329" s="109">
        <v>38</v>
      </c>
      <c r="DD329" s="102"/>
      <c r="DE329" s="103">
        <v>127</v>
      </c>
      <c r="DF329" s="102"/>
      <c r="DG329" s="103">
        <v>123</v>
      </c>
      <c r="DH329" s="102"/>
      <c r="DI329" s="102"/>
      <c r="DJ329" s="102"/>
      <c r="DK329" s="102"/>
      <c r="DL329" s="102"/>
      <c r="DM329" s="102"/>
      <c r="DN329" s="102"/>
      <c r="DO329" s="102"/>
      <c r="DP329" s="102"/>
      <c r="DQ329" s="102"/>
      <c r="DR329" s="102"/>
      <c r="DS329" s="102"/>
      <c r="DT329" s="102"/>
      <c r="DU329" s="102"/>
      <c r="DV329" s="102"/>
      <c r="DW329" s="102"/>
      <c r="DX329" s="102"/>
    </row>
    <row r="330" spans="1:128" x14ac:dyDescent="0.2">
      <c r="A330" s="105" t="s">
        <v>778</v>
      </c>
      <c r="B330" s="102"/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  <c r="M330" s="109">
        <v>90</v>
      </c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  <c r="AA330" s="102"/>
      <c r="AB330" s="102"/>
      <c r="AC330" s="102"/>
      <c r="AD330" s="102"/>
      <c r="AE330" s="102"/>
      <c r="AF330" s="102"/>
      <c r="AG330" s="102"/>
      <c r="AH330" s="102"/>
      <c r="AI330" s="102"/>
      <c r="AJ330" s="102"/>
      <c r="AK330" s="102"/>
      <c r="AL330" s="102"/>
      <c r="AM330" s="102"/>
      <c r="AN330" s="102"/>
      <c r="AO330" s="102"/>
      <c r="AP330" s="102"/>
      <c r="AQ330" s="102"/>
      <c r="AR330" s="102"/>
      <c r="AS330" s="102"/>
      <c r="AT330" s="102"/>
      <c r="AU330" s="102"/>
      <c r="AV330" s="102"/>
      <c r="AW330" s="102"/>
      <c r="AX330" s="102"/>
      <c r="AY330" s="102"/>
      <c r="AZ330" s="102"/>
      <c r="BA330" s="102"/>
      <c r="BB330" s="102"/>
      <c r="BC330" s="102"/>
      <c r="BD330" s="102"/>
      <c r="BE330" s="102"/>
      <c r="BF330" s="102"/>
      <c r="BG330" s="102"/>
      <c r="BH330" s="102"/>
      <c r="BI330" s="102"/>
      <c r="BJ330" s="102"/>
      <c r="BK330" s="102"/>
      <c r="BL330" s="102"/>
      <c r="BM330" s="102"/>
      <c r="BN330" s="102"/>
      <c r="BO330" s="109">
        <v>64</v>
      </c>
      <c r="BP330" s="102"/>
      <c r="BQ330" s="102"/>
      <c r="BR330" s="102"/>
      <c r="BS330" s="102"/>
      <c r="BT330" s="102"/>
      <c r="BU330" s="102"/>
      <c r="BV330" s="102"/>
      <c r="BW330" s="109">
        <v>31</v>
      </c>
      <c r="BX330" s="102"/>
      <c r="BY330" s="102"/>
      <c r="BZ330" s="102"/>
      <c r="CA330" s="102"/>
      <c r="CB330" s="102"/>
      <c r="CC330" s="102"/>
      <c r="CD330" s="102"/>
      <c r="CE330" s="102"/>
      <c r="CF330" s="102"/>
      <c r="CG330" s="102"/>
      <c r="CH330" s="102"/>
      <c r="CI330" s="102"/>
      <c r="CJ330" s="102"/>
      <c r="CK330" s="102"/>
      <c r="CL330" s="102"/>
      <c r="CM330" s="102"/>
      <c r="CN330" s="102"/>
      <c r="CO330" s="102"/>
      <c r="CP330" s="102"/>
      <c r="CQ330" s="102"/>
      <c r="CR330" s="102"/>
      <c r="CS330" s="102"/>
      <c r="CT330" s="102"/>
      <c r="CU330" s="102"/>
      <c r="CV330" s="102"/>
      <c r="CW330" s="102"/>
      <c r="CX330" s="102"/>
      <c r="CY330" s="102"/>
      <c r="CZ330" s="102"/>
      <c r="DA330" s="102"/>
      <c r="DB330" s="102"/>
      <c r="DC330" s="102"/>
      <c r="DD330" s="102"/>
      <c r="DE330" s="102"/>
      <c r="DF330" s="102"/>
      <c r="DG330" s="102"/>
      <c r="DH330" s="102"/>
      <c r="DI330" s="102"/>
      <c r="DJ330" s="102"/>
      <c r="DK330" s="102"/>
      <c r="DL330" s="102"/>
      <c r="DM330" s="102"/>
      <c r="DN330" s="102"/>
      <c r="DO330" s="102"/>
      <c r="DP330" s="102"/>
      <c r="DQ330" s="102"/>
      <c r="DR330" s="102"/>
      <c r="DS330" s="102"/>
      <c r="DT330" s="102"/>
      <c r="DU330" s="102"/>
      <c r="DV330" s="102"/>
      <c r="DW330" s="102"/>
      <c r="DX330" s="102"/>
    </row>
    <row r="331" spans="1:128" x14ac:dyDescent="0.2">
      <c r="A331" s="105" t="s">
        <v>321</v>
      </c>
      <c r="B331" s="102"/>
      <c r="C331" s="115">
        <v>159618</v>
      </c>
      <c r="D331" s="102"/>
      <c r="E331" s="115">
        <v>172645</v>
      </c>
      <c r="F331" s="102"/>
      <c r="G331" s="115">
        <v>162995</v>
      </c>
      <c r="H331" s="102"/>
      <c r="I331" s="115">
        <v>154778</v>
      </c>
      <c r="J331" s="102"/>
      <c r="K331" s="115">
        <v>150271</v>
      </c>
      <c r="L331" s="102"/>
      <c r="M331" s="115">
        <v>153916</v>
      </c>
      <c r="N331" s="102"/>
      <c r="O331" s="115">
        <v>144570</v>
      </c>
      <c r="P331" s="102"/>
      <c r="Q331" s="115">
        <v>169030</v>
      </c>
      <c r="R331" s="102"/>
      <c r="S331" s="115">
        <v>172208</v>
      </c>
      <c r="T331" s="102"/>
      <c r="U331" s="115">
        <v>158157</v>
      </c>
      <c r="V331" s="102"/>
      <c r="W331" s="115">
        <v>178884</v>
      </c>
      <c r="X331" s="102"/>
      <c r="Y331" s="115">
        <v>148672</v>
      </c>
      <c r="Z331" s="102"/>
      <c r="AA331" s="115">
        <v>167138</v>
      </c>
      <c r="AB331" s="102"/>
      <c r="AC331" s="115">
        <v>146141</v>
      </c>
      <c r="AD331" s="102"/>
      <c r="AE331" s="115">
        <v>139729</v>
      </c>
      <c r="AF331" s="102"/>
      <c r="AG331" s="115">
        <v>143709</v>
      </c>
      <c r="AH331" s="102"/>
      <c r="AI331" s="115">
        <v>118105</v>
      </c>
      <c r="AJ331" s="102"/>
      <c r="AK331" s="115">
        <v>131544</v>
      </c>
      <c r="AL331" s="102"/>
      <c r="AM331" s="115">
        <v>123287</v>
      </c>
      <c r="AN331" s="102"/>
      <c r="AO331" s="115">
        <v>124080</v>
      </c>
      <c r="AP331" s="102"/>
      <c r="AQ331" s="115">
        <v>136116</v>
      </c>
      <c r="AR331" s="102"/>
      <c r="AS331" s="115">
        <v>117407</v>
      </c>
      <c r="AT331" s="102"/>
      <c r="AU331" s="115">
        <v>142279</v>
      </c>
      <c r="AV331" s="102"/>
      <c r="AW331" s="115">
        <v>128385</v>
      </c>
      <c r="AX331" s="102"/>
      <c r="AY331" s="115">
        <v>144896</v>
      </c>
      <c r="AZ331" s="102"/>
      <c r="BA331" s="115">
        <v>128837</v>
      </c>
      <c r="BB331" s="102"/>
      <c r="BC331" s="115">
        <v>139448</v>
      </c>
      <c r="BD331" s="102"/>
      <c r="BE331" s="115">
        <v>147575</v>
      </c>
      <c r="BF331" s="102"/>
      <c r="BG331" s="115">
        <v>135571</v>
      </c>
      <c r="BH331" s="102"/>
      <c r="BI331" s="115">
        <v>133706</v>
      </c>
      <c r="BJ331" s="102"/>
      <c r="BK331" s="115">
        <v>122492</v>
      </c>
      <c r="BL331" s="102"/>
      <c r="BM331" s="115">
        <v>119153</v>
      </c>
      <c r="BN331" s="102"/>
      <c r="BO331" s="115">
        <v>157806</v>
      </c>
      <c r="BP331" s="102"/>
      <c r="BQ331" s="115">
        <v>128607</v>
      </c>
      <c r="BR331" s="102"/>
      <c r="BS331" s="115">
        <v>140419</v>
      </c>
      <c r="BT331" s="102"/>
      <c r="BU331" s="115">
        <v>137197</v>
      </c>
      <c r="BV331" s="102"/>
      <c r="BW331" s="115">
        <v>137504</v>
      </c>
      <c r="BX331" s="102"/>
      <c r="BY331" s="115">
        <v>161960</v>
      </c>
      <c r="BZ331" s="102"/>
      <c r="CA331" s="115">
        <v>149357</v>
      </c>
      <c r="CB331" s="102"/>
      <c r="CC331" s="115">
        <v>150279</v>
      </c>
      <c r="CD331" s="102"/>
      <c r="CE331" s="115">
        <v>144642</v>
      </c>
      <c r="CF331" s="102"/>
      <c r="CG331" s="115">
        <v>162887</v>
      </c>
      <c r="CH331" s="102"/>
      <c r="CI331" s="115">
        <v>137668</v>
      </c>
      <c r="CJ331" s="102"/>
      <c r="CK331" s="115">
        <v>149410</v>
      </c>
      <c r="CL331" s="102"/>
      <c r="CM331" s="115">
        <v>156197</v>
      </c>
      <c r="CN331" s="102"/>
      <c r="CO331" s="115">
        <v>131053</v>
      </c>
      <c r="CP331" s="102"/>
      <c r="CQ331" s="115">
        <v>149125</v>
      </c>
      <c r="CR331" s="102"/>
      <c r="CS331" s="115">
        <v>134884</v>
      </c>
      <c r="CT331" s="102"/>
      <c r="CU331" s="115">
        <v>150056</v>
      </c>
      <c r="CV331" s="102"/>
      <c r="CW331" s="115">
        <v>137298</v>
      </c>
      <c r="CX331" s="102"/>
      <c r="CY331" s="115">
        <v>146742</v>
      </c>
      <c r="CZ331" s="102"/>
      <c r="DA331" s="115">
        <v>141288</v>
      </c>
      <c r="DB331" s="102"/>
      <c r="DC331" s="115">
        <v>162239</v>
      </c>
      <c r="DD331" s="102"/>
      <c r="DE331" s="115">
        <v>137388</v>
      </c>
      <c r="DF331" s="102"/>
      <c r="DG331" s="115">
        <v>122836</v>
      </c>
      <c r="DH331" s="102"/>
      <c r="DI331" s="102"/>
      <c r="DJ331" s="102"/>
      <c r="DK331" s="102"/>
      <c r="DL331" s="102"/>
      <c r="DM331" s="102"/>
      <c r="DN331" s="102"/>
      <c r="DO331" s="102"/>
      <c r="DP331" s="102"/>
      <c r="DQ331" s="102"/>
      <c r="DR331" s="102"/>
      <c r="DS331" s="102"/>
      <c r="DT331" s="102"/>
      <c r="DU331" s="102"/>
      <c r="DV331" s="102"/>
      <c r="DW331" s="102"/>
      <c r="DX331" s="102"/>
    </row>
    <row r="332" spans="1:128" x14ac:dyDescent="0.2">
      <c r="A332" s="105" t="s">
        <v>322</v>
      </c>
      <c r="B332" s="102"/>
      <c r="C332" s="103">
        <v>307</v>
      </c>
      <c r="D332" s="102"/>
      <c r="E332" s="102"/>
      <c r="F332" s="102"/>
      <c r="G332" s="102"/>
      <c r="H332" s="102"/>
      <c r="I332" s="103">
        <v>135</v>
      </c>
      <c r="J332" s="102"/>
      <c r="K332" s="103">
        <v>240</v>
      </c>
      <c r="L332" s="102"/>
      <c r="M332" s="102"/>
      <c r="N332" s="102"/>
      <c r="O332" s="102"/>
      <c r="P332" s="102"/>
      <c r="Q332" s="102"/>
      <c r="R332" s="102"/>
      <c r="S332" s="102"/>
      <c r="T332" s="102"/>
      <c r="U332" s="103">
        <v>134</v>
      </c>
      <c r="V332" s="102"/>
      <c r="W332" s="102"/>
      <c r="X332" s="110">
        <v>17</v>
      </c>
      <c r="Y332" s="109">
        <v>61</v>
      </c>
      <c r="Z332" s="102"/>
      <c r="AA332" s="102"/>
      <c r="AB332" s="102"/>
      <c r="AC332" s="102"/>
      <c r="AD332" s="102"/>
      <c r="AE332" s="102"/>
      <c r="AF332" s="102"/>
      <c r="AG332" s="102"/>
      <c r="AH332" s="102"/>
      <c r="AI332" s="102"/>
      <c r="AJ332" s="102"/>
      <c r="AK332" s="102"/>
      <c r="AL332" s="102"/>
      <c r="AM332" s="102"/>
      <c r="AN332" s="102"/>
      <c r="AO332" s="102"/>
      <c r="AP332" s="102"/>
      <c r="AQ332" s="102"/>
      <c r="AR332" s="102"/>
      <c r="AS332" s="102"/>
      <c r="AT332" s="102"/>
      <c r="AU332" s="102"/>
      <c r="AV332" s="102"/>
      <c r="AW332" s="102"/>
      <c r="AX332" s="102"/>
      <c r="AY332" s="102"/>
      <c r="AZ332" s="102"/>
      <c r="BA332" s="102"/>
      <c r="BB332" s="102"/>
      <c r="BC332" s="102"/>
      <c r="BD332" s="102"/>
      <c r="BE332" s="102"/>
      <c r="BF332" s="102"/>
      <c r="BG332" s="102"/>
      <c r="BH332" s="102"/>
      <c r="BI332" s="102"/>
      <c r="BJ332" s="102"/>
      <c r="BK332" s="102"/>
      <c r="BL332" s="102"/>
      <c r="BM332" s="102"/>
      <c r="BN332" s="102"/>
      <c r="BO332" s="102"/>
      <c r="BP332" s="102"/>
      <c r="BQ332" s="102"/>
      <c r="BR332" s="102"/>
      <c r="BS332" s="102"/>
      <c r="BT332" s="102"/>
      <c r="BU332" s="102"/>
      <c r="BV332" s="102"/>
      <c r="BW332" s="102"/>
      <c r="BX332" s="102"/>
      <c r="BY332" s="102"/>
      <c r="BZ332" s="102"/>
      <c r="CA332" s="102"/>
      <c r="CB332" s="102"/>
      <c r="CC332" s="102"/>
      <c r="CD332" s="102"/>
      <c r="CE332" s="102"/>
      <c r="CF332" s="102"/>
      <c r="CG332" s="102"/>
      <c r="CH332" s="102"/>
      <c r="CI332" s="102"/>
      <c r="CJ332" s="102"/>
      <c r="CK332" s="102"/>
      <c r="CL332" s="102"/>
      <c r="CM332" s="102"/>
      <c r="CN332" s="102"/>
      <c r="CO332" s="102"/>
      <c r="CP332" s="102"/>
      <c r="CQ332" s="102"/>
      <c r="CR332" s="102"/>
      <c r="CS332" s="102"/>
      <c r="CT332" s="102"/>
      <c r="CU332" s="102"/>
      <c r="CV332" s="102"/>
      <c r="CW332" s="102"/>
      <c r="CX332" s="102"/>
      <c r="CY332" s="102"/>
      <c r="CZ332" s="102"/>
      <c r="DA332" s="102"/>
      <c r="DB332" s="102"/>
      <c r="DC332" s="102"/>
      <c r="DD332" s="102"/>
      <c r="DE332" s="102"/>
      <c r="DF332" s="102"/>
      <c r="DG332" s="102"/>
      <c r="DH332" s="102"/>
      <c r="DI332" s="102"/>
      <c r="DJ332" s="102"/>
      <c r="DK332" s="102"/>
      <c r="DL332" s="102"/>
      <c r="DM332" s="102"/>
      <c r="DN332" s="102"/>
      <c r="DO332" s="102"/>
      <c r="DP332" s="102"/>
      <c r="DQ332" s="102"/>
      <c r="DR332" s="102"/>
      <c r="DS332" s="102"/>
      <c r="DT332" s="102"/>
      <c r="DU332" s="102"/>
      <c r="DV332" s="102"/>
      <c r="DW332" s="102"/>
      <c r="DX332" s="102"/>
    </row>
    <row r="333" spans="1:128" x14ac:dyDescent="0.2">
      <c r="A333" s="105" t="s">
        <v>324</v>
      </c>
      <c r="B333" s="106">
        <v>842</v>
      </c>
      <c r="C333" s="104">
        <v>1064</v>
      </c>
      <c r="D333" s="106">
        <v>288</v>
      </c>
      <c r="E333" s="104">
        <v>1437</v>
      </c>
      <c r="F333" s="110">
        <v>70</v>
      </c>
      <c r="G333" s="102"/>
      <c r="H333" s="110">
        <v>36</v>
      </c>
      <c r="I333" s="103">
        <v>679</v>
      </c>
      <c r="J333" s="110">
        <v>50</v>
      </c>
      <c r="K333" s="104">
        <v>1213</v>
      </c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  <c r="AA333" s="102"/>
      <c r="AB333" s="102"/>
      <c r="AC333" s="103">
        <v>259</v>
      </c>
      <c r="AD333" s="102"/>
      <c r="AE333" s="103">
        <v>265</v>
      </c>
      <c r="AF333" s="102"/>
      <c r="AG333" s="102"/>
      <c r="AH333" s="102"/>
      <c r="AI333" s="102"/>
      <c r="AJ333" s="102"/>
      <c r="AK333" s="104">
        <v>1390</v>
      </c>
      <c r="AL333" s="102"/>
      <c r="AM333" s="102"/>
      <c r="AN333" s="102"/>
      <c r="AO333" s="102"/>
      <c r="AP333" s="102"/>
      <c r="AQ333" s="102"/>
      <c r="AR333" s="102"/>
      <c r="AS333" s="102"/>
      <c r="AT333" s="102"/>
      <c r="AU333" s="102"/>
      <c r="AV333" s="102"/>
      <c r="AW333" s="102"/>
      <c r="AX333" s="102"/>
      <c r="AY333" s="102"/>
      <c r="AZ333" s="102"/>
      <c r="BA333" s="102"/>
      <c r="BB333" s="102"/>
      <c r="BC333" s="102"/>
      <c r="BD333" s="102"/>
      <c r="BE333" s="102"/>
      <c r="BF333" s="102"/>
      <c r="BG333" s="102"/>
      <c r="BH333" s="102"/>
      <c r="BI333" s="102"/>
      <c r="BJ333" s="102"/>
      <c r="BK333" s="102"/>
      <c r="BL333" s="102"/>
      <c r="BM333" s="102"/>
      <c r="BN333" s="102"/>
      <c r="BO333" s="102"/>
      <c r="BP333" s="102"/>
      <c r="BQ333" s="102"/>
      <c r="BR333" s="102"/>
      <c r="BS333" s="103">
        <v>505</v>
      </c>
      <c r="BT333" s="102"/>
      <c r="BU333" s="102"/>
      <c r="BV333" s="102"/>
      <c r="BW333" s="102"/>
      <c r="BX333" s="102"/>
      <c r="BY333" s="102"/>
      <c r="BZ333" s="102"/>
      <c r="CA333" s="102"/>
      <c r="CB333" s="102"/>
      <c r="CC333" s="102"/>
      <c r="CD333" s="102"/>
      <c r="CE333" s="102"/>
      <c r="CF333" s="102"/>
      <c r="CG333" s="102"/>
      <c r="CH333" s="102"/>
      <c r="CI333" s="102"/>
      <c r="CJ333" s="102"/>
      <c r="CK333" s="102"/>
      <c r="CL333" s="102"/>
      <c r="CM333" s="102"/>
      <c r="CN333" s="102"/>
      <c r="CO333" s="102"/>
      <c r="CP333" s="102"/>
      <c r="CQ333" s="102"/>
      <c r="CR333" s="102"/>
      <c r="CS333" s="102"/>
      <c r="CT333" s="102"/>
      <c r="CU333" s="102"/>
      <c r="CV333" s="102"/>
      <c r="CW333" s="102"/>
      <c r="CX333" s="102"/>
      <c r="CY333" s="103">
        <v>425</v>
      </c>
      <c r="CZ333" s="102"/>
      <c r="DA333" s="102"/>
      <c r="DB333" s="102"/>
      <c r="DC333" s="102"/>
      <c r="DD333" s="102"/>
      <c r="DE333" s="102"/>
      <c r="DF333" s="102"/>
      <c r="DG333" s="102"/>
      <c r="DH333" s="102"/>
      <c r="DI333" s="102"/>
      <c r="DJ333" s="102"/>
      <c r="DK333" s="102"/>
      <c r="DL333" s="102"/>
      <c r="DM333" s="102"/>
      <c r="DN333" s="102"/>
      <c r="DO333" s="102"/>
      <c r="DP333" s="102"/>
      <c r="DQ333" s="102"/>
      <c r="DR333" s="102"/>
      <c r="DS333" s="102"/>
      <c r="DT333" s="102"/>
      <c r="DU333" s="102"/>
      <c r="DV333" s="102"/>
      <c r="DW333" s="102"/>
      <c r="DX333" s="102"/>
    </row>
    <row r="334" spans="1:128" x14ac:dyDescent="0.2">
      <c r="A334" s="105" t="s">
        <v>325</v>
      </c>
      <c r="B334" s="110">
        <v>62</v>
      </c>
      <c r="C334" s="104">
        <v>1013</v>
      </c>
      <c r="D334" s="106">
        <v>139</v>
      </c>
      <c r="E334" s="102"/>
      <c r="F334" s="110">
        <v>80</v>
      </c>
      <c r="G334" s="102"/>
      <c r="H334" s="110">
        <v>20</v>
      </c>
      <c r="I334" s="103">
        <v>174</v>
      </c>
      <c r="J334" s="110">
        <v>61</v>
      </c>
      <c r="K334" s="103">
        <v>818</v>
      </c>
      <c r="L334" s="110">
        <v>60</v>
      </c>
      <c r="M334" s="103">
        <v>133</v>
      </c>
      <c r="N334" s="102"/>
      <c r="O334" s="104">
        <v>1437</v>
      </c>
      <c r="P334" s="102"/>
      <c r="Q334" s="102"/>
      <c r="R334" s="110">
        <v>13</v>
      </c>
      <c r="S334" s="102"/>
      <c r="T334" s="102"/>
      <c r="U334" s="104">
        <v>1097</v>
      </c>
      <c r="V334" s="110">
        <v>14</v>
      </c>
      <c r="W334" s="103">
        <v>406</v>
      </c>
      <c r="X334" s="110">
        <v>39</v>
      </c>
      <c r="Y334" s="103">
        <v>772</v>
      </c>
      <c r="Z334" s="110">
        <v>22</v>
      </c>
      <c r="AA334" s="103">
        <v>480</v>
      </c>
      <c r="AB334" s="117">
        <v>7</v>
      </c>
      <c r="AC334" s="102"/>
      <c r="AD334" s="110">
        <v>11</v>
      </c>
      <c r="AE334" s="102"/>
      <c r="AF334" s="110">
        <v>13</v>
      </c>
      <c r="AG334" s="103">
        <v>140</v>
      </c>
      <c r="AH334" s="110">
        <v>52</v>
      </c>
      <c r="AI334" s="103">
        <v>273</v>
      </c>
      <c r="AJ334" s="110">
        <v>42</v>
      </c>
      <c r="AK334" s="104">
        <v>2656</v>
      </c>
      <c r="AL334" s="117">
        <v>7</v>
      </c>
      <c r="AM334" s="102"/>
      <c r="AN334" s="110">
        <v>77</v>
      </c>
      <c r="AO334" s="103">
        <v>781</v>
      </c>
      <c r="AP334" s="110">
        <v>20</v>
      </c>
      <c r="AQ334" s="103">
        <v>836</v>
      </c>
      <c r="AR334" s="110">
        <v>20</v>
      </c>
      <c r="AS334" s="103">
        <v>241</v>
      </c>
      <c r="AT334" s="110">
        <v>47</v>
      </c>
      <c r="AU334" s="104">
        <v>1777</v>
      </c>
      <c r="AV334" s="102"/>
      <c r="AW334" s="103">
        <v>570</v>
      </c>
      <c r="AX334" s="117">
        <v>7</v>
      </c>
      <c r="AY334" s="104">
        <v>1207</v>
      </c>
      <c r="AZ334" s="110">
        <v>20</v>
      </c>
      <c r="BA334" s="104">
        <v>1166</v>
      </c>
      <c r="BB334" s="110">
        <v>13</v>
      </c>
      <c r="BC334" s="102"/>
      <c r="BD334" s="102"/>
      <c r="BE334" s="102"/>
      <c r="BF334" s="110">
        <v>14</v>
      </c>
      <c r="BG334" s="103">
        <v>240</v>
      </c>
      <c r="BH334" s="110">
        <v>20</v>
      </c>
      <c r="BI334" s="104">
        <v>2611</v>
      </c>
      <c r="BJ334" s="110">
        <v>88</v>
      </c>
      <c r="BK334" s="102"/>
      <c r="BL334" s="110">
        <v>24</v>
      </c>
      <c r="BM334" s="103">
        <v>488</v>
      </c>
      <c r="BN334" s="117">
        <v>7</v>
      </c>
      <c r="BO334" s="102"/>
      <c r="BP334" s="102"/>
      <c r="BQ334" s="102"/>
      <c r="BR334" s="110">
        <v>78</v>
      </c>
      <c r="BS334" s="104">
        <v>1020</v>
      </c>
      <c r="BT334" s="110">
        <v>20</v>
      </c>
      <c r="BU334" s="104">
        <v>1047</v>
      </c>
      <c r="BV334" s="110">
        <v>27</v>
      </c>
      <c r="BW334" s="103">
        <v>522</v>
      </c>
      <c r="BX334" s="110">
        <v>17</v>
      </c>
      <c r="BY334" s="102"/>
      <c r="BZ334" s="117">
        <v>7</v>
      </c>
      <c r="CA334" s="104">
        <v>1602</v>
      </c>
      <c r="CB334" s="110">
        <v>10</v>
      </c>
      <c r="CC334" s="102"/>
      <c r="CD334" s="117">
        <v>8</v>
      </c>
      <c r="CE334" s="103">
        <v>619</v>
      </c>
      <c r="CF334" s="102"/>
      <c r="CG334" s="103">
        <v>527</v>
      </c>
      <c r="CH334" s="102"/>
      <c r="CI334" s="102"/>
      <c r="CJ334" s="102"/>
      <c r="CK334" s="102"/>
      <c r="CL334" s="102"/>
      <c r="CM334" s="102"/>
      <c r="CN334" s="102"/>
      <c r="CO334" s="102"/>
      <c r="CP334" s="102"/>
      <c r="CQ334" s="102"/>
      <c r="CR334" s="102"/>
      <c r="CS334" s="102"/>
      <c r="CT334" s="102"/>
      <c r="CU334" s="102"/>
      <c r="CV334" s="102"/>
      <c r="CW334" s="102"/>
      <c r="CX334" s="102"/>
      <c r="CY334" s="102"/>
      <c r="CZ334" s="102"/>
      <c r="DA334" s="102"/>
      <c r="DB334" s="102"/>
      <c r="DC334" s="102"/>
      <c r="DD334" s="102"/>
      <c r="DE334" s="102"/>
      <c r="DF334" s="102"/>
      <c r="DG334" s="102"/>
      <c r="DH334" s="102"/>
      <c r="DI334" s="102"/>
      <c r="DJ334" s="102"/>
      <c r="DK334" s="102"/>
      <c r="DL334" s="102"/>
      <c r="DM334" s="102"/>
      <c r="DN334" s="102"/>
      <c r="DO334" s="102"/>
      <c r="DP334" s="102"/>
      <c r="DQ334" s="102"/>
      <c r="DR334" s="102"/>
      <c r="DS334" s="102"/>
      <c r="DT334" s="102"/>
      <c r="DU334" s="102"/>
      <c r="DV334" s="102"/>
      <c r="DW334" s="102"/>
      <c r="DX334" s="102"/>
    </row>
    <row r="335" spans="1:128" x14ac:dyDescent="0.2">
      <c r="A335" s="105" t="s">
        <v>327</v>
      </c>
      <c r="B335" s="107">
        <v>2903</v>
      </c>
      <c r="C335" s="104">
        <v>4384</v>
      </c>
      <c r="D335" s="107">
        <v>1930</v>
      </c>
      <c r="E335" s="104">
        <v>4370</v>
      </c>
      <c r="F335" s="106">
        <v>278</v>
      </c>
      <c r="G335" s="104">
        <v>3511</v>
      </c>
      <c r="H335" s="106">
        <v>182</v>
      </c>
      <c r="I335" s="104">
        <v>3467</v>
      </c>
      <c r="J335" s="106">
        <v>211</v>
      </c>
      <c r="K335" s="104">
        <v>1111</v>
      </c>
      <c r="L335" s="102"/>
      <c r="M335" s="103">
        <v>854</v>
      </c>
      <c r="N335" s="102"/>
      <c r="O335" s="104">
        <v>2336</v>
      </c>
      <c r="P335" s="102"/>
      <c r="Q335" s="104">
        <v>1572</v>
      </c>
      <c r="R335" s="102"/>
      <c r="S335" s="104">
        <v>1225</v>
      </c>
      <c r="T335" s="102"/>
      <c r="U335" s="104">
        <v>2015</v>
      </c>
      <c r="V335" s="102"/>
      <c r="W335" s="102"/>
      <c r="X335" s="102"/>
      <c r="Y335" s="103">
        <v>537</v>
      </c>
      <c r="Z335" s="102"/>
      <c r="AA335" s="103">
        <v>303</v>
      </c>
      <c r="AB335" s="102"/>
      <c r="AC335" s="103">
        <v>255</v>
      </c>
      <c r="AD335" s="102"/>
      <c r="AE335" s="102"/>
      <c r="AF335" s="102"/>
      <c r="AG335" s="102"/>
      <c r="AH335" s="102"/>
      <c r="AI335" s="102"/>
      <c r="AJ335" s="102"/>
      <c r="AK335" s="102"/>
      <c r="AL335" s="102"/>
      <c r="AM335" s="102"/>
      <c r="AN335" s="102"/>
      <c r="AO335" s="102"/>
      <c r="AP335" s="102"/>
      <c r="AQ335" s="104">
        <v>1103</v>
      </c>
      <c r="AR335" s="102"/>
      <c r="AS335" s="102"/>
      <c r="AT335" s="102"/>
      <c r="AU335" s="103">
        <v>122</v>
      </c>
      <c r="AV335" s="102"/>
      <c r="AW335" s="102"/>
      <c r="AX335" s="102"/>
      <c r="AY335" s="102"/>
      <c r="AZ335" s="102"/>
      <c r="BA335" s="102"/>
      <c r="BB335" s="102"/>
      <c r="BC335" s="102"/>
      <c r="BD335" s="102"/>
      <c r="BE335" s="103">
        <v>985</v>
      </c>
      <c r="BF335" s="102"/>
      <c r="BG335" s="102"/>
      <c r="BH335" s="102"/>
      <c r="BI335" s="102"/>
      <c r="BJ335" s="102"/>
      <c r="BK335" s="102"/>
      <c r="BL335" s="102"/>
      <c r="BM335" s="103">
        <v>806</v>
      </c>
      <c r="BN335" s="102"/>
      <c r="BO335" s="103">
        <v>751</v>
      </c>
      <c r="BP335" s="102"/>
      <c r="BQ335" s="102"/>
      <c r="BR335" s="102"/>
      <c r="BS335" s="102"/>
      <c r="BT335" s="102"/>
      <c r="BU335" s="102"/>
      <c r="BV335" s="102"/>
      <c r="BW335" s="103">
        <v>300</v>
      </c>
      <c r="BX335" s="102"/>
      <c r="BY335" s="102"/>
      <c r="BZ335" s="102"/>
      <c r="CA335" s="103">
        <v>355</v>
      </c>
      <c r="CB335" s="102"/>
      <c r="CC335" s="102"/>
      <c r="CD335" s="102"/>
      <c r="CE335" s="102"/>
      <c r="CF335" s="102"/>
      <c r="CG335" s="102"/>
      <c r="CH335" s="102"/>
      <c r="CI335" s="102"/>
      <c r="CJ335" s="102"/>
      <c r="CK335" s="102"/>
      <c r="CL335" s="102"/>
      <c r="CM335" s="102"/>
      <c r="CN335" s="102"/>
      <c r="CO335" s="102"/>
      <c r="CP335" s="102"/>
      <c r="CQ335" s="102"/>
      <c r="CR335" s="102"/>
      <c r="CS335" s="102"/>
      <c r="CT335" s="102"/>
      <c r="CU335" s="102"/>
      <c r="CV335" s="102"/>
      <c r="CW335" s="102"/>
      <c r="CX335" s="102"/>
      <c r="CY335" s="102"/>
      <c r="CZ335" s="102"/>
      <c r="DA335" s="102"/>
      <c r="DB335" s="102"/>
      <c r="DC335" s="102"/>
      <c r="DD335" s="102"/>
      <c r="DE335" s="102"/>
      <c r="DF335" s="102"/>
      <c r="DG335" s="102"/>
      <c r="DH335" s="102"/>
      <c r="DI335" s="102"/>
      <c r="DJ335" s="102"/>
      <c r="DK335" s="102"/>
      <c r="DL335" s="102"/>
      <c r="DM335" s="102"/>
      <c r="DN335" s="102"/>
      <c r="DO335" s="102"/>
      <c r="DP335" s="102"/>
      <c r="DQ335" s="102"/>
      <c r="DR335" s="102"/>
      <c r="DS335" s="102"/>
      <c r="DT335" s="102"/>
      <c r="DU335" s="102"/>
      <c r="DV335" s="102"/>
      <c r="DW335" s="102"/>
      <c r="DX335" s="102"/>
    </row>
    <row r="336" spans="1:128" x14ac:dyDescent="0.2">
      <c r="A336" s="105" t="s">
        <v>329</v>
      </c>
      <c r="B336" s="107">
        <v>3090</v>
      </c>
      <c r="C336" s="102"/>
      <c r="D336" s="107">
        <v>7725</v>
      </c>
      <c r="E336" s="102"/>
      <c r="F336" s="107">
        <v>4635</v>
      </c>
      <c r="G336" s="102"/>
      <c r="H336" s="108">
        <v>29850</v>
      </c>
      <c r="I336" s="102"/>
      <c r="J336" s="108">
        <v>53895</v>
      </c>
      <c r="K336" s="102"/>
      <c r="L336" s="108">
        <v>23855</v>
      </c>
      <c r="M336" s="102"/>
      <c r="N336" s="107">
        <v>3965</v>
      </c>
      <c r="O336" s="102"/>
      <c r="P336" s="108">
        <v>55754</v>
      </c>
      <c r="Q336" s="102"/>
      <c r="R336" s="108">
        <v>55620</v>
      </c>
      <c r="S336" s="102"/>
      <c r="T336" s="107">
        <v>3090</v>
      </c>
      <c r="U336" s="102"/>
      <c r="V336" s="108">
        <v>18540</v>
      </c>
      <c r="W336" s="102"/>
      <c r="X336" s="108">
        <v>30900</v>
      </c>
      <c r="Y336" s="102"/>
      <c r="Z336" s="107">
        <v>9270</v>
      </c>
      <c r="AA336" s="102"/>
      <c r="AB336" s="108">
        <v>18540</v>
      </c>
      <c r="AC336" s="102"/>
      <c r="AD336" s="108">
        <v>20600</v>
      </c>
      <c r="AE336" s="102"/>
      <c r="AF336" s="108">
        <v>15862</v>
      </c>
      <c r="AG336" s="103">
        <v>142</v>
      </c>
      <c r="AH336" s="108">
        <v>34013</v>
      </c>
      <c r="AI336" s="103">
        <v>120</v>
      </c>
      <c r="AJ336" s="106">
        <v>824</v>
      </c>
      <c r="AK336" s="102"/>
      <c r="AL336" s="107">
        <v>3662</v>
      </c>
      <c r="AM336" s="102"/>
      <c r="AN336" s="107">
        <v>7670</v>
      </c>
      <c r="AO336" s="109">
        <v>40</v>
      </c>
      <c r="AP336" s="108">
        <v>15450</v>
      </c>
      <c r="AQ336" s="102"/>
      <c r="AR336" s="107">
        <v>2472</v>
      </c>
      <c r="AS336" s="102"/>
      <c r="AT336" s="107">
        <v>8858</v>
      </c>
      <c r="AU336" s="102"/>
      <c r="AV336" s="107">
        <v>3708</v>
      </c>
      <c r="AW336" s="102"/>
      <c r="AX336" s="108">
        <v>10163</v>
      </c>
      <c r="AY336" s="102"/>
      <c r="AZ336" s="108">
        <v>38522</v>
      </c>
      <c r="BA336" s="102"/>
      <c r="BB336" s="108">
        <v>19551</v>
      </c>
      <c r="BC336" s="102"/>
      <c r="BD336" s="108">
        <v>33990</v>
      </c>
      <c r="BE336" s="102"/>
      <c r="BF336" s="108">
        <v>29046</v>
      </c>
      <c r="BG336" s="102"/>
      <c r="BH336" s="108">
        <v>26986</v>
      </c>
      <c r="BI336" s="102"/>
      <c r="BJ336" s="108">
        <v>49440</v>
      </c>
      <c r="BK336" s="102"/>
      <c r="BL336" s="112">
        <v>361530</v>
      </c>
      <c r="BM336" s="102"/>
      <c r="BN336" s="108">
        <v>30900</v>
      </c>
      <c r="BO336" s="102"/>
      <c r="BP336" s="112">
        <v>111240</v>
      </c>
      <c r="BQ336" s="102"/>
      <c r="BR336" s="112">
        <v>349170</v>
      </c>
      <c r="BS336" s="109">
        <v>63</v>
      </c>
      <c r="BT336" s="112">
        <v>354931</v>
      </c>
      <c r="BU336" s="103">
        <v>127</v>
      </c>
      <c r="BV336" s="112">
        <v>324450</v>
      </c>
      <c r="BW336" s="109">
        <v>63</v>
      </c>
      <c r="BX336" s="112">
        <v>444541</v>
      </c>
      <c r="BY336" s="109">
        <v>65</v>
      </c>
      <c r="BZ336" s="112">
        <v>348960</v>
      </c>
      <c r="CA336" s="102"/>
      <c r="CB336" s="112">
        <v>333406</v>
      </c>
      <c r="CC336" s="102"/>
      <c r="CD336" s="112">
        <v>422988</v>
      </c>
      <c r="CE336" s="102"/>
      <c r="CF336" s="112">
        <v>348856</v>
      </c>
      <c r="CG336" s="102"/>
      <c r="CH336" s="112">
        <v>329640</v>
      </c>
      <c r="CI336" s="102"/>
      <c r="CJ336" s="112">
        <v>386250</v>
      </c>
      <c r="CK336" s="102"/>
      <c r="CL336" s="112">
        <v>449423</v>
      </c>
      <c r="CM336" s="102"/>
      <c r="CN336" s="112">
        <v>321046</v>
      </c>
      <c r="CO336" s="102"/>
      <c r="CP336" s="112">
        <v>395206</v>
      </c>
      <c r="CQ336" s="102"/>
      <c r="CR336" s="112">
        <v>309000</v>
      </c>
      <c r="CS336" s="102"/>
      <c r="CT336" s="112">
        <v>309000</v>
      </c>
      <c r="CU336" s="102"/>
      <c r="CV336" s="112">
        <v>387074</v>
      </c>
      <c r="CW336" s="102"/>
      <c r="CX336" s="112">
        <v>309824</v>
      </c>
      <c r="CY336" s="102"/>
      <c r="CZ336" s="112">
        <v>309000</v>
      </c>
      <c r="DA336" s="102"/>
      <c r="DB336" s="112">
        <v>386250</v>
      </c>
      <c r="DC336" s="102"/>
      <c r="DD336" s="112">
        <v>309000</v>
      </c>
      <c r="DE336" s="102"/>
      <c r="DF336" s="112">
        <v>309000</v>
      </c>
      <c r="DG336" s="102"/>
      <c r="DH336" s="112">
        <v>387795</v>
      </c>
      <c r="DI336" s="112">
        <v>154505</v>
      </c>
      <c r="DJ336" s="112">
        <v>181316</v>
      </c>
      <c r="DK336" s="112">
        <v>363385</v>
      </c>
      <c r="DL336" s="110">
        <v>41</v>
      </c>
      <c r="DM336" s="102"/>
      <c r="DN336" s="110">
        <v>46</v>
      </c>
      <c r="DO336" s="102"/>
      <c r="DP336" s="112">
        <v>218743</v>
      </c>
      <c r="DQ336" s="112">
        <v>223378</v>
      </c>
      <c r="DR336" s="112">
        <v>162211</v>
      </c>
      <c r="DS336" s="112">
        <v>162211</v>
      </c>
      <c r="DT336" s="112">
        <v>162211</v>
      </c>
      <c r="DU336" s="112">
        <v>166110</v>
      </c>
      <c r="DV336" s="108">
        <v>41528</v>
      </c>
      <c r="DW336" s="108">
        <v>16611</v>
      </c>
      <c r="DX336" s="102"/>
    </row>
    <row r="337" spans="1:128" x14ac:dyDescent="0.2">
      <c r="A337" s="105" t="s">
        <v>334</v>
      </c>
      <c r="B337" s="102"/>
      <c r="C337" s="103">
        <v>115</v>
      </c>
      <c r="D337" s="102"/>
      <c r="E337" s="102"/>
      <c r="F337" s="102"/>
      <c r="G337" s="102"/>
      <c r="H337" s="102"/>
      <c r="I337" s="103">
        <v>102</v>
      </c>
      <c r="J337" s="102"/>
      <c r="K337" s="109">
        <v>31</v>
      </c>
      <c r="L337" s="102"/>
      <c r="M337" s="109">
        <v>93</v>
      </c>
      <c r="N337" s="102"/>
      <c r="O337" s="109">
        <v>41</v>
      </c>
      <c r="P337" s="102"/>
      <c r="Q337" s="109">
        <v>84</v>
      </c>
      <c r="R337" s="102"/>
      <c r="S337" s="109">
        <v>41</v>
      </c>
      <c r="T337" s="102"/>
      <c r="U337" s="109">
        <v>45</v>
      </c>
      <c r="V337" s="102"/>
      <c r="W337" s="102"/>
      <c r="X337" s="102"/>
      <c r="Y337" s="102"/>
      <c r="Z337" s="102"/>
      <c r="AA337" s="102"/>
      <c r="AB337" s="102"/>
      <c r="AC337" s="109">
        <v>73</v>
      </c>
      <c r="AD337" s="102"/>
      <c r="AE337" s="103">
        <v>124</v>
      </c>
      <c r="AF337" s="102"/>
      <c r="AG337" s="109">
        <v>31</v>
      </c>
      <c r="AH337" s="102"/>
      <c r="AI337" s="102"/>
      <c r="AJ337" s="102"/>
      <c r="AK337" s="102"/>
      <c r="AL337" s="102"/>
      <c r="AM337" s="102"/>
      <c r="AN337" s="102"/>
      <c r="AO337" s="102"/>
      <c r="AP337" s="102"/>
      <c r="AQ337" s="102"/>
      <c r="AR337" s="102"/>
      <c r="AS337" s="102"/>
      <c r="AT337" s="102"/>
      <c r="AU337" s="102"/>
      <c r="AV337" s="102"/>
      <c r="AW337" s="102"/>
      <c r="AX337" s="102"/>
      <c r="AY337" s="102"/>
      <c r="AZ337" s="102"/>
      <c r="BA337" s="109">
        <v>13</v>
      </c>
      <c r="BB337" s="102"/>
      <c r="BC337" s="102"/>
      <c r="BD337" s="102"/>
      <c r="BE337" s="102"/>
      <c r="BF337" s="102"/>
      <c r="BG337" s="102"/>
      <c r="BH337" s="102"/>
      <c r="BI337" s="109">
        <v>34</v>
      </c>
      <c r="BJ337" s="102"/>
      <c r="BK337" s="102"/>
      <c r="BL337" s="102"/>
      <c r="BM337" s="102"/>
      <c r="BN337" s="102"/>
      <c r="BO337" s="102"/>
      <c r="BP337" s="102"/>
      <c r="BQ337" s="102"/>
      <c r="BR337" s="102"/>
      <c r="BS337" s="102"/>
      <c r="BT337" s="102"/>
      <c r="BU337" s="102"/>
      <c r="BV337" s="102"/>
      <c r="BW337" s="102"/>
      <c r="BX337" s="102"/>
      <c r="BY337" s="102"/>
      <c r="BZ337" s="102"/>
      <c r="CA337" s="102"/>
      <c r="CB337" s="102"/>
      <c r="CC337" s="102"/>
      <c r="CD337" s="102"/>
      <c r="CE337" s="102"/>
      <c r="CF337" s="102"/>
      <c r="CG337" s="102"/>
      <c r="CH337" s="102"/>
      <c r="CI337" s="102"/>
      <c r="CJ337" s="102"/>
      <c r="CK337" s="102"/>
      <c r="CL337" s="102"/>
      <c r="CM337" s="102"/>
      <c r="CN337" s="102"/>
      <c r="CO337" s="102"/>
      <c r="CP337" s="102"/>
      <c r="CQ337" s="102"/>
      <c r="CR337" s="102"/>
      <c r="CS337" s="102"/>
      <c r="CT337" s="102"/>
      <c r="CU337" s="102"/>
      <c r="CV337" s="102"/>
      <c r="CW337" s="102"/>
      <c r="CX337" s="102"/>
      <c r="CY337" s="102"/>
      <c r="CZ337" s="102"/>
      <c r="DA337" s="102"/>
      <c r="DB337" s="102"/>
      <c r="DC337" s="102"/>
      <c r="DD337" s="102"/>
      <c r="DE337" s="102"/>
      <c r="DF337" s="102"/>
      <c r="DG337" s="102"/>
      <c r="DH337" s="102"/>
      <c r="DI337" s="102"/>
      <c r="DJ337" s="102"/>
      <c r="DK337" s="102"/>
      <c r="DL337" s="102"/>
      <c r="DM337" s="102"/>
      <c r="DN337" s="102"/>
      <c r="DO337" s="102"/>
      <c r="DP337" s="102"/>
      <c r="DQ337" s="102"/>
      <c r="DR337" s="102"/>
      <c r="DS337" s="102"/>
      <c r="DT337" s="102"/>
      <c r="DU337" s="102"/>
      <c r="DV337" s="102"/>
      <c r="DW337" s="102"/>
      <c r="DX337" s="102"/>
    </row>
    <row r="338" spans="1:128" x14ac:dyDescent="0.2">
      <c r="A338" s="105" t="s">
        <v>777</v>
      </c>
      <c r="B338" s="112">
        <v>186717</v>
      </c>
      <c r="C338" s="114">
        <v>95137</v>
      </c>
      <c r="D338" s="112">
        <v>219677</v>
      </c>
      <c r="E338" s="115">
        <v>101251</v>
      </c>
      <c r="F338" s="112">
        <v>185712</v>
      </c>
      <c r="G338" s="114">
        <v>99476</v>
      </c>
      <c r="H338" s="112">
        <v>182012</v>
      </c>
      <c r="I338" s="115">
        <v>100022</v>
      </c>
      <c r="J338" s="112">
        <v>207630</v>
      </c>
      <c r="K338" s="114">
        <v>96037</v>
      </c>
      <c r="L338" s="112">
        <v>149808</v>
      </c>
      <c r="M338" s="114">
        <v>90970</v>
      </c>
      <c r="N338" s="112">
        <v>162348</v>
      </c>
      <c r="O338" s="114">
        <v>95893</v>
      </c>
      <c r="P338" s="112">
        <v>209590</v>
      </c>
      <c r="Q338" s="115">
        <v>109446</v>
      </c>
      <c r="R338" s="112">
        <v>151082</v>
      </c>
      <c r="S338" s="114">
        <v>86231</v>
      </c>
      <c r="T338" s="112">
        <v>153532</v>
      </c>
      <c r="U338" s="114">
        <v>81064</v>
      </c>
      <c r="V338" s="112">
        <v>209154</v>
      </c>
      <c r="W338" s="114">
        <v>99299</v>
      </c>
      <c r="X338" s="112">
        <v>178930</v>
      </c>
      <c r="Y338" s="114">
        <v>94508</v>
      </c>
      <c r="Z338" s="112">
        <v>204486</v>
      </c>
      <c r="AA338" s="114">
        <v>95419</v>
      </c>
      <c r="AB338" s="112">
        <v>213164</v>
      </c>
      <c r="AC338" s="114">
        <v>95893</v>
      </c>
      <c r="AD338" s="112">
        <v>146200</v>
      </c>
      <c r="AE338" s="114">
        <v>84337</v>
      </c>
      <c r="AF338" s="112">
        <v>172831</v>
      </c>
      <c r="AG338" s="114">
        <v>95498</v>
      </c>
      <c r="AH338" s="112">
        <v>153047</v>
      </c>
      <c r="AI338" s="114">
        <v>70606</v>
      </c>
      <c r="AJ338" s="112">
        <v>119362</v>
      </c>
      <c r="AK338" s="114">
        <v>68318</v>
      </c>
      <c r="AL338" s="112">
        <v>117599</v>
      </c>
      <c r="AM338" s="114">
        <v>69999</v>
      </c>
      <c r="AN338" s="112">
        <v>144032</v>
      </c>
      <c r="AO338" s="114">
        <v>61095</v>
      </c>
      <c r="AP338" s="112">
        <v>100258</v>
      </c>
      <c r="AQ338" s="114">
        <v>55321</v>
      </c>
      <c r="AR338" s="108">
        <v>66763</v>
      </c>
      <c r="AS338" s="114">
        <v>43343</v>
      </c>
      <c r="AT338" s="108">
        <v>86498</v>
      </c>
      <c r="AU338" s="114">
        <v>42455</v>
      </c>
      <c r="AV338" s="108">
        <v>65413</v>
      </c>
      <c r="AW338" s="114">
        <v>38980</v>
      </c>
      <c r="AX338" s="108">
        <v>66407</v>
      </c>
      <c r="AY338" s="114">
        <v>38110</v>
      </c>
      <c r="AZ338" s="108">
        <v>59799</v>
      </c>
      <c r="BA338" s="114">
        <v>28831</v>
      </c>
      <c r="BB338" s="108">
        <v>43552</v>
      </c>
      <c r="BC338" s="114">
        <v>29175</v>
      </c>
      <c r="BD338" s="108">
        <v>32443</v>
      </c>
      <c r="BE338" s="114">
        <v>22705</v>
      </c>
      <c r="BF338" s="108">
        <v>30972</v>
      </c>
      <c r="BG338" s="114">
        <v>17711</v>
      </c>
      <c r="BH338" s="108">
        <v>19792</v>
      </c>
      <c r="BI338" s="114">
        <v>15948</v>
      </c>
      <c r="BJ338" s="108">
        <v>22701</v>
      </c>
      <c r="BK338" s="114">
        <v>16219</v>
      </c>
      <c r="BL338" s="108">
        <v>25181</v>
      </c>
      <c r="BM338" s="114">
        <v>13842</v>
      </c>
      <c r="BN338" s="108">
        <v>20155</v>
      </c>
      <c r="BO338" s="104">
        <v>9411</v>
      </c>
      <c r="BP338" s="107">
        <v>6773</v>
      </c>
      <c r="BQ338" s="104">
        <v>6984</v>
      </c>
      <c r="BR338" s="108">
        <v>12991</v>
      </c>
      <c r="BS338" s="104">
        <v>7195</v>
      </c>
      <c r="BT338" s="107">
        <v>8714</v>
      </c>
      <c r="BU338" s="104">
        <v>4683</v>
      </c>
      <c r="BV338" s="107">
        <v>1875</v>
      </c>
      <c r="BW338" s="104">
        <v>3863</v>
      </c>
      <c r="BX338" s="107">
        <v>2768</v>
      </c>
      <c r="BY338" s="104">
        <v>3216</v>
      </c>
      <c r="BZ338" s="107">
        <v>3739</v>
      </c>
      <c r="CA338" s="104">
        <v>2851</v>
      </c>
      <c r="CB338" s="106">
        <v>467</v>
      </c>
      <c r="CC338" s="104">
        <v>1410</v>
      </c>
      <c r="CD338" s="102"/>
      <c r="CE338" s="104">
        <v>1470</v>
      </c>
      <c r="CF338" s="102"/>
      <c r="CG338" s="104">
        <v>1349</v>
      </c>
      <c r="CH338" s="102"/>
      <c r="CI338" s="104">
        <v>1491</v>
      </c>
      <c r="CJ338" s="102"/>
      <c r="CK338" s="103">
        <v>981</v>
      </c>
      <c r="CL338" s="102"/>
      <c r="CM338" s="104">
        <v>1122</v>
      </c>
      <c r="CN338" s="102"/>
      <c r="CO338" s="103">
        <v>600</v>
      </c>
      <c r="CP338" s="102"/>
      <c r="CQ338" s="103">
        <v>790</v>
      </c>
      <c r="CR338" s="102"/>
      <c r="CS338" s="103">
        <v>138</v>
      </c>
      <c r="CT338" s="102"/>
      <c r="CU338" s="103">
        <v>986</v>
      </c>
      <c r="CV338" s="102"/>
      <c r="CW338" s="103">
        <v>849</v>
      </c>
      <c r="CX338" s="102"/>
      <c r="CY338" s="103">
        <v>709</v>
      </c>
      <c r="CZ338" s="102"/>
      <c r="DA338" s="103">
        <v>710</v>
      </c>
      <c r="DB338" s="102"/>
      <c r="DC338" s="103">
        <v>307</v>
      </c>
      <c r="DD338" s="102"/>
      <c r="DE338" s="103">
        <v>760</v>
      </c>
      <c r="DF338" s="102"/>
      <c r="DG338" s="104">
        <v>1139</v>
      </c>
      <c r="DH338" s="102"/>
      <c r="DI338" s="102"/>
      <c r="DJ338" s="102"/>
      <c r="DK338" s="102"/>
      <c r="DL338" s="102"/>
      <c r="DM338" s="102"/>
      <c r="DN338" s="102"/>
      <c r="DO338" s="102"/>
      <c r="DP338" s="102"/>
      <c r="DQ338" s="102"/>
      <c r="DR338" s="102"/>
      <c r="DS338" s="102"/>
      <c r="DT338" s="102"/>
      <c r="DU338" s="102"/>
      <c r="DV338" s="102"/>
      <c r="DW338" s="102"/>
      <c r="DX338" s="102"/>
    </row>
    <row r="339" spans="1:128" x14ac:dyDescent="0.2">
      <c r="A339" s="105" t="s">
        <v>336</v>
      </c>
      <c r="B339" s="108">
        <v>17590</v>
      </c>
      <c r="C339" s="104">
        <v>2067</v>
      </c>
      <c r="D339" s="108">
        <v>23517</v>
      </c>
      <c r="E339" s="104">
        <v>2817</v>
      </c>
      <c r="F339" s="108">
        <v>17562</v>
      </c>
      <c r="G339" s="104">
        <v>1684</v>
      </c>
      <c r="H339" s="108">
        <v>16635</v>
      </c>
      <c r="I339" s="104">
        <v>1569</v>
      </c>
      <c r="J339" s="108">
        <v>21745</v>
      </c>
      <c r="K339" s="104">
        <v>1453</v>
      </c>
      <c r="L339" s="108">
        <v>15472</v>
      </c>
      <c r="M339" s="104">
        <v>1700</v>
      </c>
      <c r="N339" s="108">
        <v>18522</v>
      </c>
      <c r="O339" s="104">
        <v>1511</v>
      </c>
      <c r="P339" s="108">
        <v>22325</v>
      </c>
      <c r="Q339" s="104">
        <v>1539</v>
      </c>
      <c r="R339" s="108">
        <v>13739</v>
      </c>
      <c r="S339" s="104">
        <v>1892</v>
      </c>
      <c r="T339" s="108">
        <v>15669</v>
      </c>
      <c r="U339" s="104">
        <v>1686</v>
      </c>
      <c r="V339" s="108">
        <v>20407</v>
      </c>
      <c r="W339" s="104">
        <v>2034</v>
      </c>
      <c r="X339" s="108">
        <v>13963</v>
      </c>
      <c r="Y339" s="104">
        <v>1928</v>
      </c>
      <c r="Z339" s="108">
        <v>15732</v>
      </c>
      <c r="AA339" s="103">
        <v>760</v>
      </c>
      <c r="AB339" s="108">
        <v>18425</v>
      </c>
      <c r="AC339" s="104">
        <v>1024</v>
      </c>
      <c r="AD339" s="108">
        <v>10733</v>
      </c>
      <c r="AE339" s="103">
        <v>627</v>
      </c>
      <c r="AF339" s="108">
        <v>11348</v>
      </c>
      <c r="AG339" s="104">
        <v>1033</v>
      </c>
      <c r="AH339" s="108">
        <v>12343</v>
      </c>
      <c r="AI339" s="103">
        <v>735</v>
      </c>
      <c r="AJ339" s="108">
        <v>13186</v>
      </c>
      <c r="AK339" s="104">
        <v>1042</v>
      </c>
      <c r="AL339" s="108">
        <v>11307</v>
      </c>
      <c r="AM339" s="104">
        <v>1217</v>
      </c>
      <c r="AN339" s="108">
        <v>15601</v>
      </c>
      <c r="AO339" s="103">
        <v>675</v>
      </c>
      <c r="AP339" s="108">
        <v>12836</v>
      </c>
      <c r="AQ339" s="103">
        <v>706</v>
      </c>
      <c r="AR339" s="107">
        <v>9991</v>
      </c>
      <c r="AS339" s="103">
        <v>763</v>
      </c>
      <c r="AT339" s="108">
        <v>14867</v>
      </c>
      <c r="AU339" s="103">
        <v>867</v>
      </c>
      <c r="AV339" s="108">
        <v>10623</v>
      </c>
      <c r="AW339" s="104">
        <v>1638</v>
      </c>
      <c r="AX339" s="108">
        <v>11630</v>
      </c>
      <c r="AY339" s="104">
        <v>1986</v>
      </c>
      <c r="AZ339" s="108">
        <v>11492</v>
      </c>
      <c r="BA339" s="104">
        <v>1615</v>
      </c>
      <c r="BB339" s="107">
        <v>9107</v>
      </c>
      <c r="BC339" s="104">
        <v>1240</v>
      </c>
      <c r="BD339" s="107">
        <v>7623</v>
      </c>
      <c r="BE339" s="103">
        <v>694</v>
      </c>
      <c r="BF339" s="107">
        <v>7839</v>
      </c>
      <c r="BG339" s="103">
        <v>560</v>
      </c>
      <c r="BH339" s="107">
        <v>2523</v>
      </c>
      <c r="BI339" s="103">
        <v>595</v>
      </c>
      <c r="BJ339" s="107">
        <v>1794</v>
      </c>
      <c r="BK339" s="103">
        <v>168</v>
      </c>
      <c r="BL339" s="107">
        <v>1647</v>
      </c>
      <c r="BM339" s="103">
        <v>162</v>
      </c>
      <c r="BN339" s="106">
        <v>943</v>
      </c>
      <c r="BO339" s="103">
        <v>277</v>
      </c>
      <c r="BP339" s="106">
        <v>540</v>
      </c>
      <c r="BQ339" s="103">
        <v>125</v>
      </c>
      <c r="BR339" s="106">
        <v>462</v>
      </c>
      <c r="BS339" s="109">
        <v>81</v>
      </c>
      <c r="BT339" s="106">
        <v>265</v>
      </c>
      <c r="BU339" s="109">
        <v>93</v>
      </c>
      <c r="BV339" s="106">
        <v>220</v>
      </c>
      <c r="BW339" s="103">
        <v>272</v>
      </c>
      <c r="BX339" s="110">
        <v>48</v>
      </c>
      <c r="BY339" s="103">
        <v>184</v>
      </c>
      <c r="BZ339" s="106">
        <v>268</v>
      </c>
      <c r="CA339" s="103">
        <v>240</v>
      </c>
      <c r="CB339" s="102"/>
      <c r="CC339" s="109">
        <v>41</v>
      </c>
      <c r="CD339" s="106">
        <v>116</v>
      </c>
      <c r="CE339" s="103">
        <v>208</v>
      </c>
      <c r="CF339" s="102"/>
      <c r="CG339" s="102"/>
      <c r="CH339" s="102"/>
      <c r="CI339" s="109">
        <v>60</v>
      </c>
      <c r="CJ339" s="102"/>
      <c r="CK339" s="109">
        <v>88</v>
      </c>
      <c r="CL339" s="106">
        <v>212</v>
      </c>
      <c r="CM339" s="109">
        <v>80</v>
      </c>
      <c r="CN339" s="102"/>
      <c r="CO339" s="102"/>
      <c r="CP339" s="106">
        <v>323</v>
      </c>
      <c r="CQ339" s="109">
        <v>80</v>
      </c>
      <c r="CR339" s="102"/>
      <c r="CS339" s="102"/>
      <c r="CT339" s="102"/>
      <c r="CU339" s="102"/>
      <c r="CV339" s="102"/>
      <c r="CW339" s="102"/>
      <c r="CX339" s="102"/>
      <c r="CY339" s="102"/>
      <c r="CZ339" s="102"/>
      <c r="DA339" s="109">
        <v>41</v>
      </c>
      <c r="DB339" s="106">
        <v>116</v>
      </c>
      <c r="DC339" s="103">
        <v>145</v>
      </c>
      <c r="DD339" s="102"/>
      <c r="DE339" s="102"/>
      <c r="DF339" s="102"/>
      <c r="DG339" s="109">
        <v>80</v>
      </c>
      <c r="DH339" s="102"/>
      <c r="DI339" s="102"/>
      <c r="DJ339" s="102"/>
      <c r="DK339" s="106">
        <v>102</v>
      </c>
      <c r="DL339" s="102"/>
      <c r="DM339" s="102"/>
      <c r="DN339" s="102"/>
      <c r="DO339" s="102"/>
      <c r="DP339" s="102"/>
      <c r="DQ339" s="106">
        <v>102</v>
      </c>
      <c r="DR339" s="102"/>
      <c r="DS339" s="102"/>
      <c r="DT339" s="102"/>
      <c r="DU339" s="102"/>
      <c r="DV339" s="102"/>
      <c r="DW339" s="102"/>
      <c r="DX339" s="102"/>
    </row>
    <row r="340" spans="1:128" x14ac:dyDescent="0.2">
      <c r="A340" s="105" t="s">
        <v>339</v>
      </c>
      <c r="B340" s="106">
        <v>342</v>
      </c>
      <c r="C340" s="114">
        <v>12578</v>
      </c>
      <c r="D340" s="106">
        <v>108</v>
      </c>
      <c r="E340" s="114">
        <v>13397</v>
      </c>
      <c r="F340" s="106">
        <v>166</v>
      </c>
      <c r="G340" s="114">
        <v>15875</v>
      </c>
      <c r="H340" s="110">
        <v>55</v>
      </c>
      <c r="I340" s="114">
        <v>10606</v>
      </c>
      <c r="J340" s="102"/>
      <c r="K340" s="114">
        <v>14588</v>
      </c>
      <c r="L340" s="102"/>
      <c r="M340" s="104">
        <v>8439</v>
      </c>
      <c r="N340" s="102"/>
      <c r="O340" s="114">
        <v>11212</v>
      </c>
      <c r="P340" s="106">
        <v>222</v>
      </c>
      <c r="Q340" s="104">
        <v>8908</v>
      </c>
      <c r="R340" s="102"/>
      <c r="S340" s="104">
        <v>6305</v>
      </c>
      <c r="T340" s="102"/>
      <c r="U340" s="104">
        <v>6812</v>
      </c>
      <c r="V340" s="102"/>
      <c r="W340" s="104">
        <v>7218</v>
      </c>
      <c r="X340" s="102"/>
      <c r="Y340" s="114">
        <v>10255</v>
      </c>
      <c r="Z340" s="102"/>
      <c r="AA340" s="104">
        <v>6697</v>
      </c>
      <c r="AB340" s="102"/>
      <c r="AC340" s="104">
        <v>4809</v>
      </c>
      <c r="AD340" s="102"/>
      <c r="AE340" s="104">
        <v>5236</v>
      </c>
      <c r="AF340" s="102"/>
      <c r="AG340" s="104">
        <v>4718</v>
      </c>
      <c r="AH340" s="102"/>
      <c r="AI340" s="104">
        <v>2367</v>
      </c>
      <c r="AJ340" s="102"/>
      <c r="AK340" s="104">
        <v>3503</v>
      </c>
      <c r="AL340" s="102"/>
      <c r="AM340" s="104">
        <v>2050</v>
      </c>
      <c r="AN340" s="102"/>
      <c r="AO340" s="104">
        <v>3502</v>
      </c>
      <c r="AP340" s="102"/>
      <c r="AQ340" s="103">
        <v>640</v>
      </c>
      <c r="AR340" s="102"/>
      <c r="AS340" s="104">
        <v>2312</v>
      </c>
      <c r="AT340" s="102"/>
      <c r="AU340" s="104">
        <v>1373</v>
      </c>
      <c r="AV340" s="102"/>
      <c r="AW340" s="104">
        <v>2009</v>
      </c>
      <c r="AX340" s="102"/>
      <c r="AY340" s="104">
        <v>1075</v>
      </c>
      <c r="AZ340" s="102"/>
      <c r="BA340" s="103">
        <v>575</v>
      </c>
      <c r="BB340" s="102"/>
      <c r="BC340" s="104">
        <v>1587</v>
      </c>
      <c r="BD340" s="102"/>
      <c r="BE340" s="103">
        <v>789</v>
      </c>
      <c r="BF340" s="102"/>
      <c r="BG340" s="103">
        <v>694</v>
      </c>
      <c r="BH340" s="102"/>
      <c r="BI340" s="103">
        <v>787</v>
      </c>
      <c r="BJ340" s="102"/>
      <c r="BK340" s="104">
        <v>1212</v>
      </c>
      <c r="BL340" s="102"/>
      <c r="BM340" s="104">
        <v>2019</v>
      </c>
      <c r="BN340" s="102"/>
      <c r="BO340" s="104">
        <v>1984</v>
      </c>
      <c r="BP340" s="102"/>
      <c r="BQ340" s="104">
        <v>3301</v>
      </c>
      <c r="BR340" s="102"/>
      <c r="BS340" s="104">
        <v>1215</v>
      </c>
      <c r="BT340" s="102"/>
      <c r="BU340" s="104">
        <v>1543</v>
      </c>
      <c r="BV340" s="102"/>
      <c r="BW340" s="104">
        <v>2554</v>
      </c>
      <c r="BX340" s="102"/>
      <c r="BY340" s="104">
        <v>2026</v>
      </c>
      <c r="BZ340" s="102"/>
      <c r="CA340" s="104">
        <v>1114</v>
      </c>
      <c r="CB340" s="102"/>
      <c r="CC340" s="104">
        <v>1460</v>
      </c>
      <c r="CD340" s="102"/>
      <c r="CE340" s="104">
        <v>2337</v>
      </c>
      <c r="CF340" s="102"/>
      <c r="CG340" s="104">
        <v>4861</v>
      </c>
      <c r="CH340" s="102"/>
      <c r="CI340" s="103">
        <v>901</v>
      </c>
      <c r="CJ340" s="102"/>
      <c r="CK340" s="104">
        <v>1527</v>
      </c>
      <c r="CL340" s="102"/>
      <c r="CM340" s="104">
        <v>1821</v>
      </c>
      <c r="CN340" s="102"/>
      <c r="CO340" s="103">
        <v>839</v>
      </c>
      <c r="CP340" s="102"/>
      <c r="CQ340" s="103">
        <v>892</v>
      </c>
      <c r="CR340" s="102"/>
      <c r="CS340" s="103">
        <v>695</v>
      </c>
      <c r="CT340" s="102"/>
      <c r="CU340" s="104">
        <v>1099</v>
      </c>
      <c r="CV340" s="102"/>
      <c r="CW340" s="103">
        <v>907</v>
      </c>
      <c r="CX340" s="102"/>
      <c r="CY340" s="104">
        <v>1037</v>
      </c>
      <c r="CZ340" s="102"/>
      <c r="DA340" s="103">
        <v>441</v>
      </c>
      <c r="DB340" s="102"/>
      <c r="DC340" s="103">
        <v>659</v>
      </c>
      <c r="DD340" s="102"/>
      <c r="DE340" s="103">
        <v>895</v>
      </c>
      <c r="DF340" s="102"/>
      <c r="DG340" s="103">
        <v>485</v>
      </c>
      <c r="DH340" s="102"/>
      <c r="DI340" s="102"/>
      <c r="DJ340" s="102"/>
      <c r="DK340" s="102"/>
      <c r="DL340" s="102"/>
      <c r="DM340" s="102"/>
      <c r="DN340" s="102"/>
      <c r="DO340" s="102"/>
      <c r="DP340" s="102"/>
      <c r="DQ340" s="102"/>
      <c r="DR340" s="102"/>
      <c r="DS340" s="102"/>
      <c r="DT340" s="102"/>
      <c r="DU340" s="102"/>
      <c r="DV340" s="102"/>
      <c r="DW340" s="102"/>
      <c r="DX340" s="102"/>
    </row>
    <row r="341" spans="1:128" x14ac:dyDescent="0.2">
      <c r="A341" s="105" t="s">
        <v>341</v>
      </c>
      <c r="B341" s="106">
        <v>141</v>
      </c>
      <c r="C341" s="104">
        <v>3267</v>
      </c>
      <c r="D341" s="110">
        <v>35</v>
      </c>
      <c r="E341" s="104">
        <v>5025</v>
      </c>
      <c r="F341" s="102"/>
      <c r="G341" s="104">
        <v>4542</v>
      </c>
      <c r="H341" s="102"/>
      <c r="I341" s="104">
        <v>2395</v>
      </c>
      <c r="J341" s="102"/>
      <c r="K341" s="103">
        <v>950</v>
      </c>
      <c r="L341" s="110">
        <v>35</v>
      </c>
      <c r="M341" s="104">
        <v>1291</v>
      </c>
      <c r="N341" s="102"/>
      <c r="O341" s="104">
        <v>1874</v>
      </c>
      <c r="P341" s="102"/>
      <c r="Q341" s="104">
        <v>1461</v>
      </c>
      <c r="R341" s="110">
        <v>34</v>
      </c>
      <c r="S341" s="104">
        <v>2128</v>
      </c>
      <c r="T341" s="102"/>
      <c r="U341" s="104">
        <v>2675</v>
      </c>
      <c r="V341" s="110">
        <v>34</v>
      </c>
      <c r="W341" s="104">
        <v>1464</v>
      </c>
      <c r="X341" s="102"/>
      <c r="Y341" s="103">
        <v>618</v>
      </c>
      <c r="Z341" s="102"/>
      <c r="AA341" s="104">
        <v>1287</v>
      </c>
      <c r="AB341" s="102"/>
      <c r="AC341" s="104">
        <v>1268</v>
      </c>
      <c r="AD341" s="102"/>
      <c r="AE341" s="104">
        <v>1735</v>
      </c>
      <c r="AF341" s="102"/>
      <c r="AG341" s="104">
        <v>2270</v>
      </c>
      <c r="AH341" s="102"/>
      <c r="AI341" s="103">
        <v>771</v>
      </c>
      <c r="AJ341" s="102"/>
      <c r="AK341" s="103">
        <v>211</v>
      </c>
      <c r="AL341" s="102"/>
      <c r="AM341" s="103">
        <v>695</v>
      </c>
      <c r="AN341" s="102"/>
      <c r="AO341" s="103">
        <v>264</v>
      </c>
      <c r="AP341" s="102"/>
      <c r="AQ341" s="104">
        <v>1956</v>
      </c>
      <c r="AR341" s="102"/>
      <c r="AS341" s="103">
        <v>413</v>
      </c>
      <c r="AT341" s="102"/>
      <c r="AU341" s="103">
        <v>509</v>
      </c>
      <c r="AV341" s="102"/>
      <c r="AW341" s="103">
        <v>139</v>
      </c>
      <c r="AX341" s="102"/>
      <c r="AY341" s="102"/>
      <c r="AZ341" s="102"/>
      <c r="BA341" s="103">
        <v>128</v>
      </c>
      <c r="BB341" s="102"/>
      <c r="BC341" s="102"/>
      <c r="BD341" s="102"/>
      <c r="BE341" s="102"/>
      <c r="BF341" s="102"/>
      <c r="BG341" s="102"/>
      <c r="BH341" s="102"/>
      <c r="BI341" s="103">
        <v>113</v>
      </c>
      <c r="BJ341" s="102"/>
      <c r="BK341" s="103">
        <v>426</v>
      </c>
      <c r="BL341" s="102"/>
      <c r="BM341" s="103">
        <v>322</v>
      </c>
      <c r="BN341" s="102"/>
      <c r="BO341" s="103">
        <v>171</v>
      </c>
      <c r="BP341" s="102"/>
      <c r="BQ341" s="102"/>
      <c r="BR341" s="102"/>
      <c r="BS341" s="111">
        <v>1</v>
      </c>
      <c r="BT341" s="102"/>
      <c r="BU341" s="111">
        <v>1</v>
      </c>
      <c r="BV341" s="102"/>
      <c r="BW341" s="103">
        <v>134</v>
      </c>
      <c r="BX341" s="102"/>
      <c r="BY341" s="104">
        <v>2079</v>
      </c>
      <c r="BZ341" s="102"/>
      <c r="CA341" s="104">
        <v>1426</v>
      </c>
      <c r="CB341" s="102"/>
      <c r="CC341" s="104">
        <v>2718</v>
      </c>
      <c r="CD341" s="102"/>
      <c r="CE341" s="104">
        <v>1131</v>
      </c>
      <c r="CF341" s="102"/>
      <c r="CG341" s="104">
        <v>1177</v>
      </c>
      <c r="CH341" s="102"/>
      <c r="CI341" s="104">
        <v>1735</v>
      </c>
      <c r="CJ341" s="102"/>
      <c r="CK341" s="104">
        <v>1787</v>
      </c>
      <c r="CL341" s="102"/>
      <c r="CM341" s="104">
        <v>1077</v>
      </c>
      <c r="CN341" s="102"/>
      <c r="CO341" s="104">
        <v>1332</v>
      </c>
      <c r="CP341" s="102"/>
      <c r="CQ341" s="104">
        <v>1577</v>
      </c>
      <c r="CR341" s="102"/>
      <c r="CS341" s="104">
        <v>2384</v>
      </c>
      <c r="CT341" s="102"/>
      <c r="CU341" s="104">
        <v>2636</v>
      </c>
      <c r="CV341" s="102"/>
      <c r="CW341" s="103">
        <v>580</v>
      </c>
      <c r="CX341" s="102"/>
      <c r="CY341" s="104">
        <v>1551</v>
      </c>
      <c r="CZ341" s="102"/>
      <c r="DA341" s="103">
        <v>794</v>
      </c>
      <c r="DB341" s="102"/>
      <c r="DC341" s="102"/>
      <c r="DD341" s="102"/>
      <c r="DE341" s="102"/>
      <c r="DF341" s="102"/>
      <c r="DG341" s="111">
        <v>1</v>
      </c>
      <c r="DH341" s="102"/>
      <c r="DI341" s="102"/>
      <c r="DJ341" s="102"/>
      <c r="DK341" s="102"/>
      <c r="DL341" s="102"/>
      <c r="DM341" s="102"/>
      <c r="DN341" s="102"/>
      <c r="DO341" s="102"/>
      <c r="DP341" s="102"/>
      <c r="DQ341" s="102"/>
      <c r="DR341" s="102"/>
      <c r="DS341" s="102"/>
      <c r="DT341" s="102"/>
      <c r="DU341" s="102"/>
      <c r="DV341" s="102"/>
      <c r="DW341" s="102"/>
      <c r="DX341" s="102"/>
    </row>
    <row r="342" spans="1:128" x14ac:dyDescent="0.2">
      <c r="A342" s="105" t="s">
        <v>343</v>
      </c>
      <c r="B342" s="102"/>
      <c r="C342" s="103">
        <v>270</v>
      </c>
      <c r="D342" s="102"/>
      <c r="E342" s="102"/>
      <c r="F342" s="102"/>
      <c r="G342" s="109">
        <v>59</v>
      </c>
      <c r="H342" s="102"/>
      <c r="I342" s="102"/>
      <c r="J342" s="102"/>
      <c r="K342" s="102"/>
      <c r="L342" s="102"/>
      <c r="M342" s="102"/>
      <c r="N342" s="102"/>
      <c r="O342" s="103">
        <v>159</v>
      </c>
      <c r="P342" s="102"/>
      <c r="Q342" s="102"/>
      <c r="R342" s="102"/>
      <c r="S342" s="102"/>
      <c r="T342" s="110">
        <v>71</v>
      </c>
      <c r="U342" s="102"/>
      <c r="V342" s="102"/>
      <c r="W342" s="102"/>
      <c r="X342" s="102"/>
      <c r="Y342" s="102"/>
      <c r="Z342" s="102"/>
      <c r="AA342" s="102"/>
      <c r="AB342" s="102"/>
      <c r="AC342" s="102"/>
      <c r="AD342" s="102"/>
      <c r="AE342" s="109">
        <v>73</v>
      </c>
      <c r="AF342" s="106">
        <v>148</v>
      </c>
      <c r="AG342" s="102"/>
      <c r="AH342" s="102"/>
      <c r="AI342" s="109">
        <v>58</v>
      </c>
      <c r="AJ342" s="102"/>
      <c r="AK342" s="102"/>
      <c r="AL342" s="102"/>
      <c r="AM342" s="102"/>
      <c r="AN342" s="102"/>
      <c r="AO342" s="109">
        <v>58</v>
      </c>
      <c r="AP342" s="102"/>
      <c r="AQ342" s="102"/>
      <c r="AR342" s="102"/>
      <c r="AS342" s="109">
        <v>78</v>
      </c>
      <c r="AT342" s="102"/>
      <c r="AU342" s="102"/>
      <c r="AV342" s="102"/>
      <c r="AW342" s="102"/>
      <c r="AX342" s="102"/>
      <c r="AY342" s="102"/>
      <c r="AZ342" s="102"/>
      <c r="BA342" s="102"/>
      <c r="BB342" s="102"/>
      <c r="BC342" s="102"/>
      <c r="BD342" s="102"/>
      <c r="BE342" s="102"/>
      <c r="BF342" s="102"/>
      <c r="BG342" s="102"/>
      <c r="BH342" s="102"/>
      <c r="BI342" s="102"/>
      <c r="BJ342" s="102"/>
      <c r="BK342" s="102"/>
      <c r="BL342" s="102"/>
      <c r="BM342" s="102"/>
      <c r="BN342" s="102"/>
      <c r="BO342" s="109">
        <v>74</v>
      </c>
      <c r="BP342" s="102"/>
      <c r="BQ342" s="102"/>
      <c r="BR342" s="102"/>
      <c r="BS342" s="109">
        <v>68</v>
      </c>
      <c r="BT342" s="102"/>
      <c r="BU342" s="102"/>
      <c r="BV342" s="102"/>
      <c r="BW342" s="102"/>
      <c r="BX342" s="102"/>
      <c r="BY342" s="102"/>
      <c r="BZ342" s="102"/>
      <c r="CA342" s="102"/>
      <c r="CB342" s="102"/>
      <c r="CC342" s="103">
        <v>128</v>
      </c>
      <c r="CD342" s="102"/>
      <c r="CE342" s="102"/>
      <c r="CF342" s="102"/>
      <c r="CG342" s="102"/>
      <c r="CH342" s="102"/>
      <c r="CI342" s="102"/>
      <c r="CJ342" s="102"/>
      <c r="CK342" s="102"/>
      <c r="CL342" s="102"/>
      <c r="CM342" s="102"/>
      <c r="CN342" s="102"/>
      <c r="CO342" s="102"/>
      <c r="CP342" s="102"/>
      <c r="CQ342" s="103">
        <v>156</v>
      </c>
      <c r="CR342" s="102"/>
      <c r="CS342" s="102"/>
      <c r="CT342" s="102"/>
      <c r="CU342" s="109">
        <v>61</v>
      </c>
      <c r="CV342" s="102"/>
      <c r="CW342" s="102"/>
      <c r="CX342" s="102"/>
      <c r="CY342" s="102"/>
      <c r="CZ342" s="102"/>
      <c r="DA342" s="109">
        <v>90</v>
      </c>
      <c r="DB342" s="102"/>
      <c r="DC342" s="102"/>
      <c r="DD342" s="102"/>
      <c r="DE342" s="102"/>
      <c r="DF342" s="102"/>
      <c r="DG342" s="109">
        <v>81</v>
      </c>
      <c r="DH342" s="102"/>
      <c r="DI342" s="102"/>
      <c r="DJ342" s="102"/>
      <c r="DK342" s="102"/>
      <c r="DL342" s="102"/>
      <c r="DM342" s="102"/>
      <c r="DN342" s="102"/>
      <c r="DO342" s="102"/>
      <c r="DP342" s="102"/>
      <c r="DQ342" s="102"/>
      <c r="DR342" s="102"/>
      <c r="DS342" s="102"/>
      <c r="DT342" s="102"/>
      <c r="DU342" s="102"/>
      <c r="DV342" s="102"/>
      <c r="DW342" s="102"/>
      <c r="DX342" s="102"/>
    </row>
    <row r="343" spans="1:128" x14ac:dyDescent="0.2">
      <c r="A343" s="105" t="s">
        <v>344</v>
      </c>
      <c r="B343" s="108">
        <v>11235</v>
      </c>
      <c r="C343" s="114">
        <v>56789</v>
      </c>
      <c r="D343" s="108">
        <v>14430</v>
      </c>
      <c r="E343" s="114">
        <v>60641</v>
      </c>
      <c r="F343" s="108">
        <v>16416</v>
      </c>
      <c r="G343" s="114">
        <v>60185</v>
      </c>
      <c r="H343" s="108">
        <v>11476</v>
      </c>
      <c r="I343" s="114">
        <v>67173</v>
      </c>
      <c r="J343" s="108">
        <v>46649</v>
      </c>
      <c r="K343" s="114">
        <v>93816</v>
      </c>
      <c r="L343" s="108">
        <v>51507</v>
      </c>
      <c r="M343" s="114">
        <v>97046</v>
      </c>
      <c r="N343" s="108">
        <v>36887</v>
      </c>
      <c r="O343" s="114">
        <v>82296</v>
      </c>
      <c r="P343" s="108">
        <v>19390</v>
      </c>
      <c r="Q343" s="114">
        <v>63607</v>
      </c>
      <c r="R343" s="108">
        <v>41084</v>
      </c>
      <c r="S343" s="114">
        <v>80634</v>
      </c>
      <c r="T343" s="108">
        <v>38782</v>
      </c>
      <c r="U343" s="114">
        <v>82507</v>
      </c>
      <c r="V343" s="108">
        <v>35544</v>
      </c>
      <c r="W343" s="114">
        <v>96430</v>
      </c>
      <c r="X343" s="108">
        <v>43546</v>
      </c>
      <c r="Y343" s="114">
        <v>87812</v>
      </c>
      <c r="Z343" s="108">
        <v>36210</v>
      </c>
      <c r="AA343" s="114">
        <v>92855</v>
      </c>
      <c r="AB343" s="108">
        <v>40000</v>
      </c>
      <c r="AC343" s="115">
        <v>117260</v>
      </c>
      <c r="AD343" s="108">
        <v>23005</v>
      </c>
      <c r="AE343" s="114">
        <v>88403</v>
      </c>
      <c r="AF343" s="107">
        <v>5869</v>
      </c>
      <c r="AG343" s="114">
        <v>86248</v>
      </c>
      <c r="AH343" s="106">
        <v>459</v>
      </c>
      <c r="AI343" s="114">
        <v>45509</v>
      </c>
      <c r="AJ343" s="107">
        <v>1048</v>
      </c>
      <c r="AK343" s="114">
        <v>36572</v>
      </c>
      <c r="AL343" s="107">
        <v>1198</v>
      </c>
      <c r="AM343" s="114">
        <v>30940</v>
      </c>
      <c r="AN343" s="106">
        <v>411</v>
      </c>
      <c r="AO343" s="114">
        <v>24568</v>
      </c>
      <c r="AP343" s="106">
        <v>233</v>
      </c>
      <c r="AQ343" s="114">
        <v>19491</v>
      </c>
      <c r="AR343" s="106">
        <v>150</v>
      </c>
      <c r="AS343" s="114">
        <v>15293</v>
      </c>
      <c r="AT343" s="110">
        <v>50</v>
      </c>
      <c r="AU343" s="114">
        <v>13390</v>
      </c>
      <c r="AV343" s="106">
        <v>100</v>
      </c>
      <c r="AW343" s="114">
        <v>11543</v>
      </c>
      <c r="AX343" s="102"/>
      <c r="AY343" s="104">
        <v>9850</v>
      </c>
      <c r="AZ343" s="106">
        <v>202</v>
      </c>
      <c r="BA343" s="104">
        <v>9936</v>
      </c>
      <c r="BB343" s="102"/>
      <c r="BC343" s="104">
        <v>8335</v>
      </c>
      <c r="BD343" s="110">
        <v>52</v>
      </c>
      <c r="BE343" s="114">
        <v>10346</v>
      </c>
      <c r="BF343" s="102"/>
      <c r="BG343" s="104">
        <v>6364</v>
      </c>
      <c r="BH343" s="102"/>
      <c r="BI343" s="104">
        <v>6199</v>
      </c>
      <c r="BJ343" s="110">
        <v>50</v>
      </c>
      <c r="BK343" s="104">
        <v>4942</v>
      </c>
      <c r="BL343" s="102"/>
      <c r="BM343" s="104">
        <v>3767</v>
      </c>
      <c r="BN343" s="102"/>
      <c r="BO343" s="104">
        <v>6552</v>
      </c>
      <c r="BP343" s="102"/>
      <c r="BQ343" s="104">
        <v>3445</v>
      </c>
      <c r="BR343" s="102"/>
      <c r="BS343" s="104">
        <v>4776</v>
      </c>
      <c r="BT343" s="102"/>
      <c r="BU343" s="104">
        <v>3902</v>
      </c>
      <c r="BV343" s="102"/>
      <c r="BW343" s="104">
        <v>4753</v>
      </c>
      <c r="BX343" s="102"/>
      <c r="BY343" s="104">
        <v>2508</v>
      </c>
      <c r="BZ343" s="102"/>
      <c r="CA343" s="104">
        <v>3303</v>
      </c>
      <c r="CB343" s="102"/>
      <c r="CC343" s="104">
        <v>2745</v>
      </c>
      <c r="CD343" s="102"/>
      <c r="CE343" s="103">
        <v>964</v>
      </c>
      <c r="CF343" s="102"/>
      <c r="CG343" s="104">
        <v>2598</v>
      </c>
      <c r="CH343" s="102"/>
      <c r="CI343" s="104">
        <v>1991</v>
      </c>
      <c r="CJ343" s="102"/>
      <c r="CK343" s="104">
        <v>1120</v>
      </c>
      <c r="CL343" s="102"/>
      <c r="CM343" s="104">
        <v>1401</v>
      </c>
      <c r="CN343" s="102"/>
      <c r="CO343" s="104">
        <v>1095</v>
      </c>
      <c r="CP343" s="102"/>
      <c r="CQ343" s="104">
        <v>1656</v>
      </c>
      <c r="CR343" s="102"/>
      <c r="CS343" s="104">
        <v>1302</v>
      </c>
      <c r="CT343" s="102"/>
      <c r="CU343" s="104">
        <v>1158</v>
      </c>
      <c r="CV343" s="102"/>
      <c r="CW343" s="104">
        <v>1237</v>
      </c>
      <c r="CX343" s="102"/>
      <c r="CY343" s="104">
        <v>1168</v>
      </c>
      <c r="CZ343" s="102"/>
      <c r="DA343" s="104">
        <v>1556</v>
      </c>
      <c r="DB343" s="102"/>
      <c r="DC343" s="104">
        <v>1112</v>
      </c>
      <c r="DD343" s="102"/>
      <c r="DE343" s="104">
        <v>1356</v>
      </c>
      <c r="DF343" s="102"/>
      <c r="DG343" s="103">
        <v>640</v>
      </c>
      <c r="DH343" s="102"/>
      <c r="DI343" s="102"/>
      <c r="DJ343" s="102"/>
      <c r="DK343" s="102"/>
      <c r="DL343" s="102"/>
      <c r="DM343" s="102"/>
      <c r="DN343" s="102"/>
      <c r="DO343" s="102"/>
      <c r="DP343" s="102"/>
      <c r="DQ343" s="102"/>
      <c r="DR343" s="102"/>
      <c r="DS343" s="102"/>
      <c r="DT343" s="102"/>
      <c r="DU343" s="102"/>
      <c r="DV343" s="102"/>
      <c r="DW343" s="102"/>
      <c r="DX343" s="102"/>
    </row>
    <row r="344" spans="1:128" x14ac:dyDescent="0.2">
      <c r="A344" s="105" t="s">
        <v>346</v>
      </c>
      <c r="B344" s="102"/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  <c r="AA344" s="102"/>
      <c r="AB344" s="102"/>
      <c r="AC344" s="102"/>
      <c r="AD344" s="102"/>
      <c r="AE344" s="102"/>
      <c r="AF344" s="102"/>
      <c r="AG344" s="102"/>
      <c r="AH344" s="102"/>
      <c r="AI344" s="102"/>
      <c r="AJ344" s="102"/>
      <c r="AK344" s="102"/>
      <c r="AL344" s="102"/>
      <c r="AM344" s="102"/>
      <c r="AN344" s="102"/>
      <c r="AO344" s="102"/>
      <c r="AP344" s="102"/>
      <c r="AQ344" s="102"/>
      <c r="AR344" s="102"/>
      <c r="AS344" s="102"/>
      <c r="AT344" s="102"/>
      <c r="AU344" s="102"/>
      <c r="AV344" s="102"/>
      <c r="AW344" s="102"/>
      <c r="AX344" s="102"/>
      <c r="AY344" s="102"/>
      <c r="AZ344" s="102"/>
      <c r="BA344" s="102"/>
      <c r="BB344" s="102"/>
      <c r="BC344" s="102"/>
      <c r="BD344" s="102"/>
      <c r="BE344" s="102"/>
      <c r="BF344" s="102"/>
      <c r="BG344" s="102"/>
      <c r="BH344" s="102"/>
      <c r="BI344" s="102"/>
      <c r="BJ344" s="102"/>
      <c r="BK344" s="102"/>
      <c r="BL344" s="102"/>
      <c r="BM344" s="102"/>
      <c r="BN344" s="102"/>
      <c r="BO344" s="102"/>
      <c r="BP344" s="102"/>
      <c r="BQ344" s="102"/>
      <c r="BR344" s="102"/>
      <c r="BS344" s="102"/>
      <c r="BT344" s="102"/>
      <c r="BU344" s="102"/>
      <c r="BV344" s="102"/>
      <c r="BW344" s="102"/>
      <c r="BX344" s="102"/>
      <c r="BY344" s="102"/>
      <c r="BZ344" s="102"/>
      <c r="CA344" s="102"/>
      <c r="CB344" s="102"/>
      <c r="CC344" s="102"/>
      <c r="CD344" s="102"/>
      <c r="CE344" s="102"/>
      <c r="CF344" s="102"/>
      <c r="CG344" s="102"/>
      <c r="CH344" s="102"/>
      <c r="CI344" s="102"/>
      <c r="CJ344" s="102"/>
      <c r="CK344" s="102"/>
      <c r="CL344" s="102"/>
      <c r="CM344" s="102"/>
      <c r="CN344" s="102"/>
      <c r="CO344" s="102"/>
      <c r="CP344" s="102"/>
      <c r="CQ344" s="102"/>
      <c r="CR344" s="102"/>
      <c r="CS344" s="102"/>
      <c r="CT344" s="102"/>
      <c r="CU344" s="102"/>
      <c r="CV344" s="102"/>
      <c r="CW344" s="102"/>
      <c r="CX344" s="102"/>
      <c r="CY344" s="102"/>
      <c r="CZ344" s="102"/>
      <c r="DA344" s="102"/>
      <c r="DB344" s="102"/>
      <c r="DC344" s="102"/>
      <c r="DD344" s="102"/>
      <c r="DE344" s="102"/>
      <c r="DF344" s="102"/>
      <c r="DG344" s="102"/>
      <c r="DH344" s="102"/>
      <c r="DI344" s="102"/>
      <c r="DJ344" s="102"/>
      <c r="DK344" s="102"/>
      <c r="DL344" s="102"/>
      <c r="DM344" s="102"/>
      <c r="DN344" s="102"/>
      <c r="DO344" s="102"/>
      <c r="DP344" s="102"/>
      <c r="DQ344" s="102"/>
      <c r="DR344" s="102"/>
      <c r="DS344" s="102"/>
      <c r="DT344" s="102"/>
      <c r="DU344" s="102"/>
      <c r="DV344" s="102"/>
      <c r="DW344" s="102"/>
      <c r="DX344" s="102"/>
    </row>
    <row r="345" spans="1:128" x14ac:dyDescent="0.2">
      <c r="A345" s="105" t="s">
        <v>348</v>
      </c>
      <c r="B345" s="106">
        <v>117</v>
      </c>
      <c r="C345" s="104">
        <v>1580</v>
      </c>
      <c r="D345" s="106">
        <v>132</v>
      </c>
      <c r="E345" s="104">
        <v>1297</v>
      </c>
      <c r="F345" s="102"/>
      <c r="G345" s="104">
        <v>1253</v>
      </c>
      <c r="H345" s="102"/>
      <c r="I345" s="103">
        <v>741</v>
      </c>
      <c r="J345" s="106">
        <v>476</v>
      </c>
      <c r="K345" s="104">
        <v>1196</v>
      </c>
      <c r="L345" s="102"/>
      <c r="M345" s="103">
        <v>972</v>
      </c>
      <c r="N345" s="102"/>
      <c r="O345" s="104">
        <v>1153</v>
      </c>
      <c r="P345" s="102"/>
      <c r="Q345" s="103">
        <v>503</v>
      </c>
      <c r="R345" s="102"/>
      <c r="S345" s="103">
        <v>600</v>
      </c>
      <c r="T345" s="102"/>
      <c r="U345" s="103">
        <v>585</v>
      </c>
      <c r="V345" s="102"/>
      <c r="W345" s="104">
        <v>1103</v>
      </c>
      <c r="X345" s="102"/>
      <c r="Y345" s="103">
        <v>768</v>
      </c>
      <c r="Z345" s="102"/>
      <c r="AA345" s="109">
        <v>35</v>
      </c>
      <c r="AB345" s="102"/>
      <c r="AC345" s="103">
        <v>335</v>
      </c>
      <c r="AD345" s="102"/>
      <c r="AE345" s="103">
        <v>303</v>
      </c>
      <c r="AF345" s="106">
        <v>120</v>
      </c>
      <c r="AG345" s="103">
        <v>462</v>
      </c>
      <c r="AH345" s="102"/>
      <c r="AI345" s="103">
        <v>278</v>
      </c>
      <c r="AJ345" s="102"/>
      <c r="AK345" s="103">
        <v>266</v>
      </c>
      <c r="AL345" s="102"/>
      <c r="AM345" s="109">
        <v>64</v>
      </c>
      <c r="AN345" s="102"/>
      <c r="AO345" s="109">
        <v>44</v>
      </c>
      <c r="AP345" s="102"/>
      <c r="AQ345" s="102"/>
      <c r="AR345" s="102"/>
      <c r="AS345" s="109">
        <v>49</v>
      </c>
      <c r="AT345" s="102"/>
      <c r="AU345" s="103">
        <v>102</v>
      </c>
      <c r="AV345" s="106">
        <v>203</v>
      </c>
      <c r="AW345" s="103">
        <v>350</v>
      </c>
      <c r="AX345" s="106">
        <v>204</v>
      </c>
      <c r="AY345" s="109">
        <v>33</v>
      </c>
      <c r="AZ345" s="106">
        <v>406</v>
      </c>
      <c r="BA345" s="103">
        <v>237</v>
      </c>
      <c r="BB345" s="102"/>
      <c r="BC345" s="103">
        <v>223</v>
      </c>
      <c r="BD345" s="102"/>
      <c r="BE345" s="103">
        <v>239</v>
      </c>
      <c r="BF345" s="102"/>
      <c r="BG345" s="103">
        <v>231</v>
      </c>
      <c r="BH345" s="102"/>
      <c r="BI345" s="103">
        <v>173</v>
      </c>
      <c r="BJ345" s="102"/>
      <c r="BK345" s="103">
        <v>109</v>
      </c>
      <c r="BL345" s="102"/>
      <c r="BM345" s="103">
        <v>465</v>
      </c>
      <c r="BN345" s="102"/>
      <c r="BO345" s="109">
        <v>71</v>
      </c>
      <c r="BP345" s="102"/>
      <c r="BQ345" s="109">
        <v>69</v>
      </c>
      <c r="BR345" s="102"/>
      <c r="BS345" s="103">
        <v>280</v>
      </c>
      <c r="BT345" s="102"/>
      <c r="BU345" s="109">
        <v>79</v>
      </c>
      <c r="BV345" s="102"/>
      <c r="BW345" s="103">
        <v>109</v>
      </c>
      <c r="BX345" s="102"/>
      <c r="BY345" s="109">
        <v>39</v>
      </c>
      <c r="BZ345" s="102"/>
      <c r="CA345" s="109">
        <v>38</v>
      </c>
      <c r="CB345" s="102"/>
      <c r="CC345" s="109">
        <v>37</v>
      </c>
      <c r="CD345" s="102"/>
      <c r="CE345" s="109">
        <v>49</v>
      </c>
      <c r="CF345" s="106">
        <v>225</v>
      </c>
      <c r="CG345" s="103">
        <v>249</v>
      </c>
      <c r="CH345" s="102"/>
      <c r="CI345" s="109">
        <v>38</v>
      </c>
      <c r="CJ345" s="102"/>
      <c r="CK345" s="109">
        <v>63</v>
      </c>
      <c r="CL345" s="102"/>
      <c r="CM345" s="103">
        <v>103</v>
      </c>
      <c r="CN345" s="102"/>
      <c r="CO345" s="103">
        <v>127</v>
      </c>
      <c r="CP345" s="102"/>
      <c r="CQ345" s="103">
        <v>169</v>
      </c>
      <c r="CR345" s="102"/>
      <c r="CS345" s="103">
        <v>327</v>
      </c>
      <c r="CT345" s="102"/>
      <c r="CU345" s="103">
        <v>229</v>
      </c>
      <c r="CV345" s="102"/>
      <c r="CW345" s="103">
        <v>126</v>
      </c>
      <c r="CX345" s="102"/>
      <c r="CY345" s="109">
        <v>88</v>
      </c>
      <c r="CZ345" s="102"/>
      <c r="DA345" s="109">
        <v>60</v>
      </c>
      <c r="DB345" s="102"/>
      <c r="DC345" s="109">
        <v>65</v>
      </c>
      <c r="DD345" s="102"/>
      <c r="DE345" s="103">
        <v>279</v>
      </c>
      <c r="DF345" s="102"/>
      <c r="DG345" s="109">
        <v>99</v>
      </c>
      <c r="DH345" s="102"/>
      <c r="DI345" s="102"/>
      <c r="DJ345" s="102"/>
      <c r="DK345" s="102"/>
      <c r="DL345" s="102"/>
      <c r="DM345" s="102"/>
      <c r="DN345" s="102"/>
      <c r="DO345" s="102"/>
      <c r="DP345" s="102"/>
      <c r="DQ345" s="102"/>
      <c r="DR345" s="102"/>
      <c r="DS345" s="102"/>
      <c r="DT345" s="102"/>
      <c r="DU345" s="102"/>
      <c r="DV345" s="102"/>
      <c r="DW345" s="102"/>
      <c r="DX345" s="102"/>
    </row>
    <row r="346" spans="1:128" x14ac:dyDescent="0.2">
      <c r="A346" s="105" t="s">
        <v>349</v>
      </c>
      <c r="B346" s="102"/>
      <c r="C346" s="104">
        <v>2382</v>
      </c>
      <c r="D346" s="102"/>
      <c r="E346" s="104">
        <v>2932</v>
      </c>
      <c r="F346" s="102"/>
      <c r="G346" s="104">
        <v>2134</v>
      </c>
      <c r="H346" s="102"/>
      <c r="I346" s="104">
        <v>1224</v>
      </c>
      <c r="J346" s="102"/>
      <c r="K346" s="104">
        <v>1603</v>
      </c>
      <c r="L346" s="102"/>
      <c r="M346" s="104">
        <v>2153</v>
      </c>
      <c r="N346" s="102"/>
      <c r="O346" s="104">
        <v>2037</v>
      </c>
      <c r="P346" s="102"/>
      <c r="Q346" s="104">
        <v>2158</v>
      </c>
      <c r="R346" s="102"/>
      <c r="S346" s="104">
        <v>1716</v>
      </c>
      <c r="T346" s="102"/>
      <c r="U346" s="104">
        <v>1947</v>
      </c>
      <c r="V346" s="102"/>
      <c r="W346" s="104">
        <v>2039</v>
      </c>
      <c r="X346" s="102"/>
      <c r="Y346" s="104">
        <v>1250</v>
      </c>
      <c r="Z346" s="102"/>
      <c r="AA346" s="104">
        <v>2346</v>
      </c>
      <c r="AB346" s="102"/>
      <c r="AC346" s="104">
        <v>1730</v>
      </c>
      <c r="AD346" s="102"/>
      <c r="AE346" s="104">
        <v>1831</v>
      </c>
      <c r="AF346" s="102"/>
      <c r="AG346" s="104">
        <v>1492</v>
      </c>
      <c r="AH346" s="102"/>
      <c r="AI346" s="103">
        <v>803</v>
      </c>
      <c r="AJ346" s="102"/>
      <c r="AK346" s="103">
        <v>942</v>
      </c>
      <c r="AL346" s="102"/>
      <c r="AM346" s="103">
        <v>833</v>
      </c>
      <c r="AN346" s="102"/>
      <c r="AO346" s="104">
        <v>1050</v>
      </c>
      <c r="AP346" s="102"/>
      <c r="AQ346" s="103">
        <v>450</v>
      </c>
      <c r="AR346" s="102"/>
      <c r="AS346" s="103">
        <v>866</v>
      </c>
      <c r="AT346" s="102"/>
      <c r="AU346" s="103">
        <v>474</v>
      </c>
      <c r="AV346" s="102"/>
      <c r="AW346" s="103">
        <v>485</v>
      </c>
      <c r="AX346" s="102"/>
      <c r="AY346" s="103">
        <v>540</v>
      </c>
      <c r="AZ346" s="102"/>
      <c r="BA346" s="103">
        <v>552</v>
      </c>
      <c r="BB346" s="102"/>
      <c r="BC346" s="103">
        <v>861</v>
      </c>
      <c r="BD346" s="102"/>
      <c r="BE346" s="103">
        <v>676</v>
      </c>
      <c r="BF346" s="102"/>
      <c r="BG346" s="103">
        <v>589</v>
      </c>
      <c r="BH346" s="102"/>
      <c r="BI346" s="103">
        <v>498</v>
      </c>
      <c r="BJ346" s="102"/>
      <c r="BK346" s="104">
        <v>1042</v>
      </c>
      <c r="BL346" s="102"/>
      <c r="BM346" s="103">
        <v>747</v>
      </c>
      <c r="BN346" s="102"/>
      <c r="BO346" s="103">
        <v>371</v>
      </c>
      <c r="BP346" s="102"/>
      <c r="BQ346" s="103">
        <v>569</v>
      </c>
      <c r="BR346" s="102"/>
      <c r="BS346" s="103">
        <v>714</v>
      </c>
      <c r="BT346" s="102"/>
      <c r="BU346" s="103">
        <v>592</v>
      </c>
      <c r="BV346" s="102"/>
      <c r="BW346" s="104">
        <v>1712</v>
      </c>
      <c r="BX346" s="102"/>
      <c r="BY346" s="104">
        <v>1048</v>
      </c>
      <c r="BZ346" s="102"/>
      <c r="CA346" s="103">
        <v>550</v>
      </c>
      <c r="CB346" s="102"/>
      <c r="CC346" s="104">
        <v>1104</v>
      </c>
      <c r="CD346" s="102"/>
      <c r="CE346" s="104">
        <v>1066</v>
      </c>
      <c r="CF346" s="102"/>
      <c r="CG346" s="103">
        <v>619</v>
      </c>
      <c r="CH346" s="102"/>
      <c r="CI346" s="103">
        <v>225</v>
      </c>
      <c r="CJ346" s="102"/>
      <c r="CK346" s="103">
        <v>861</v>
      </c>
      <c r="CL346" s="102"/>
      <c r="CM346" s="103">
        <v>236</v>
      </c>
      <c r="CN346" s="102"/>
      <c r="CO346" s="103">
        <v>436</v>
      </c>
      <c r="CP346" s="102"/>
      <c r="CQ346" s="103">
        <v>531</v>
      </c>
      <c r="CR346" s="102"/>
      <c r="CS346" s="103">
        <v>627</v>
      </c>
      <c r="CT346" s="102"/>
      <c r="CU346" s="103">
        <v>274</v>
      </c>
      <c r="CV346" s="102"/>
      <c r="CW346" s="103">
        <v>724</v>
      </c>
      <c r="CX346" s="102"/>
      <c r="CY346" s="103">
        <v>282</v>
      </c>
      <c r="CZ346" s="102"/>
      <c r="DA346" s="103">
        <v>253</v>
      </c>
      <c r="DB346" s="102"/>
      <c r="DC346" s="104">
        <v>1272</v>
      </c>
      <c r="DD346" s="102"/>
      <c r="DE346" s="104">
        <v>1130</v>
      </c>
      <c r="DF346" s="102"/>
      <c r="DG346" s="103">
        <v>812</v>
      </c>
      <c r="DH346" s="102"/>
      <c r="DI346" s="102"/>
      <c r="DJ346" s="102"/>
      <c r="DK346" s="102"/>
      <c r="DL346" s="102"/>
      <c r="DM346" s="102"/>
      <c r="DN346" s="102"/>
      <c r="DO346" s="102"/>
      <c r="DP346" s="102"/>
      <c r="DQ346" s="102"/>
      <c r="DR346" s="102"/>
      <c r="DS346" s="102"/>
      <c r="DT346" s="102"/>
      <c r="DU346" s="102"/>
      <c r="DV346" s="102"/>
      <c r="DW346" s="102"/>
      <c r="DX346" s="102"/>
    </row>
    <row r="347" spans="1:128" x14ac:dyDescent="0.2">
      <c r="A347" s="105" t="s">
        <v>350</v>
      </c>
      <c r="B347" s="102"/>
      <c r="C347" s="103">
        <v>346</v>
      </c>
      <c r="D347" s="102"/>
      <c r="E347" s="103">
        <v>551</v>
      </c>
      <c r="F347" s="102"/>
      <c r="G347" s="103">
        <v>389</v>
      </c>
      <c r="H347" s="102"/>
      <c r="I347" s="103">
        <v>897</v>
      </c>
      <c r="J347" s="102"/>
      <c r="K347" s="103">
        <v>440</v>
      </c>
      <c r="L347" s="102"/>
      <c r="M347" s="103">
        <v>164</v>
      </c>
      <c r="N347" s="102"/>
      <c r="O347" s="103">
        <v>447</v>
      </c>
      <c r="P347" s="102"/>
      <c r="Q347" s="103">
        <v>784</v>
      </c>
      <c r="R347" s="102"/>
      <c r="S347" s="103">
        <v>719</v>
      </c>
      <c r="T347" s="102"/>
      <c r="U347" s="109">
        <v>95</v>
      </c>
      <c r="V347" s="102"/>
      <c r="W347" s="103">
        <v>322</v>
      </c>
      <c r="X347" s="102"/>
      <c r="Y347" s="103">
        <v>616</v>
      </c>
      <c r="Z347" s="102"/>
      <c r="AA347" s="103">
        <v>464</v>
      </c>
      <c r="AB347" s="102"/>
      <c r="AC347" s="103">
        <v>462</v>
      </c>
      <c r="AD347" s="102"/>
      <c r="AE347" s="103">
        <v>752</v>
      </c>
      <c r="AF347" s="102"/>
      <c r="AG347" s="103">
        <v>262</v>
      </c>
      <c r="AH347" s="102"/>
      <c r="AI347" s="103">
        <v>190</v>
      </c>
      <c r="AJ347" s="102"/>
      <c r="AK347" s="103">
        <v>198</v>
      </c>
      <c r="AL347" s="102"/>
      <c r="AM347" s="103">
        <v>227</v>
      </c>
      <c r="AN347" s="102"/>
      <c r="AO347" s="103">
        <v>198</v>
      </c>
      <c r="AP347" s="102"/>
      <c r="AQ347" s="102"/>
      <c r="AR347" s="102"/>
      <c r="AS347" s="103">
        <v>291</v>
      </c>
      <c r="AT347" s="102"/>
      <c r="AU347" s="103">
        <v>169</v>
      </c>
      <c r="AV347" s="102"/>
      <c r="AW347" s="102"/>
      <c r="AX347" s="102"/>
      <c r="AY347" s="109">
        <v>64</v>
      </c>
      <c r="AZ347" s="102"/>
      <c r="BA347" s="103">
        <v>291</v>
      </c>
      <c r="BB347" s="102"/>
      <c r="BC347" s="103">
        <v>113</v>
      </c>
      <c r="BD347" s="102"/>
      <c r="BE347" s="103">
        <v>128</v>
      </c>
      <c r="BF347" s="102"/>
      <c r="BG347" s="102"/>
      <c r="BH347" s="102"/>
      <c r="BI347" s="102"/>
      <c r="BJ347" s="102"/>
      <c r="BK347" s="102"/>
      <c r="BL347" s="102"/>
      <c r="BM347" s="102"/>
      <c r="BN347" s="102"/>
      <c r="BO347" s="103">
        <v>482</v>
      </c>
      <c r="BP347" s="102"/>
      <c r="BQ347" s="109">
        <v>33</v>
      </c>
      <c r="BR347" s="102"/>
      <c r="BS347" s="102"/>
      <c r="BT347" s="102"/>
      <c r="BU347" s="103">
        <v>204</v>
      </c>
      <c r="BV347" s="102"/>
      <c r="BW347" s="102"/>
      <c r="BX347" s="102"/>
      <c r="BY347" s="102"/>
      <c r="BZ347" s="102"/>
      <c r="CA347" s="102"/>
      <c r="CB347" s="102"/>
      <c r="CC347" s="109">
        <v>72</v>
      </c>
      <c r="CD347" s="102"/>
      <c r="CE347" s="102"/>
      <c r="CF347" s="102"/>
      <c r="CG347" s="109">
        <v>97</v>
      </c>
      <c r="CH347" s="102"/>
      <c r="CI347" s="109">
        <v>81</v>
      </c>
      <c r="CJ347" s="102"/>
      <c r="CK347" s="103">
        <v>261</v>
      </c>
      <c r="CL347" s="102"/>
      <c r="CM347" s="102"/>
      <c r="CN347" s="102"/>
      <c r="CO347" s="102"/>
      <c r="CP347" s="102"/>
      <c r="CQ347" s="103">
        <v>153</v>
      </c>
      <c r="CR347" s="102"/>
      <c r="CS347" s="102"/>
      <c r="CT347" s="102"/>
      <c r="CU347" s="102"/>
      <c r="CV347" s="102"/>
      <c r="CW347" s="102"/>
      <c r="CX347" s="102"/>
      <c r="CY347" s="102"/>
      <c r="CZ347" s="102"/>
      <c r="DA347" s="102"/>
      <c r="DB347" s="102"/>
      <c r="DC347" s="102"/>
      <c r="DD347" s="102"/>
      <c r="DE347" s="102"/>
      <c r="DF347" s="102"/>
      <c r="DG347" s="102"/>
      <c r="DH347" s="102"/>
      <c r="DI347" s="102"/>
      <c r="DJ347" s="102"/>
      <c r="DK347" s="102"/>
      <c r="DL347" s="102"/>
      <c r="DM347" s="102"/>
      <c r="DN347" s="102"/>
      <c r="DO347" s="102"/>
      <c r="DP347" s="102"/>
      <c r="DQ347" s="102"/>
      <c r="DR347" s="102"/>
      <c r="DS347" s="102"/>
      <c r="DT347" s="102"/>
      <c r="DU347" s="102"/>
      <c r="DV347" s="102"/>
      <c r="DW347" s="102"/>
      <c r="DX347" s="102"/>
    </row>
    <row r="348" spans="1:128" x14ac:dyDescent="0.2">
      <c r="A348" s="105" t="s">
        <v>351</v>
      </c>
      <c r="B348" s="102"/>
      <c r="C348" s="102"/>
      <c r="D348" s="102"/>
      <c r="E348" s="103">
        <v>403</v>
      </c>
      <c r="F348" s="102"/>
      <c r="G348" s="103">
        <v>275</v>
      </c>
      <c r="H348" s="102"/>
      <c r="I348" s="109">
        <v>33</v>
      </c>
      <c r="J348" s="102"/>
      <c r="K348" s="102"/>
      <c r="L348" s="102"/>
      <c r="M348" s="109">
        <v>80</v>
      </c>
      <c r="N348" s="102"/>
      <c r="O348" s="102"/>
      <c r="P348" s="102"/>
      <c r="Q348" s="102"/>
      <c r="R348" s="102"/>
      <c r="S348" s="102"/>
      <c r="T348" s="102"/>
      <c r="U348" s="109">
        <v>40</v>
      </c>
      <c r="V348" s="102"/>
      <c r="W348" s="103">
        <v>129</v>
      </c>
      <c r="X348" s="102"/>
      <c r="Y348" s="102"/>
      <c r="Z348" s="106">
        <v>176</v>
      </c>
      <c r="AA348" s="103">
        <v>450</v>
      </c>
      <c r="AB348" s="102"/>
      <c r="AC348" s="109">
        <v>73</v>
      </c>
      <c r="AD348" s="102"/>
      <c r="AE348" s="102"/>
      <c r="AF348" s="102"/>
      <c r="AG348" s="102"/>
      <c r="AH348" s="102"/>
      <c r="AI348" s="102"/>
      <c r="AJ348" s="102"/>
      <c r="AK348" s="109">
        <v>31</v>
      </c>
      <c r="AL348" s="102"/>
      <c r="AM348" s="102"/>
      <c r="AN348" s="102"/>
      <c r="AO348" s="102"/>
      <c r="AP348" s="102"/>
      <c r="AQ348" s="109">
        <v>96</v>
      </c>
      <c r="AR348" s="102"/>
      <c r="AS348" s="102"/>
      <c r="AT348" s="102"/>
      <c r="AU348" s="102"/>
      <c r="AV348" s="102"/>
      <c r="AW348" s="109">
        <v>28</v>
      </c>
      <c r="AX348" s="102"/>
      <c r="AY348" s="102"/>
      <c r="AZ348" s="102"/>
      <c r="BA348" s="102"/>
      <c r="BB348" s="102"/>
      <c r="BC348" s="102"/>
      <c r="BD348" s="102"/>
      <c r="BE348" s="102"/>
      <c r="BF348" s="102"/>
      <c r="BG348" s="102"/>
      <c r="BH348" s="102"/>
      <c r="BI348" s="102"/>
      <c r="BJ348" s="102"/>
      <c r="BK348" s="102"/>
      <c r="BL348" s="102"/>
      <c r="BM348" s="102"/>
      <c r="BN348" s="102"/>
      <c r="BO348" s="102"/>
      <c r="BP348" s="102"/>
      <c r="BQ348" s="102"/>
      <c r="BR348" s="102"/>
      <c r="BS348" s="102"/>
      <c r="BT348" s="102"/>
      <c r="BU348" s="102"/>
      <c r="BV348" s="102"/>
      <c r="BW348" s="102"/>
      <c r="BX348" s="102"/>
      <c r="BY348" s="102"/>
      <c r="BZ348" s="102"/>
      <c r="CA348" s="102"/>
      <c r="CB348" s="102"/>
      <c r="CC348" s="109">
        <v>33</v>
      </c>
      <c r="CD348" s="102"/>
      <c r="CE348" s="102"/>
      <c r="CF348" s="102"/>
      <c r="CG348" s="102"/>
      <c r="CH348" s="102"/>
      <c r="CI348" s="102"/>
      <c r="CJ348" s="102"/>
      <c r="CK348" s="102"/>
      <c r="CL348" s="102"/>
      <c r="CM348" s="102"/>
      <c r="CN348" s="102"/>
      <c r="CO348" s="102"/>
      <c r="CP348" s="102"/>
      <c r="CQ348" s="102"/>
      <c r="CR348" s="102"/>
      <c r="CS348" s="102"/>
      <c r="CT348" s="102"/>
      <c r="CU348" s="102"/>
      <c r="CV348" s="102"/>
      <c r="CW348" s="109">
        <v>50</v>
      </c>
      <c r="CX348" s="102"/>
      <c r="CY348" s="102"/>
      <c r="CZ348" s="102"/>
      <c r="DA348" s="102"/>
      <c r="DB348" s="102"/>
      <c r="DC348" s="102"/>
      <c r="DD348" s="102"/>
      <c r="DE348" s="102"/>
      <c r="DF348" s="102"/>
      <c r="DG348" s="102"/>
      <c r="DH348" s="102"/>
      <c r="DI348" s="102"/>
      <c r="DJ348" s="102"/>
      <c r="DK348" s="102"/>
      <c r="DL348" s="102"/>
      <c r="DM348" s="102"/>
      <c r="DN348" s="102"/>
      <c r="DO348" s="102"/>
      <c r="DP348" s="102"/>
      <c r="DQ348" s="102"/>
      <c r="DR348" s="102"/>
      <c r="DS348" s="102"/>
      <c r="DT348" s="102"/>
      <c r="DU348" s="102"/>
      <c r="DV348" s="102"/>
      <c r="DW348" s="102"/>
      <c r="DX348" s="102"/>
    </row>
    <row r="349" spans="1:128" x14ac:dyDescent="0.2">
      <c r="A349" s="105" t="s">
        <v>352</v>
      </c>
      <c r="B349" s="102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6">
        <v>141</v>
      </c>
      <c r="Q349" s="103">
        <v>310</v>
      </c>
      <c r="R349" s="102"/>
      <c r="S349" s="109">
        <v>71</v>
      </c>
      <c r="T349" s="102"/>
      <c r="U349" s="109">
        <v>70</v>
      </c>
      <c r="V349" s="102"/>
      <c r="W349" s="103">
        <v>273</v>
      </c>
      <c r="X349" s="102"/>
      <c r="Y349" s="103">
        <v>221</v>
      </c>
      <c r="Z349" s="102"/>
      <c r="AA349" s="109">
        <v>82</v>
      </c>
      <c r="AB349" s="102"/>
      <c r="AC349" s="102"/>
      <c r="AD349" s="102"/>
      <c r="AE349" s="102"/>
      <c r="AF349" s="102"/>
      <c r="AG349" s="102"/>
      <c r="AH349" s="102"/>
      <c r="AI349" s="109">
        <v>35</v>
      </c>
      <c r="AJ349" s="102"/>
      <c r="AK349" s="102"/>
      <c r="AL349" s="102"/>
      <c r="AM349" s="102"/>
      <c r="AN349" s="102"/>
      <c r="AO349" s="102"/>
      <c r="AP349" s="102"/>
      <c r="AQ349" s="109">
        <v>31</v>
      </c>
      <c r="AR349" s="102"/>
      <c r="AS349" s="102"/>
      <c r="AT349" s="102"/>
      <c r="AU349" s="102"/>
      <c r="AV349" s="102"/>
      <c r="AW349" s="102"/>
      <c r="AX349" s="102"/>
      <c r="AY349" s="102"/>
      <c r="AZ349" s="102"/>
      <c r="BA349" s="102"/>
      <c r="BB349" s="102"/>
      <c r="BC349" s="102"/>
      <c r="BD349" s="102"/>
      <c r="BE349" s="102"/>
      <c r="BF349" s="102"/>
      <c r="BG349" s="102"/>
      <c r="BH349" s="102"/>
      <c r="BI349" s="102"/>
      <c r="BJ349" s="102"/>
      <c r="BK349" s="102"/>
      <c r="BL349" s="102"/>
      <c r="BM349" s="109">
        <v>30</v>
      </c>
      <c r="BN349" s="102"/>
      <c r="BO349" s="102"/>
      <c r="BP349" s="102"/>
      <c r="BQ349" s="102"/>
      <c r="BR349" s="102"/>
      <c r="BS349" s="102"/>
      <c r="BT349" s="102"/>
      <c r="BU349" s="102"/>
      <c r="BV349" s="102"/>
      <c r="BW349" s="102"/>
      <c r="BX349" s="102"/>
      <c r="BY349" s="102"/>
      <c r="BZ349" s="102"/>
      <c r="CA349" s="102"/>
      <c r="CB349" s="102"/>
      <c r="CC349" s="102"/>
      <c r="CD349" s="102"/>
      <c r="CE349" s="102"/>
      <c r="CF349" s="102"/>
      <c r="CG349" s="102"/>
      <c r="CH349" s="102"/>
      <c r="CI349" s="102"/>
      <c r="CJ349" s="102"/>
      <c r="CK349" s="102"/>
      <c r="CL349" s="102"/>
      <c r="CM349" s="109">
        <v>37</v>
      </c>
      <c r="CN349" s="102"/>
      <c r="CO349" s="102"/>
      <c r="CP349" s="102"/>
      <c r="CQ349" s="102"/>
      <c r="CR349" s="102"/>
      <c r="CS349" s="102"/>
      <c r="CT349" s="102"/>
      <c r="CU349" s="102"/>
      <c r="CV349" s="102"/>
      <c r="CW349" s="102"/>
      <c r="CX349" s="102"/>
      <c r="CY349" s="102"/>
      <c r="CZ349" s="102"/>
      <c r="DA349" s="109">
        <v>71</v>
      </c>
      <c r="DB349" s="102"/>
      <c r="DC349" s="102"/>
      <c r="DD349" s="102"/>
      <c r="DE349" s="102"/>
      <c r="DF349" s="102"/>
      <c r="DG349" s="109">
        <v>90</v>
      </c>
      <c r="DH349" s="102"/>
      <c r="DI349" s="102"/>
      <c r="DJ349" s="102"/>
      <c r="DK349" s="102"/>
      <c r="DL349" s="102"/>
      <c r="DM349" s="102"/>
      <c r="DN349" s="102"/>
      <c r="DO349" s="102"/>
      <c r="DP349" s="102"/>
      <c r="DQ349" s="102"/>
      <c r="DR349" s="102"/>
      <c r="DS349" s="102"/>
      <c r="DT349" s="102"/>
      <c r="DU349" s="102"/>
      <c r="DV349" s="102"/>
      <c r="DW349" s="102"/>
      <c r="DX349" s="102"/>
    </row>
    <row r="350" spans="1:128" x14ac:dyDescent="0.2">
      <c r="A350" s="105" t="s">
        <v>356</v>
      </c>
      <c r="B350" s="108">
        <v>33060</v>
      </c>
      <c r="C350" s="115">
        <v>155979</v>
      </c>
      <c r="D350" s="108">
        <v>29492</v>
      </c>
      <c r="E350" s="115">
        <v>109772</v>
      </c>
      <c r="F350" s="108">
        <v>25809</v>
      </c>
      <c r="G350" s="114">
        <v>93286</v>
      </c>
      <c r="H350" s="108">
        <v>24978</v>
      </c>
      <c r="I350" s="114">
        <v>98370</v>
      </c>
      <c r="J350" s="108">
        <v>39449</v>
      </c>
      <c r="K350" s="115">
        <v>109224</v>
      </c>
      <c r="L350" s="108">
        <v>30195</v>
      </c>
      <c r="M350" s="114">
        <v>96345</v>
      </c>
      <c r="N350" s="108">
        <v>30420</v>
      </c>
      <c r="O350" s="115">
        <v>103753</v>
      </c>
      <c r="P350" s="108">
        <v>41682</v>
      </c>
      <c r="Q350" s="115">
        <v>111132</v>
      </c>
      <c r="R350" s="108">
        <v>30264</v>
      </c>
      <c r="S350" s="115">
        <v>100311</v>
      </c>
      <c r="T350" s="108">
        <v>34798</v>
      </c>
      <c r="U350" s="115">
        <v>103595</v>
      </c>
      <c r="V350" s="108">
        <v>37690</v>
      </c>
      <c r="W350" s="115">
        <v>106109</v>
      </c>
      <c r="X350" s="108">
        <v>24792</v>
      </c>
      <c r="Y350" s="114">
        <v>82693</v>
      </c>
      <c r="Z350" s="108">
        <v>26114</v>
      </c>
      <c r="AA350" s="114">
        <v>82492</v>
      </c>
      <c r="AB350" s="108">
        <v>32773</v>
      </c>
      <c r="AC350" s="114">
        <v>88798</v>
      </c>
      <c r="AD350" s="108">
        <v>20264</v>
      </c>
      <c r="AE350" s="114">
        <v>69286</v>
      </c>
      <c r="AF350" s="108">
        <v>24308</v>
      </c>
      <c r="AG350" s="114">
        <v>80351</v>
      </c>
      <c r="AH350" s="107">
        <v>8080</v>
      </c>
      <c r="AI350" s="114">
        <v>58973</v>
      </c>
      <c r="AJ350" s="107">
        <v>1164</v>
      </c>
      <c r="AK350" s="114">
        <v>33620</v>
      </c>
      <c r="AL350" s="106">
        <v>806</v>
      </c>
      <c r="AM350" s="114">
        <v>20020</v>
      </c>
      <c r="AN350" s="102"/>
      <c r="AO350" s="114">
        <v>18486</v>
      </c>
      <c r="AP350" s="106">
        <v>245</v>
      </c>
      <c r="AQ350" s="114">
        <v>12714</v>
      </c>
      <c r="AR350" s="102"/>
      <c r="AS350" s="104">
        <v>8537</v>
      </c>
      <c r="AT350" s="110">
        <v>44</v>
      </c>
      <c r="AU350" s="104">
        <v>4899</v>
      </c>
      <c r="AV350" s="106">
        <v>699</v>
      </c>
      <c r="AW350" s="104">
        <v>3230</v>
      </c>
      <c r="AX350" s="102"/>
      <c r="AY350" s="104">
        <v>3016</v>
      </c>
      <c r="AZ350" s="102"/>
      <c r="BA350" s="104">
        <v>1690</v>
      </c>
      <c r="BB350" s="102"/>
      <c r="BC350" s="104">
        <v>1680</v>
      </c>
      <c r="BD350" s="102"/>
      <c r="BE350" s="104">
        <v>1110</v>
      </c>
      <c r="BF350" s="102"/>
      <c r="BG350" s="104">
        <v>1250</v>
      </c>
      <c r="BH350" s="102"/>
      <c r="BI350" s="103">
        <v>641</v>
      </c>
      <c r="BJ350" s="102"/>
      <c r="BK350" s="103">
        <v>182</v>
      </c>
      <c r="BL350" s="102"/>
      <c r="BM350" s="103">
        <v>518</v>
      </c>
      <c r="BN350" s="102"/>
      <c r="BO350" s="103">
        <v>288</v>
      </c>
      <c r="BP350" s="102"/>
      <c r="BQ350" s="103">
        <v>428</v>
      </c>
      <c r="BR350" s="102"/>
      <c r="BS350" s="103">
        <v>323</v>
      </c>
      <c r="BT350" s="102"/>
      <c r="BU350" s="103">
        <v>241</v>
      </c>
      <c r="BV350" s="102"/>
      <c r="BW350" s="103">
        <v>252</v>
      </c>
      <c r="BX350" s="102"/>
      <c r="BY350" s="103">
        <v>232</v>
      </c>
      <c r="BZ350" s="102"/>
      <c r="CA350" s="103">
        <v>252</v>
      </c>
      <c r="CB350" s="102"/>
      <c r="CC350" s="103">
        <v>459</v>
      </c>
      <c r="CD350" s="102"/>
      <c r="CE350" s="103">
        <v>368</v>
      </c>
      <c r="CF350" s="102"/>
      <c r="CG350" s="103">
        <v>379</v>
      </c>
      <c r="CH350" s="102"/>
      <c r="CI350" s="103">
        <v>252</v>
      </c>
      <c r="CJ350" s="102"/>
      <c r="CK350" s="103">
        <v>206</v>
      </c>
      <c r="CL350" s="102"/>
      <c r="CM350" s="103">
        <v>250</v>
      </c>
      <c r="CN350" s="102"/>
      <c r="CO350" s="103">
        <v>337</v>
      </c>
      <c r="CP350" s="102"/>
      <c r="CQ350" s="103">
        <v>276</v>
      </c>
      <c r="CR350" s="102"/>
      <c r="CS350" s="103">
        <v>162</v>
      </c>
      <c r="CT350" s="102"/>
      <c r="CU350" s="103">
        <v>265</v>
      </c>
      <c r="CV350" s="102"/>
      <c r="CW350" s="103">
        <v>161</v>
      </c>
      <c r="CX350" s="102"/>
      <c r="CY350" s="103">
        <v>169</v>
      </c>
      <c r="CZ350" s="102"/>
      <c r="DA350" s="103">
        <v>121</v>
      </c>
      <c r="DB350" s="102"/>
      <c r="DC350" s="109">
        <v>96</v>
      </c>
      <c r="DD350" s="102"/>
      <c r="DE350" s="103">
        <v>245</v>
      </c>
      <c r="DF350" s="102"/>
      <c r="DG350" s="103">
        <v>176</v>
      </c>
      <c r="DH350" s="102"/>
      <c r="DI350" s="102"/>
      <c r="DJ350" s="102"/>
      <c r="DK350" s="102"/>
      <c r="DL350" s="102"/>
      <c r="DM350" s="102"/>
      <c r="DN350" s="102"/>
      <c r="DO350" s="102"/>
      <c r="DP350" s="102"/>
      <c r="DQ350" s="102"/>
      <c r="DR350" s="102"/>
      <c r="DS350" s="102"/>
      <c r="DT350" s="102"/>
      <c r="DU350" s="102"/>
      <c r="DV350" s="102"/>
      <c r="DW350" s="102"/>
      <c r="DX350" s="102"/>
    </row>
    <row r="351" spans="1:128" x14ac:dyDescent="0.2">
      <c r="A351" s="105" t="s">
        <v>357</v>
      </c>
      <c r="B351" s="112">
        <v>444002</v>
      </c>
      <c r="C351" s="115">
        <v>518542</v>
      </c>
      <c r="D351" s="112">
        <v>449822</v>
      </c>
      <c r="E351" s="115">
        <v>472293</v>
      </c>
      <c r="F351" s="112">
        <v>359127</v>
      </c>
      <c r="G351" s="115">
        <v>445451</v>
      </c>
      <c r="H351" s="112">
        <v>391084</v>
      </c>
      <c r="I351" s="115">
        <v>460105</v>
      </c>
      <c r="J351" s="112">
        <v>605204</v>
      </c>
      <c r="K351" s="115">
        <v>550960</v>
      </c>
      <c r="L351" s="112">
        <v>515787</v>
      </c>
      <c r="M351" s="115">
        <v>557735</v>
      </c>
      <c r="N351" s="112">
        <v>499358</v>
      </c>
      <c r="O351" s="115">
        <v>572769</v>
      </c>
      <c r="P351" s="112">
        <v>696044</v>
      </c>
      <c r="Q351" s="115">
        <v>643846</v>
      </c>
      <c r="R351" s="112">
        <v>534732</v>
      </c>
      <c r="S351" s="115">
        <v>613013</v>
      </c>
      <c r="T351" s="112">
        <v>552148</v>
      </c>
      <c r="U351" s="115">
        <v>619604</v>
      </c>
      <c r="V351" s="112">
        <v>683438</v>
      </c>
      <c r="W351" s="115">
        <v>682340</v>
      </c>
      <c r="X351" s="112">
        <v>498149</v>
      </c>
      <c r="Y351" s="115">
        <v>587776</v>
      </c>
      <c r="Z351" s="112">
        <v>460263</v>
      </c>
      <c r="AA351" s="115">
        <v>522590</v>
      </c>
      <c r="AB351" s="112">
        <v>507005</v>
      </c>
      <c r="AC351" s="115">
        <v>463180</v>
      </c>
      <c r="AD351" s="112">
        <v>357681</v>
      </c>
      <c r="AE351" s="115">
        <v>407789</v>
      </c>
      <c r="AF351" s="112">
        <v>310744</v>
      </c>
      <c r="AG351" s="115">
        <v>430274</v>
      </c>
      <c r="AH351" s="108">
        <v>58112</v>
      </c>
      <c r="AI351" s="115">
        <v>285412</v>
      </c>
      <c r="AJ351" s="108">
        <v>17171</v>
      </c>
      <c r="AK351" s="115">
        <v>151798</v>
      </c>
      <c r="AL351" s="108">
        <v>15410</v>
      </c>
      <c r="AM351" s="114">
        <v>97093</v>
      </c>
      <c r="AN351" s="107">
        <v>7439</v>
      </c>
      <c r="AO351" s="114">
        <v>61229</v>
      </c>
      <c r="AP351" s="107">
        <v>3854</v>
      </c>
      <c r="AQ351" s="114">
        <v>31846</v>
      </c>
      <c r="AR351" s="107">
        <v>2006</v>
      </c>
      <c r="AS351" s="114">
        <v>26542</v>
      </c>
      <c r="AT351" s="107">
        <v>1920</v>
      </c>
      <c r="AU351" s="114">
        <v>21608</v>
      </c>
      <c r="AV351" s="107">
        <v>1278</v>
      </c>
      <c r="AW351" s="114">
        <v>13514</v>
      </c>
      <c r="AX351" s="107">
        <v>1150</v>
      </c>
      <c r="AY351" s="104">
        <v>9993</v>
      </c>
      <c r="AZ351" s="106">
        <v>888</v>
      </c>
      <c r="BA351" s="104">
        <v>6470</v>
      </c>
      <c r="BB351" s="102"/>
      <c r="BC351" s="104">
        <v>5482</v>
      </c>
      <c r="BD351" s="102"/>
      <c r="BE351" s="104">
        <v>4434</v>
      </c>
      <c r="BF351" s="110">
        <v>15</v>
      </c>
      <c r="BG351" s="104">
        <v>3758</v>
      </c>
      <c r="BH351" s="106">
        <v>269</v>
      </c>
      <c r="BI351" s="104">
        <v>3805</v>
      </c>
      <c r="BJ351" s="102"/>
      <c r="BK351" s="104">
        <v>2985</v>
      </c>
      <c r="BL351" s="106">
        <v>261</v>
      </c>
      <c r="BM351" s="104">
        <v>2132</v>
      </c>
      <c r="BN351" s="102"/>
      <c r="BO351" s="104">
        <v>1909</v>
      </c>
      <c r="BP351" s="102"/>
      <c r="BQ351" s="104">
        <v>2127</v>
      </c>
      <c r="BR351" s="102"/>
      <c r="BS351" s="104">
        <v>1579</v>
      </c>
      <c r="BT351" s="102"/>
      <c r="BU351" s="104">
        <v>1576</v>
      </c>
      <c r="BV351" s="102"/>
      <c r="BW351" s="104">
        <v>1395</v>
      </c>
      <c r="BX351" s="102"/>
      <c r="BY351" s="103">
        <v>742</v>
      </c>
      <c r="BZ351" s="102"/>
      <c r="CA351" s="103">
        <v>763</v>
      </c>
      <c r="CB351" s="102"/>
      <c r="CC351" s="103">
        <v>907</v>
      </c>
      <c r="CD351" s="102"/>
      <c r="CE351" s="103">
        <v>542</v>
      </c>
      <c r="CF351" s="102"/>
      <c r="CG351" s="103">
        <v>277</v>
      </c>
      <c r="CH351" s="102"/>
      <c r="CI351" s="103">
        <v>177</v>
      </c>
      <c r="CJ351" s="102"/>
      <c r="CK351" s="103">
        <v>630</v>
      </c>
      <c r="CL351" s="102"/>
      <c r="CM351" s="103">
        <v>263</v>
      </c>
      <c r="CN351" s="102"/>
      <c r="CO351" s="103">
        <v>142</v>
      </c>
      <c r="CP351" s="102"/>
      <c r="CQ351" s="109">
        <v>82</v>
      </c>
      <c r="CR351" s="102"/>
      <c r="CS351" s="103">
        <v>221</v>
      </c>
      <c r="CT351" s="102"/>
      <c r="CU351" s="109">
        <v>68</v>
      </c>
      <c r="CV351" s="102"/>
      <c r="CW351" s="103">
        <v>121</v>
      </c>
      <c r="CX351" s="102"/>
      <c r="CY351" s="103">
        <v>100</v>
      </c>
      <c r="CZ351" s="102"/>
      <c r="DA351" s="103">
        <v>170</v>
      </c>
      <c r="DB351" s="102"/>
      <c r="DC351" s="109">
        <v>75</v>
      </c>
      <c r="DD351" s="102"/>
      <c r="DE351" s="103">
        <v>164</v>
      </c>
      <c r="DF351" s="102"/>
      <c r="DG351" s="102"/>
      <c r="DH351" s="102"/>
      <c r="DI351" s="102"/>
      <c r="DJ351" s="102"/>
      <c r="DK351" s="102"/>
      <c r="DL351" s="102"/>
      <c r="DM351" s="102"/>
      <c r="DN351" s="102"/>
      <c r="DO351" s="102"/>
      <c r="DP351" s="102"/>
      <c r="DQ351" s="102"/>
      <c r="DR351" s="102"/>
      <c r="DS351" s="102"/>
      <c r="DT351" s="102"/>
      <c r="DU351" s="102"/>
      <c r="DV351" s="102"/>
      <c r="DW351" s="102"/>
      <c r="DX351" s="102"/>
    </row>
    <row r="352" spans="1:128" x14ac:dyDescent="0.2">
      <c r="A352" s="105" t="s">
        <v>358</v>
      </c>
      <c r="B352" s="112">
        <v>774190</v>
      </c>
      <c r="C352" s="115">
        <v>691323</v>
      </c>
      <c r="D352" s="112">
        <v>742661</v>
      </c>
      <c r="E352" s="115">
        <v>586792</v>
      </c>
      <c r="F352" s="112">
        <v>538670</v>
      </c>
      <c r="G352" s="115">
        <v>494524</v>
      </c>
      <c r="H352" s="112">
        <v>635135</v>
      </c>
      <c r="I352" s="115">
        <v>587361</v>
      </c>
      <c r="J352" s="113">
        <v>1123483</v>
      </c>
      <c r="K352" s="115">
        <v>754819</v>
      </c>
      <c r="L352" s="112">
        <v>942867</v>
      </c>
      <c r="M352" s="115">
        <v>760262</v>
      </c>
      <c r="N352" s="112">
        <v>933954</v>
      </c>
      <c r="O352" s="115">
        <v>804808</v>
      </c>
      <c r="P352" s="113">
        <v>1318019</v>
      </c>
      <c r="Q352" s="115">
        <v>934056</v>
      </c>
      <c r="R352" s="113">
        <v>1025682</v>
      </c>
      <c r="S352" s="115">
        <v>889948</v>
      </c>
      <c r="T352" s="113">
        <v>1106990</v>
      </c>
      <c r="U352" s="115">
        <v>901457</v>
      </c>
      <c r="V352" s="113">
        <v>1260410</v>
      </c>
      <c r="W352" s="115">
        <v>906598</v>
      </c>
      <c r="X352" s="112">
        <v>867006</v>
      </c>
      <c r="Y352" s="115">
        <v>733747</v>
      </c>
      <c r="Z352" s="112">
        <v>763553</v>
      </c>
      <c r="AA352" s="115">
        <v>625172</v>
      </c>
      <c r="AB352" s="112">
        <v>853265</v>
      </c>
      <c r="AC352" s="115">
        <v>508481</v>
      </c>
      <c r="AD352" s="112">
        <v>485430</v>
      </c>
      <c r="AE352" s="115">
        <v>419325</v>
      </c>
      <c r="AF352" s="112">
        <v>434055</v>
      </c>
      <c r="AG352" s="115">
        <v>474767</v>
      </c>
      <c r="AH352" s="108">
        <v>62407</v>
      </c>
      <c r="AI352" s="115">
        <v>311832</v>
      </c>
      <c r="AJ352" s="108">
        <v>16152</v>
      </c>
      <c r="AK352" s="115">
        <v>152290</v>
      </c>
      <c r="AL352" s="108">
        <v>15746</v>
      </c>
      <c r="AM352" s="114">
        <v>81359</v>
      </c>
      <c r="AN352" s="108">
        <v>12796</v>
      </c>
      <c r="AO352" s="114">
        <v>54907</v>
      </c>
      <c r="AP352" s="107">
        <v>3754</v>
      </c>
      <c r="AQ352" s="114">
        <v>32036</v>
      </c>
      <c r="AR352" s="107">
        <v>1888</v>
      </c>
      <c r="AS352" s="114">
        <v>26747</v>
      </c>
      <c r="AT352" s="107">
        <v>2819</v>
      </c>
      <c r="AU352" s="114">
        <v>17580</v>
      </c>
      <c r="AV352" s="107">
        <v>2224</v>
      </c>
      <c r="AW352" s="114">
        <v>12802</v>
      </c>
      <c r="AX352" s="107">
        <v>1639</v>
      </c>
      <c r="AY352" s="104">
        <v>9807</v>
      </c>
      <c r="AZ352" s="107">
        <v>2256</v>
      </c>
      <c r="BA352" s="104">
        <v>7146</v>
      </c>
      <c r="BB352" s="106">
        <v>487</v>
      </c>
      <c r="BC352" s="104">
        <v>4763</v>
      </c>
      <c r="BD352" s="106">
        <v>571</v>
      </c>
      <c r="BE352" s="104">
        <v>4222</v>
      </c>
      <c r="BF352" s="107">
        <v>1912</v>
      </c>
      <c r="BG352" s="104">
        <v>4101</v>
      </c>
      <c r="BH352" s="107">
        <v>1364</v>
      </c>
      <c r="BI352" s="104">
        <v>3882</v>
      </c>
      <c r="BJ352" s="107">
        <v>1491</v>
      </c>
      <c r="BK352" s="104">
        <v>4041</v>
      </c>
      <c r="BL352" s="107">
        <v>2243</v>
      </c>
      <c r="BM352" s="104">
        <v>3705</v>
      </c>
      <c r="BN352" s="107">
        <v>1408</v>
      </c>
      <c r="BO352" s="104">
        <v>3158</v>
      </c>
      <c r="BP352" s="107">
        <v>1757</v>
      </c>
      <c r="BQ352" s="104">
        <v>2554</v>
      </c>
      <c r="BR352" s="107">
        <v>2378</v>
      </c>
      <c r="BS352" s="104">
        <v>2835</v>
      </c>
      <c r="BT352" s="107">
        <v>1332</v>
      </c>
      <c r="BU352" s="104">
        <v>1933</v>
      </c>
      <c r="BV352" s="107">
        <v>1617</v>
      </c>
      <c r="BW352" s="104">
        <v>1836</v>
      </c>
      <c r="BX352" s="107">
        <v>1758</v>
      </c>
      <c r="BY352" s="104">
        <v>1244</v>
      </c>
      <c r="BZ352" s="107">
        <v>1058</v>
      </c>
      <c r="CA352" s="103">
        <v>741</v>
      </c>
      <c r="CB352" s="106">
        <v>823</v>
      </c>
      <c r="CC352" s="103">
        <v>724</v>
      </c>
      <c r="CD352" s="107">
        <v>1808</v>
      </c>
      <c r="CE352" s="103">
        <v>903</v>
      </c>
      <c r="CF352" s="107">
        <v>1490</v>
      </c>
      <c r="CG352" s="103">
        <v>740</v>
      </c>
      <c r="CH352" s="107">
        <v>1634</v>
      </c>
      <c r="CI352" s="103">
        <v>520</v>
      </c>
      <c r="CJ352" s="107">
        <v>2251</v>
      </c>
      <c r="CK352" s="103">
        <v>624</v>
      </c>
      <c r="CL352" s="107">
        <v>2187</v>
      </c>
      <c r="CM352" s="103">
        <v>467</v>
      </c>
      <c r="CN352" s="107">
        <v>2124</v>
      </c>
      <c r="CO352" s="103">
        <v>148</v>
      </c>
      <c r="CP352" s="107">
        <v>2220</v>
      </c>
      <c r="CQ352" s="103">
        <v>173</v>
      </c>
      <c r="CR352" s="107">
        <v>1521</v>
      </c>
      <c r="CS352" s="103">
        <v>247</v>
      </c>
      <c r="CT352" s="107">
        <v>1490</v>
      </c>
      <c r="CU352" s="103">
        <v>295</v>
      </c>
      <c r="CV352" s="107">
        <v>1839</v>
      </c>
      <c r="CW352" s="103">
        <v>220</v>
      </c>
      <c r="CX352" s="107">
        <v>1553</v>
      </c>
      <c r="CY352" s="109">
        <v>71</v>
      </c>
      <c r="CZ352" s="106">
        <v>475</v>
      </c>
      <c r="DA352" s="109">
        <v>75</v>
      </c>
      <c r="DB352" s="102"/>
      <c r="DC352" s="109">
        <v>85</v>
      </c>
      <c r="DD352" s="102"/>
      <c r="DE352" s="103">
        <v>137</v>
      </c>
      <c r="DF352" s="102"/>
      <c r="DG352" s="109">
        <v>33</v>
      </c>
      <c r="DH352" s="102"/>
      <c r="DI352" s="102"/>
      <c r="DJ352" s="102"/>
      <c r="DK352" s="102"/>
      <c r="DL352" s="102"/>
      <c r="DM352" s="102"/>
      <c r="DN352" s="102"/>
      <c r="DO352" s="102"/>
      <c r="DP352" s="102"/>
      <c r="DQ352" s="102"/>
      <c r="DR352" s="102"/>
      <c r="DS352" s="102"/>
      <c r="DT352" s="102"/>
      <c r="DU352" s="102"/>
      <c r="DV352" s="102"/>
      <c r="DW352" s="102"/>
      <c r="DX352" s="102"/>
    </row>
    <row r="353" spans="1:128" x14ac:dyDescent="0.2">
      <c r="A353" s="105" t="s">
        <v>360</v>
      </c>
      <c r="B353" s="102"/>
      <c r="C353" s="104">
        <v>6850</v>
      </c>
      <c r="D353" s="102"/>
      <c r="E353" s="104">
        <v>3143</v>
      </c>
      <c r="F353" s="102"/>
      <c r="G353" s="103">
        <v>875</v>
      </c>
      <c r="H353" s="102"/>
      <c r="I353" s="104">
        <v>2983</v>
      </c>
      <c r="J353" s="102"/>
      <c r="K353" s="104">
        <v>3358</v>
      </c>
      <c r="L353" s="110">
        <v>68</v>
      </c>
      <c r="M353" s="104">
        <v>3138</v>
      </c>
      <c r="N353" s="102"/>
      <c r="O353" s="104">
        <v>1117</v>
      </c>
      <c r="P353" s="102"/>
      <c r="Q353" s="104">
        <v>1480</v>
      </c>
      <c r="R353" s="102"/>
      <c r="S353" s="104">
        <v>1712</v>
      </c>
      <c r="T353" s="102"/>
      <c r="U353" s="104">
        <v>2551</v>
      </c>
      <c r="V353" s="102"/>
      <c r="W353" s="103">
        <v>659</v>
      </c>
      <c r="X353" s="102"/>
      <c r="Y353" s="103">
        <v>241</v>
      </c>
      <c r="Z353" s="102"/>
      <c r="AA353" s="103">
        <v>125</v>
      </c>
      <c r="AB353" s="102"/>
      <c r="AC353" s="103">
        <v>276</v>
      </c>
      <c r="AD353" s="102"/>
      <c r="AE353" s="102"/>
      <c r="AF353" s="102"/>
      <c r="AG353" s="103">
        <v>359</v>
      </c>
      <c r="AH353" s="102"/>
      <c r="AI353" s="103">
        <v>156</v>
      </c>
      <c r="AJ353" s="102"/>
      <c r="AK353" s="102"/>
      <c r="AL353" s="102"/>
      <c r="AM353" s="103">
        <v>669</v>
      </c>
      <c r="AN353" s="102"/>
      <c r="AO353" s="103">
        <v>621</v>
      </c>
      <c r="AP353" s="102"/>
      <c r="AQ353" s="102"/>
      <c r="AR353" s="102"/>
      <c r="AS353" s="102"/>
      <c r="AT353" s="102"/>
      <c r="AU353" s="102"/>
      <c r="AV353" s="102"/>
      <c r="AW353" s="103">
        <v>345</v>
      </c>
      <c r="AX353" s="102"/>
      <c r="AY353" s="103">
        <v>232</v>
      </c>
      <c r="AZ353" s="102"/>
      <c r="BA353" s="103">
        <v>264</v>
      </c>
      <c r="BB353" s="102"/>
      <c r="BC353" s="102"/>
      <c r="BD353" s="102"/>
      <c r="BE353" s="102"/>
      <c r="BF353" s="102"/>
      <c r="BG353" s="103">
        <v>353</v>
      </c>
      <c r="BH353" s="102"/>
      <c r="BI353" s="103">
        <v>152</v>
      </c>
      <c r="BJ353" s="102"/>
      <c r="BK353" s="103">
        <v>274</v>
      </c>
      <c r="BL353" s="102"/>
      <c r="BM353" s="102"/>
      <c r="BN353" s="102"/>
      <c r="BO353" s="103">
        <v>480</v>
      </c>
      <c r="BP353" s="102"/>
      <c r="BQ353" s="109">
        <v>91</v>
      </c>
      <c r="BR353" s="102"/>
      <c r="BS353" s="103">
        <v>402</v>
      </c>
      <c r="BT353" s="102"/>
      <c r="BU353" s="102"/>
      <c r="BV353" s="102"/>
      <c r="BW353" s="102"/>
      <c r="BX353" s="102"/>
      <c r="BY353" s="109">
        <v>67</v>
      </c>
      <c r="BZ353" s="102"/>
      <c r="CA353" s="102"/>
      <c r="CB353" s="102"/>
      <c r="CC353" s="102"/>
      <c r="CD353" s="102"/>
      <c r="CE353" s="102"/>
      <c r="CF353" s="102"/>
      <c r="CG353" s="102"/>
      <c r="CH353" s="102"/>
      <c r="CI353" s="103">
        <v>212</v>
      </c>
      <c r="CJ353" s="102"/>
      <c r="CK353" s="103">
        <v>343</v>
      </c>
      <c r="CL353" s="102"/>
      <c r="CM353" s="103">
        <v>581</v>
      </c>
      <c r="CN353" s="102"/>
      <c r="CO353" s="102"/>
      <c r="CP353" s="102"/>
      <c r="CQ353" s="102"/>
      <c r="CR353" s="102"/>
      <c r="CS353" s="103">
        <v>185</v>
      </c>
      <c r="CT353" s="102"/>
      <c r="CU353" s="102"/>
      <c r="CV353" s="102"/>
      <c r="CW353" s="102"/>
      <c r="CX353" s="102"/>
      <c r="CY353" s="103">
        <v>237</v>
      </c>
      <c r="CZ353" s="102"/>
      <c r="DA353" s="102"/>
      <c r="DB353" s="102"/>
      <c r="DC353" s="102"/>
      <c r="DD353" s="102"/>
      <c r="DE353" s="102"/>
      <c r="DF353" s="102"/>
      <c r="DG353" s="102"/>
      <c r="DH353" s="102"/>
      <c r="DI353" s="102"/>
      <c r="DJ353" s="102"/>
      <c r="DK353" s="102"/>
      <c r="DL353" s="102"/>
      <c r="DM353" s="102"/>
      <c r="DN353" s="102"/>
      <c r="DO353" s="102"/>
      <c r="DP353" s="102"/>
      <c r="DQ353" s="102"/>
      <c r="DR353" s="102"/>
      <c r="DS353" s="102"/>
      <c r="DT353" s="102"/>
      <c r="DU353" s="102"/>
      <c r="DV353" s="102"/>
      <c r="DW353" s="102"/>
      <c r="DX353" s="102"/>
    </row>
    <row r="354" spans="1:128" x14ac:dyDescent="0.2">
      <c r="A354" s="105" t="s">
        <v>361</v>
      </c>
      <c r="B354" s="102"/>
      <c r="C354" s="109">
        <v>34</v>
      </c>
      <c r="D354" s="102"/>
      <c r="E354" s="103">
        <v>101</v>
      </c>
      <c r="F354" s="102"/>
      <c r="G354" s="109">
        <v>58</v>
      </c>
      <c r="H354" s="102"/>
      <c r="I354" s="109">
        <v>37</v>
      </c>
      <c r="J354" s="102"/>
      <c r="K354" s="103">
        <v>107</v>
      </c>
      <c r="L354" s="102"/>
      <c r="M354" s="103">
        <v>188</v>
      </c>
      <c r="N354" s="102"/>
      <c r="O354" s="103">
        <v>171</v>
      </c>
      <c r="P354" s="102"/>
      <c r="Q354" s="103">
        <v>232</v>
      </c>
      <c r="R354" s="102"/>
      <c r="S354" s="103">
        <v>221</v>
      </c>
      <c r="T354" s="102"/>
      <c r="U354" s="103">
        <v>249</v>
      </c>
      <c r="V354" s="102"/>
      <c r="W354" s="103">
        <v>102</v>
      </c>
      <c r="X354" s="102"/>
      <c r="Y354" s="109">
        <v>89</v>
      </c>
      <c r="Z354" s="102"/>
      <c r="AA354" s="103">
        <v>101</v>
      </c>
      <c r="AB354" s="102"/>
      <c r="AC354" s="103">
        <v>103</v>
      </c>
      <c r="AD354" s="102"/>
      <c r="AE354" s="103">
        <v>125</v>
      </c>
      <c r="AF354" s="102"/>
      <c r="AG354" s="103">
        <v>279</v>
      </c>
      <c r="AH354" s="102"/>
      <c r="AI354" s="109">
        <v>52</v>
      </c>
      <c r="AJ354" s="102"/>
      <c r="AK354" s="109">
        <v>21</v>
      </c>
      <c r="AL354" s="102"/>
      <c r="AM354" s="109">
        <v>89</v>
      </c>
      <c r="AN354" s="102"/>
      <c r="AO354" s="103">
        <v>117</v>
      </c>
      <c r="AP354" s="102"/>
      <c r="AQ354" s="109">
        <v>31</v>
      </c>
      <c r="AR354" s="102"/>
      <c r="AS354" s="109">
        <v>95</v>
      </c>
      <c r="AT354" s="102"/>
      <c r="AU354" s="102"/>
      <c r="AV354" s="102"/>
      <c r="AW354" s="109">
        <v>74</v>
      </c>
      <c r="AX354" s="102"/>
      <c r="AY354" s="102"/>
      <c r="AZ354" s="102"/>
      <c r="BA354" s="109">
        <v>37</v>
      </c>
      <c r="BB354" s="102"/>
      <c r="BC354" s="102"/>
      <c r="BD354" s="102"/>
      <c r="BE354" s="109">
        <v>76</v>
      </c>
      <c r="BF354" s="102"/>
      <c r="BG354" s="102"/>
      <c r="BH354" s="102"/>
      <c r="BI354" s="109">
        <v>61</v>
      </c>
      <c r="BJ354" s="102"/>
      <c r="BK354" s="109">
        <v>43</v>
      </c>
      <c r="BL354" s="102"/>
      <c r="BM354" s="102"/>
      <c r="BN354" s="102"/>
      <c r="BO354" s="109">
        <v>52</v>
      </c>
      <c r="BP354" s="102"/>
      <c r="BQ354" s="103">
        <v>157</v>
      </c>
      <c r="BR354" s="102"/>
      <c r="BS354" s="109">
        <v>17</v>
      </c>
      <c r="BT354" s="102"/>
      <c r="BU354" s="102"/>
      <c r="BV354" s="102"/>
      <c r="BW354" s="109">
        <v>23</v>
      </c>
      <c r="BX354" s="102"/>
      <c r="BY354" s="102"/>
      <c r="BZ354" s="102"/>
      <c r="CA354" s="102"/>
      <c r="CB354" s="102"/>
      <c r="CC354" s="102"/>
      <c r="CD354" s="102"/>
      <c r="CE354" s="102"/>
      <c r="CF354" s="102"/>
      <c r="CG354" s="102"/>
      <c r="CH354" s="102"/>
      <c r="CI354" s="111">
        <v>8</v>
      </c>
      <c r="CJ354" s="102"/>
      <c r="CK354" s="102"/>
      <c r="CL354" s="102"/>
      <c r="CM354" s="103">
        <v>149</v>
      </c>
      <c r="CN354" s="102"/>
      <c r="CO354" s="102"/>
      <c r="CP354" s="102"/>
      <c r="CQ354" s="102"/>
      <c r="CR354" s="102"/>
      <c r="CS354" s="102"/>
      <c r="CT354" s="102"/>
      <c r="CU354" s="102"/>
      <c r="CV354" s="102"/>
      <c r="CW354" s="102"/>
      <c r="CX354" s="102"/>
      <c r="CY354" s="102"/>
      <c r="CZ354" s="102"/>
      <c r="DA354" s="102"/>
      <c r="DB354" s="102"/>
      <c r="DC354" s="102"/>
      <c r="DD354" s="102"/>
      <c r="DE354" s="102"/>
      <c r="DF354" s="102"/>
      <c r="DG354" s="102"/>
      <c r="DH354" s="102"/>
      <c r="DI354" s="102"/>
      <c r="DJ354" s="102"/>
      <c r="DK354" s="102"/>
      <c r="DL354" s="102"/>
      <c r="DM354" s="102"/>
      <c r="DN354" s="102"/>
      <c r="DO354" s="102"/>
      <c r="DP354" s="102"/>
      <c r="DQ354" s="102"/>
      <c r="DR354" s="102"/>
      <c r="DS354" s="102"/>
      <c r="DT354" s="102"/>
      <c r="DU354" s="102"/>
      <c r="DV354" s="102"/>
      <c r="DW354" s="102"/>
      <c r="DX354" s="102"/>
    </row>
    <row r="355" spans="1:128" x14ac:dyDescent="0.2">
      <c r="A355" s="105" t="s">
        <v>362</v>
      </c>
      <c r="B355" s="102"/>
      <c r="C355" s="102"/>
      <c r="D355" s="102"/>
      <c r="E355" s="103">
        <v>364</v>
      </c>
      <c r="F355" s="102"/>
      <c r="G355" s="103">
        <v>215</v>
      </c>
      <c r="H355" s="102"/>
      <c r="I355" s="102"/>
      <c r="J355" s="102"/>
      <c r="K355" s="103">
        <v>113</v>
      </c>
      <c r="L355" s="102"/>
      <c r="M355" s="102"/>
      <c r="N355" s="102"/>
      <c r="O355" s="102"/>
      <c r="P355" s="102"/>
      <c r="Q355" s="103">
        <v>192</v>
      </c>
      <c r="R355" s="102"/>
      <c r="S355" s="102"/>
      <c r="T355" s="102"/>
      <c r="U355" s="103">
        <v>150</v>
      </c>
      <c r="V355" s="102"/>
      <c r="W355" s="102"/>
      <c r="X355" s="102"/>
      <c r="Y355" s="102"/>
      <c r="Z355" s="102"/>
      <c r="AA355" s="102"/>
      <c r="AB355" s="102"/>
      <c r="AC355" s="103">
        <v>500</v>
      </c>
      <c r="AD355" s="102"/>
      <c r="AE355" s="102"/>
      <c r="AF355" s="102"/>
      <c r="AG355" s="103">
        <v>122</v>
      </c>
      <c r="AH355" s="102"/>
      <c r="AI355" s="102"/>
      <c r="AJ355" s="102"/>
      <c r="AK355" s="102"/>
      <c r="AL355" s="102"/>
      <c r="AM355" s="102"/>
      <c r="AN355" s="102"/>
      <c r="AO355" s="102"/>
      <c r="AP355" s="102"/>
      <c r="AQ355" s="102"/>
      <c r="AR355" s="102"/>
      <c r="AS355" s="102"/>
      <c r="AT355" s="102"/>
      <c r="AU355" s="102"/>
      <c r="AV355" s="102"/>
      <c r="AW355" s="102"/>
      <c r="AX355" s="102"/>
      <c r="AY355" s="102"/>
      <c r="AZ355" s="102"/>
      <c r="BA355" s="102"/>
      <c r="BB355" s="102"/>
      <c r="BC355" s="102"/>
      <c r="BD355" s="102"/>
      <c r="BE355" s="102"/>
      <c r="BF355" s="102"/>
      <c r="BG355" s="102"/>
      <c r="BH355" s="102"/>
      <c r="BI355" s="102"/>
      <c r="BJ355" s="102"/>
      <c r="BK355" s="102"/>
      <c r="BL355" s="102"/>
      <c r="BM355" s="102"/>
      <c r="BN355" s="102"/>
      <c r="BO355" s="102"/>
      <c r="BP355" s="102"/>
      <c r="BQ355" s="102"/>
      <c r="BR355" s="102"/>
      <c r="BS355" s="102"/>
      <c r="BT355" s="102"/>
      <c r="BU355" s="102"/>
      <c r="BV355" s="102"/>
      <c r="BW355" s="102"/>
      <c r="BX355" s="102"/>
      <c r="BY355" s="102"/>
      <c r="BZ355" s="102"/>
      <c r="CA355" s="102"/>
      <c r="CB355" s="102"/>
      <c r="CC355" s="102"/>
      <c r="CD355" s="102"/>
      <c r="CE355" s="102"/>
      <c r="CF355" s="102"/>
      <c r="CG355" s="102"/>
      <c r="CH355" s="102"/>
      <c r="CI355" s="102"/>
      <c r="CJ355" s="102"/>
      <c r="CK355" s="102"/>
      <c r="CL355" s="102"/>
      <c r="CM355" s="102"/>
      <c r="CN355" s="102"/>
      <c r="CO355" s="102"/>
      <c r="CP355" s="102"/>
      <c r="CQ355" s="102"/>
      <c r="CR355" s="102"/>
      <c r="CS355" s="102"/>
      <c r="CT355" s="102"/>
      <c r="CU355" s="102"/>
      <c r="CV355" s="102"/>
      <c r="CW355" s="102"/>
      <c r="CX355" s="102"/>
      <c r="CY355" s="102"/>
      <c r="CZ355" s="102"/>
      <c r="DA355" s="102"/>
      <c r="DB355" s="102"/>
      <c r="DC355" s="102"/>
      <c r="DD355" s="102"/>
      <c r="DE355" s="102"/>
      <c r="DF355" s="102"/>
      <c r="DG355" s="102"/>
      <c r="DH355" s="102"/>
      <c r="DI355" s="102"/>
      <c r="DJ355" s="102"/>
      <c r="DK355" s="102"/>
      <c r="DL355" s="102"/>
      <c r="DM355" s="102"/>
      <c r="DN355" s="102"/>
      <c r="DO355" s="102"/>
      <c r="DP355" s="102"/>
      <c r="DQ355" s="102"/>
      <c r="DR355" s="102"/>
      <c r="DS355" s="102"/>
      <c r="DT355" s="102"/>
      <c r="DU355" s="102"/>
      <c r="DV355" s="102"/>
      <c r="DW355" s="102"/>
      <c r="DX355" s="102"/>
    </row>
    <row r="356" spans="1:128" x14ac:dyDescent="0.2">
      <c r="A356" s="105" t="s">
        <v>363</v>
      </c>
      <c r="B356" s="102"/>
      <c r="C356" s="103">
        <v>549</v>
      </c>
      <c r="D356" s="102"/>
      <c r="E356" s="103">
        <v>612</v>
      </c>
      <c r="F356" s="102"/>
      <c r="G356" s="103">
        <v>605</v>
      </c>
      <c r="H356" s="102"/>
      <c r="I356" s="103">
        <v>577</v>
      </c>
      <c r="J356" s="102"/>
      <c r="K356" s="103">
        <v>460</v>
      </c>
      <c r="L356" s="102"/>
      <c r="M356" s="103">
        <v>428</v>
      </c>
      <c r="N356" s="102"/>
      <c r="O356" s="103">
        <v>353</v>
      </c>
      <c r="P356" s="102"/>
      <c r="Q356" s="103">
        <v>488</v>
      </c>
      <c r="R356" s="102"/>
      <c r="S356" s="103">
        <v>107</v>
      </c>
      <c r="T356" s="102"/>
      <c r="U356" s="103">
        <v>239</v>
      </c>
      <c r="V356" s="102"/>
      <c r="W356" s="103">
        <v>337</v>
      </c>
      <c r="X356" s="102"/>
      <c r="Y356" s="103">
        <v>129</v>
      </c>
      <c r="Z356" s="102"/>
      <c r="AA356" s="103">
        <v>316</v>
      </c>
      <c r="AB356" s="102"/>
      <c r="AC356" s="103">
        <v>295</v>
      </c>
      <c r="AD356" s="102"/>
      <c r="AE356" s="103">
        <v>290</v>
      </c>
      <c r="AF356" s="102"/>
      <c r="AG356" s="103">
        <v>337</v>
      </c>
      <c r="AH356" s="102"/>
      <c r="AI356" s="103">
        <v>752</v>
      </c>
      <c r="AJ356" s="102"/>
      <c r="AK356" s="103">
        <v>376</v>
      </c>
      <c r="AL356" s="102"/>
      <c r="AM356" s="103">
        <v>311</v>
      </c>
      <c r="AN356" s="102"/>
      <c r="AO356" s="103">
        <v>186</v>
      </c>
      <c r="AP356" s="102"/>
      <c r="AQ356" s="103">
        <v>176</v>
      </c>
      <c r="AR356" s="102"/>
      <c r="AS356" s="102"/>
      <c r="AT356" s="102"/>
      <c r="AU356" s="102"/>
      <c r="AV356" s="102"/>
      <c r="AW356" s="102"/>
      <c r="AX356" s="102"/>
      <c r="AY356" s="109">
        <v>23</v>
      </c>
      <c r="AZ356" s="102"/>
      <c r="BA356" s="102"/>
      <c r="BB356" s="102"/>
      <c r="BC356" s="102"/>
      <c r="BD356" s="102"/>
      <c r="BE356" s="109">
        <v>37</v>
      </c>
      <c r="BF356" s="102"/>
      <c r="BG356" s="102"/>
      <c r="BH356" s="102"/>
      <c r="BI356" s="102"/>
      <c r="BJ356" s="102"/>
      <c r="BK356" s="102"/>
      <c r="BL356" s="102"/>
      <c r="BM356" s="109">
        <v>29</v>
      </c>
      <c r="BN356" s="102"/>
      <c r="BO356" s="102"/>
      <c r="BP356" s="102"/>
      <c r="BQ356" s="102"/>
      <c r="BR356" s="102"/>
      <c r="BS356" s="102"/>
      <c r="BT356" s="102"/>
      <c r="BU356" s="102"/>
      <c r="BV356" s="102"/>
      <c r="BW356" s="102"/>
      <c r="BX356" s="102"/>
      <c r="BY356" s="103">
        <v>124</v>
      </c>
      <c r="BZ356" s="102"/>
      <c r="CA356" s="102"/>
      <c r="CB356" s="102"/>
      <c r="CC356" s="102"/>
      <c r="CD356" s="102"/>
      <c r="CE356" s="102"/>
      <c r="CF356" s="102"/>
      <c r="CG356" s="102"/>
      <c r="CH356" s="102"/>
      <c r="CI356" s="102"/>
      <c r="CJ356" s="102"/>
      <c r="CK356" s="102"/>
      <c r="CL356" s="102"/>
      <c r="CM356" s="102"/>
      <c r="CN356" s="102"/>
      <c r="CO356" s="102"/>
      <c r="CP356" s="102"/>
      <c r="CQ356" s="102"/>
      <c r="CR356" s="102"/>
      <c r="CS356" s="109">
        <v>63</v>
      </c>
      <c r="CT356" s="102"/>
      <c r="CU356" s="102"/>
      <c r="CV356" s="102"/>
      <c r="CW356" s="109">
        <v>63</v>
      </c>
      <c r="CX356" s="102"/>
      <c r="CY356" s="109">
        <v>63</v>
      </c>
      <c r="CZ356" s="102"/>
      <c r="DA356" s="102"/>
      <c r="DB356" s="102"/>
      <c r="DC356" s="102"/>
      <c r="DD356" s="102"/>
      <c r="DE356" s="102"/>
      <c r="DF356" s="102"/>
      <c r="DG356" s="102"/>
      <c r="DH356" s="102"/>
      <c r="DI356" s="102"/>
      <c r="DJ356" s="102"/>
      <c r="DK356" s="102"/>
      <c r="DL356" s="102"/>
      <c r="DM356" s="102"/>
      <c r="DN356" s="102"/>
      <c r="DO356" s="102"/>
      <c r="DP356" s="102"/>
      <c r="DQ356" s="102"/>
      <c r="DR356" s="102"/>
      <c r="DS356" s="102"/>
      <c r="DT356" s="102"/>
      <c r="DU356" s="102"/>
      <c r="DV356" s="102"/>
      <c r="DW356" s="102"/>
      <c r="DX356" s="102"/>
    </row>
    <row r="357" spans="1:128" x14ac:dyDescent="0.2">
      <c r="A357" s="105" t="s">
        <v>364</v>
      </c>
      <c r="B357" s="102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  <c r="AA357" s="102"/>
      <c r="AB357" s="102"/>
      <c r="AC357" s="102"/>
      <c r="AD357" s="102"/>
      <c r="AE357" s="102"/>
      <c r="AF357" s="102"/>
      <c r="AG357" s="102"/>
      <c r="AH357" s="102"/>
      <c r="AI357" s="102"/>
      <c r="AJ357" s="102"/>
      <c r="AK357" s="102"/>
      <c r="AL357" s="102"/>
      <c r="AM357" s="102"/>
      <c r="AN357" s="102"/>
      <c r="AO357" s="102"/>
      <c r="AP357" s="102"/>
      <c r="AQ357" s="102"/>
      <c r="AR357" s="102"/>
      <c r="AS357" s="102"/>
      <c r="AT357" s="102"/>
      <c r="AU357" s="102"/>
      <c r="AV357" s="102"/>
      <c r="AW357" s="102"/>
      <c r="AX357" s="102"/>
      <c r="AY357" s="102"/>
      <c r="AZ357" s="102"/>
      <c r="BA357" s="102"/>
      <c r="BB357" s="102"/>
      <c r="BC357" s="102"/>
      <c r="BD357" s="102"/>
      <c r="BE357" s="102"/>
      <c r="BF357" s="102"/>
      <c r="BG357" s="102"/>
      <c r="BH357" s="102"/>
      <c r="BI357" s="102"/>
      <c r="BJ357" s="102"/>
      <c r="BK357" s="102"/>
      <c r="BL357" s="102"/>
      <c r="BM357" s="102"/>
      <c r="BN357" s="102"/>
      <c r="BO357" s="102"/>
      <c r="BP357" s="102"/>
      <c r="BQ357" s="102"/>
      <c r="BR357" s="102"/>
      <c r="BS357" s="102"/>
      <c r="BT357" s="102"/>
      <c r="BU357" s="102"/>
      <c r="BV357" s="102"/>
      <c r="BW357" s="102"/>
      <c r="BX357" s="102"/>
      <c r="BY357" s="102"/>
      <c r="BZ357" s="102"/>
      <c r="CA357" s="102"/>
      <c r="CB357" s="102"/>
      <c r="CC357" s="102"/>
      <c r="CD357" s="102"/>
      <c r="CE357" s="102"/>
      <c r="CF357" s="102"/>
      <c r="CG357" s="102"/>
      <c r="CH357" s="102"/>
      <c r="CI357" s="102"/>
      <c r="CJ357" s="102"/>
      <c r="CK357" s="102"/>
      <c r="CL357" s="102"/>
      <c r="CM357" s="102"/>
      <c r="CN357" s="102"/>
      <c r="CO357" s="102"/>
      <c r="CP357" s="102"/>
      <c r="CQ357" s="102"/>
      <c r="CR357" s="102"/>
      <c r="CS357" s="102"/>
      <c r="CT357" s="102"/>
      <c r="CU357" s="102"/>
      <c r="CV357" s="102"/>
      <c r="CW357" s="102"/>
      <c r="CX357" s="102"/>
      <c r="CY357" s="102"/>
      <c r="CZ357" s="102"/>
      <c r="DA357" s="102"/>
      <c r="DB357" s="102"/>
      <c r="DC357" s="102"/>
      <c r="DD357" s="102"/>
      <c r="DE357" s="102"/>
      <c r="DF357" s="102"/>
      <c r="DG357" s="102"/>
      <c r="DH357" s="102"/>
      <c r="DI357" s="102"/>
      <c r="DJ357" s="102"/>
      <c r="DK357" s="102"/>
      <c r="DL357" s="102"/>
      <c r="DM357" s="102"/>
      <c r="DN357" s="102"/>
      <c r="DO357" s="102"/>
      <c r="DP357" s="102"/>
      <c r="DQ357" s="102"/>
      <c r="DR357" s="102"/>
      <c r="DS357" s="102"/>
      <c r="DT357" s="102"/>
      <c r="DU357" s="102"/>
      <c r="DV357" s="102"/>
      <c r="DW357" s="102"/>
      <c r="DX357" s="102"/>
    </row>
    <row r="358" spans="1:128" x14ac:dyDescent="0.2">
      <c r="A358" s="105" t="s">
        <v>366</v>
      </c>
      <c r="B358" s="106">
        <v>257</v>
      </c>
      <c r="C358" s="103">
        <v>680</v>
      </c>
      <c r="D358" s="106">
        <v>156</v>
      </c>
      <c r="E358" s="103">
        <v>757</v>
      </c>
      <c r="F358" s="102"/>
      <c r="G358" s="103">
        <v>239</v>
      </c>
      <c r="H358" s="106">
        <v>171</v>
      </c>
      <c r="I358" s="103">
        <v>205</v>
      </c>
      <c r="J358" s="102"/>
      <c r="K358" s="103">
        <v>303</v>
      </c>
      <c r="L358" s="102"/>
      <c r="M358" s="103">
        <v>414</v>
      </c>
      <c r="N358" s="102"/>
      <c r="O358" s="103">
        <v>238</v>
      </c>
      <c r="P358" s="102"/>
      <c r="Q358" s="103">
        <v>141</v>
      </c>
      <c r="R358" s="102"/>
      <c r="S358" s="109">
        <v>40</v>
      </c>
      <c r="T358" s="102"/>
      <c r="U358" s="103">
        <v>180</v>
      </c>
      <c r="V358" s="102"/>
      <c r="W358" s="103">
        <v>102</v>
      </c>
      <c r="X358" s="106">
        <v>171</v>
      </c>
      <c r="Y358" s="103">
        <v>394</v>
      </c>
      <c r="Z358" s="102"/>
      <c r="AA358" s="109">
        <v>49</v>
      </c>
      <c r="AB358" s="102"/>
      <c r="AC358" s="103">
        <v>296</v>
      </c>
      <c r="AD358" s="102"/>
      <c r="AE358" s="103">
        <v>366</v>
      </c>
      <c r="AF358" s="102"/>
      <c r="AG358" s="103">
        <v>425</v>
      </c>
      <c r="AH358" s="102"/>
      <c r="AI358" s="102"/>
      <c r="AJ358" s="102"/>
      <c r="AK358" s="102"/>
      <c r="AL358" s="102"/>
      <c r="AM358" s="102"/>
      <c r="AN358" s="102"/>
      <c r="AO358" s="102"/>
      <c r="AP358" s="102"/>
      <c r="AQ358" s="109">
        <v>61</v>
      </c>
      <c r="AR358" s="102"/>
      <c r="AS358" s="109">
        <v>65</v>
      </c>
      <c r="AT358" s="102"/>
      <c r="AU358" s="103">
        <v>243</v>
      </c>
      <c r="AV358" s="102"/>
      <c r="AW358" s="102"/>
      <c r="AX358" s="102"/>
      <c r="AY358" s="103">
        <v>206</v>
      </c>
      <c r="AZ358" s="102"/>
      <c r="BA358" s="102"/>
      <c r="BB358" s="102"/>
      <c r="BC358" s="103">
        <v>184</v>
      </c>
      <c r="BD358" s="102"/>
      <c r="BE358" s="102"/>
      <c r="BF358" s="102"/>
      <c r="BG358" s="109">
        <v>86</v>
      </c>
      <c r="BH358" s="102"/>
      <c r="BI358" s="109">
        <v>92</v>
      </c>
      <c r="BJ358" s="102"/>
      <c r="BK358" s="102"/>
      <c r="BL358" s="102"/>
      <c r="BM358" s="102"/>
      <c r="BN358" s="102"/>
      <c r="BO358" s="109">
        <v>97</v>
      </c>
      <c r="BP358" s="102"/>
      <c r="BQ358" s="102"/>
      <c r="BR358" s="102"/>
      <c r="BS358" s="102"/>
      <c r="BT358" s="102"/>
      <c r="BU358" s="109">
        <v>91</v>
      </c>
      <c r="BV358" s="102"/>
      <c r="BW358" s="102"/>
      <c r="BX358" s="102"/>
      <c r="BY358" s="102"/>
      <c r="BZ358" s="102"/>
      <c r="CA358" s="102"/>
      <c r="CB358" s="102"/>
      <c r="CC358" s="109">
        <v>35</v>
      </c>
      <c r="CD358" s="102"/>
      <c r="CE358" s="109">
        <v>30</v>
      </c>
      <c r="CF358" s="102"/>
      <c r="CG358" s="109">
        <v>94</v>
      </c>
      <c r="CH358" s="102"/>
      <c r="CI358" s="102"/>
      <c r="CJ358" s="102"/>
      <c r="CK358" s="102"/>
      <c r="CL358" s="102"/>
      <c r="CM358" s="102"/>
      <c r="CN358" s="102"/>
      <c r="CO358" s="102"/>
      <c r="CP358" s="102"/>
      <c r="CQ358" s="102"/>
      <c r="CR358" s="102"/>
      <c r="CS358" s="109">
        <v>64</v>
      </c>
      <c r="CT358" s="102"/>
      <c r="CU358" s="103">
        <v>156</v>
      </c>
      <c r="CV358" s="102"/>
      <c r="CW358" s="102"/>
      <c r="CX358" s="102"/>
      <c r="CY358" s="109">
        <v>63</v>
      </c>
      <c r="CZ358" s="102"/>
      <c r="DA358" s="102"/>
      <c r="DB358" s="102"/>
      <c r="DC358" s="109">
        <v>61</v>
      </c>
      <c r="DD358" s="102"/>
      <c r="DE358" s="102"/>
      <c r="DF358" s="102"/>
      <c r="DG358" s="109">
        <v>37</v>
      </c>
      <c r="DH358" s="102"/>
      <c r="DI358" s="102"/>
      <c r="DJ358" s="102"/>
      <c r="DK358" s="102"/>
      <c r="DL358" s="102"/>
      <c r="DM358" s="102"/>
      <c r="DN358" s="102"/>
      <c r="DO358" s="102"/>
      <c r="DP358" s="102"/>
      <c r="DQ358" s="102"/>
      <c r="DR358" s="102"/>
      <c r="DS358" s="102"/>
      <c r="DT358" s="102"/>
      <c r="DU358" s="102"/>
      <c r="DV358" s="102"/>
      <c r="DW358" s="102"/>
      <c r="DX358" s="102"/>
    </row>
    <row r="359" spans="1:128" x14ac:dyDescent="0.2">
      <c r="A359" s="105" t="s">
        <v>368</v>
      </c>
      <c r="B359" s="102"/>
      <c r="C359" s="103">
        <v>118</v>
      </c>
      <c r="D359" s="102"/>
      <c r="E359" s="103">
        <v>161</v>
      </c>
      <c r="F359" s="102"/>
      <c r="G359" s="103">
        <v>171</v>
      </c>
      <c r="H359" s="102"/>
      <c r="I359" s="103">
        <v>156</v>
      </c>
      <c r="J359" s="102"/>
      <c r="K359" s="109">
        <v>23</v>
      </c>
      <c r="L359" s="102"/>
      <c r="M359" s="102"/>
      <c r="N359" s="102"/>
      <c r="O359" s="109">
        <v>19</v>
      </c>
      <c r="P359" s="102"/>
      <c r="Q359" s="102"/>
      <c r="R359" s="102"/>
      <c r="S359" s="109">
        <v>26</v>
      </c>
      <c r="T359" s="102"/>
      <c r="U359" s="103">
        <v>109</v>
      </c>
      <c r="V359" s="102"/>
      <c r="W359" s="109">
        <v>30</v>
      </c>
      <c r="X359" s="102"/>
      <c r="Y359" s="109">
        <v>21</v>
      </c>
      <c r="Z359" s="102"/>
      <c r="AA359" s="109">
        <v>98</v>
      </c>
      <c r="AB359" s="102"/>
      <c r="AC359" s="109">
        <v>23</v>
      </c>
      <c r="AD359" s="102"/>
      <c r="AE359" s="109">
        <v>32</v>
      </c>
      <c r="AF359" s="102"/>
      <c r="AG359" s="109">
        <v>26</v>
      </c>
      <c r="AH359" s="102"/>
      <c r="AI359" s="109">
        <v>52</v>
      </c>
      <c r="AJ359" s="102"/>
      <c r="AK359" s="102"/>
      <c r="AL359" s="102"/>
      <c r="AM359" s="109">
        <v>53</v>
      </c>
      <c r="AN359" s="102"/>
      <c r="AO359" s="103">
        <v>140</v>
      </c>
      <c r="AP359" s="102"/>
      <c r="AQ359" s="103">
        <v>117</v>
      </c>
      <c r="AR359" s="102"/>
      <c r="AS359" s="109">
        <v>64</v>
      </c>
      <c r="AT359" s="102"/>
      <c r="AU359" s="103">
        <v>107</v>
      </c>
      <c r="AV359" s="102"/>
      <c r="AW359" s="103">
        <v>108</v>
      </c>
      <c r="AX359" s="102"/>
      <c r="AY359" s="109">
        <v>23</v>
      </c>
      <c r="AZ359" s="102"/>
      <c r="BA359" s="109">
        <v>41</v>
      </c>
      <c r="BB359" s="102"/>
      <c r="BC359" s="109">
        <v>47</v>
      </c>
      <c r="BD359" s="102"/>
      <c r="BE359" s="109">
        <v>69</v>
      </c>
      <c r="BF359" s="102"/>
      <c r="BG359" s="109">
        <v>22</v>
      </c>
      <c r="BH359" s="102"/>
      <c r="BI359" s="109">
        <v>56</v>
      </c>
      <c r="BJ359" s="102"/>
      <c r="BK359" s="109">
        <v>82</v>
      </c>
      <c r="BL359" s="102"/>
      <c r="BM359" s="109">
        <v>37</v>
      </c>
      <c r="BN359" s="102"/>
      <c r="BO359" s="103">
        <v>107</v>
      </c>
      <c r="BP359" s="102"/>
      <c r="BQ359" s="109">
        <v>39</v>
      </c>
      <c r="BR359" s="102"/>
      <c r="BS359" s="109">
        <v>21</v>
      </c>
      <c r="BT359" s="102"/>
      <c r="BU359" s="103">
        <v>141</v>
      </c>
      <c r="BV359" s="102"/>
      <c r="BW359" s="103">
        <v>195</v>
      </c>
      <c r="BX359" s="102"/>
      <c r="BY359" s="109">
        <v>27</v>
      </c>
      <c r="BZ359" s="102"/>
      <c r="CA359" s="109">
        <v>37</v>
      </c>
      <c r="CB359" s="102"/>
      <c r="CC359" s="109">
        <v>87</v>
      </c>
      <c r="CD359" s="102"/>
      <c r="CE359" s="103">
        <v>142</v>
      </c>
      <c r="CF359" s="102"/>
      <c r="CG359" s="109">
        <v>88</v>
      </c>
      <c r="CH359" s="102"/>
      <c r="CI359" s="109">
        <v>82</v>
      </c>
      <c r="CJ359" s="102"/>
      <c r="CK359" s="102"/>
      <c r="CL359" s="102"/>
      <c r="CM359" s="102"/>
      <c r="CN359" s="102"/>
      <c r="CO359" s="102"/>
      <c r="CP359" s="102"/>
      <c r="CQ359" s="109">
        <v>41</v>
      </c>
      <c r="CR359" s="102"/>
      <c r="CS359" s="102"/>
      <c r="CT359" s="102"/>
      <c r="CU359" s="109">
        <v>49</v>
      </c>
      <c r="CV359" s="102"/>
      <c r="CW359" s="109">
        <v>54</v>
      </c>
      <c r="CX359" s="102"/>
      <c r="CY359" s="103">
        <v>119</v>
      </c>
      <c r="CZ359" s="102"/>
      <c r="DA359" s="102"/>
      <c r="DB359" s="102"/>
      <c r="DC359" s="103">
        <v>230</v>
      </c>
      <c r="DD359" s="102"/>
      <c r="DE359" s="103">
        <v>206</v>
      </c>
      <c r="DF359" s="102"/>
      <c r="DG359" s="102"/>
      <c r="DH359" s="102"/>
      <c r="DI359" s="102"/>
      <c r="DJ359" s="102"/>
      <c r="DK359" s="102"/>
      <c r="DL359" s="102"/>
      <c r="DM359" s="102"/>
      <c r="DN359" s="102"/>
      <c r="DO359" s="102"/>
      <c r="DP359" s="102"/>
      <c r="DQ359" s="102"/>
      <c r="DR359" s="102"/>
      <c r="DS359" s="102"/>
      <c r="DT359" s="102"/>
      <c r="DU359" s="102"/>
      <c r="DV359" s="102"/>
      <c r="DW359" s="102"/>
      <c r="DX359" s="102"/>
    </row>
    <row r="360" spans="1:128" x14ac:dyDescent="0.2">
      <c r="A360" s="105" t="s">
        <v>370</v>
      </c>
      <c r="B360" s="113">
        <v>2987069</v>
      </c>
      <c r="C360" s="115">
        <v>350369</v>
      </c>
      <c r="D360" s="113">
        <v>3531811</v>
      </c>
      <c r="E360" s="115">
        <v>365798</v>
      </c>
      <c r="F360" s="113">
        <v>2726634</v>
      </c>
      <c r="G360" s="115">
        <v>335612</v>
      </c>
      <c r="H360" s="113">
        <v>3060868</v>
      </c>
      <c r="I360" s="115">
        <v>389246</v>
      </c>
      <c r="J360" s="113">
        <v>3872594</v>
      </c>
      <c r="K360" s="115">
        <v>382655</v>
      </c>
      <c r="L360" s="113">
        <v>3007256</v>
      </c>
      <c r="M360" s="115">
        <v>358885</v>
      </c>
      <c r="N360" s="113">
        <v>2841455</v>
      </c>
      <c r="O360" s="115">
        <v>343312</v>
      </c>
      <c r="P360" s="113">
        <v>3450812</v>
      </c>
      <c r="Q360" s="115">
        <v>359811</v>
      </c>
      <c r="R360" s="113">
        <v>2792898</v>
      </c>
      <c r="S360" s="115">
        <v>326754</v>
      </c>
      <c r="T360" s="113">
        <v>2559422</v>
      </c>
      <c r="U360" s="115">
        <v>296120</v>
      </c>
      <c r="V360" s="113">
        <v>3332948</v>
      </c>
      <c r="W360" s="115">
        <v>351884</v>
      </c>
      <c r="X360" s="113">
        <v>2625025</v>
      </c>
      <c r="Y360" s="115">
        <v>314836</v>
      </c>
      <c r="Z360" s="113">
        <v>2564682</v>
      </c>
      <c r="AA360" s="115">
        <v>317583</v>
      </c>
      <c r="AB360" s="113">
        <v>3010638</v>
      </c>
      <c r="AC360" s="115">
        <v>309063</v>
      </c>
      <c r="AD360" s="113">
        <v>2247062</v>
      </c>
      <c r="AE360" s="115">
        <v>281663</v>
      </c>
      <c r="AF360" s="113">
        <v>2450300</v>
      </c>
      <c r="AG360" s="115">
        <v>340847</v>
      </c>
      <c r="AH360" s="113">
        <v>3033134</v>
      </c>
      <c r="AI360" s="115">
        <v>311101</v>
      </c>
      <c r="AJ360" s="113">
        <v>2232509</v>
      </c>
      <c r="AK360" s="115">
        <v>302635</v>
      </c>
      <c r="AL360" s="113">
        <v>2349321</v>
      </c>
      <c r="AM360" s="115">
        <v>307029</v>
      </c>
      <c r="AN360" s="113">
        <v>1883171</v>
      </c>
      <c r="AO360" s="115">
        <v>277420</v>
      </c>
      <c r="AP360" s="113">
        <v>1353510</v>
      </c>
      <c r="AQ360" s="115">
        <v>215948</v>
      </c>
      <c r="AR360" s="113">
        <v>1866455</v>
      </c>
      <c r="AS360" s="115">
        <v>221772</v>
      </c>
      <c r="AT360" s="113">
        <v>2218358</v>
      </c>
      <c r="AU360" s="115">
        <v>239795</v>
      </c>
      <c r="AV360" s="113">
        <v>1655707</v>
      </c>
      <c r="AW360" s="115">
        <v>208260</v>
      </c>
      <c r="AX360" s="113">
        <v>1590152</v>
      </c>
      <c r="AY360" s="115">
        <v>204254</v>
      </c>
      <c r="AZ360" s="113">
        <v>1875762</v>
      </c>
      <c r="BA360" s="115">
        <v>199375</v>
      </c>
      <c r="BB360" s="113">
        <v>1540623</v>
      </c>
      <c r="BC360" s="115">
        <v>194594</v>
      </c>
      <c r="BD360" s="113">
        <v>1658553</v>
      </c>
      <c r="BE360" s="115">
        <v>222713</v>
      </c>
      <c r="BF360" s="113">
        <v>2151259</v>
      </c>
      <c r="BG360" s="115">
        <v>194335</v>
      </c>
      <c r="BH360" s="113">
        <v>1593443</v>
      </c>
      <c r="BI360" s="115">
        <v>204432</v>
      </c>
      <c r="BJ360" s="113">
        <v>1546324</v>
      </c>
      <c r="BK360" s="115">
        <v>198868</v>
      </c>
      <c r="BL360" s="113">
        <v>2020992</v>
      </c>
      <c r="BM360" s="115">
        <v>212095</v>
      </c>
      <c r="BN360" s="113">
        <v>1707782</v>
      </c>
      <c r="BO360" s="115">
        <v>192356</v>
      </c>
      <c r="BP360" s="113">
        <v>1467050</v>
      </c>
      <c r="BQ360" s="115">
        <v>154667</v>
      </c>
      <c r="BR360" s="113">
        <v>1851142</v>
      </c>
      <c r="BS360" s="115">
        <v>166371</v>
      </c>
      <c r="BT360" s="113">
        <v>2807724</v>
      </c>
      <c r="BU360" s="115">
        <v>159812</v>
      </c>
      <c r="BV360" s="113">
        <v>2759645</v>
      </c>
      <c r="BW360" s="115">
        <v>160036</v>
      </c>
      <c r="BX360" s="113">
        <v>4015330</v>
      </c>
      <c r="BY360" s="115">
        <v>151887</v>
      </c>
      <c r="BZ360" s="113">
        <v>3000739</v>
      </c>
      <c r="CA360" s="115">
        <v>147348</v>
      </c>
      <c r="CB360" s="113">
        <v>3699964</v>
      </c>
      <c r="CC360" s="115">
        <v>151741</v>
      </c>
      <c r="CD360" s="113">
        <v>5441652</v>
      </c>
      <c r="CE360" s="115">
        <v>134165</v>
      </c>
      <c r="CF360" s="113">
        <v>4347115</v>
      </c>
      <c r="CG360" s="115">
        <v>146401</v>
      </c>
      <c r="CH360" s="113">
        <v>4365358</v>
      </c>
      <c r="CI360" s="115">
        <v>133980</v>
      </c>
      <c r="CJ360" s="113">
        <v>4776336</v>
      </c>
      <c r="CK360" s="115">
        <v>134838</v>
      </c>
      <c r="CL360" s="108">
        <v>85812</v>
      </c>
      <c r="CM360" s="114">
        <v>28943</v>
      </c>
      <c r="CN360" s="108">
        <v>48472</v>
      </c>
      <c r="CO360" s="114">
        <v>13245</v>
      </c>
      <c r="CP360" s="108">
        <v>11328</v>
      </c>
      <c r="CQ360" s="104">
        <v>9757</v>
      </c>
      <c r="CR360" s="107">
        <v>5925</v>
      </c>
      <c r="CS360" s="104">
        <v>7423</v>
      </c>
      <c r="CT360" s="108">
        <v>16941</v>
      </c>
      <c r="CU360" s="104">
        <v>5707</v>
      </c>
      <c r="CV360" s="108">
        <v>11703</v>
      </c>
      <c r="CW360" s="104">
        <v>3383</v>
      </c>
      <c r="CX360" s="108">
        <v>14958</v>
      </c>
      <c r="CY360" s="104">
        <v>2856</v>
      </c>
      <c r="CZ360" s="107">
        <v>1732</v>
      </c>
      <c r="DA360" s="104">
        <v>1985</v>
      </c>
      <c r="DB360" s="107">
        <v>9140</v>
      </c>
      <c r="DC360" s="104">
        <v>1847</v>
      </c>
      <c r="DD360" s="102"/>
      <c r="DE360" s="104">
        <v>1310</v>
      </c>
      <c r="DF360" s="107">
        <v>1779</v>
      </c>
      <c r="DG360" s="103">
        <v>928</v>
      </c>
      <c r="DH360" s="102"/>
      <c r="DI360" s="102"/>
      <c r="DJ360" s="102"/>
      <c r="DK360" s="102"/>
      <c r="DL360" s="102"/>
      <c r="DM360" s="102"/>
      <c r="DN360" s="102"/>
      <c r="DO360" s="102"/>
      <c r="DP360" s="102"/>
      <c r="DQ360" s="102"/>
      <c r="DR360" s="102"/>
      <c r="DS360" s="102"/>
      <c r="DT360" s="102"/>
      <c r="DU360" s="102"/>
      <c r="DV360" s="102"/>
      <c r="DW360" s="102"/>
      <c r="DX360" s="102"/>
    </row>
    <row r="361" spans="1:128" x14ac:dyDescent="0.2">
      <c r="A361" s="105" t="s">
        <v>371</v>
      </c>
      <c r="B361" s="102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  <c r="AA361" s="109">
        <v>30</v>
      </c>
      <c r="AB361" s="102"/>
      <c r="AC361" s="102"/>
      <c r="AD361" s="102"/>
      <c r="AE361" s="102"/>
      <c r="AF361" s="102"/>
      <c r="AG361" s="102"/>
      <c r="AH361" s="102"/>
      <c r="AI361" s="102"/>
      <c r="AJ361" s="102"/>
      <c r="AK361" s="102"/>
      <c r="AL361" s="102"/>
      <c r="AM361" s="102"/>
      <c r="AN361" s="102"/>
      <c r="AO361" s="102"/>
      <c r="AP361" s="102"/>
      <c r="AQ361" s="102"/>
      <c r="AR361" s="102"/>
      <c r="AS361" s="102"/>
      <c r="AT361" s="102"/>
      <c r="AU361" s="102"/>
      <c r="AV361" s="102"/>
      <c r="AW361" s="102"/>
      <c r="AX361" s="102"/>
      <c r="AY361" s="102"/>
      <c r="AZ361" s="102"/>
      <c r="BA361" s="102"/>
      <c r="BB361" s="102"/>
      <c r="BC361" s="102"/>
      <c r="BD361" s="102"/>
      <c r="BE361" s="102"/>
      <c r="BF361" s="102"/>
      <c r="BG361" s="102"/>
      <c r="BH361" s="102"/>
      <c r="BI361" s="102"/>
      <c r="BJ361" s="102"/>
      <c r="BK361" s="102"/>
      <c r="BL361" s="102"/>
      <c r="BM361" s="102"/>
      <c r="BN361" s="102"/>
      <c r="BO361" s="102"/>
      <c r="BP361" s="102"/>
      <c r="BQ361" s="102"/>
      <c r="BR361" s="102"/>
      <c r="BS361" s="102"/>
      <c r="BT361" s="102"/>
      <c r="BU361" s="102"/>
      <c r="BV361" s="102"/>
      <c r="BW361" s="102"/>
      <c r="BX361" s="102"/>
      <c r="BY361" s="102"/>
      <c r="BZ361" s="102"/>
      <c r="CA361" s="102"/>
      <c r="CB361" s="102"/>
      <c r="CC361" s="102"/>
      <c r="CD361" s="102"/>
      <c r="CE361" s="102"/>
      <c r="CF361" s="102"/>
      <c r="CG361" s="102"/>
      <c r="CH361" s="102"/>
      <c r="CI361" s="102"/>
      <c r="CJ361" s="102"/>
      <c r="CK361" s="102"/>
      <c r="CL361" s="102"/>
      <c r="CM361" s="102"/>
      <c r="CN361" s="102"/>
      <c r="CO361" s="102"/>
      <c r="CP361" s="102"/>
      <c r="CQ361" s="102"/>
      <c r="CR361" s="102"/>
      <c r="CS361" s="102"/>
      <c r="CT361" s="102"/>
      <c r="CU361" s="102"/>
      <c r="CV361" s="102"/>
      <c r="CW361" s="102"/>
      <c r="CX361" s="102"/>
      <c r="CY361" s="102"/>
      <c r="CZ361" s="102"/>
      <c r="DA361" s="102"/>
      <c r="DB361" s="102"/>
      <c r="DC361" s="102"/>
      <c r="DD361" s="102"/>
      <c r="DE361" s="102"/>
      <c r="DF361" s="102"/>
      <c r="DG361" s="102"/>
      <c r="DH361" s="102"/>
      <c r="DI361" s="102"/>
      <c r="DJ361" s="102"/>
      <c r="DK361" s="102"/>
      <c r="DL361" s="102"/>
      <c r="DM361" s="102"/>
      <c r="DN361" s="102"/>
      <c r="DO361" s="102"/>
      <c r="DP361" s="102"/>
      <c r="DQ361" s="102"/>
      <c r="DR361" s="102"/>
      <c r="DS361" s="102"/>
      <c r="DT361" s="102"/>
      <c r="DU361" s="102"/>
      <c r="DV361" s="102"/>
      <c r="DW361" s="102"/>
      <c r="DX361" s="102"/>
    </row>
    <row r="362" spans="1:128" x14ac:dyDescent="0.2">
      <c r="A362" s="105" t="s">
        <v>375</v>
      </c>
      <c r="B362" s="108">
        <v>17158</v>
      </c>
      <c r="C362" s="104">
        <v>8791</v>
      </c>
      <c r="D362" s="108">
        <v>21317</v>
      </c>
      <c r="E362" s="104">
        <v>9541</v>
      </c>
      <c r="F362" s="108">
        <v>17732</v>
      </c>
      <c r="G362" s="104">
        <v>9408</v>
      </c>
      <c r="H362" s="108">
        <v>14860</v>
      </c>
      <c r="I362" s="104">
        <v>8626</v>
      </c>
      <c r="J362" s="108">
        <v>19540</v>
      </c>
      <c r="K362" s="114">
        <v>10176</v>
      </c>
      <c r="L362" s="108">
        <v>15406</v>
      </c>
      <c r="M362" s="104">
        <v>8461</v>
      </c>
      <c r="N362" s="108">
        <v>13031</v>
      </c>
      <c r="O362" s="104">
        <v>8643</v>
      </c>
      <c r="P362" s="108">
        <v>19845</v>
      </c>
      <c r="Q362" s="104">
        <v>8613</v>
      </c>
      <c r="R362" s="108">
        <v>15978</v>
      </c>
      <c r="S362" s="104">
        <v>8423</v>
      </c>
      <c r="T362" s="108">
        <v>15121</v>
      </c>
      <c r="U362" s="104">
        <v>6992</v>
      </c>
      <c r="V362" s="108">
        <v>19852</v>
      </c>
      <c r="W362" s="104">
        <v>7842</v>
      </c>
      <c r="X362" s="108">
        <v>14885</v>
      </c>
      <c r="Y362" s="104">
        <v>7422</v>
      </c>
      <c r="Z362" s="108">
        <v>15759</v>
      </c>
      <c r="AA362" s="104">
        <v>7859</v>
      </c>
      <c r="AB362" s="108">
        <v>19936</v>
      </c>
      <c r="AC362" s="104">
        <v>8418</v>
      </c>
      <c r="AD362" s="108">
        <v>14976</v>
      </c>
      <c r="AE362" s="104">
        <v>7138</v>
      </c>
      <c r="AF362" s="108">
        <v>19570</v>
      </c>
      <c r="AG362" s="104">
        <v>7804</v>
      </c>
      <c r="AH362" s="108">
        <v>16034</v>
      </c>
      <c r="AI362" s="104">
        <v>6881</v>
      </c>
      <c r="AJ362" s="107">
        <v>9105</v>
      </c>
      <c r="AK362" s="104">
        <v>7074</v>
      </c>
      <c r="AL362" s="107">
        <v>7218</v>
      </c>
      <c r="AM362" s="104">
        <v>5184</v>
      </c>
      <c r="AN362" s="107">
        <v>6198</v>
      </c>
      <c r="AO362" s="104">
        <v>3350</v>
      </c>
      <c r="AP362" s="107">
        <v>2155</v>
      </c>
      <c r="AQ362" s="104">
        <v>2948</v>
      </c>
      <c r="AR362" s="107">
        <v>1117</v>
      </c>
      <c r="AS362" s="104">
        <v>2213</v>
      </c>
      <c r="AT362" s="106">
        <v>351</v>
      </c>
      <c r="AU362" s="104">
        <v>1770</v>
      </c>
      <c r="AV362" s="106">
        <v>339</v>
      </c>
      <c r="AW362" s="104">
        <v>1305</v>
      </c>
      <c r="AX362" s="106">
        <v>256</v>
      </c>
      <c r="AY362" s="103">
        <v>666</v>
      </c>
      <c r="AZ362" s="106">
        <v>155</v>
      </c>
      <c r="BA362" s="103">
        <v>439</v>
      </c>
      <c r="BB362" s="102"/>
      <c r="BC362" s="103">
        <v>279</v>
      </c>
      <c r="BD362" s="102"/>
      <c r="BE362" s="103">
        <v>330</v>
      </c>
      <c r="BF362" s="102"/>
      <c r="BG362" s="103">
        <v>265</v>
      </c>
      <c r="BH362" s="102"/>
      <c r="BI362" s="109">
        <v>96</v>
      </c>
      <c r="BJ362" s="102"/>
      <c r="BK362" s="103">
        <v>206</v>
      </c>
      <c r="BL362" s="110">
        <v>27</v>
      </c>
      <c r="BM362" s="103">
        <v>185</v>
      </c>
      <c r="BN362" s="102"/>
      <c r="BO362" s="103">
        <v>111</v>
      </c>
      <c r="BP362" s="102"/>
      <c r="BQ362" s="109">
        <v>55</v>
      </c>
      <c r="BR362" s="110">
        <v>33</v>
      </c>
      <c r="BS362" s="103">
        <v>117</v>
      </c>
      <c r="BT362" s="102"/>
      <c r="BU362" s="109">
        <v>63</v>
      </c>
      <c r="BV362" s="102"/>
      <c r="BW362" s="103">
        <v>119</v>
      </c>
      <c r="BX362" s="102"/>
      <c r="BY362" s="109">
        <v>67</v>
      </c>
      <c r="BZ362" s="102"/>
      <c r="CA362" s="109">
        <v>60</v>
      </c>
      <c r="CB362" s="102"/>
      <c r="CC362" s="109">
        <v>67</v>
      </c>
      <c r="CD362" s="102"/>
      <c r="CE362" s="109">
        <v>26</v>
      </c>
      <c r="CF362" s="102"/>
      <c r="CG362" s="109">
        <v>21</v>
      </c>
      <c r="CH362" s="102"/>
      <c r="CI362" s="111">
        <v>5</v>
      </c>
      <c r="CJ362" s="102"/>
      <c r="CK362" s="109">
        <v>11</v>
      </c>
      <c r="CL362" s="102"/>
      <c r="CM362" s="109">
        <v>21</v>
      </c>
      <c r="CN362" s="102"/>
      <c r="CO362" s="102"/>
      <c r="CP362" s="102"/>
      <c r="CQ362" s="109">
        <v>22</v>
      </c>
      <c r="CR362" s="102"/>
      <c r="CS362" s="109">
        <v>17</v>
      </c>
      <c r="CT362" s="102"/>
      <c r="CU362" s="109">
        <v>15</v>
      </c>
      <c r="CV362" s="102"/>
      <c r="CW362" s="109">
        <v>11</v>
      </c>
      <c r="CX362" s="102"/>
      <c r="CY362" s="109">
        <v>14</v>
      </c>
      <c r="CZ362" s="102"/>
      <c r="DA362" s="109">
        <v>40</v>
      </c>
      <c r="DB362" s="102"/>
      <c r="DC362" s="109">
        <v>23</v>
      </c>
      <c r="DD362" s="102"/>
      <c r="DE362" s="111">
        <v>6</v>
      </c>
      <c r="DF362" s="102"/>
      <c r="DG362" s="111">
        <v>5</v>
      </c>
      <c r="DH362" s="102"/>
      <c r="DI362" s="102"/>
      <c r="DJ362" s="102"/>
      <c r="DK362" s="102"/>
      <c r="DL362" s="102"/>
      <c r="DM362" s="102"/>
      <c r="DN362" s="102"/>
      <c r="DO362" s="102"/>
      <c r="DP362" s="102"/>
      <c r="DQ362" s="102"/>
      <c r="DR362" s="102"/>
      <c r="DS362" s="102"/>
      <c r="DT362" s="102"/>
      <c r="DU362" s="102"/>
      <c r="DV362" s="102"/>
      <c r="DW362" s="102"/>
      <c r="DX362" s="102"/>
    </row>
    <row r="363" spans="1:128" x14ac:dyDescent="0.2">
      <c r="A363" s="105" t="s">
        <v>382</v>
      </c>
      <c r="B363" s="102"/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  <c r="AA363" s="102"/>
      <c r="AB363" s="102"/>
      <c r="AC363" s="102"/>
      <c r="AD363" s="102"/>
      <c r="AE363" s="102"/>
      <c r="AF363" s="102"/>
      <c r="AG363" s="102"/>
      <c r="AH363" s="102"/>
      <c r="AI363" s="102"/>
      <c r="AJ363" s="102"/>
      <c r="AK363" s="102"/>
      <c r="AL363" s="102"/>
      <c r="AM363" s="102"/>
      <c r="AN363" s="102"/>
      <c r="AO363" s="102"/>
      <c r="AP363" s="102"/>
      <c r="AQ363" s="102"/>
      <c r="AR363" s="102"/>
      <c r="AS363" s="102"/>
      <c r="AT363" s="102"/>
      <c r="AU363" s="102"/>
      <c r="AV363" s="102"/>
      <c r="AW363" s="102"/>
      <c r="AX363" s="102"/>
      <c r="AY363" s="102"/>
      <c r="AZ363" s="102"/>
      <c r="BA363" s="102"/>
      <c r="BB363" s="102"/>
      <c r="BC363" s="102"/>
      <c r="BD363" s="102"/>
      <c r="BE363" s="102"/>
      <c r="BF363" s="102"/>
      <c r="BG363" s="102"/>
      <c r="BH363" s="102"/>
      <c r="BI363" s="102"/>
      <c r="BJ363" s="102"/>
      <c r="BK363" s="102"/>
      <c r="BL363" s="102"/>
      <c r="BM363" s="103">
        <v>124</v>
      </c>
      <c r="BN363" s="102"/>
      <c r="BO363" s="102"/>
      <c r="BP363" s="102"/>
      <c r="BQ363" s="102"/>
      <c r="BR363" s="102"/>
      <c r="BS363" s="102"/>
      <c r="BT363" s="102"/>
      <c r="BU363" s="102"/>
      <c r="BV363" s="102"/>
      <c r="BW363" s="102"/>
      <c r="BX363" s="102"/>
      <c r="BY363" s="102"/>
      <c r="BZ363" s="102"/>
      <c r="CA363" s="102"/>
      <c r="CB363" s="102"/>
      <c r="CC363" s="102"/>
      <c r="CD363" s="102"/>
      <c r="CE363" s="102"/>
      <c r="CF363" s="102"/>
      <c r="CG363" s="102"/>
      <c r="CH363" s="102"/>
      <c r="CI363" s="102"/>
      <c r="CJ363" s="102"/>
      <c r="CK363" s="102"/>
      <c r="CL363" s="102"/>
      <c r="CM363" s="102"/>
      <c r="CN363" s="102"/>
      <c r="CO363" s="102"/>
      <c r="CP363" s="102"/>
      <c r="CQ363" s="102"/>
      <c r="CR363" s="102"/>
      <c r="CS363" s="102"/>
      <c r="CT363" s="102"/>
      <c r="CU363" s="102"/>
      <c r="CV363" s="102"/>
      <c r="CW363" s="102"/>
      <c r="CX363" s="102"/>
      <c r="CY363" s="102"/>
      <c r="CZ363" s="102"/>
      <c r="DA363" s="102"/>
      <c r="DB363" s="102"/>
      <c r="DC363" s="102"/>
      <c r="DD363" s="102"/>
      <c r="DE363" s="102"/>
      <c r="DF363" s="102"/>
      <c r="DG363" s="102"/>
      <c r="DH363" s="102"/>
      <c r="DI363" s="102"/>
      <c r="DJ363" s="102"/>
      <c r="DK363" s="102"/>
      <c r="DL363" s="102"/>
      <c r="DM363" s="102"/>
      <c r="DN363" s="102"/>
      <c r="DO363" s="102"/>
      <c r="DP363" s="102"/>
      <c r="DQ363" s="102"/>
      <c r="DR363" s="102"/>
      <c r="DS363" s="102"/>
      <c r="DT363" s="102"/>
      <c r="DU363" s="102"/>
      <c r="DV363" s="102"/>
      <c r="DW363" s="102"/>
      <c r="DX363" s="102"/>
    </row>
    <row r="364" spans="1:128" x14ac:dyDescent="0.2">
      <c r="A364" s="105" t="s">
        <v>384</v>
      </c>
      <c r="B364" s="102"/>
      <c r="C364" s="109">
        <v>57</v>
      </c>
      <c r="D364" s="102"/>
      <c r="E364" s="102"/>
      <c r="F364" s="102"/>
      <c r="G364" s="109">
        <v>38</v>
      </c>
      <c r="H364" s="102"/>
      <c r="I364" s="109">
        <v>36</v>
      </c>
      <c r="J364" s="102"/>
      <c r="K364" s="103">
        <v>121</v>
      </c>
      <c r="L364" s="102"/>
      <c r="M364" s="103">
        <v>243</v>
      </c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  <c r="AA364" s="109">
        <v>32</v>
      </c>
      <c r="AB364" s="102"/>
      <c r="AC364" s="102"/>
      <c r="AD364" s="102"/>
      <c r="AE364" s="109">
        <v>72</v>
      </c>
      <c r="AF364" s="102"/>
      <c r="AG364" s="102"/>
      <c r="AH364" s="102"/>
      <c r="AI364" s="102"/>
      <c r="AJ364" s="102"/>
      <c r="AK364" s="102"/>
      <c r="AL364" s="102"/>
      <c r="AM364" s="109">
        <v>37</v>
      </c>
      <c r="AN364" s="102"/>
      <c r="AO364" s="103">
        <v>436</v>
      </c>
      <c r="AP364" s="102"/>
      <c r="AQ364" s="102"/>
      <c r="AR364" s="102"/>
      <c r="AS364" s="102"/>
      <c r="AT364" s="102"/>
      <c r="AU364" s="102"/>
      <c r="AV364" s="102"/>
      <c r="AW364" s="102"/>
      <c r="AX364" s="102"/>
      <c r="AY364" s="102"/>
      <c r="AZ364" s="102"/>
      <c r="BA364" s="102"/>
      <c r="BB364" s="102"/>
      <c r="BC364" s="102"/>
      <c r="BD364" s="102"/>
      <c r="BE364" s="102"/>
      <c r="BF364" s="102"/>
      <c r="BG364" s="102"/>
      <c r="BH364" s="102"/>
      <c r="BI364" s="109">
        <v>82</v>
      </c>
      <c r="BJ364" s="102"/>
      <c r="BK364" s="109">
        <v>49</v>
      </c>
      <c r="BL364" s="102"/>
      <c r="BM364" s="103">
        <v>236</v>
      </c>
      <c r="BN364" s="102"/>
      <c r="BO364" s="102"/>
      <c r="BP364" s="102"/>
      <c r="BQ364" s="102"/>
      <c r="BR364" s="102"/>
      <c r="BS364" s="109">
        <v>36</v>
      </c>
      <c r="BT364" s="102"/>
      <c r="BU364" s="102"/>
      <c r="BV364" s="102"/>
      <c r="BW364" s="102"/>
      <c r="BX364" s="102"/>
      <c r="BY364" s="109">
        <v>38</v>
      </c>
      <c r="BZ364" s="102"/>
      <c r="CA364" s="102"/>
      <c r="CB364" s="102"/>
      <c r="CC364" s="109">
        <v>49</v>
      </c>
      <c r="CD364" s="102"/>
      <c r="CE364" s="109">
        <v>37</v>
      </c>
      <c r="CF364" s="102"/>
      <c r="CG364" s="102"/>
      <c r="CH364" s="102"/>
      <c r="CI364" s="102"/>
      <c r="CJ364" s="102"/>
      <c r="CK364" s="109">
        <v>72</v>
      </c>
      <c r="CL364" s="102"/>
      <c r="CM364" s="102"/>
      <c r="CN364" s="102"/>
      <c r="CO364" s="102"/>
      <c r="CP364" s="102"/>
      <c r="CQ364" s="102"/>
      <c r="CR364" s="102"/>
      <c r="CS364" s="102"/>
      <c r="CT364" s="102"/>
      <c r="CU364" s="102"/>
      <c r="CV364" s="102"/>
      <c r="CW364" s="102"/>
      <c r="CX364" s="102"/>
      <c r="CY364" s="109">
        <v>39</v>
      </c>
      <c r="CZ364" s="102"/>
      <c r="DA364" s="109">
        <v>46</v>
      </c>
      <c r="DB364" s="102"/>
      <c r="DC364" s="109">
        <v>70</v>
      </c>
      <c r="DD364" s="102"/>
      <c r="DE364" s="102"/>
      <c r="DF364" s="102"/>
      <c r="DG364" s="109">
        <v>37</v>
      </c>
      <c r="DH364" s="102"/>
      <c r="DI364" s="102"/>
      <c r="DJ364" s="102"/>
      <c r="DK364" s="102"/>
      <c r="DL364" s="102"/>
      <c r="DM364" s="102"/>
      <c r="DN364" s="102"/>
      <c r="DO364" s="102"/>
      <c r="DP364" s="102"/>
      <c r="DQ364" s="102"/>
      <c r="DR364" s="102"/>
      <c r="DS364" s="102"/>
      <c r="DT364" s="102"/>
      <c r="DU364" s="102"/>
      <c r="DV364" s="102"/>
      <c r="DW364" s="102"/>
      <c r="DX364" s="102"/>
    </row>
    <row r="365" spans="1:128" x14ac:dyDescent="0.2">
      <c r="A365" s="105" t="s">
        <v>386</v>
      </c>
      <c r="B365" s="102"/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  <c r="AA365" s="102"/>
      <c r="AB365" s="102"/>
      <c r="AC365" s="102"/>
      <c r="AD365" s="102"/>
      <c r="AE365" s="102"/>
      <c r="AF365" s="102"/>
      <c r="AG365" s="109">
        <v>91</v>
      </c>
      <c r="AH365" s="102"/>
      <c r="AI365" s="102"/>
      <c r="AJ365" s="102"/>
      <c r="AK365" s="102"/>
      <c r="AL365" s="102"/>
      <c r="AM365" s="102"/>
      <c r="AN365" s="102"/>
      <c r="AO365" s="102"/>
      <c r="AP365" s="102"/>
      <c r="AQ365" s="102"/>
      <c r="AR365" s="102"/>
      <c r="AS365" s="102"/>
      <c r="AT365" s="102"/>
      <c r="AU365" s="102"/>
      <c r="AV365" s="102"/>
      <c r="AW365" s="102"/>
      <c r="AX365" s="102"/>
      <c r="AY365" s="102"/>
      <c r="AZ365" s="102"/>
      <c r="BA365" s="102"/>
      <c r="BB365" s="102"/>
      <c r="BC365" s="102"/>
      <c r="BD365" s="102"/>
      <c r="BE365" s="102"/>
      <c r="BF365" s="102"/>
      <c r="BG365" s="102"/>
      <c r="BH365" s="102"/>
      <c r="BI365" s="102"/>
      <c r="BJ365" s="102"/>
      <c r="BK365" s="102"/>
      <c r="BL365" s="102"/>
      <c r="BM365" s="102"/>
      <c r="BN365" s="102"/>
      <c r="BO365" s="102"/>
      <c r="BP365" s="102"/>
      <c r="BQ365" s="102"/>
      <c r="BR365" s="102"/>
      <c r="BS365" s="102"/>
      <c r="BT365" s="102"/>
      <c r="BU365" s="102"/>
      <c r="BV365" s="102"/>
      <c r="BW365" s="102"/>
      <c r="BX365" s="102"/>
      <c r="BY365" s="109">
        <v>15</v>
      </c>
      <c r="BZ365" s="102"/>
      <c r="CA365" s="102"/>
      <c r="CB365" s="102"/>
      <c r="CC365" s="102"/>
      <c r="CD365" s="102"/>
      <c r="CE365" s="102"/>
      <c r="CF365" s="102"/>
      <c r="CG365" s="102"/>
      <c r="CH365" s="102"/>
      <c r="CI365" s="102"/>
      <c r="CJ365" s="102"/>
      <c r="CK365" s="102"/>
      <c r="CL365" s="102"/>
      <c r="CM365" s="109">
        <v>29</v>
      </c>
      <c r="CN365" s="102"/>
      <c r="CO365" s="102"/>
      <c r="CP365" s="102"/>
      <c r="CQ365" s="102"/>
      <c r="CR365" s="102"/>
      <c r="CS365" s="102"/>
      <c r="CT365" s="102"/>
      <c r="CU365" s="102"/>
      <c r="CV365" s="102"/>
      <c r="CW365" s="102"/>
      <c r="CX365" s="102"/>
      <c r="CY365" s="102"/>
      <c r="CZ365" s="102"/>
      <c r="DA365" s="102"/>
      <c r="DB365" s="102"/>
      <c r="DC365" s="102"/>
      <c r="DD365" s="102"/>
      <c r="DE365" s="102"/>
      <c r="DF365" s="102"/>
      <c r="DG365" s="102"/>
      <c r="DH365" s="102"/>
      <c r="DI365" s="102"/>
      <c r="DJ365" s="102"/>
      <c r="DK365" s="102"/>
      <c r="DL365" s="102"/>
      <c r="DM365" s="102"/>
      <c r="DN365" s="102"/>
      <c r="DO365" s="102"/>
      <c r="DP365" s="102"/>
      <c r="DQ365" s="102"/>
      <c r="DR365" s="102"/>
      <c r="DS365" s="102"/>
      <c r="DT365" s="102"/>
      <c r="DU365" s="102"/>
      <c r="DV365" s="102"/>
      <c r="DW365" s="102"/>
      <c r="DX365" s="102"/>
    </row>
    <row r="366" spans="1:128" x14ac:dyDescent="0.2">
      <c r="A366" s="105" t="s">
        <v>388</v>
      </c>
      <c r="B366" s="102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  <c r="AA366" s="102"/>
      <c r="AB366" s="102"/>
      <c r="AC366" s="102"/>
      <c r="AD366" s="102"/>
      <c r="AE366" s="102"/>
      <c r="AF366" s="102"/>
      <c r="AG366" s="102"/>
      <c r="AH366" s="102"/>
      <c r="AI366" s="102"/>
      <c r="AJ366" s="102"/>
      <c r="AK366" s="102"/>
      <c r="AL366" s="102"/>
      <c r="AM366" s="102"/>
      <c r="AN366" s="102"/>
      <c r="AO366" s="102"/>
      <c r="AP366" s="102"/>
      <c r="AQ366" s="102"/>
      <c r="AR366" s="102"/>
      <c r="AS366" s="102"/>
      <c r="AT366" s="102"/>
      <c r="AU366" s="102"/>
      <c r="AV366" s="102"/>
      <c r="AW366" s="102"/>
      <c r="AX366" s="102"/>
      <c r="AY366" s="102"/>
      <c r="AZ366" s="102"/>
      <c r="BA366" s="102"/>
      <c r="BB366" s="102"/>
      <c r="BC366" s="102"/>
      <c r="BD366" s="102"/>
      <c r="BE366" s="102"/>
      <c r="BF366" s="102"/>
      <c r="BG366" s="102"/>
      <c r="BH366" s="102"/>
      <c r="BI366" s="102"/>
      <c r="BJ366" s="102"/>
      <c r="BK366" s="102"/>
      <c r="BL366" s="102"/>
      <c r="BM366" s="102"/>
      <c r="BN366" s="102"/>
      <c r="BO366" s="102"/>
      <c r="BP366" s="102"/>
      <c r="BQ366" s="102"/>
      <c r="BR366" s="102"/>
      <c r="BS366" s="102"/>
      <c r="BT366" s="102"/>
      <c r="BU366" s="102"/>
      <c r="BV366" s="102"/>
      <c r="BW366" s="102"/>
      <c r="BX366" s="102"/>
      <c r="BY366" s="102"/>
      <c r="BZ366" s="102"/>
      <c r="CA366" s="102"/>
      <c r="CB366" s="102"/>
      <c r="CC366" s="102"/>
      <c r="CD366" s="102"/>
      <c r="CE366" s="102"/>
      <c r="CF366" s="102"/>
      <c r="CG366" s="102"/>
      <c r="CH366" s="102"/>
      <c r="CI366" s="102"/>
      <c r="CJ366" s="102"/>
      <c r="CK366" s="102"/>
      <c r="CL366" s="102"/>
      <c r="CM366" s="102"/>
      <c r="CN366" s="102"/>
      <c r="CO366" s="102"/>
      <c r="CP366" s="102"/>
      <c r="CQ366" s="102"/>
      <c r="CR366" s="102"/>
      <c r="CS366" s="102"/>
      <c r="CT366" s="102"/>
      <c r="CU366" s="102"/>
      <c r="CV366" s="102"/>
      <c r="CW366" s="102"/>
      <c r="CX366" s="102"/>
      <c r="CY366" s="102"/>
      <c r="CZ366" s="102"/>
      <c r="DA366" s="102"/>
      <c r="DB366" s="102"/>
      <c r="DC366" s="102"/>
      <c r="DD366" s="102"/>
      <c r="DE366" s="102"/>
      <c r="DF366" s="102"/>
      <c r="DG366" s="102"/>
      <c r="DH366" s="102"/>
      <c r="DI366" s="102"/>
      <c r="DJ366" s="102"/>
      <c r="DK366" s="102"/>
      <c r="DL366" s="102"/>
      <c r="DM366" s="102"/>
      <c r="DN366" s="102"/>
      <c r="DO366" s="102"/>
      <c r="DP366" s="102"/>
      <c r="DQ366" s="102"/>
      <c r="DR366" s="102"/>
      <c r="DS366" s="102"/>
      <c r="DT366" s="102"/>
      <c r="DU366" s="102"/>
      <c r="DV366" s="102"/>
      <c r="DW366" s="102"/>
      <c r="DX366" s="102"/>
    </row>
    <row r="367" spans="1:128" x14ac:dyDescent="0.2">
      <c r="A367" s="105" t="s">
        <v>389</v>
      </c>
      <c r="B367" s="102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  <c r="AA367" s="102"/>
      <c r="AB367" s="102"/>
      <c r="AC367" s="102"/>
      <c r="AD367" s="102"/>
      <c r="AE367" s="102"/>
      <c r="AF367" s="102"/>
      <c r="AG367" s="102"/>
      <c r="AH367" s="102"/>
      <c r="AI367" s="102"/>
      <c r="AJ367" s="102"/>
      <c r="AK367" s="102"/>
      <c r="AL367" s="102"/>
      <c r="AM367" s="102"/>
      <c r="AN367" s="102"/>
      <c r="AO367" s="102"/>
      <c r="AP367" s="102"/>
      <c r="AQ367" s="102"/>
      <c r="AR367" s="102"/>
      <c r="AS367" s="102"/>
      <c r="AT367" s="102"/>
      <c r="AU367" s="102"/>
      <c r="AV367" s="102"/>
      <c r="AW367" s="102"/>
      <c r="AX367" s="102"/>
      <c r="AY367" s="102"/>
      <c r="AZ367" s="102"/>
      <c r="BA367" s="102"/>
      <c r="BB367" s="102"/>
      <c r="BC367" s="102"/>
      <c r="BD367" s="102"/>
      <c r="BE367" s="102"/>
      <c r="BF367" s="102"/>
      <c r="BG367" s="102"/>
      <c r="BH367" s="102"/>
      <c r="BI367" s="102"/>
      <c r="BJ367" s="102"/>
      <c r="BK367" s="102"/>
      <c r="BL367" s="102"/>
      <c r="BM367" s="102"/>
      <c r="BN367" s="102"/>
      <c r="BO367" s="102"/>
      <c r="BP367" s="102"/>
      <c r="BQ367" s="102"/>
      <c r="BR367" s="102"/>
      <c r="BS367" s="102"/>
      <c r="BT367" s="102"/>
      <c r="BU367" s="102"/>
      <c r="BV367" s="102"/>
      <c r="BW367" s="102"/>
      <c r="BX367" s="102"/>
      <c r="BY367" s="102"/>
      <c r="BZ367" s="102"/>
      <c r="CA367" s="102"/>
      <c r="CB367" s="102"/>
      <c r="CC367" s="102"/>
      <c r="CD367" s="102"/>
      <c r="CE367" s="102"/>
      <c r="CF367" s="102"/>
      <c r="CG367" s="102"/>
      <c r="CH367" s="102"/>
      <c r="CI367" s="102"/>
      <c r="CJ367" s="102"/>
      <c r="CK367" s="102"/>
      <c r="CL367" s="102"/>
      <c r="CM367" s="102"/>
      <c r="CN367" s="102"/>
      <c r="CO367" s="102"/>
      <c r="CP367" s="102"/>
      <c r="CQ367" s="102"/>
      <c r="CR367" s="102"/>
      <c r="CS367" s="102"/>
      <c r="CT367" s="102"/>
      <c r="CU367" s="102"/>
      <c r="CV367" s="102"/>
      <c r="CW367" s="102"/>
      <c r="CX367" s="102"/>
      <c r="CY367" s="102"/>
      <c r="CZ367" s="102"/>
      <c r="DA367" s="102"/>
      <c r="DB367" s="102"/>
      <c r="DC367" s="102"/>
      <c r="DD367" s="102"/>
      <c r="DE367" s="102"/>
      <c r="DF367" s="102"/>
      <c r="DG367" s="102"/>
      <c r="DH367" s="102"/>
      <c r="DI367" s="102"/>
      <c r="DJ367" s="102"/>
      <c r="DK367" s="102"/>
      <c r="DL367" s="102"/>
      <c r="DM367" s="102"/>
      <c r="DN367" s="102"/>
      <c r="DO367" s="102"/>
      <c r="DP367" s="102"/>
      <c r="DQ367" s="102"/>
      <c r="DR367" s="102"/>
      <c r="DS367" s="102"/>
      <c r="DT367" s="102"/>
      <c r="DU367" s="102"/>
      <c r="DV367" s="102"/>
      <c r="DW367" s="102"/>
      <c r="DX367" s="102"/>
    </row>
    <row r="368" spans="1:128" x14ac:dyDescent="0.2">
      <c r="A368" s="105" t="s">
        <v>390</v>
      </c>
      <c r="B368" s="102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  <c r="AA368" s="102"/>
      <c r="AB368" s="102"/>
      <c r="AC368" s="102"/>
      <c r="AD368" s="102"/>
      <c r="AE368" s="102"/>
      <c r="AF368" s="102"/>
      <c r="AG368" s="102"/>
      <c r="AH368" s="102"/>
      <c r="AI368" s="102"/>
      <c r="AJ368" s="102"/>
      <c r="AK368" s="102"/>
      <c r="AL368" s="102"/>
      <c r="AM368" s="102"/>
      <c r="AN368" s="102"/>
      <c r="AO368" s="102"/>
      <c r="AP368" s="102"/>
      <c r="AQ368" s="102"/>
      <c r="AR368" s="102"/>
      <c r="AS368" s="102"/>
      <c r="AT368" s="102"/>
      <c r="AU368" s="102"/>
      <c r="AV368" s="102"/>
      <c r="AW368" s="102"/>
      <c r="AX368" s="102"/>
      <c r="AY368" s="102"/>
      <c r="AZ368" s="102"/>
      <c r="BA368" s="102"/>
      <c r="BB368" s="102"/>
      <c r="BC368" s="102"/>
      <c r="BD368" s="102"/>
      <c r="BE368" s="102"/>
      <c r="BF368" s="102"/>
      <c r="BG368" s="102"/>
      <c r="BH368" s="102"/>
      <c r="BI368" s="102"/>
      <c r="BJ368" s="102"/>
      <c r="BK368" s="102"/>
      <c r="BL368" s="102"/>
      <c r="BM368" s="102"/>
      <c r="BN368" s="102"/>
      <c r="BO368" s="102"/>
      <c r="BP368" s="102"/>
      <c r="BQ368" s="102"/>
      <c r="BR368" s="102"/>
      <c r="BS368" s="102"/>
      <c r="BT368" s="102"/>
      <c r="BU368" s="102"/>
      <c r="BV368" s="102"/>
      <c r="BW368" s="102"/>
      <c r="BX368" s="102"/>
      <c r="BY368" s="102"/>
      <c r="BZ368" s="102"/>
      <c r="CA368" s="102"/>
      <c r="CB368" s="102"/>
      <c r="CC368" s="102"/>
      <c r="CD368" s="102"/>
      <c r="CE368" s="102"/>
      <c r="CF368" s="102"/>
      <c r="CG368" s="102"/>
      <c r="CH368" s="102"/>
      <c r="CI368" s="102"/>
      <c r="CJ368" s="102"/>
      <c r="CK368" s="102"/>
      <c r="CL368" s="102"/>
      <c r="CM368" s="102"/>
      <c r="CN368" s="102"/>
      <c r="CO368" s="102"/>
      <c r="CP368" s="102"/>
      <c r="CQ368" s="102"/>
      <c r="CR368" s="102"/>
      <c r="CS368" s="102"/>
      <c r="CT368" s="102"/>
      <c r="CU368" s="102"/>
      <c r="CV368" s="102"/>
      <c r="CW368" s="102"/>
      <c r="CX368" s="102"/>
      <c r="CY368" s="102"/>
      <c r="CZ368" s="102"/>
      <c r="DA368" s="102"/>
      <c r="DB368" s="102"/>
      <c r="DC368" s="102"/>
      <c r="DD368" s="102"/>
      <c r="DE368" s="102"/>
      <c r="DF368" s="102"/>
      <c r="DG368" s="102"/>
      <c r="DH368" s="102"/>
      <c r="DI368" s="102"/>
      <c r="DJ368" s="102"/>
      <c r="DK368" s="102"/>
      <c r="DL368" s="102"/>
      <c r="DM368" s="102"/>
      <c r="DN368" s="102"/>
      <c r="DO368" s="102"/>
      <c r="DP368" s="102"/>
      <c r="DQ368" s="102"/>
      <c r="DR368" s="102"/>
      <c r="DS368" s="102"/>
      <c r="DT368" s="102"/>
      <c r="DU368" s="102"/>
      <c r="DV368" s="102"/>
      <c r="DW368" s="102"/>
      <c r="DX368" s="102"/>
    </row>
    <row r="369" spans="1:128" x14ac:dyDescent="0.2">
      <c r="A369" s="105" t="s">
        <v>392</v>
      </c>
      <c r="B369" s="108">
        <v>10716</v>
      </c>
      <c r="C369" s="104">
        <v>1774</v>
      </c>
      <c r="D369" s="108">
        <v>12996</v>
      </c>
      <c r="E369" s="104">
        <v>1781</v>
      </c>
      <c r="F369" s="107">
        <v>9858</v>
      </c>
      <c r="G369" s="104">
        <v>2359</v>
      </c>
      <c r="H369" s="108">
        <v>10904</v>
      </c>
      <c r="I369" s="104">
        <v>1544</v>
      </c>
      <c r="J369" s="108">
        <v>13451</v>
      </c>
      <c r="K369" s="104">
        <v>1217</v>
      </c>
      <c r="L369" s="108">
        <v>10772</v>
      </c>
      <c r="M369" s="104">
        <v>1542</v>
      </c>
      <c r="N369" s="108">
        <v>10858</v>
      </c>
      <c r="O369" s="104">
        <v>1195</v>
      </c>
      <c r="P369" s="108">
        <v>12257</v>
      </c>
      <c r="Q369" s="104">
        <v>1244</v>
      </c>
      <c r="R369" s="108">
        <v>10364</v>
      </c>
      <c r="S369" s="104">
        <v>1977</v>
      </c>
      <c r="T369" s="108">
        <v>11054</v>
      </c>
      <c r="U369" s="104">
        <v>1599</v>
      </c>
      <c r="V369" s="108">
        <v>13801</v>
      </c>
      <c r="W369" s="104">
        <v>2063</v>
      </c>
      <c r="X369" s="108">
        <v>11438</v>
      </c>
      <c r="Y369" s="104">
        <v>1120</v>
      </c>
      <c r="Z369" s="108">
        <v>12439</v>
      </c>
      <c r="AA369" s="104">
        <v>1573</v>
      </c>
      <c r="AB369" s="108">
        <v>14182</v>
      </c>
      <c r="AC369" s="104">
        <v>1581</v>
      </c>
      <c r="AD369" s="108">
        <v>11739</v>
      </c>
      <c r="AE369" s="104">
        <v>1153</v>
      </c>
      <c r="AF369" s="107">
        <v>4313</v>
      </c>
      <c r="AG369" s="103">
        <v>954</v>
      </c>
      <c r="AH369" s="102"/>
      <c r="AI369" s="103">
        <v>377</v>
      </c>
      <c r="AJ369" s="102"/>
      <c r="AK369" s="103">
        <v>123</v>
      </c>
      <c r="AL369" s="102"/>
      <c r="AM369" s="103">
        <v>168</v>
      </c>
      <c r="AN369" s="102"/>
      <c r="AO369" s="109">
        <v>73</v>
      </c>
      <c r="AP369" s="102"/>
      <c r="AQ369" s="103">
        <v>120</v>
      </c>
      <c r="AR369" s="102"/>
      <c r="AS369" s="109">
        <v>16</v>
      </c>
      <c r="AT369" s="102"/>
      <c r="AU369" s="103">
        <v>168</v>
      </c>
      <c r="AV369" s="102"/>
      <c r="AW369" s="103">
        <v>177</v>
      </c>
      <c r="AX369" s="117">
        <v>5</v>
      </c>
      <c r="AY369" s="103">
        <v>133</v>
      </c>
      <c r="AZ369" s="102"/>
      <c r="BA369" s="109">
        <v>98</v>
      </c>
      <c r="BB369" s="110">
        <v>52</v>
      </c>
      <c r="BC369" s="102"/>
      <c r="BD369" s="102"/>
      <c r="BE369" s="103">
        <v>292</v>
      </c>
      <c r="BF369" s="102"/>
      <c r="BG369" s="109">
        <v>81</v>
      </c>
      <c r="BH369" s="102"/>
      <c r="BI369" s="109">
        <v>98</v>
      </c>
      <c r="BJ369" s="102"/>
      <c r="BK369" s="109">
        <v>82</v>
      </c>
      <c r="BL369" s="102"/>
      <c r="BM369" s="109">
        <v>84</v>
      </c>
      <c r="BN369" s="102"/>
      <c r="BO369" s="103">
        <v>198</v>
      </c>
      <c r="BP369" s="102"/>
      <c r="BQ369" s="103">
        <v>197</v>
      </c>
      <c r="BR369" s="102"/>
      <c r="BS369" s="103">
        <v>209</v>
      </c>
      <c r="BT369" s="102"/>
      <c r="BU369" s="103">
        <v>112</v>
      </c>
      <c r="BV369" s="102"/>
      <c r="BW369" s="103">
        <v>144</v>
      </c>
      <c r="BX369" s="102"/>
      <c r="BY369" s="103">
        <v>107</v>
      </c>
      <c r="BZ369" s="102"/>
      <c r="CA369" s="109">
        <v>49</v>
      </c>
      <c r="CB369" s="102"/>
      <c r="CC369" s="109">
        <v>99</v>
      </c>
      <c r="CD369" s="102"/>
      <c r="CE369" s="103">
        <v>117</v>
      </c>
      <c r="CF369" s="102"/>
      <c r="CG369" s="109">
        <v>18</v>
      </c>
      <c r="CH369" s="102"/>
      <c r="CI369" s="103">
        <v>169</v>
      </c>
      <c r="CJ369" s="102"/>
      <c r="CK369" s="103">
        <v>304</v>
      </c>
      <c r="CL369" s="102"/>
      <c r="CM369" s="103">
        <v>114</v>
      </c>
      <c r="CN369" s="102"/>
      <c r="CO369" s="103">
        <v>147</v>
      </c>
      <c r="CP369" s="102"/>
      <c r="CQ369" s="109">
        <v>61</v>
      </c>
      <c r="CR369" s="102"/>
      <c r="CS369" s="103">
        <v>191</v>
      </c>
      <c r="CT369" s="102"/>
      <c r="CU369" s="103">
        <v>348</v>
      </c>
      <c r="CV369" s="102"/>
      <c r="CW369" s="103">
        <v>380</v>
      </c>
      <c r="CX369" s="102"/>
      <c r="CY369" s="103">
        <v>112</v>
      </c>
      <c r="CZ369" s="102"/>
      <c r="DA369" s="109">
        <v>43</v>
      </c>
      <c r="DB369" s="102"/>
      <c r="DC369" s="109">
        <v>18</v>
      </c>
      <c r="DD369" s="102"/>
      <c r="DE369" s="103">
        <v>149</v>
      </c>
      <c r="DF369" s="102"/>
      <c r="DG369" s="109">
        <v>78</v>
      </c>
      <c r="DH369" s="102"/>
      <c r="DI369" s="102"/>
      <c r="DJ369" s="102"/>
      <c r="DK369" s="102"/>
      <c r="DL369" s="102"/>
      <c r="DM369" s="102"/>
      <c r="DN369" s="102"/>
      <c r="DO369" s="102"/>
      <c r="DP369" s="102"/>
      <c r="DQ369" s="102"/>
      <c r="DR369" s="102"/>
      <c r="DS369" s="102"/>
      <c r="DT369" s="102"/>
      <c r="DU369" s="102"/>
      <c r="DV369" s="102"/>
      <c r="DW369" s="102"/>
      <c r="DX369" s="102"/>
    </row>
    <row r="370" spans="1:128" x14ac:dyDescent="0.2">
      <c r="A370" s="105" t="s">
        <v>393</v>
      </c>
      <c r="B370" s="102"/>
      <c r="C370" s="109">
        <v>17</v>
      </c>
      <c r="D370" s="117">
        <v>8</v>
      </c>
      <c r="E370" s="109">
        <v>15</v>
      </c>
      <c r="F370" s="102"/>
      <c r="G370" s="109">
        <v>21</v>
      </c>
      <c r="H370" s="102"/>
      <c r="I370" s="102"/>
      <c r="J370" s="102"/>
      <c r="K370" s="111">
        <v>5</v>
      </c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  <c r="AA370" s="102"/>
      <c r="AB370" s="102"/>
      <c r="AC370" s="102"/>
      <c r="AD370" s="102"/>
      <c r="AE370" s="102"/>
      <c r="AF370" s="102"/>
      <c r="AG370" s="102"/>
      <c r="AH370" s="102"/>
      <c r="AI370" s="102"/>
      <c r="AJ370" s="102"/>
      <c r="AK370" s="102"/>
      <c r="AL370" s="102"/>
      <c r="AM370" s="102"/>
      <c r="AN370" s="102"/>
      <c r="AO370" s="102"/>
      <c r="AP370" s="102"/>
      <c r="AQ370" s="102"/>
      <c r="AR370" s="102"/>
      <c r="AS370" s="102"/>
      <c r="AT370" s="102"/>
      <c r="AU370" s="102"/>
      <c r="AV370" s="102"/>
      <c r="AW370" s="102"/>
      <c r="AX370" s="102"/>
      <c r="AY370" s="102"/>
      <c r="AZ370" s="102"/>
      <c r="BA370" s="111">
        <v>7</v>
      </c>
      <c r="BB370" s="102"/>
      <c r="BC370" s="102"/>
      <c r="BD370" s="102"/>
      <c r="BE370" s="102"/>
      <c r="BF370" s="102"/>
      <c r="BG370" s="102"/>
      <c r="BH370" s="102"/>
      <c r="BI370" s="102"/>
      <c r="BJ370" s="102"/>
      <c r="BK370" s="102"/>
      <c r="BL370" s="102"/>
      <c r="BM370" s="102"/>
      <c r="BN370" s="102"/>
      <c r="BO370" s="102"/>
      <c r="BP370" s="102"/>
      <c r="BQ370" s="102"/>
      <c r="BR370" s="102"/>
      <c r="BS370" s="102"/>
      <c r="BT370" s="102"/>
      <c r="BU370" s="102"/>
      <c r="BV370" s="102"/>
      <c r="BW370" s="102"/>
      <c r="BX370" s="102"/>
      <c r="BY370" s="102"/>
      <c r="BZ370" s="102"/>
      <c r="CA370" s="102"/>
      <c r="CB370" s="102"/>
      <c r="CC370" s="102"/>
      <c r="CD370" s="102"/>
      <c r="CE370" s="102"/>
      <c r="CF370" s="102"/>
      <c r="CG370" s="102"/>
      <c r="CH370" s="102"/>
      <c r="CI370" s="102"/>
      <c r="CJ370" s="102"/>
      <c r="CK370" s="102"/>
      <c r="CL370" s="102"/>
      <c r="CM370" s="102"/>
      <c r="CN370" s="102"/>
      <c r="CO370" s="102"/>
      <c r="CP370" s="102"/>
      <c r="CQ370" s="102"/>
      <c r="CR370" s="102"/>
      <c r="CS370" s="102"/>
      <c r="CT370" s="102"/>
      <c r="CU370" s="102"/>
      <c r="CV370" s="102"/>
      <c r="CW370" s="102"/>
      <c r="CX370" s="102"/>
      <c r="CY370" s="102"/>
      <c r="CZ370" s="102"/>
      <c r="DA370" s="102"/>
      <c r="DB370" s="102"/>
      <c r="DC370" s="102"/>
      <c r="DD370" s="102"/>
      <c r="DE370" s="102"/>
      <c r="DF370" s="102"/>
      <c r="DG370" s="102"/>
      <c r="DH370" s="102"/>
      <c r="DI370" s="102"/>
      <c r="DJ370" s="102"/>
      <c r="DK370" s="102"/>
      <c r="DL370" s="102"/>
      <c r="DM370" s="102"/>
      <c r="DN370" s="102"/>
      <c r="DO370" s="102"/>
      <c r="DP370" s="102"/>
      <c r="DQ370" s="102"/>
      <c r="DR370" s="102"/>
      <c r="DS370" s="102"/>
      <c r="DT370" s="102"/>
      <c r="DU370" s="102"/>
      <c r="DV370" s="102"/>
      <c r="DW370" s="102"/>
      <c r="DX370" s="102"/>
    </row>
    <row r="371" spans="1:128" x14ac:dyDescent="0.2">
      <c r="A371" s="105" t="s">
        <v>395</v>
      </c>
      <c r="B371" s="102"/>
      <c r="C371" s="102"/>
      <c r="D371" s="102"/>
      <c r="E371" s="102"/>
      <c r="F371" s="102"/>
      <c r="G371" s="102"/>
      <c r="H371" s="102"/>
      <c r="I371" s="109">
        <v>26</v>
      </c>
      <c r="J371" s="102"/>
      <c r="K371" s="102"/>
      <c r="L371" s="102"/>
      <c r="M371" s="109">
        <v>16</v>
      </c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  <c r="AA371" s="102"/>
      <c r="AB371" s="102"/>
      <c r="AC371" s="102"/>
      <c r="AD371" s="102"/>
      <c r="AE371" s="109">
        <v>26</v>
      </c>
      <c r="AF371" s="102"/>
      <c r="AG371" s="102"/>
      <c r="AH371" s="102"/>
      <c r="AI371" s="102"/>
      <c r="AJ371" s="102"/>
      <c r="AK371" s="102"/>
      <c r="AL371" s="102"/>
      <c r="AM371" s="102"/>
      <c r="AN371" s="102"/>
      <c r="AO371" s="102"/>
      <c r="AP371" s="102"/>
      <c r="AQ371" s="102"/>
      <c r="AR371" s="102"/>
      <c r="AS371" s="102"/>
      <c r="AT371" s="102"/>
      <c r="AU371" s="102"/>
      <c r="AV371" s="102"/>
      <c r="AW371" s="102"/>
      <c r="AX371" s="102"/>
      <c r="AY371" s="102"/>
      <c r="AZ371" s="102"/>
      <c r="BA371" s="102"/>
      <c r="BB371" s="102"/>
      <c r="BC371" s="102"/>
      <c r="BD371" s="102"/>
      <c r="BE371" s="102"/>
      <c r="BF371" s="102"/>
      <c r="BG371" s="102"/>
      <c r="BH371" s="102"/>
      <c r="BI371" s="102"/>
      <c r="BJ371" s="102"/>
      <c r="BK371" s="102"/>
      <c r="BL371" s="102"/>
      <c r="BM371" s="102"/>
      <c r="BN371" s="102"/>
      <c r="BO371" s="102"/>
      <c r="BP371" s="102"/>
      <c r="BQ371" s="102"/>
      <c r="BR371" s="102"/>
      <c r="BS371" s="102"/>
      <c r="BT371" s="102"/>
      <c r="BU371" s="102"/>
      <c r="BV371" s="102"/>
      <c r="BW371" s="102"/>
      <c r="BX371" s="102"/>
      <c r="BY371" s="102"/>
      <c r="BZ371" s="102"/>
      <c r="CA371" s="102"/>
      <c r="CB371" s="102"/>
      <c r="CC371" s="102"/>
      <c r="CD371" s="102"/>
      <c r="CE371" s="102"/>
      <c r="CF371" s="102"/>
      <c r="CG371" s="102"/>
      <c r="CH371" s="102"/>
      <c r="CI371" s="102"/>
      <c r="CJ371" s="102"/>
      <c r="CK371" s="102"/>
      <c r="CL371" s="102"/>
      <c r="CM371" s="102"/>
      <c r="CN371" s="102"/>
      <c r="CO371" s="102"/>
      <c r="CP371" s="102"/>
      <c r="CQ371" s="102"/>
      <c r="CR371" s="102"/>
      <c r="CS371" s="102"/>
      <c r="CT371" s="102"/>
      <c r="CU371" s="102"/>
      <c r="CV371" s="102"/>
      <c r="CW371" s="102"/>
      <c r="CX371" s="102"/>
      <c r="CY371" s="102"/>
      <c r="CZ371" s="102"/>
      <c r="DA371" s="102"/>
      <c r="DB371" s="102"/>
      <c r="DC371" s="102"/>
      <c r="DD371" s="102"/>
      <c r="DE371" s="102"/>
      <c r="DF371" s="102"/>
      <c r="DG371" s="102"/>
      <c r="DH371" s="102"/>
      <c r="DI371" s="102"/>
      <c r="DJ371" s="102"/>
      <c r="DK371" s="102"/>
      <c r="DL371" s="102"/>
      <c r="DM371" s="102"/>
      <c r="DN371" s="102"/>
      <c r="DO371" s="102"/>
      <c r="DP371" s="102"/>
      <c r="DQ371" s="102"/>
      <c r="DR371" s="102"/>
      <c r="DS371" s="102"/>
      <c r="DT371" s="102"/>
      <c r="DU371" s="102"/>
      <c r="DV371" s="102"/>
      <c r="DW371" s="102"/>
      <c r="DX371" s="102"/>
    </row>
    <row r="372" spans="1:128" x14ac:dyDescent="0.2">
      <c r="A372" s="105" t="s">
        <v>396</v>
      </c>
      <c r="B372" s="102"/>
      <c r="C372" s="104">
        <v>2066</v>
      </c>
      <c r="D372" s="102"/>
      <c r="E372" s="104">
        <v>1358</v>
      </c>
      <c r="F372" s="102"/>
      <c r="G372" s="104">
        <v>1525</v>
      </c>
      <c r="H372" s="102"/>
      <c r="I372" s="103">
        <v>925</v>
      </c>
      <c r="J372" s="102"/>
      <c r="K372" s="104">
        <v>1248</v>
      </c>
      <c r="L372" s="102"/>
      <c r="M372" s="104">
        <v>1114</v>
      </c>
      <c r="N372" s="102"/>
      <c r="O372" s="103">
        <v>679</v>
      </c>
      <c r="P372" s="102"/>
      <c r="Q372" s="103">
        <v>489</v>
      </c>
      <c r="R372" s="102"/>
      <c r="S372" s="103">
        <v>637</v>
      </c>
      <c r="T372" s="102"/>
      <c r="U372" s="103">
        <v>840</v>
      </c>
      <c r="V372" s="102"/>
      <c r="W372" s="103">
        <v>896</v>
      </c>
      <c r="X372" s="102"/>
      <c r="Y372" s="103">
        <v>718</v>
      </c>
      <c r="Z372" s="102"/>
      <c r="AA372" s="103">
        <v>770</v>
      </c>
      <c r="AB372" s="102"/>
      <c r="AC372" s="103">
        <v>566</v>
      </c>
      <c r="AD372" s="102"/>
      <c r="AE372" s="103">
        <v>499</v>
      </c>
      <c r="AF372" s="102"/>
      <c r="AG372" s="103">
        <v>509</v>
      </c>
      <c r="AH372" s="102"/>
      <c r="AI372" s="103">
        <v>252</v>
      </c>
      <c r="AJ372" s="102"/>
      <c r="AK372" s="103">
        <v>506</v>
      </c>
      <c r="AL372" s="102"/>
      <c r="AM372" s="103">
        <v>345</v>
      </c>
      <c r="AN372" s="102"/>
      <c r="AO372" s="103">
        <v>615</v>
      </c>
      <c r="AP372" s="102"/>
      <c r="AQ372" s="103">
        <v>252</v>
      </c>
      <c r="AR372" s="102"/>
      <c r="AS372" s="103">
        <v>612</v>
      </c>
      <c r="AT372" s="102"/>
      <c r="AU372" s="103">
        <v>401</v>
      </c>
      <c r="AV372" s="102"/>
      <c r="AW372" s="103">
        <v>267</v>
      </c>
      <c r="AX372" s="102"/>
      <c r="AY372" s="103">
        <v>379</v>
      </c>
      <c r="AZ372" s="102"/>
      <c r="BA372" s="103">
        <v>146</v>
      </c>
      <c r="BB372" s="102"/>
      <c r="BC372" s="103">
        <v>367</v>
      </c>
      <c r="BD372" s="102"/>
      <c r="BE372" s="103">
        <v>257</v>
      </c>
      <c r="BF372" s="102"/>
      <c r="BG372" s="103">
        <v>218</v>
      </c>
      <c r="BH372" s="102"/>
      <c r="BI372" s="103">
        <v>197</v>
      </c>
      <c r="BJ372" s="102"/>
      <c r="BK372" s="103">
        <v>136</v>
      </c>
      <c r="BL372" s="102"/>
      <c r="BM372" s="103">
        <v>209</v>
      </c>
      <c r="BN372" s="102"/>
      <c r="BO372" s="103">
        <v>101</v>
      </c>
      <c r="BP372" s="102"/>
      <c r="BQ372" s="103">
        <v>111</v>
      </c>
      <c r="BR372" s="102"/>
      <c r="BS372" s="103">
        <v>265</v>
      </c>
      <c r="BT372" s="102"/>
      <c r="BU372" s="103">
        <v>161</v>
      </c>
      <c r="BV372" s="102"/>
      <c r="BW372" s="103">
        <v>248</v>
      </c>
      <c r="BX372" s="102"/>
      <c r="BY372" s="109">
        <v>83</v>
      </c>
      <c r="BZ372" s="102"/>
      <c r="CA372" s="109">
        <v>20</v>
      </c>
      <c r="CB372" s="102"/>
      <c r="CC372" s="103">
        <v>104</v>
      </c>
      <c r="CD372" s="102"/>
      <c r="CE372" s="109">
        <v>61</v>
      </c>
      <c r="CF372" s="102"/>
      <c r="CG372" s="103">
        <v>159</v>
      </c>
      <c r="CH372" s="102"/>
      <c r="CI372" s="109">
        <v>68</v>
      </c>
      <c r="CJ372" s="102"/>
      <c r="CK372" s="103">
        <v>151</v>
      </c>
      <c r="CL372" s="102"/>
      <c r="CM372" s="109">
        <v>50</v>
      </c>
      <c r="CN372" s="102"/>
      <c r="CO372" s="109">
        <v>15</v>
      </c>
      <c r="CP372" s="102"/>
      <c r="CQ372" s="102"/>
      <c r="CR372" s="102"/>
      <c r="CS372" s="109">
        <v>79</v>
      </c>
      <c r="CT372" s="102"/>
      <c r="CU372" s="103">
        <v>187</v>
      </c>
      <c r="CV372" s="102"/>
      <c r="CW372" s="109">
        <v>33</v>
      </c>
      <c r="CX372" s="102"/>
      <c r="CY372" s="109">
        <v>17</v>
      </c>
      <c r="CZ372" s="102"/>
      <c r="DA372" s="102"/>
      <c r="DB372" s="102"/>
      <c r="DC372" s="109">
        <v>57</v>
      </c>
      <c r="DD372" s="102"/>
      <c r="DE372" s="109">
        <v>17</v>
      </c>
      <c r="DF372" s="102"/>
      <c r="DG372" s="109">
        <v>41</v>
      </c>
      <c r="DH372" s="102"/>
      <c r="DI372" s="102"/>
      <c r="DJ372" s="102"/>
      <c r="DK372" s="102"/>
      <c r="DL372" s="102"/>
      <c r="DM372" s="102"/>
      <c r="DN372" s="102"/>
      <c r="DO372" s="102"/>
      <c r="DP372" s="102"/>
      <c r="DQ372" s="102"/>
      <c r="DR372" s="102"/>
      <c r="DS372" s="102"/>
      <c r="DT372" s="102"/>
      <c r="DU372" s="102"/>
      <c r="DV372" s="102"/>
      <c r="DW372" s="102"/>
      <c r="DX372" s="102"/>
    </row>
    <row r="373" spans="1:128" x14ac:dyDescent="0.2">
      <c r="A373" s="105" t="s">
        <v>397</v>
      </c>
      <c r="B373" s="102"/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  <c r="M373" s="109">
        <v>25</v>
      </c>
      <c r="N373" s="102"/>
      <c r="O373" s="109">
        <v>47</v>
      </c>
      <c r="P373" s="102"/>
      <c r="Q373" s="102"/>
      <c r="R373" s="102"/>
      <c r="S373" s="102"/>
      <c r="T373" s="102"/>
      <c r="U373" s="102"/>
      <c r="V373" s="102"/>
      <c r="W373" s="109">
        <v>40</v>
      </c>
      <c r="X373" s="102"/>
      <c r="Y373" s="109">
        <v>35</v>
      </c>
      <c r="Z373" s="102"/>
      <c r="AA373" s="102"/>
      <c r="AB373" s="102"/>
      <c r="AC373" s="102"/>
      <c r="AD373" s="102"/>
      <c r="AE373" s="102"/>
      <c r="AF373" s="102"/>
      <c r="AG373" s="102"/>
      <c r="AH373" s="102"/>
      <c r="AI373" s="102"/>
      <c r="AJ373" s="102"/>
      <c r="AK373" s="109">
        <v>84</v>
      </c>
      <c r="AL373" s="102"/>
      <c r="AM373" s="102"/>
      <c r="AN373" s="102"/>
      <c r="AO373" s="102"/>
      <c r="AP373" s="102"/>
      <c r="AQ373" s="102"/>
      <c r="AR373" s="102"/>
      <c r="AS373" s="102"/>
      <c r="AT373" s="102"/>
      <c r="AU373" s="102"/>
      <c r="AV373" s="102"/>
      <c r="AW373" s="102"/>
      <c r="AX373" s="102"/>
      <c r="AY373" s="102"/>
      <c r="AZ373" s="102"/>
      <c r="BA373" s="102"/>
      <c r="BB373" s="102"/>
      <c r="BC373" s="102"/>
      <c r="BD373" s="102"/>
      <c r="BE373" s="102"/>
      <c r="BF373" s="102"/>
      <c r="BG373" s="102"/>
      <c r="BH373" s="102"/>
      <c r="BI373" s="102"/>
      <c r="BJ373" s="102"/>
      <c r="BK373" s="102"/>
      <c r="BL373" s="102"/>
      <c r="BM373" s="102"/>
      <c r="BN373" s="102"/>
      <c r="BO373" s="102"/>
      <c r="BP373" s="102"/>
      <c r="BQ373" s="102"/>
      <c r="BR373" s="102"/>
      <c r="BS373" s="102"/>
      <c r="BT373" s="102"/>
      <c r="BU373" s="102"/>
      <c r="BV373" s="102"/>
      <c r="BW373" s="102"/>
      <c r="BX373" s="102"/>
      <c r="BY373" s="102"/>
      <c r="BZ373" s="102"/>
      <c r="CA373" s="102"/>
      <c r="CB373" s="102"/>
      <c r="CC373" s="102"/>
      <c r="CD373" s="102"/>
      <c r="CE373" s="102"/>
      <c r="CF373" s="102"/>
      <c r="CG373" s="102"/>
      <c r="CH373" s="102"/>
      <c r="CI373" s="102"/>
      <c r="CJ373" s="102"/>
      <c r="CK373" s="102"/>
      <c r="CL373" s="102"/>
      <c r="CM373" s="102"/>
      <c r="CN373" s="102"/>
      <c r="CO373" s="102"/>
      <c r="CP373" s="102"/>
      <c r="CQ373" s="102"/>
      <c r="CR373" s="102"/>
      <c r="CS373" s="102"/>
      <c r="CT373" s="102"/>
      <c r="CU373" s="102"/>
      <c r="CV373" s="102"/>
      <c r="CW373" s="102"/>
      <c r="CX373" s="102"/>
      <c r="CY373" s="102"/>
      <c r="CZ373" s="102"/>
      <c r="DA373" s="102"/>
      <c r="DB373" s="102"/>
      <c r="DC373" s="102"/>
      <c r="DD373" s="102"/>
      <c r="DE373" s="102"/>
      <c r="DF373" s="102"/>
      <c r="DG373" s="102"/>
      <c r="DH373" s="102"/>
      <c r="DI373" s="102"/>
      <c r="DJ373" s="102"/>
      <c r="DK373" s="102"/>
      <c r="DL373" s="102"/>
      <c r="DM373" s="102"/>
      <c r="DN373" s="102"/>
      <c r="DO373" s="102"/>
      <c r="DP373" s="102"/>
      <c r="DQ373" s="102"/>
      <c r="DR373" s="102"/>
      <c r="DS373" s="102"/>
      <c r="DT373" s="102"/>
      <c r="DU373" s="102"/>
      <c r="DV373" s="102"/>
      <c r="DW373" s="102"/>
      <c r="DX373" s="102"/>
    </row>
    <row r="374" spans="1:128" x14ac:dyDescent="0.2">
      <c r="A374" s="105" t="s">
        <v>832</v>
      </c>
      <c r="B374" s="102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  <c r="Z374" s="102"/>
      <c r="AA374" s="102"/>
      <c r="AB374" s="102"/>
      <c r="AC374" s="102"/>
      <c r="AD374" s="102"/>
      <c r="AE374" s="102"/>
      <c r="AF374" s="102"/>
      <c r="AG374" s="102"/>
      <c r="AH374" s="102"/>
      <c r="AI374" s="102"/>
      <c r="AJ374" s="102"/>
      <c r="AK374" s="102"/>
      <c r="AL374" s="102"/>
      <c r="AM374" s="102"/>
      <c r="AN374" s="102"/>
      <c r="AO374" s="102"/>
      <c r="AP374" s="102"/>
      <c r="AQ374" s="102"/>
      <c r="AR374" s="102"/>
      <c r="AS374" s="102"/>
      <c r="AT374" s="102"/>
      <c r="AU374" s="102"/>
      <c r="AV374" s="102"/>
      <c r="AW374" s="102"/>
      <c r="AX374" s="102"/>
      <c r="AY374" s="102"/>
      <c r="AZ374" s="102"/>
      <c r="BA374" s="102"/>
      <c r="BB374" s="102"/>
      <c r="BC374" s="102"/>
      <c r="BD374" s="102"/>
      <c r="BE374" s="102"/>
      <c r="BF374" s="102"/>
      <c r="BG374" s="102"/>
      <c r="BH374" s="102"/>
      <c r="BI374" s="102"/>
      <c r="BJ374" s="102"/>
      <c r="BK374" s="102"/>
      <c r="BL374" s="102"/>
      <c r="BM374" s="102"/>
      <c r="BN374" s="102"/>
      <c r="BO374" s="102"/>
      <c r="BP374" s="102"/>
      <c r="BQ374" s="102"/>
      <c r="BR374" s="102"/>
      <c r="BS374" s="102"/>
      <c r="BT374" s="102"/>
      <c r="BU374" s="102"/>
      <c r="BV374" s="102"/>
      <c r="BW374" s="102"/>
      <c r="BX374" s="102"/>
      <c r="BY374" s="102"/>
      <c r="BZ374" s="102"/>
      <c r="CA374" s="102"/>
      <c r="CB374" s="102"/>
      <c r="CC374" s="102"/>
      <c r="CD374" s="102"/>
      <c r="CE374" s="102"/>
      <c r="CF374" s="102"/>
      <c r="CG374" s="102"/>
      <c r="CH374" s="102"/>
      <c r="CI374" s="102"/>
      <c r="CJ374" s="102"/>
      <c r="CK374" s="102"/>
      <c r="CL374" s="102"/>
      <c r="CM374" s="102"/>
      <c r="CN374" s="102"/>
      <c r="CO374" s="102"/>
      <c r="CP374" s="102"/>
      <c r="CQ374" s="102"/>
      <c r="CR374" s="102"/>
      <c r="CS374" s="102"/>
      <c r="CT374" s="102"/>
      <c r="CU374" s="102"/>
      <c r="CV374" s="102"/>
      <c r="CW374" s="102"/>
      <c r="CX374" s="102"/>
      <c r="CY374" s="102"/>
      <c r="CZ374" s="102"/>
      <c r="DA374" s="102"/>
      <c r="DB374" s="102"/>
      <c r="DC374" s="102"/>
      <c r="DD374" s="102"/>
      <c r="DE374" s="102"/>
      <c r="DF374" s="102"/>
      <c r="DG374" s="102"/>
      <c r="DH374" s="102"/>
      <c r="DI374" s="102"/>
      <c r="DJ374" s="102"/>
      <c r="DK374" s="102"/>
      <c r="DL374" s="102"/>
      <c r="DM374" s="102"/>
      <c r="DN374" s="102"/>
      <c r="DO374" s="102"/>
      <c r="DP374" s="102"/>
      <c r="DQ374" s="102"/>
      <c r="DR374" s="102"/>
      <c r="DS374" s="102"/>
      <c r="DT374" s="102"/>
      <c r="DU374" s="102"/>
      <c r="DV374" s="102"/>
      <c r="DW374" s="102"/>
      <c r="DX374" s="102"/>
    </row>
    <row r="375" spans="1:128" x14ac:dyDescent="0.2">
      <c r="A375" s="105" t="s">
        <v>403</v>
      </c>
      <c r="B375" s="107">
        <v>2063</v>
      </c>
      <c r="C375" s="114">
        <v>15108</v>
      </c>
      <c r="D375" s="107">
        <v>2775</v>
      </c>
      <c r="E375" s="114">
        <v>18073</v>
      </c>
      <c r="F375" s="107">
        <v>2134</v>
      </c>
      <c r="G375" s="114">
        <v>15376</v>
      </c>
      <c r="H375" s="107">
        <v>1569</v>
      </c>
      <c r="I375" s="114">
        <v>14989</v>
      </c>
      <c r="J375" s="107">
        <v>1157</v>
      </c>
      <c r="K375" s="114">
        <v>14766</v>
      </c>
      <c r="L375" s="106">
        <v>366</v>
      </c>
      <c r="M375" s="114">
        <v>12557</v>
      </c>
      <c r="N375" s="110">
        <v>83</v>
      </c>
      <c r="O375" s="114">
        <v>10371</v>
      </c>
      <c r="P375" s="102"/>
      <c r="Q375" s="114">
        <v>10447</v>
      </c>
      <c r="R375" s="110">
        <v>50</v>
      </c>
      <c r="S375" s="114">
        <v>10809</v>
      </c>
      <c r="T375" s="102"/>
      <c r="U375" s="104">
        <v>8129</v>
      </c>
      <c r="V375" s="102"/>
      <c r="W375" s="104">
        <v>8292</v>
      </c>
      <c r="X375" s="110">
        <v>33</v>
      </c>
      <c r="Y375" s="104">
        <v>7506</v>
      </c>
      <c r="Z375" s="102"/>
      <c r="AA375" s="104">
        <v>6420</v>
      </c>
      <c r="AB375" s="110">
        <v>33</v>
      </c>
      <c r="AC375" s="104">
        <v>6240</v>
      </c>
      <c r="AD375" s="102"/>
      <c r="AE375" s="104">
        <v>5636</v>
      </c>
      <c r="AF375" s="102"/>
      <c r="AG375" s="104">
        <v>4933</v>
      </c>
      <c r="AH375" s="102"/>
      <c r="AI375" s="104">
        <v>4484</v>
      </c>
      <c r="AJ375" s="102"/>
      <c r="AK375" s="104">
        <v>5396</v>
      </c>
      <c r="AL375" s="102"/>
      <c r="AM375" s="104">
        <v>4575</v>
      </c>
      <c r="AN375" s="102"/>
      <c r="AO375" s="104">
        <v>4369</v>
      </c>
      <c r="AP375" s="102"/>
      <c r="AQ375" s="104">
        <v>3551</v>
      </c>
      <c r="AR375" s="102"/>
      <c r="AS375" s="104">
        <v>4115</v>
      </c>
      <c r="AT375" s="102"/>
      <c r="AU375" s="104">
        <v>4751</v>
      </c>
      <c r="AV375" s="102"/>
      <c r="AW375" s="104">
        <v>3667</v>
      </c>
      <c r="AX375" s="102"/>
      <c r="AY375" s="104">
        <v>3334</v>
      </c>
      <c r="AZ375" s="102"/>
      <c r="BA375" s="104">
        <v>2571</v>
      </c>
      <c r="BB375" s="102"/>
      <c r="BC375" s="104">
        <v>2209</v>
      </c>
      <c r="BD375" s="102"/>
      <c r="BE375" s="104">
        <v>2317</v>
      </c>
      <c r="BF375" s="102"/>
      <c r="BG375" s="104">
        <v>1635</v>
      </c>
      <c r="BH375" s="102"/>
      <c r="BI375" s="104">
        <v>1531</v>
      </c>
      <c r="BJ375" s="102"/>
      <c r="BK375" s="104">
        <v>1355</v>
      </c>
      <c r="BL375" s="102"/>
      <c r="BM375" s="104">
        <v>1423</v>
      </c>
      <c r="BN375" s="102"/>
      <c r="BO375" s="104">
        <v>1676</v>
      </c>
      <c r="BP375" s="102"/>
      <c r="BQ375" s="104">
        <v>1766</v>
      </c>
      <c r="BR375" s="102"/>
      <c r="BS375" s="104">
        <v>1144</v>
      </c>
      <c r="BT375" s="102"/>
      <c r="BU375" s="104">
        <v>1817</v>
      </c>
      <c r="BV375" s="102"/>
      <c r="BW375" s="104">
        <v>1845</v>
      </c>
      <c r="BX375" s="102"/>
      <c r="BY375" s="104">
        <v>1469</v>
      </c>
      <c r="BZ375" s="102"/>
      <c r="CA375" s="104">
        <v>1194</v>
      </c>
      <c r="CB375" s="102"/>
      <c r="CC375" s="104">
        <v>1303</v>
      </c>
      <c r="CD375" s="102"/>
      <c r="CE375" s="103">
        <v>989</v>
      </c>
      <c r="CF375" s="102"/>
      <c r="CG375" s="104">
        <v>1087</v>
      </c>
      <c r="CH375" s="102"/>
      <c r="CI375" s="103">
        <v>891</v>
      </c>
      <c r="CJ375" s="102"/>
      <c r="CK375" s="103">
        <v>964</v>
      </c>
      <c r="CL375" s="102"/>
      <c r="CM375" s="103">
        <v>643</v>
      </c>
      <c r="CN375" s="102"/>
      <c r="CO375" s="103">
        <v>495</v>
      </c>
      <c r="CP375" s="102"/>
      <c r="CQ375" s="103">
        <v>695</v>
      </c>
      <c r="CR375" s="102"/>
      <c r="CS375" s="103">
        <v>443</v>
      </c>
      <c r="CT375" s="102"/>
      <c r="CU375" s="103">
        <v>685</v>
      </c>
      <c r="CV375" s="102"/>
      <c r="CW375" s="103">
        <v>443</v>
      </c>
      <c r="CX375" s="102"/>
      <c r="CY375" s="103">
        <v>553</v>
      </c>
      <c r="CZ375" s="102"/>
      <c r="DA375" s="103">
        <v>351</v>
      </c>
      <c r="DB375" s="102"/>
      <c r="DC375" s="103">
        <v>585</v>
      </c>
      <c r="DD375" s="102"/>
      <c r="DE375" s="103">
        <v>425</v>
      </c>
      <c r="DF375" s="102"/>
      <c r="DG375" s="103">
        <v>410</v>
      </c>
      <c r="DH375" s="102"/>
      <c r="DI375" s="102"/>
      <c r="DJ375" s="102"/>
      <c r="DK375" s="102"/>
      <c r="DL375" s="102"/>
      <c r="DM375" s="102"/>
      <c r="DN375" s="102"/>
      <c r="DO375" s="102"/>
      <c r="DP375" s="102"/>
      <c r="DQ375" s="102"/>
      <c r="DR375" s="102"/>
      <c r="DS375" s="102"/>
      <c r="DT375" s="102"/>
      <c r="DU375" s="102"/>
      <c r="DV375" s="102"/>
      <c r="DW375" s="102"/>
      <c r="DX375" s="102"/>
    </row>
    <row r="376" spans="1:128" x14ac:dyDescent="0.2">
      <c r="A376" s="105" t="s">
        <v>405</v>
      </c>
      <c r="B376" s="102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  <c r="Z376" s="102"/>
      <c r="AA376" s="109">
        <v>38</v>
      </c>
      <c r="AB376" s="102"/>
      <c r="AC376" s="102"/>
      <c r="AD376" s="102"/>
      <c r="AE376" s="102"/>
      <c r="AF376" s="102"/>
      <c r="AG376" s="102"/>
      <c r="AH376" s="102"/>
      <c r="AI376" s="103">
        <v>226</v>
      </c>
      <c r="AJ376" s="102"/>
      <c r="AK376" s="102"/>
      <c r="AL376" s="102"/>
      <c r="AM376" s="102"/>
      <c r="AN376" s="102"/>
      <c r="AO376" s="102"/>
      <c r="AP376" s="102"/>
      <c r="AQ376" s="102"/>
      <c r="AR376" s="102"/>
      <c r="AS376" s="102"/>
      <c r="AT376" s="102"/>
      <c r="AU376" s="109">
        <v>35</v>
      </c>
      <c r="AV376" s="102"/>
      <c r="AW376" s="102"/>
      <c r="AX376" s="102"/>
      <c r="AY376" s="102"/>
      <c r="AZ376" s="102"/>
      <c r="BA376" s="102"/>
      <c r="BB376" s="102"/>
      <c r="BC376" s="102"/>
      <c r="BD376" s="102"/>
      <c r="BE376" s="102"/>
      <c r="BF376" s="102"/>
      <c r="BG376" s="102"/>
      <c r="BH376" s="102"/>
      <c r="BI376" s="102"/>
      <c r="BJ376" s="102"/>
      <c r="BK376" s="102"/>
      <c r="BL376" s="102"/>
      <c r="BM376" s="102"/>
      <c r="BN376" s="102"/>
      <c r="BO376" s="102"/>
      <c r="BP376" s="102"/>
      <c r="BQ376" s="102"/>
      <c r="BR376" s="102"/>
      <c r="BS376" s="102"/>
      <c r="BT376" s="102"/>
      <c r="BU376" s="102"/>
      <c r="BV376" s="102"/>
      <c r="BW376" s="102"/>
      <c r="BX376" s="102"/>
      <c r="BY376" s="102"/>
      <c r="BZ376" s="102"/>
      <c r="CA376" s="102"/>
      <c r="CB376" s="102"/>
      <c r="CC376" s="102"/>
      <c r="CD376" s="102"/>
      <c r="CE376" s="102"/>
      <c r="CF376" s="102"/>
      <c r="CG376" s="102"/>
      <c r="CH376" s="102"/>
      <c r="CI376" s="102"/>
      <c r="CJ376" s="102"/>
      <c r="CK376" s="102"/>
      <c r="CL376" s="102"/>
      <c r="CM376" s="102"/>
      <c r="CN376" s="102"/>
      <c r="CO376" s="102"/>
      <c r="CP376" s="102"/>
      <c r="CQ376" s="102"/>
      <c r="CR376" s="102"/>
      <c r="CS376" s="102"/>
      <c r="CT376" s="102"/>
      <c r="CU376" s="102"/>
      <c r="CV376" s="102"/>
      <c r="CW376" s="102"/>
      <c r="CX376" s="102"/>
      <c r="CY376" s="102"/>
      <c r="CZ376" s="102"/>
      <c r="DA376" s="102"/>
      <c r="DB376" s="102"/>
      <c r="DC376" s="102"/>
      <c r="DD376" s="102"/>
      <c r="DE376" s="102"/>
      <c r="DF376" s="102"/>
      <c r="DG376" s="102"/>
      <c r="DH376" s="102"/>
      <c r="DI376" s="102"/>
      <c r="DJ376" s="102"/>
      <c r="DK376" s="102"/>
      <c r="DL376" s="102"/>
      <c r="DM376" s="102"/>
      <c r="DN376" s="102"/>
      <c r="DO376" s="102"/>
      <c r="DP376" s="102"/>
      <c r="DQ376" s="102"/>
      <c r="DR376" s="102"/>
      <c r="DS376" s="102"/>
      <c r="DT376" s="102"/>
      <c r="DU376" s="102"/>
      <c r="DV376" s="102"/>
      <c r="DW376" s="102"/>
      <c r="DX376" s="102"/>
    </row>
    <row r="377" spans="1:128" x14ac:dyDescent="0.2">
      <c r="A377" s="105" t="s">
        <v>407</v>
      </c>
      <c r="B377" s="102"/>
      <c r="C377" s="102"/>
      <c r="D377" s="102"/>
      <c r="E377" s="102"/>
      <c r="F377" s="102"/>
      <c r="G377" s="102"/>
      <c r="H377" s="102"/>
      <c r="I377" s="102"/>
      <c r="J377" s="102"/>
      <c r="K377" s="109">
        <v>38</v>
      </c>
      <c r="L377" s="102"/>
      <c r="M377" s="102"/>
      <c r="N377" s="102"/>
      <c r="O377" s="102"/>
      <c r="P377" s="102"/>
      <c r="Q377" s="103">
        <v>158</v>
      </c>
      <c r="R377" s="102"/>
      <c r="S377" s="102"/>
      <c r="T377" s="102"/>
      <c r="U377" s="102"/>
      <c r="V377" s="102"/>
      <c r="W377" s="102"/>
      <c r="X377" s="102"/>
      <c r="Y377" s="102"/>
      <c r="Z377" s="102"/>
      <c r="AA377" s="102"/>
      <c r="AB377" s="102"/>
      <c r="AC377" s="102"/>
      <c r="AD377" s="102"/>
      <c r="AE377" s="102"/>
      <c r="AF377" s="102"/>
      <c r="AG377" s="109">
        <v>79</v>
      </c>
      <c r="AH377" s="102"/>
      <c r="AI377" s="103">
        <v>342</v>
      </c>
      <c r="AJ377" s="102"/>
      <c r="AK377" s="103">
        <v>404</v>
      </c>
      <c r="AL377" s="102"/>
      <c r="AM377" s="103">
        <v>313</v>
      </c>
      <c r="AN377" s="102"/>
      <c r="AO377" s="103">
        <v>268</v>
      </c>
      <c r="AP377" s="102"/>
      <c r="AQ377" s="103">
        <v>162</v>
      </c>
      <c r="AR377" s="102"/>
      <c r="AS377" s="103">
        <v>338</v>
      </c>
      <c r="AT377" s="102"/>
      <c r="AU377" s="103">
        <v>154</v>
      </c>
      <c r="AV377" s="102"/>
      <c r="AW377" s="103">
        <v>308</v>
      </c>
      <c r="AX377" s="102"/>
      <c r="AY377" s="103">
        <v>159</v>
      </c>
      <c r="AZ377" s="102"/>
      <c r="BA377" s="109">
        <v>95</v>
      </c>
      <c r="BB377" s="102"/>
      <c r="BC377" s="103">
        <v>169</v>
      </c>
      <c r="BD377" s="102"/>
      <c r="BE377" s="103">
        <v>277</v>
      </c>
      <c r="BF377" s="102"/>
      <c r="BG377" s="103">
        <v>149</v>
      </c>
      <c r="BH377" s="102"/>
      <c r="BI377" s="103">
        <v>115</v>
      </c>
      <c r="BJ377" s="102"/>
      <c r="BK377" s="109">
        <v>81</v>
      </c>
      <c r="BL377" s="102"/>
      <c r="BM377" s="103">
        <v>426</v>
      </c>
      <c r="BN377" s="102"/>
      <c r="BO377" s="104">
        <v>1100</v>
      </c>
      <c r="BP377" s="102"/>
      <c r="BQ377" s="109">
        <v>80</v>
      </c>
      <c r="BR377" s="102"/>
      <c r="BS377" s="103">
        <v>426</v>
      </c>
      <c r="BT377" s="102"/>
      <c r="BU377" s="103">
        <v>332</v>
      </c>
      <c r="BV377" s="102"/>
      <c r="BW377" s="103">
        <v>493</v>
      </c>
      <c r="BX377" s="102"/>
      <c r="BY377" s="103">
        <v>120</v>
      </c>
      <c r="BZ377" s="102"/>
      <c r="CA377" s="109">
        <v>84</v>
      </c>
      <c r="CB377" s="102"/>
      <c r="CC377" s="103">
        <v>118</v>
      </c>
      <c r="CD377" s="102"/>
      <c r="CE377" s="103">
        <v>226</v>
      </c>
      <c r="CF377" s="102"/>
      <c r="CG377" s="103">
        <v>518</v>
      </c>
      <c r="CH377" s="102"/>
      <c r="CI377" s="103">
        <v>263</v>
      </c>
      <c r="CJ377" s="102"/>
      <c r="CK377" s="103">
        <v>221</v>
      </c>
      <c r="CL377" s="102"/>
      <c r="CM377" s="103">
        <v>609</v>
      </c>
      <c r="CN377" s="102"/>
      <c r="CO377" s="103">
        <v>161</v>
      </c>
      <c r="CP377" s="102"/>
      <c r="CQ377" s="103">
        <v>159</v>
      </c>
      <c r="CR377" s="102"/>
      <c r="CS377" s="109">
        <v>60</v>
      </c>
      <c r="CT377" s="102"/>
      <c r="CU377" s="103">
        <v>202</v>
      </c>
      <c r="CV377" s="102"/>
      <c r="CW377" s="109">
        <v>74</v>
      </c>
      <c r="CX377" s="102"/>
      <c r="CY377" s="103">
        <v>123</v>
      </c>
      <c r="CZ377" s="102"/>
      <c r="DA377" s="109">
        <v>79</v>
      </c>
      <c r="DB377" s="102"/>
      <c r="DC377" s="103">
        <v>281</v>
      </c>
      <c r="DD377" s="102"/>
      <c r="DE377" s="103">
        <v>313</v>
      </c>
      <c r="DF377" s="102"/>
      <c r="DG377" s="103">
        <v>534</v>
      </c>
      <c r="DH377" s="102"/>
      <c r="DI377" s="102"/>
      <c r="DJ377" s="102"/>
      <c r="DK377" s="102"/>
      <c r="DL377" s="102"/>
      <c r="DM377" s="102"/>
      <c r="DN377" s="102"/>
      <c r="DO377" s="102"/>
      <c r="DP377" s="102"/>
      <c r="DQ377" s="102"/>
      <c r="DR377" s="102"/>
      <c r="DS377" s="102"/>
      <c r="DT377" s="102"/>
      <c r="DU377" s="102"/>
      <c r="DV377" s="102"/>
      <c r="DW377" s="102"/>
      <c r="DX377" s="102"/>
    </row>
    <row r="378" spans="1:128" x14ac:dyDescent="0.2">
      <c r="A378" s="105" t="s">
        <v>408</v>
      </c>
      <c r="B378" s="102"/>
      <c r="C378" s="103">
        <v>226</v>
      </c>
      <c r="D378" s="102"/>
      <c r="E378" s="103">
        <v>101</v>
      </c>
      <c r="F378" s="102"/>
      <c r="G378" s="103">
        <v>490</v>
      </c>
      <c r="H378" s="102"/>
      <c r="I378" s="103">
        <v>592</v>
      </c>
      <c r="J378" s="102"/>
      <c r="K378" s="103">
        <v>241</v>
      </c>
      <c r="L378" s="102"/>
      <c r="M378" s="103">
        <v>192</v>
      </c>
      <c r="N378" s="102"/>
      <c r="O378" s="103">
        <v>279</v>
      </c>
      <c r="P378" s="102"/>
      <c r="Q378" s="102"/>
      <c r="R378" s="102"/>
      <c r="S378" s="103">
        <v>210</v>
      </c>
      <c r="T378" s="102"/>
      <c r="U378" s="103">
        <v>157</v>
      </c>
      <c r="V378" s="102"/>
      <c r="W378" s="103">
        <v>148</v>
      </c>
      <c r="X378" s="102"/>
      <c r="Y378" s="103">
        <v>223</v>
      </c>
      <c r="Z378" s="102"/>
      <c r="AA378" s="103">
        <v>306</v>
      </c>
      <c r="AB378" s="102"/>
      <c r="AC378" s="103">
        <v>311</v>
      </c>
      <c r="AD378" s="102"/>
      <c r="AE378" s="103">
        <v>200</v>
      </c>
      <c r="AF378" s="102"/>
      <c r="AG378" s="102"/>
      <c r="AH378" s="102"/>
      <c r="AI378" s="103">
        <v>111</v>
      </c>
      <c r="AJ378" s="102"/>
      <c r="AK378" s="103">
        <v>101</v>
      </c>
      <c r="AL378" s="102"/>
      <c r="AM378" s="109">
        <v>90</v>
      </c>
      <c r="AN378" s="102"/>
      <c r="AO378" s="109">
        <v>91</v>
      </c>
      <c r="AP378" s="102"/>
      <c r="AQ378" s="109">
        <v>91</v>
      </c>
      <c r="AR378" s="102"/>
      <c r="AS378" s="103">
        <v>183</v>
      </c>
      <c r="AT378" s="102"/>
      <c r="AU378" s="103">
        <v>150</v>
      </c>
      <c r="AV378" s="102"/>
      <c r="AW378" s="109">
        <v>91</v>
      </c>
      <c r="AX378" s="102"/>
      <c r="AY378" s="109">
        <v>91</v>
      </c>
      <c r="AZ378" s="102"/>
      <c r="BA378" s="103">
        <v>182</v>
      </c>
      <c r="BB378" s="102"/>
      <c r="BC378" s="109">
        <v>91</v>
      </c>
      <c r="BD378" s="102"/>
      <c r="BE378" s="103">
        <v>157</v>
      </c>
      <c r="BF378" s="102"/>
      <c r="BG378" s="102"/>
      <c r="BH378" s="102"/>
      <c r="BI378" s="109">
        <v>92</v>
      </c>
      <c r="BJ378" s="102"/>
      <c r="BK378" s="109">
        <v>93</v>
      </c>
      <c r="BL378" s="102"/>
      <c r="BM378" s="102"/>
      <c r="BN378" s="102"/>
      <c r="BO378" s="103">
        <v>239</v>
      </c>
      <c r="BP378" s="102"/>
      <c r="BQ378" s="103">
        <v>119</v>
      </c>
      <c r="BR378" s="102"/>
      <c r="BS378" s="103">
        <v>116</v>
      </c>
      <c r="BT378" s="102"/>
      <c r="BU378" s="102"/>
      <c r="BV378" s="102"/>
      <c r="BW378" s="109">
        <v>73</v>
      </c>
      <c r="BX378" s="102"/>
      <c r="BY378" s="103">
        <v>101</v>
      </c>
      <c r="BZ378" s="102"/>
      <c r="CA378" s="109">
        <v>97</v>
      </c>
      <c r="CB378" s="102"/>
      <c r="CC378" s="102"/>
      <c r="CD378" s="102"/>
      <c r="CE378" s="109">
        <v>44</v>
      </c>
      <c r="CF378" s="102"/>
      <c r="CG378" s="103">
        <v>123</v>
      </c>
      <c r="CH378" s="102"/>
      <c r="CI378" s="102"/>
      <c r="CJ378" s="102"/>
      <c r="CK378" s="109">
        <v>64</v>
      </c>
      <c r="CL378" s="102"/>
      <c r="CM378" s="102"/>
      <c r="CN378" s="102"/>
      <c r="CO378" s="102"/>
      <c r="CP378" s="102"/>
      <c r="CQ378" s="111">
        <v>9</v>
      </c>
      <c r="CR378" s="102"/>
      <c r="CS378" s="109">
        <v>13</v>
      </c>
      <c r="CT378" s="102"/>
      <c r="CU378" s="102"/>
      <c r="CV378" s="102"/>
      <c r="CW378" s="109">
        <v>61</v>
      </c>
      <c r="CX378" s="102"/>
      <c r="CY378" s="102"/>
      <c r="CZ378" s="102"/>
      <c r="DA378" s="109">
        <v>90</v>
      </c>
      <c r="DB378" s="102"/>
      <c r="DC378" s="102"/>
      <c r="DD378" s="102"/>
      <c r="DE378" s="109">
        <v>71</v>
      </c>
      <c r="DF378" s="102"/>
      <c r="DG378" s="102"/>
      <c r="DH378" s="102"/>
      <c r="DI378" s="102"/>
      <c r="DJ378" s="102"/>
      <c r="DK378" s="102"/>
      <c r="DL378" s="102"/>
      <c r="DM378" s="102"/>
      <c r="DN378" s="102"/>
      <c r="DO378" s="102"/>
      <c r="DP378" s="102"/>
      <c r="DQ378" s="102"/>
      <c r="DR378" s="102"/>
      <c r="DS378" s="102"/>
      <c r="DT378" s="102"/>
      <c r="DU378" s="102"/>
      <c r="DV378" s="102"/>
      <c r="DW378" s="102"/>
      <c r="DX378" s="102"/>
    </row>
    <row r="379" spans="1:128" x14ac:dyDescent="0.2">
      <c r="A379" s="105" t="s">
        <v>410</v>
      </c>
      <c r="B379" s="102"/>
      <c r="C379" s="104">
        <v>2208</v>
      </c>
      <c r="D379" s="102"/>
      <c r="E379" s="104">
        <v>1507</v>
      </c>
      <c r="F379" s="102"/>
      <c r="G379" s="103">
        <v>185</v>
      </c>
      <c r="H379" s="102"/>
      <c r="I379" s="103">
        <v>285</v>
      </c>
      <c r="J379" s="102"/>
      <c r="K379" s="103">
        <v>866</v>
      </c>
      <c r="L379" s="102"/>
      <c r="M379" s="103">
        <v>598</v>
      </c>
      <c r="N379" s="102"/>
      <c r="O379" s="104">
        <v>1718</v>
      </c>
      <c r="P379" s="102"/>
      <c r="Q379" s="103">
        <v>621</v>
      </c>
      <c r="R379" s="102"/>
      <c r="S379" s="103">
        <v>864</v>
      </c>
      <c r="T379" s="102"/>
      <c r="U379" s="103">
        <v>481</v>
      </c>
      <c r="V379" s="102"/>
      <c r="W379" s="103">
        <v>495</v>
      </c>
      <c r="X379" s="102"/>
      <c r="Y379" s="103">
        <v>658</v>
      </c>
      <c r="Z379" s="102"/>
      <c r="AA379" s="109">
        <v>46</v>
      </c>
      <c r="AB379" s="102"/>
      <c r="AC379" s="103">
        <v>329</v>
      </c>
      <c r="AD379" s="102"/>
      <c r="AE379" s="103">
        <v>444</v>
      </c>
      <c r="AF379" s="102"/>
      <c r="AG379" s="103">
        <v>846</v>
      </c>
      <c r="AH379" s="102"/>
      <c r="AI379" s="103">
        <v>658</v>
      </c>
      <c r="AJ379" s="102"/>
      <c r="AK379" s="103">
        <v>123</v>
      </c>
      <c r="AL379" s="102"/>
      <c r="AM379" s="103">
        <v>123</v>
      </c>
      <c r="AN379" s="102"/>
      <c r="AO379" s="103">
        <v>336</v>
      </c>
      <c r="AP379" s="102"/>
      <c r="AQ379" s="103">
        <v>148</v>
      </c>
      <c r="AR379" s="102"/>
      <c r="AS379" s="102"/>
      <c r="AT379" s="102"/>
      <c r="AU379" s="103">
        <v>198</v>
      </c>
      <c r="AV379" s="102"/>
      <c r="AW379" s="103">
        <v>351</v>
      </c>
      <c r="AX379" s="102"/>
      <c r="AY379" s="103">
        <v>152</v>
      </c>
      <c r="AZ379" s="102"/>
      <c r="BA379" s="103">
        <v>477</v>
      </c>
      <c r="BB379" s="102"/>
      <c r="BC379" s="103">
        <v>128</v>
      </c>
      <c r="BD379" s="102"/>
      <c r="BE379" s="103">
        <v>688</v>
      </c>
      <c r="BF379" s="102"/>
      <c r="BG379" s="102"/>
      <c r="BH379" s="102"/>
      <c r="BI379" s="103">
        <v>363</v>
      </c>
      <c r="BJ379" s="102"/>
      <c r="BK379" s="103">
        <v>143</v>
      </c>
      <c r="BL379" s="102"/>
      <c r="BM379" s="103">
        <v>145</v>
      </c>
      <c r="BN379" s="102"/>
      <c r="BO379" s="103">
        <v>289</v>
      </c>
      <c r="BP379" s="102"/>
      <c r="BQ379" s="103">
        <v>286</v>
      </c>
      <c r="BR379" s="102"/>
      <c r="BS379" s="102"/>
      <c r="BT379" s="102"/>
      <c r="BU379" s="103">
        <v>128</v>
      </c>
      <c r="BV379" s="102"/>
      <c r="BW379" s="102"/>
      <c r="BX379" s="102"/>
      <c r="BY379" s="103">
        <v>118</v>
      </c>
      <c r="BZ379" s="102"/>
      <c r="CA379" s="102"/>
      <c r="CB379" s="102"/>
      <c r="CC379" s="102"/>
      <c r="CD379" s="102"/>
      <c r="CE379" s="103">
        <v>131</v>
      </c>
      <c r="CF379" s="102"/>
      <c r="CG379" s="103">
        <v>141</v>
      </c>
      <c r="CH379" s="102"/>
      <c r="CI379" s="102"/>
      <c r="CJ379" s="102"/>
      <c r="CK379" s="103">
        <v>112</v>
      </c>
      <c r="CL379" s="102"/>
      <c r="CM379" s="102"/>
      <c r="CN379" s="102"/>
      <c r="CO379" s="109">
        <v>61</v>
      </c>
      <c r="CP379" s="102"/>
      <c r="CQ379" s="109">
        <v>62</v>
      </c>
      <c r="CR379" s="102"/>
      <c r="CS379" s="102"/>
      <c r="CT379" s="102"/>
      <c r="CU379" s="102"/>
      <c r="CV379" s="102"/>
      <c r="CW379" s="102"/>
      <c r="CX379" s="102"/>
      <c r="CY379" s="102"/>
      <c r="CZ379" s="102"/>
      <c r="DA379" s="102"/>
      <c r="DB379" s="102"/>
      <c r="DC379" s="102"/>
      <c r="DD379" s="102"/>
      <c r="DE379" s="102"/>
      <c r="DF379" s="102"/>
      <c r="DG379" s="102"/>
      <c r="DH379" s="102"/>
      <c r="DI379" s="102"/>
      <c r="DJ379" s="102"/>
      <c r="DK379" s="102"/>
      <c r="DL379" s="102"/>
      <c r="DM379" s="102"/>
      <c r="DN379" s="102"/>
      <c r="DO379" s="102"/>
      <c r="DP379" s="102"/>
      <c r="DQ379" s="102"/>
      <c r="DR379" s="102"/>
      <c r="DS379" s="102"/>
      <c r="DT379" s="102"/>
      <c r="DU379" s="102"/>
      <c r="DV379" s="102"/>
      <c r="DW379" s="102"/>
      <c r="DX379" s="102"/>
    </row>
    <row r="380" spans="1:128" x14ac:dyDescent="0.2">
      <c r="A380" s="105" t="s">
        <v>411</v>
      </c>
      <c r="B380" s="108">
        <v>17815</v>
      </c>
      <c r="C380" s="114">
        <v>14447</v>
      </c>
      <c r="D380" s="108">
        <v>22671</v>
      </c>
      <c r="E380" s="114">
        <v>14246</v>
      </c>
      <c r="F380" s="108">
        <v>16528</v>
      </c>
      <c r="G380" s="114">
        <v>11539</v>
      </c>
      <c r="H380" s="108">
        <v>18304</v>
      </c>
      <c r="I380" s="114">
        <v>29277</v>
      </c>
      <c r="J380" s="108">
        <v>21625</v>
      </c>
      <c r="K380" s="114">
        <v>25630</v>
      </c>
      <c r="L380" s="108">
        <v>19349</v>
      </c>
      <c r="M380" s="114">
        <v>31140</v>
      </c>
      <c r="N380" s="108">
        <v>20016</v>
      </c>
      <c r="O380" s="114">
        <v>21652</v>
      </c>
      <c r="P380" s="108">
        <v>21613</v>
      </c>
      <c r="Q380" s="114">
        <v>11483</v>
      </c>
      <c r="R380" s="108">
        <v>11168</v>
      </c>
      <c r="S380" s="114">
        <v>11176</v>
      </c>
      <c r="T380" s="108">
        <v>11140</v>
      </c>
      <c r="U380" s="104">
        <v>8578</v>
      </c>
      <c r="V380" s="108">
        <v>12149</v>
      </c>
      <c r="W380" s="114">
        <v>17170</v>
      </c>
      <c r="X380" s="107">
        <v>9147</v>
      </c>
      <c r="Y380" s="104">
        <v>9918</v>
      </c>
      <c r="Z380" s="107">
        <v>9748</v>
      </c>
      <c r="AA380" s="104">
        <v>6096</v>
      </c>
      <c r="AB380" s="108">
        <v>10150</v>
      </c>
      <c r="AC380" s="104">
        <v>8657</v>
      </c>
      <c r="AD380" s="107">
        <v>7091</v>
      </c>
      <c r="AE380" s="104">
        <v>7501</v>
      </c>
      <c r="AF380" s="107">
        <v>7529</v>
      </c>
      <c r="AG380" s="104">
        <v>3160</v>
      </c>
      <c r="AH380" s="107">
        <v>7911</v>
      </c>
      <c r="AI380" s="104">
        <v>9018</v>
      </c>
      <c r="AJ380" s="107">
        <v>7242</v>
      </c>
      <c r="AK380" s="114">
        <v>10855</v>
      </c>
      <c r="AL380" s="107">
        <v>6992</v>
      </c>
      <c r="AM380" s="114">
        <v>10538</v>
      </c>
      <c r="AN380" s="107">
        <v>9634</v>
      </c>
      <c r="AO380" s="104">
        <v>2568</v>
      </c>
      <c r="AP380" s="107">
        <v>6910</v>
      </c>
      <c r="AQ380" s="114">
        <v>15272</v>
      </c>
      <c r="AR380" s="107">
        <v>6024</v>
      </c>
      <c r="AS380" s="104">
        <v>3528</v>
      </c>
      <c r="AT380" s="107">
        <v>6950</v>
      </c>
      <c r="AU380" s="104">
        <v>6783</v>
      </c>
      <c r="AV380" s="107">
        <v>6330</v>
      </c>
      <c r="AW380" s="104">
        <v>4816</v>
      </c>
      <c r="AX380" s="107">
        <v>4929</v>
      </c>
      <c r="AY380" s="104">
        <v>4699</v>
      </c>
      <c r="AZ380" s="107">
        <v>1052</v>
      </c>
      <c r="BA380" s="104">
        <v>4357</v>
      </c>
      <c r="BB380" s="110">
        <v>33</v>
      </c>
      <c r="BC380" s="104">
        <v>6879</v>
      </c>
      <c r="BD380" s="106">
        <v>163</v>
      </c>
      <c r="BE380" s="104">
        <v>2394</v>
      </c>
      <c r="BF380" s="108">
        <v>10953</v>
      </c>
      <c r="BG380" s="103">
        <v>972</v>
      </c>
      <c r="BH380" s="107">
        <v>5579</v>
      </c>
      <c r="BI380" s="104">
        <v>2700</v>
      </c>
      <c r="BJ380" s="107">
        <v>4935</v>
      </c>
      <c r="BK380" s="104">
        <v>3310</v>
      </c>
      <c r="BL380" s="107">
        <v>7440</v>
      </c>
      <c r="BM380" s="104">
        <v>3625</v>
      </c>
      <c r="BN380" s="107">
        <v>5730</v>
      </c>
      <c r="BO380" s="104">
        <v>3281</v>
      </c>
      <c r="BP380" s="107">
        <v>5084</v>
      </c>
      <c r="BQ380" s="104">
        <v>4795</v>
      </c>
      <c r="BR380" s="107">
        <v>6617</v>
      </c>
      <c r="BS380" s="104">
        <v>3972</v>
      </c>
      <c r="BT380" s="107">
        <v>4034</v>
      </c>
      <c r="BU380" s="104">
        <v>5180</v>
      </c>
      <c r="BV380" s="107">
        <v>4890</v>
      </c>
      <c r="BW380" s="104">
        <v>7093</v>
      </c>
      <c r="BX380" s="107">
        <v>5536</v>
      </c>
      <c r="BY380" s="104">
        <v>1916</v>
      </c>
      <c r="BZ380" s="107">
        <v>4557</v>
      </c>
      <c r="CA380" s="104">
        <v>2793</v>
      </c>
      <c r="CB380" s="107">
        <v>4787</v>
      </c>
      <c r="CC380" s="104">
        <v>3697</v>
      </c>
      <c r="CD380" s="107">
        <v>6257</v>
      </c>
      <c r="CE380" s="104">
        <v>5437</v>
      </c>
      <c r="CF380" s="107">
        <v>5542</v>
      </c>
      <c r="CG380" s="104">
        <v>4610</v>
      </c>
      <c r="CH380" s="107">
        <v>5205</v>
      </c>
      <c r="CI380" s="104">
        <v>2413</v>
      </c>
      <c r="CJ380" s="107">
        <v>7345</v>
      </c>
      <c r="CK380" s="104">
        <v>3022</v>
      </c>
      <c r="CL380" s="107">
        <v>5865</v>
      </c>
      <c r="CM380" s="104">
        <v>8688</v>
      </c>
      <c r="CN380" s="107">
        <v>4644</v>
      </c>
      <c r="CO380" s="104">
        <v>5347</v>
      </c>
      <c r="CP380" s="107">
        <v>6205</v>
      </c>
      <c r="CQ380" s="104">
        <v>2440</v>
      </c>
      <c r="CR380" s="107">
        <v>5444</v>
      </c>
      <c r="CS380" s="104">
        <v>4690</v>
      </c>
      <c r="CT380" s="107">
        <v>4101</v>
      </c>
      <c r="CU380" s="104">
        <v>5957</v>
      </c>
      <c r="CV380" s="107">
        <v>6058</v>
      </c>
      <c r="CW380" s="104">
        <v>6796</v>
      </c>
      <c r="CX380" s="107">
        <v>4416</v>
      </c>
      <c r="CY380" s="104">
        <v>7925</v>
      </c>
      <c r="CZ380" s="107">
        <v>4250</v>
      </c>
      <c r="DA380" s="114">
        <v>13111</v>
      </c>
      <c r="DB380" s="107">
        <v>5402</v>
      </c>
      <c r="DC380" s="104">
        <v>7586</v>
      </c>
      <c r="DD380" s="107">
        <v>4816</v>
      </c>
      <c r="DE380" s="104">
        <v>6265</v>
      </c>
      <c r="DF380" s="107">
        <v>5106</v>
      </c>
      <c r="DG380" s="104">
        <v>2648</v>
      </c>
      <c r="DH380" s="107">
        <v>5746</v>
      </c>
      <c r="DI380" s="107">
        <v>5778</v>
      </c>
      <c r="DJ380" s="107">
        <v>4314</v>
      </c>
      <c r="DK380" s="107">
        <v>4359</v>
      </c>
      <c r="DL380" s="106">
        <v>637</v>
      </c>
      <c r="DM380" s="106">
        <v>363</v>
      </c>
      <c r="DN380" s="106">
        <v>197</v>
      </c>
      <c r="DO380" s="110">
        <v>19</v>
      </c>
      <c r="DP380" s="110">
        <v>36</v>
      </c>
      <c r="DQ380" s="110">
        <v>50</v>
      </c>
      <c r="DR380" s="102"/>
      <c r="DS380" s="110">
        <v>11</v>
      </c>
      <c r="DT380" s="102"/>
      <c r="DU380" s="102"/>
      <c r="DV380" s="102"/>
      <c r="DW380" s="102"/>
      <c r="DX380" s="102"/>
    </row>
    <row r="381" spans="1:128" x14ac:dyDescent="0.2">
      <c r="A381" s="105" t="s">
        <v>412</v>
      </c>
      <c r="B381" s="107">
        <v>8930</v>
      </c>
      <c r="C381" s="104">
        <v>3259</v>
      </c>
      <c r="D381" s="108">
        <v>11262</v>
      </c>
      <c r="E381" s="104">
        <v>6127</v>
      </c>
      <c r="F381" s="107">
        <v>8962</v>
      </c>
      <c r="G381" s="104">
        <v>7862</v>
      </c>
      <c r="H381" s="107">
        <v>8736</v>
      </c>
      <c r="I381" s="104">
        <v>9056</v>
      </c>
      <c r="J381" s="108">
        <v>10872</v>
      </c>
      <c r="K381" s="104">
        <v>7516</v>
      </c>
      <c r="L381" s="107">
        <v>9702</v>
      </c>
      <c r="M381" s="104">
        <v>6457</v>
      </c>
      <c r="N381" s="108">
        <v>11477</v>
      </c>
      <c r="O381" s="103">
        <v>615</v>
      </c>
      <c r="P381" s="108">
        <v>13973</v>
      </c>
      <c r="Q381" s="104">
        <v>3198</v>
      </c>
      <c r="R381" s="107">
        <v>4106</v>
      </c>
      <c r="S381" s="104">
        <v>2426</v>
      </c>
      <c r="T381" s="107">
        <v>1916</v>
      </c>
      <c r="U381" s="104">
        <v>1750</v>
      </c>
      <c r="V381" s="107">
        <v>1637</v>
      </c>
      <c r="W381" s="104">
        <v>2154</v>
      </c>
      <c r="X381" s="107">
        <v>1222</v>
      </c>
      <c r="Y381" s="104">
        <v>5752</v>
      </c>
      <c r="Z381" s="107">
        <v>1285</v>
      </c>
      <c r="AA381" s="104">
        <v>1256</v>
      </c>
      <c r="AB381" s="107">
        <v>1692</v>
      </c>
      <c r="AC381" s="104">
        <v>1635</v>
      </c>
      <c r="AD381" s="106">
        <v>803</v>
      </c>
      <c r="AE381" s="104">
        <v>6506</v>
      </c>
      <c r="AF381" s="106">
        <v>722</v>
      </c>
      <c r="AG381" s="104">
        <v>1212</v>
      </c>
      <c r="AH381" s="106">
        <v>734</v>
      </c>
      <c r="AI381" s="103">
        <v>599</v>
      </c>
      <c r="AJ381" s="106">
        <v>737</v>
      </c>
      <c r="AK381" s="104">
        <v>4959</v>
      </c>
      <c r="AL381" s="106">
        <v>715</v>
      </c>
      <c r="AM381" s="103">
        <v>660</v>
      </c>
      <c r="AN381" s="106">
        <v>877</v>
      </c>
      <c r="AO381" s="104">
        <v>1761</v>
      </c>
      <c r="AP381" s="107">
        <v>1275</v>
      </c>
      <c r="AQ381" s="104">
        <v>2081</v>
      </c>
      <c r="AR381" s="106">
        <v>465</v>
      </c>
      <c r="AS381" s="104">
        <v>3208</v>
      </c>
      <c r="AT381" s="102"/>
      <c r="AU381" s="104">
        <v>2556</v>
      </c>
      <c r="AV381" s="106">
        <v>136</v>
      </c>
      <c r="AW381" s="104">
        <v>1126</v>
      </c>
      <c r="AX381" s="106">
        <v>124</v>
      </c>
      <c r="AY381" s="104">
        <v>1366</v>
      </c>
      <c r="AZ381" s="110">
        <v>85</v>
      </c>
      <c r="BA381" s="104">
        <v>1222</v>
      </c>
      <c r="BB381" s="106">
        <v>128</v>
      </c>
      <c r="BC381" s="104">
        <v>2757</v>
      </c>
      <c r="BD381" s="110">
        <v>95</v>
      </c>
      <c r="BE381" s="103">
        <v>684</v>
      </c>
      <c r="BF381" s="110">
        <v>10</v>
      </c>
      <c r="BG381" s="104">
        <v>3454</v>
      </c>
      <c r="BH381" s="110">
        <v>83</v>
      </c>
      <c r="BI381" s="104">
        <v>1494</v>
      </c>
      <c r="BJ381" s="106">
        <v>133</v>
      </c>
      <c r="BK381" s="104">
        <v>1427</v>
      </c>
      <c r="BL381" s="110">
        <v>76</v>
      </c>
      <c r="BM381" s="104">
        <v>1456</v>
      </c>
      <c r="BN381" s="106">
        <v>106</v>
      </c>
      <c r="BO381" s="103">
        <v>680</v>
      </c>
      <c r="BP381" s="106">
        <v>149</v>
      </c>
      <c r="BQ381" s="104">
        <v>2125</v>
      </c>
      <c r="BR381" s="110">
        <v>94</v>
      </c>
      <c r="BS381" s="102"/>
      <c r="BT381" s="110">
        <v>72</v>
      </c>
      <c r="BU381" s="102"/>
      <c r="BV381" s="106">
        <v>117</v>
      </c>
      <c r="BW381" s="104">
        <v>2610</v>
      </c>
      <c r="BX381" s="106">
        <v>119</v>
      </c>
      <c r="BY381" s="102"/>
      <c r="BZ381" s="110">
        <v>59</v>
      </c>
      <c r="CA381" s="102"/>
      <c r="CB381" s="110">
        <v>38</v>
      </c>
      <c r="CC381" s="102"/>
      <c r="CD381" s="110">
        <v>52</v>
      </c>
      <c r="CE381" s="102"/>
      <c r="CF381" s="106">
        <v>185</v>
      </c>
      <c r="CG381" s="102"/>
      <c r="CH381" s="102"/>
      <c r="CI381" s="102"/>
      <c r="CJ381" s="106">
        <v>130</v>
      </c>
      <c r="CK381" s="104">
        <v>1596</v>
      </c>
      <c r="CL381" s="110">
        <v>13</v>
      </c>
      <c r="CM381" s="103">
        <v>473</v>
      </c>
      <c r="CN381" s="110">
        <v>41</v>
      </c>
      <c r="CO381" s="102"/>
      <c r="CP381" s="110">
        <v>14</v>
      </c>
      <c r="CQ381" s="102"/>
      <c r="CR381" s="117">
        <v>5</v>
      </c>
      <c r="CS381" s="102"/>
      <c r="CT381" s="110">
        <v>54</v>
      </c>
      <c r="CU381" s="102"/>
      <c r="CV381" s="102"/>
      <c r="CW381" s="103">
        <v>553</v>
      </c>
      <c r="CX381" s="102"/>
      <c r="CY381" s="102"/>
      <c r="CZ381" s="110">
        <v>27</v>
      </c>
      <c r="DA381" s="102"/>
      <c r="DB381" s="110">
        <v>14</v>
      </c>
      <c r="DC381" s="104">
        <v>1305</v>
      </c>
      <c r="DD381" s="110">
        <v>41</v>
      </c>
      <c r="DE381" s="104">
        <v>1323</v>
      </c>
      <c r="DF381" s="110">
        <v>14</v>
      </c>
      <c r="DG381" s="102"/>
      <c r="DH381" s="110">
        <v>27</v>
      </c>
      <c r="DI381" s="110">
        <v>68</v>
      </c>
      <c r="DJ381" s="110">
        <v>54</v>
      </c>
      <c r="DK381" s="110">
        <v>54</v>
      </c>
      <c r="DL381" s="102"/>
      <c r="DM381" s="102"/>
      <c r="DN381" s="102"/>
      <c r="DO381" s="102"/>
      <c r="DP381" s="102"/>
      <c r="DQ381" s="102"/>
      <c r="DR381" s="102"/>
      <c r="DS381" s="102"/>
      <c r="DT381" s="102"/>
      <c r="DU381" s="102"/>
      <c r="DV381" s="102"/>
      <c r="DW381" s="102"/>
      <c r="DX381" s="102"/>
    </row>
    <row r="382" spans="1:128" x14ac:dyDescent="0.2">
      <c r="A382" s="105" t="s">
        <v>414</v>
      </c>
      <c r="B382" s="107">
        <v>1311</v>
      </c>
      <c r="C382" s="114">
        <v>43908</v>
      </c>
      <c r="D382" s="106">
        <v>832</v>
      </c>
      <c r="E382" s="114">
        <v>29104</v>
      </c>
      <c r="F382" s="106">
        <v>738</v>
      </c>
      <c r="G382" s="114">
        <v>36761</v>
      </c>
      <c r="H382" s="107">
        <v>1331</v>
      </c>
      <c r="I382" s="114">
        <v>63735</v>
      </c>
      <c r="J382" s="106">
        <v>861</v>
      </c>
      <c r="K382" s="114">
        <v>39071</v>
      </c>
      <c r="L382" s="106">
        <v>523</v>
      </c>
      <c r="M382" s="114">
        <v>30388</v>
      </c>
      <c r="N382" s="106">
        <v>597</v>
      </c>
      <c r="O382" s="114">
        <v>31118</v>
      </c>
      <c r="P382" s="106">
        <v>411</v>
      </c>
      <c r="Q382" s="114">
        <v>22183</v>
      </c>
      <c r="R382" s="106">
        <v>678</v>
      </c>
      <c r="S382" s="114">
        <v>26808</v>
      </c>
      <c r="T382" s="106">
        <v>309</v>
      </c>
      <c r="U382" s="114">
        <v>16000</v>
      </c>
      <c r="V382" s="106">
        <v>568</v>
      </c>
      <c r="W382" s="114">
        <v>24909</v>
      </c>
      <c r="X382" s="106">
        <v>583</v>
      </c>
      <c r="Y382" s="114">
        <v>22543</v>
      </c>
      <c r="Z382" s="106">
        <v>672</v>
      </c>
      <c r="AA382" s="114">
        <v>25871</v>
      </c>
      <c r="AB382" s="106">
        <v>564</v>
      </c>
      <c r="AC382" s="114">
        <v>22349</v>
      </c>
      <c r="AD382" s="106">
        <v>653</v>
      </c>
      <c r="AE382" s="114">
        <v>26655</v>
      </c>
      <c r="AF382" s="106">
        <v>616</v>
      </c>
      <c r="AG382" s="114">
        <v>25300</v>
      </c>
      <c r="AH382" s="106">
        <v>542</v>
      </c>
      <c r="AI382" s="114">
        <v>20211</v>
      </c>
      <c r="AJ382" s="106">
        <v>195</v>
      </c>
      <c r="AK382" s="114">
        <v>11112</v>
      </c>
      <c r="AL382" s="110">
        <v>45</v>
      </c>
      <c r="AM382" s="104">
        <v>3647</v>
      </c>
      <c r="AN382" s="102"/>
      <c r="AO382" s="104">
        <v>4078</v>
      </c>
      <c r="AP382" s="102"/>
      <c r="AQ382" s="104">
        <v>2436</v>
      </c>
      <c r="AR382" s="102"/>
      <c r="AS382" s="104">
        <v>1617</v>
      </c>
      <c r="AT382" s="102"/>
      <c r="AU382" s="104">
        <v>1206</v>
      </c>
      <c r="AV382" s="102"/>
      <c r="AW382" s="104">
        <v>1619</v>
      </c>
      <c r="AX382" s="102"/>
      <c r="AY382" s="103">
        <v>504</v>
      </c>
      <c r="AZ382" s="110">
        <v>41</v>
      </c>
      <c r="BA382" s="104">
        <v>1647</v>
      </c>
      <c r="BB382" s="102"/>
      <c r="BC382" s="103">
        <v>181</v>
      </c>
      <c r="BD382" s="102"/>
      <c r="BE382" s="103">
        <v>650</v>
      </c>
      <c r="BF382" s="102"/>
      <c r="BG382" s="104">
        <v>1125</v>
      </c>
      <c r="BH382" s="102"/>
      <c r="BI382" s="103">
        <v>850</v>
      </c>
      <c r="BJ382" s="102"/>
      <c r="BK382" s="103">
        <v>975</v>
      </c>
      <c r="BL382" s="102"/>
      <c r="BM382" s="103">
        <v>328</v>
      </c>
      <c r="BN382" s="102"/>
      <c r="BO382" s="103">
        <v>182</v>
      </c>
      <c r="BP382" s="102"/>
      <c r="BQ382" s="102"/>
      <c r="BR382" s="102"/>
      <c r="BS382" s="103">
        <v>112</v>
      </c>
      <c r="BT382" s="102"/>
      <c r="BU382" s="103">
        <v>476</v>
      </c>
      <c r="BV382" s="102"/>
      <c r="BW382" s="103">
        <v>271</v>
      </c>
      <c r="BX382" s="102"/>
      <c r="BY382" s="103">
        <v>317</v>
      </c>
      <c r="BZ382" s="102"/>
      <c r="CA382" s="103">
        <v>693</v>
      </c>
      <c r="CB382" s="102"/>
      <c r="CC382" s="104">
        <v>1461</v>
      </c>
      <c r="CD382" s="102"/>
      <c r="CE382" s="104">
        <v>1293</v>
      </c>
      <c r="CF382" s="102"/>
      <c r="CG382" s="104">
        <v>1888</v>
      </c>
      <c r="CH382" s="102"/>
      <c r="CI382" s="102"/>
      <c r="CJ382" s="102"/>
      <c r="CK382" s="103">
        <v>220</v>
      </c>
      <c r="CL382" s="102"/>
      <c r="CM382" s="103">
        <v>775</v>
      </c>
      <c r="CN382" s="102"/>
      <c r="CO382" s="102"/>
      <c r="CP382" s="102"/>
      <c r="CQ382" s="102"/>
      <c r="CR382" s="102"/>
      <c r="CS382" s="103">
        <v>234</v>
      </c>
      <c r="CT382" s="102"/>
      <c r="CU382" s="103">
        <v>527</v>
      </c>
      <c r="CV382" s="102"/>
      <c r="CW382" s="103">
        <v>883</v>
      </c>
      <c r="CX382" s="102"/>
      <c r="CY382" s="103">
        <v>657</v>
      </c>
      <c r="CZ382" s="102"/>
      <c r="DA382" s="103">
        <v>754</v>
      </c>
      <c r="DB382" s="102"/>
      <c r="DC382" s="103">
        <v>432</v>
      </c>
      <c r="DD382" s="102"/>
      <c r="DE382" s="109">
        <v>65</v>
      </c>
      <c r="DF382" s="102"/>
      <c r="DG382" s="103">
        <v>898</v>
      </c>
      <c r="DH382" s="102"/>
      <c r="DI382" s="102"/>
      <c r="DJ382" s="102"/>
      <c r="DK382" s="102"/>
      <c r="DL382" s="102"/>
      <c r="DM382" s="102"/>
      <c r="DN382" s="102"/>
      <c r="DO382" s="102"/>
      <c r="DP382" s="102"/>
      <c r="DQ382" s="102"/>
      <c r="DR382" s="102"/>
      <c r="DS382" s="102"/>
      <c r="DT382" s="102"/>
      <c r="DU382" s="102"/>
      <c r="DV382" s="102"/>
      <c r="DW382" s="102"/>
      <c r="DX382" s="102"/>
    </row>
    <row r="383" spans="1:128" x14ac:dyDescent="0.2">
      <c r="A383" s="105" t="s">
        <v>415</v>
      </c>
      <c r="B383" s="102"/>
      <c r="C383" s="103">
        <v>343</v>
      </c>
      <c r="D383" s="102"/>
      <c r="E383" s="103">
        <v>262</v>
      </c>
      <c r="F383" s="102"/>
      <c r="G383" s="103">
        <v>572</v>
      </c>
      <c r="H383" s="102"/>
      <c r="I383" s="103">
        <v>389</v>
      </c>
      <c r="J383" s="102"/>
      <c r="K383" s="103">
        <v>500</v>
      </c>
      <c r="L383" s="102"/>
      <c r="M383" s="103">
        <v>373</v>
      </c>
      <c r="N383" s="102"/>
      <c r="O383" s="103">
        <v>236</v>
      </c>
      <c r="P383" s="102"/>
      <c r="Q383" s="103">
        <v>180</v>
      </c>
      <c r="R383" s="102"/>
      <c r="S383" s="103">
        <v>319</v>
      </c>
      <c r="T383" s="102"/>
      <c r="U383" s="103">
        <v>323</v>
      </c>
      <c r="V383" s="102"/>
      <c r="W383" s="103">
        <v>187</v>
      </c>
      <c r="X383" s="102"/>
      <c r="Y383" s="103">
        <v>262</v>
      </c>
      <c r="Z383" s="102"/>
      <c r="AA383" s="103">
        <v>217</v>
      </c>
      <c r="AB383" s="102"/>
      <c r="AC383" s="103">
        <v>191</v>
      </c>
      <c r="AD383" s="102"/>
      <c r="AE383" s="103">
        <v>114</v>
      </c>
      <c r="AF383" s="102"/>
      <c r="AG383" s="103">
        <v>154</v>
      </c>
      <c r="AH383" s="102"/>
      <c r="AI383" s="103">
        <v>192</v>
      </c>
      <c r="AJ383" s="102"/>
      <c r="AK383" s="103">
        <v>196</v>
      </c>
      <c r="AL383" s="102"/>
      <c r="AM383" s="103">
        <v>135</v>
      </c>
      <c r="AN383" s="102"/>
      <c r="AO383" s="103">
        <v>200</v>
      </c>
      <c r="AP383" s="102"/>
      <c r="AQ383" s="109">
        <v>83</v>
      </c>
      <c r="AR383" s="102"/>
      <c r="AS383" s="109">
        <v>94</v>
      </c>
      <c r="AT383" s="102"/>
      <c r="AU383" s="103">
        <v>111</v>
      </c>
      <c r="AV383" s="102"/>
      <c r="AW383" s="103">
        <v>146</v>
      </c>
      <c r="AX383" s="102"/>
      <c r="AY383" s="103">
        <v>103</v>
      </c>
      <c r="AZ383" s="102"/>
      <c r="BA383" s="109">
        <v>70</v>
      </c>
      <c r="BB383" s="102"/>
      <c r="BC383" s="103">
        <v>102</v>
      </c>
      <c r="BD383" s="102"/>
      <c r="BE383" s="103">
        <v>151</v>
      </c>
      <c r="BF383" s="102"/>
      <c r="BG383" s="103">
        <v>183</v>
      </c>
      <c r="BH383" s="102"/>
      <c r="BI383" s="109">
        <v>54</v>
      </c>
      <c r="BJ383" s="102"/>
      <c r="BK383" s="109">
        <v>90</v>
      </c>
      <c r="BL383" s="102"/>
      <c r="BM383" s="103">
        <v>110</v>
      </c>
      <c r="BN383" s="102"/>
      <c r="BO383" s="109">
        <v>60</v>
      </c>
      <c r="BP383" s="102"/>
      <c r="BQ383" s="109">
        <v>52</v>
      </c>
      <c r="BR383" s="102"/>
      <c r="BS383" s="103">
        <v>113</v>
      </c>
      <c r="BT383" s="102"/>
      <c r="BU383" s="109">
        <v>65</v>
      </c>
      <c r="BV383" s="102"/>
      <c r="BW383" s="109">
        <v>56</v>
      </c>
      <c r="BX383" s="102"/>
      <c r="BY383" s="109">
        <v>34</v>
      </c>
      <c r="BZ383" s="102"/>
      <c r="CA383" s="109">
        <v>76</v>
      </c>
      <c r="CB383" s="102"/>
      <c r="CC383" s="109">
        <v>67</v>
      </c>
      <c r="CD383" s="102"/>
      <c r="CE383" s="109">
        <v>97</v>
      </c>
      <c r="CF383" s="102"/>
      <c r="CG383" s="109">
        <v>51</v>
      </c>
      <c r="CH383" s="102"/>
      <c r="CI383" s="109">
        <v>32</v>
      </c>
      <c r="CJ383" s="102"/>
      <c r="CK383" s="109">
        <v>33</v>
      </c>
      <c r="CL383" s="102"/>
      <c r="CM383" s="109">
        <v>58</v>
      </c>
      <c r="CN383" s="102"/>
      <c r="CO383" s="109">
        <v>22</v>
      </c>
      <c r="CP383" s="102"/>
      <c r="CQ383" s="109">
        <v>60</v>
      </c>
      <c r="CR383" s="102"/>
      <c r="CS383" s="109">
        <v>34</v>
      </c>
      <c r="CT383" s="102"/>
      <c r="CU383" s="109">
        <v>70</v>
      </c>
      <c r="CV383" s="102"/>
      <c r="CW383" s="109">
        <v>54</v>
      </c>
      <c r="CX383" s="102"/>
      <c r="CY383" s="109">
        <v>87</v>
      </c>
      <c r="CZ383" s="102"/>
      <c r="DA383" s="109">
        <v>41</v>
      </c>
      <c r="DB383" s="102"/>
      <c r="DC383" s="109">
        <v>96</v>
      </c>
      <c r="DD383" s="102"/>
      <c r="DE383" s="109">
        <v>58</v>
      </c>
      <c r="DF383" s="102"/>
      <c r="DG383" s="109">
        <v>42</v>
      </c>
      <c r="DH383" s="102"/>
      <c r="DI383" s="102"/>
      <c r="DJ383" s="102"/>
      <c r="DK383" s="102"/>
      <c r="DL383" s="102"/>
      <c r="DM383" s="102"/>
      <c r="DN383" s="102"/>
      <c r="DO383" s="102"/>
      <c r="DP383" s="102"/>
      <c r="DQ383" s="102"/>
      <c r="DR383" s="102"/>
      <c r="DS383" s="102"/>
      <c r="DT383" s="102"/>
      <c r="DU383" s="102"/>
      <c r="DV383" s="102"/>
      <c r="DW383" s="102"/>
      <c r="DX383" s="102"/>
    </row>
    <row r="384" spans="1:128" x14ac:dyDescent="0.2">
      <c r="A384" s="105" t="s">
        <v>423</v>
      </c>
      <c r="B384" s="102"/>
      <c r="C384" s="115">
        <v>530544</v>
      </c>
      <c r="D384" s="102"/>
      <c r="E384" s="115">
        <v>534297</v>
      </c>
      <c r="F384" s="102"/>
      <c r="G384" s="115">
        <v>526299</v>
      </c>
      <c r="H384" s="102"/>
      <c r="I384" s="115">
        <v>527927</v>
      </c>
      <c r="J384" s="102"/>
      <c r="K384" s="115">
        <v>508203</v>
      </c>
      <c r="L384" s="102"/>
      <c r="M384" s="115">
        <v>460043</v>
      </c>
      <c r="N384" s="102"/>
      <c r="O384" s="115">
        <v>492857</v>
      </c>
      <c r="P384" s="102"/>
      <c r="Q384" s="115">
        <v>502098</v>
      </c>
      <c r="R384" s="102"/>
      <c r="S384" s="115">
        <v>487809</v>
      </c>
      <c r="T384" s="102"/>
      <c r="U384" s="115">
        <v>434308</v>
      </c>
      <c r="V384" s="102"/>
      <c r="W384" s="115">
        <v>477812</v>
      </c>
      <c r="X384" s="102"/>
      <c r="Y384" s="115">
        <v>426222</v>
      </c>
      <c r="Z384" s="102"/>
      <c r="AA384" s="115">
        <v>429683</v>
      </c>
      <c r="AB384" s="102"/>
      <c r="AC384" s="115">
        <v>410359</v>
      </c>
      <c r="AD384" s="102"/>
      <c r="AE384" s="115">
        <v>396280</v>
      </c>
      <c r="AF384" s="102"/>
      <c r="AG384" s="115">
        <v>409842</v>
      </c>
      <c r="AH384" s="102"/>
      <c r="AI384" s="115">
        <v>370815</v>
      </c>
      <c r="AJ384" s="102"/>
      <c r="AK384" s="115">
        <v>363830</v>
      </c>
      <c r="AL384" s="102"/>
      <c r="AM384" s="115">
        <v>350912</v>
      </c>
      <c r="AN384" s="102"/>
      <c r="AO384" s="115">
        <v>373145</v>
      </c>
      <c r="AP384" s="102"/>
      <c r="AQ384" s="115">
        <v>361394</v>
      </c>
      <c r="AR384" s="102"/>
      <c r="AS384" s="115">
        <v>326750</v>
      </c>
      <c r="AT384" s="102"/>
      <c r="AU384" s="115">
        <v>337331</v>
      </c>
      <c r="AV384" s="102"/>
      <c r="AW384" s="115">
        <v>325768</v>
      </c>
      <c r="AX384" s="102"/>
      <c r="AY384" s="115">
        <v>337929</v>
      </c>
      <c r="AZ384" s="102"/>
      <c r="BA384" s="115">
        <v>315824</v>
      </c>
      <c r="BB384" s="102"/>
      <c r="BC384" s="115">
        <v>336270</v>
      </c>
      <c r="BD384" s="102"/>
      <c r="BE384" s="115">
        <v>348455</v>
      </c>
      <c r="BF384" s="102"/>
      <c r="BG384" s="115">
        <v>336369</v>
      </c>
      <c r="BH384" s="102"/>
      <c r="BI384" s="115">
        <v>366197</v>
      </c>
      <c r="BJ384" s="102"/>
      <c r="BK384" s="115">
        <v>331559</v>
      </c>
      <c r="BL384" s="102"/>
      <c r="BM384" s="115">
        <v>348873</v>
      </c>
      <c r="BN384" s="102"/>
      <c r="BO384" s="115">
        <v>351187</v>
      </c>
      <c r="BP384" s="102"/>
      <c r="BQ384" s="115">
        <v>322695</v>
      </c>
      <c r="BR384" s="102"/>
      <c r="BS384" s="115">
        <v>362111</v>
      </c>
      <c r="BT384" s="102"/>
      <c r="BU384" s="115">
        <v>384916</v>
      </c>
      <c r="BV384" s="102"/>
      <c r="BW384" s="115">
        <v>379804</v>
      </c>
      <c r="BX384" s="102"/>
      <c r="BY384" s="115">
        <v>364689</v>
      </c>
      <c r="BZ384" s="102"/>
      <c r="CA384" s="115">
        <v>423879</v>
      </c>
      <c r="CB384" s="102"/>
      <c r="CC384" s="115">
        <v>419372</v>
      </c>
      <c r="CD384" s="102"/>
      <c r="CE384" s="115">
        <v>419732</v>
      </c>
      <c r="CF384" s="102"/>
      <c r="CG384" s="115">
        <v>445939</v>
      </c>
      <c r="CH384" s="102"/>
      <c r="CI384" s="115">
        <v>415293</v>
      </c>
      <c r="CJ384" s="102"/>
      <c r="CK384" s="115">
        <v>445398</v>
      </c>
      <c r="CL384" s="102"/>
      <c r="CM384" s="115">
        <v>423736</v>
      </c>
      <c r="CN384" s="102"/>
      <c r="CO384" s="115">
        <v>400291</v>
      </c>
      <c r="CP384" s="102"/>
      <c r="CQ384" s="115">
        <v>440687</v>
      </c>
      <c r="CR384" s="102"/>
      <c r="CS384" s="115">
        <v>421397</v>
      </c>
      <c r="CT384" s="102"/>
      <c r="CU384" s="115">
        <v>422125</v>
      </c>
      <c r="CV384" s="102"/>
      <c r="CW384" s="115">
        <v>446405</v>
      </c>
      <c r="CX384" s="102"/>
      <c r="CY384" s="115">
        <v>465749</v>
      </c>
      <c r="CZ384" s="102"/>
      <c r="DA384" s="115">
        <v>426305</v>
      </c>
      <c r="DB384" s="102"/>
      <c r="DC384" s="115">
        <v>437389</v>
      </c>
      <c r="DD384" s="102"/>
      <c r="DE384" s="115">
        <v>442667</v>
      </c>
      <c r="DF384" s="102"/>
      <c r="DG384" s="115">
        <v>431769</v>
      </c>
      <c r="DH384" s="102"/>
      <c r="DI384" s="102"/>
      <c r="DJ384" s="102"/>
      <c r="DK384" s="102"/>
      <c r="DL384" s="102"/>
      <c r="DM384" s="102"/>
      <c r="DN384" s="102"/>
      <c r="DO384" s="102"/>
      <c r="DP384" s="102"/>
      <c r="DQ384" s="102"/>
      <c r="DR384" s="102"/>
      <c r="DS384" s="102"/>
      <c r="DT384" s="102"/>
      <c r="DU384" s="102"/>
      <c r="DV384" s="102"/>
      <c r="DW384" s="102"/>
      <c r="DX384" s="102"/>
    </row>
    <row r="385" spans="1:128" x14ac:dyDescent="0.2">
      <c r="A385" s="105" t="s">
        <v>424</v>
      </c>
      <c r="B385" s="102"/>
      <c r="C385" s="103">
        <v>452</v>
      </c>
      <c r="D385" s="102"/>
      <c r="E385" s="103">
        <v>653</v>
      </c>
      <c r="F385" s="102"/>
      <c r="G385" s="103">
        <v>705</v>
      </c>
      <c r="H385" s="102"/>
      <c r="I385" s="103">
        <v>412</v>
      </c>
      <c r="J385" s="102"/>
      <c r="K385" s="109">
        <v>30</v>
      </c>
      <c r="L385" s="102"/>
      <c r="M385" s="103">
        <v>105</v>
      </c>
      <c r="N385" s="102"/>
      <c r="O385" s="109">
        <v>51</v>
      </c>
      <c r="P385" s="102"/>
      <c r="Q385" s="109">
        <v>95</v>
      </c>
      <c r="R385" s="102"/>
      <c r="S385" s="109">
        <v>51</v>
      </c>
      <c r="T385" s="102"/>
      <c r="U385" s="102"/>
      <c r="V385" s="102"/>
      <c r="W385" s="103">
        <v>191</v>
      </c>
      <c r="X385" s="102"/>
      <c r="Y385" s="109">
        <v>51</v>
      </c>
      <c r="Z385" s="102"/>
      <c r="AA385" s="103">
        <v>115</v>
      </c>
      <c r="AB385" s="102"/>
      <c r="AC385" s="103">
        <v>127</v>
      </c>
      <c r="AD385" s="102"/>
      <c r="AE385" s="103">
        <v>129</v>
      </c>
      <c r="AF385" s="102"/>
      <c r="AG385" s="103">
        <v>489</v>
      </c>
      <c r="AH385" s="102"/>
      <c r="AI385" s="103">
        <v>501</v>
      </c>
      <c r="AJ385" s="102"/>
      <c r="AK385" s="103">
        <v>722</v>
      </c>
      <c r="AL385" s="102"/>
      <c r="AM385" s="103">
        <v>176</v>
      </c>
      <c r="AN385" s="102"/>
      <c r="AO385" s="103">
        <v>725</v>
      </c>
      <c r="AP385" s="102"/>
      <c r="AQ385" s="103">
        <v>256</v>
      </c>
      <c r="AR385" s="102"/>
      <c r="AS385" s="103">
        <v>735</v>
      </c>
      <c r="AT385" s="102"/>
      <c r="AU385" s="103">
        <v>384</v>
      </c>
      <c r="AV385" s="102"/>
      <c r="AW385" s="103">
        <v>256</v>
      </c>
      <c r="AX385" s="102"/>
      <c r="AY385" s="103">
        <v>292</v>
      </c>
      <c r="AZ385" s="102"/>
      <c r="BA385" s="103">
        <v>270</v>
      </c>
      <c r="BB385" s="102"/>
      <c r="BC385" s="103">
        <v>481</v>
      </c>
      <c r="BD385" s="102"/>
      <c r="BE385" s="103">
        <v>671</v>
      </c>
      <c r="BF385" s="102"/>
      <c r="BG385" s="103">
        <v>507</v>
      </c>
      <c r="BH385" s="102"/>
      <c r="BI385" s="103">
        <v>725</v>
      </c>
      <c r="BJ385" s="102"/>
      <c r="BK385" s="103">
        <v>322</v>
      </c>
      <c r="BL385" s="102"/>
      <c r="BM385" s="103">
        <v>177</v>
      </c>
      <c r="BN385" s="102"/>
      <c r="BO385" s="103">
        <v>354</v>
      </c>
      <c r="BP385" s="102"/>
      <c r="BQ385" s="103">
        <v>239</v>
      </c>
      <c r="BR385" s="102"/>
      <c r="BS385" s="103">
        <v>171</v>
      </c>
      <c r="BT385" s="102"/>
      <c r="BU385" s="109">
        <v>68</v>
      </c>
      <c r="BV385" s="102"/>
      <c r="BW385" s="103">
        <v>337</v>
      </c>
      <c r="BX385" s="102"/>
      <c r="BY385" s="103">
        <v>351</v>
      </c>
      <c r="BZ385" s="102"/>
      <c r="CA385" s="103">
        <v>151</v>
      </c>
      <c r="CB385" s="102"/>
      <c r="CC385" s="103">
        <v>489</v>
      </c>
      <c r="CD385" s="102"/>
      <c r="CE385" s="109">
        <v>43</v>
      </c>
      <c r="CF385" s="102"/>
      <c r="CG385" s="103">
        <v>351</v>
      </c>
      <c r="CH385" s="102"/>
      <c r="CI385" s="103">
        <v>424</v>
      </c>
      <c r="CJ385" s="102"/>
      <c r="CK385" s="103">
        <v>222</v>
      </c>
      <c r="CL385" s="102"/>
      <c r="CM385" s="103">
        <v>246</v>
      </c>
      <c r="CN385" s="102"/>
      <c r="CO385" s="103">
        <v>124</v>
      </c>
      <c r="CP385" s="102"/>
      <c r="CQ385" s="103">
        <v>476</v>
      </c>
      <c r="CR385" s="102"/>
      <c r="CS385" s="103">
        <v>312</v>
      </c>
      <c r="CT385" s="102"/>
      <c r="CU385" s="109">
        <v>95</v>
      </c>
      <c r="CV385" s="102"/>
      <c r="CW385" s="103">
        <v>197</v>
      </c>
      <c r="CX385" s="102"/>
      <c r="CY385" s="103">
        <v>329</v>
      </c>
      <c r="CZ385" s="102"/>
      <c r="DA385" s="103">
        <v>524</v>
      </c>
      <c r="DB385" s="102"/>
      <c r="DC385" s="103">
        <v>233</v>
      </c>
      <c r="DD385" s="102"/>
      <c r="DE385" s="109">
        <v>47</v>
      </c>
      <c r="DF385" s="102"/>
      <c r="DG385" s="103">
        <v>229</v>
      </c>
      <c r="DH385" s="102"/>
      <c r="DI385" s="102"/>
      <c r="DJ385" s="102"/>
      <c r="DK385" s="102"/>
      <c r="DL385" s="102"/>
      <c r="DM385" s="102"/>
      <c r="DN385" s="102"/>
      <c r="DO385" s="102"/>
      <c r="DP385" s="102"/>
      <c r="DQ385" s="102"/>
      <c r="DR385" s="102"/>
      <c r="DS385" s="102"/>
      <c r="DT385" s="102"/>
      <c r="DU385" s="102"/>
      <c r="DV385" s="102"/>
      <c r="DW385" s="102"/>
      <c r="DX385" s="102"/>
    </row>
    <row r="386" spans="1:128" x14ac:dyDescent="0.2">
      <c r="A386" s="105" t="s">
        <v>425</v>
      </c>
      <c r="B386" s="102"/>
      <c r="C386" s="104">
        <v>6630</v>
      </c>
      <c r="D386" s="102"/>
      <c r="E386" s="104">
        <v>8743</v>
      </c>
      <c r="F386" s="102"/>
      <c r="G386" s="104">
        <v>7463</v>
      </c>
      <c r="H386" s="102"/>
      <c r="I386" s="104">
        <v>8834</v>
      </c>
      <c r="J386" s="102"/>
      <c r="K386" s="114">
        <v>10756</v>
      </c>
      <c r="L386" s="102"/>
      <c r="M386" s="104">
        <v>9705</v>
      </c>
      <c r="N386" s="102"/>
      <c r="O386" s="114">
        <v>12255</v>
      </c>
      <c r="P386" s="102"/>
      <c r="Q386" s="114">
        <v>10827</v>
      </c>
      <c r="R386" s="102"/>
      <c r="S386" s="114">
        <v>11745</v>
      </c>
      <c r="T386" s="102"/>
      <c r="U386" s="114">
        <v>10996</v>
      </c>
      <c r="V386" s="102"/>
      <c r="W386" s="114">
        <v>13125</v>
      </c>
      <c r="X386" s="102"/>
      <c r="Y386" s="114">
        <v>15459</v>
      </c>
      <c r="Z386" s="102"/>
      <c r="AA386" s="114">
        <v>19128</v>
      </c>
      <c r="AB386" s="102"/>
      <c r="AC386" s="114">
        <v>20727</v>
      </c>
      <c r="AD386" s="102"/>
      <c r="AE386" s="114">
        <v>20983</v>
      </c>
      <c r="AF386" s="102"/>
      <c r="AG386" s="114">
        <v>19725</v>
      </c>
      <c r="AH386" s="102"/>
      <c r="AI386" s="114">
        <v>17989</v>
      </c>
      <c r="AJ386" s="102"/>
      <c r="AK386" s="114">
        <v>18633</v>
      </c>
      <c r="AL386" s="102"/>
      <c r="AM386" s="114">
        <v>18633</v>
      </c>
      <c r="AN386" s="102"/>
      <c r="AO386" s="114">
        <v>20490</v>
      </c>
      <c r="AP386" s="102"/>
      <c r="AQ386" s="114">
        <v>18578</v>
      </c>
      <c r="AR386" s="102"/>
      <c r="AS386" s="114">
        <v>17426</v>
      </c>
      <c r="AT386" s="102"/>
      <c r="AU386" s="114">
        <v>21019</v>
      </c>
      <c r="AV386" s="102"/>
      <c r="AW386" s="114">
        <v>19971</v>
      </c>
      <c r="AX386" s="102"/>
      <c r="AY386" s="114">
        <v>22584</v>
      </c>
      <c r="AZ386" s="102"/>
      <c r="BA386" s="114">
        <v>21654</v>
      </c>
      <c r="BB386" s="102"/>
      <c r="BC386" s="114">
        <v>22687</v>
      </c>
      <c r="BD386" s="102"/>
      <c r="BE386" s="114">
        <v>23789</v>
      </c>
      <c r="BF386" s="102"/>
      <c r="BG386" s="114">
        <v>21954</v>
      </c>
      <c r="BH386" s="102"/>
      <c r="BI386" s="114">
        <v>25295</v>
      </c>
      <c r="BJ386" s="102"/>
      <c r="BK386" s="114">
        <v>25009</v>
      </c>
      <c r="BL386" s="102"/>
      <c r="BM386" s="114">
        <v>24042</v>
      </c>
      <c r="BN386" s="102"/>
      <c r="BO386" s="114">
        <v>26954</v>
      </c>
      <c r="BP386" s="102"/>
      <c r="BQ386" s="114">
        <v>26122</v>
      </c>
      <c r="BR386" s="102"/>
      <c r="BS386" s="114">
        <v>28734</v>
      </c>
      <c r="BT386" s="102"/>
      <c r="BU386" s="114">
        <v>32466</v>
      </c>
      <c r="BV386" s="102"/>
      <c r="BW386" s="114">
        <v>29791</v>
      </c>
      <c r="BX386" s="102"/>
      <c r="BY386" s="114">
        <v>31667</v>
      </c>
      <c r="BZ386" s="102"/>
      <c r="CA386" s="114">
        <v>33873</v>
      </c>
      <c r="CB386" s="102"/>
      <c r="CC386" s="114">
        <v>31692</v>
      </c>
      <c r="CD386" s="102"/>
      <c r="CE386" s="114">
        <v>41478</v>
      </c>
      <c r="CF386" s="102"/>
      <c r="CG386" s="114">
        <v>42075</v>
      </c>
      <c r="CH386" s="102"/>
      <c r="CI386" s="114">
        <v>40591</v>
      </c>
      <c r="CJ386" s="102"/>
      <c r="CK386" s="114">
        <v>42394</v>
      </c>
      <c r="CL386" s="102"/>
      <c r="CM386" s="114">
        <v>42743</v>
      </c>
      <c r="CN386" s="102"/>
      <c r="CO386" s="114">
        <v>42515</v>
      </c>
      <c r="CP386" s="102"/>
      <c r="CQ386" s="114">
        <v>46958</v>
      </c>
      <c r="CR386" s="102"/>
      <c r="CS386" s="114">
        <v>56081</v>
      </c>
      <c r="CT386" s="102"/>
      <c r="CU386" s="114">
        <v>62620</v>
      </c>
      <c r="CV386" s="102"/>
      <c r="CW386" s="114">
        <v>90865</v>
      </c>
      <c r="CX386" s="102"/>
      <c r="CY386" s="114">
        <v>93795</v>
      </c>
      <c r="CZ386" s="102"/>
      <c r="DA386" s="114">
        <v>92845</v>
      </c>
      <c r="DB386" s="102"/>
      <c r="DC386" s="114">
        <v>92856</v>
      </c>
      <c r="DD386" s="102"/>
      <c r="DE386" s="114">
        <v>97063</v>
      </c>
      <c r="DF386" s="102"/>
      <c r="DG386" s="114">
        <v>94468</v>
      </c>
      <c r="DH386" s="102"/>
      <c r="DI386" s="102"/>
      <c r="DJ386" s="102"/>
      <c r="DK386" s="102"/>
      <c r="DL386" s="102"/>
      <c r="DM386" s="102"/>
      <c r="DN386" s="102"/>
      <c r="DO386" s="102"/>
      <c r="DP386" s="102"/>
      <c r="DQ386" s="102"/>
      <c r="DR386" s="102"/>
      <c r="DS386" s="102"/>
      <c r="DT386" s="102"/>
      <c r="DU386" s="102"/>
      <c r="DV386" s="102"/>
      <c r="DW386" s="102"/>
      <c r="DX386" s="102"/>
    </row>
    <row r="387" spans="1:128" x14ac:dyDescent="0.2">
      <c r="A387" s="105" t="s">
        <v>426</v>
      </c>
      <c r="B387" s="102"/>
      <c r="C387" s="114">
        <v>12473</v>
      </c>
      <c r="D387" s="102"/>
      <c r="E387" s="114">
        <v>11212</v>
      </c>
      <c r="F387" s="102"/>
      <c r="G387" s="104">
        <v>6148</v>
      </c>
      <c r="H387" s="102"/>
      <c r="I387" s="104">
        <v>5065</v>
      </c>
      <c r="J387" s="102"/>
      <c r="K387" s="104">
        <v>3539</v>
      </c>
      <c r="L387" s="102"/>
      <c r="M387" s="104">
        <v>2555</v>
      </c>
      <c r="N387" s="102"/>
      <c r="O387" s="104">
        <v>2214</v>
      </c>
      <c r="P387" s="102"/>
      <c r="Q387" s="104">
        <v>4141</v>
      </c>
      <c r="R387" s="102"/>
      <c r="S387" s="104">
        <v>1937</v>
      </c>
      <c r="T387" s="102"/>
      <c r="U387" s="104">
        <v>2184</v>
      </c>
      <c r="V387" s="102"/>
      <c r="W387" s="104">
        <v>1637</v>
      </c>
      <c r="X387" s="102"/>
      <c r="Y387" s="104">
        <v>1047</v>
      </c>
      <c r="Z387" s="102"/>
      <c r="AA387" s="104">
        <v>1089</v>
      </c>
      <c r="AB387" s="102"/>
      <c r="AC387" s="104">
        <v>1383</v>
      </c>
      <c r="AD387" s="102"/>
      <c r="AE387" s="104">
        <v>2486</v>
      </c>
      <c r="AF387" s="102"/>
      <c r="AG387" s="104">
        <v>1313</v>
      </c>
      <c r="AH387" s="102"/>
      <c r="AI387" s="104">
        <v>1144</v>
      </c>
      <c r="AJ387" s="102"/>
      <c r="AK387" s="103">
        <v>935</v>
      </c>
      <c r="AL387" s="102"/>
      <c r="AM387" s="103">
        <v>938</v>
      </c>
      <c r="AN387" s="102"/>
      <c r="AO387" s="104">
        <v>2003</v>
      </c>
      <c r="AP387" s="102"/>
      <c r="AQ387" s="103">
        <v>889</v>
      </c>
      <c r="AR387" s="102"/>
      <c r="AS387" s="104">
        <v>1232</v>
      </c>
      <c r="AT387" s="102"/>
      <c r="AU387" s="103">
        <v>996</v>
      </c>
      <c r="AV387" s="102"/>
      <c r="AW387" s="103">
        <v>799</v>
      </c>
      <c r="AX387" s="102"/>
      <c r="AY387" s="103">
        <v>770</v>
      </c>
      <c r="AZ387" s="102"/>
      <c r="BA387" s="104">
        <v>1919</v>
      </c>
      <c r="BB387" s="102"/>
      <c r="BC387" s="104">
        <v>1252</v>
      </c>
      <c r="BD387" s="102"/>
      <c r="BE387" s="103">
        <v>992</v>
      </c>
      <c r="BF387" s="102"/>
      <c r="BG387" s="104">
        <v>1337</v>
      </c>
      <c r="BH387" s="102"/>
      <c r="BI387" s="103">
        <v>991</v>
      </c>
      <c r="BJ387" s="102"/>
      <c r="BK387" s="103">
        <v>701</v>
      </c>
      <c r="BL387" s="102"/>
      <c r="BM387" s="103">
        <v>751</v>
      </c>
      <c r="BN387" s="102"/>
      <c r="BO387" s="103">
        <v>771</v>
      </c>
      <c r="BP387" s="102"/>
      <c r="BQ387" s="103">
        <v>620</v>
      </c>
      <c r="BR387" s="102"/>
      <c r="BS387" s="103">
        <v>813</v>
      </c>
      <c r="BT387" s="102"/>
      <c r="BU387" s="103">
        <v>813</v>
      </c>
      <c r="BV387" s="102"/>
      <c r="BW387" s="104">
        <v>1227</v>
      </c>
      <c r="BX387" s="102"/>
      <c r="BY387" s="104">
        <v>1290</v>
      </c>
      <c r="BZ387" s="102"/>
      <c r="CA387" s="104">
        <v>1254</v>
      </c>
      <c r="CB387" s="102"/>
      <c r="CC387" s="103">
        <v>941</v>
      </c>
      <c r="CD387" s="102"/>
      <c r="CE387" s="103">
        <v>946</v>
      </c>
      <c r="CF387" s="102"/>
      <c r="CG387" s="103">
        <v>784</v>
      </c>
      <c r="CH387" s="102"/>
      <c r="CI387" s="103">
        <v>763</v>
      </c>
      <c r="CJ387" s="102"/>
      <c r="CK387" s="103">
        <v>999</v>
      </c>
      <c r="CL387" s="102"/>
      <c r="CM387" s="103">
        <v>425</v>
      </c>
      <c r="CN387" s="102"/>
      <c r="CO387" s="103">
        <v>387</v>
      </c>
      <c r="CP387" s="102"/>
      <c r="CQ387" s="103">
        <v>341</v>
      </c>
      <c r="CR387" s="102"/>
      <c r="CS387" s="103">
        <v>449</v>
      </c>
      <c r="CT387" s="102"/>
      <c r="CU387" s="103">
        <v>958</v>
      </c>
      <c r="CV387" s="102"/>
      <c r="CW387" s="103">
        <v>613</v>
      </c>
      <c r="CX387" s="102"/>
      <c r="CY387" s="103">
        <v>475</v>
      </c>
      <c r="CZ387" s="102"/>
      <c r="DA387" s="103">
        <v>270</v>
      </c>
      <c r="DB387" s="102"/>
      <c r="DC387" s="103">
        <v>357</v>
      </c>
      <c r="DD387" s="102"/>
      <c r="DE387" s="103">
        <v>332</v>
      </c>
      <c r="DF387" s="102"/>
      <c r="DG387" s="103">
        <v>210</v>
      </c>
      <c r="DH387" s="102"/>
      <c r="DI387" s="102"/>
      <c r="DJ387" s="102"/>
      <c r="DK387" s="102"/>
      <c r="DL387" s="102"/>
      <c r="DM387" s="102"/>
      <c r="DN387" s="102"/>
      <c r="DO387" s="102"/>
      <c r="DP387" s="102"/>
      <c r="DQ387" s="102"/>
      <c r="DR387" s="102"/>
      <c r="DS387" s="102"/>
      <c r="DT387" s="102"/>
      <c r="DU387" s="102"/>
      <c r="DV387" s="102"/>
      <c r="DW387" s="102"/>
      <c r="DX387" s="102"/>
    </row>
    <row r="388" spans="1:128" x14ac:dyDescent="0.2">
      <c r="A388" s="105" t="s">
        <v>427</v>
      </c>
      <c r="B388" s="102"/>
      <c r="C388" s="115">
        <v>196554</v>
      </c>
      <c r="D388" s="102"/>
      <c r="E388" s="115">
        <v>193406</v>
      </c>
      <c r="F388" s="102"/>
      <c r="G388" s="115">
        <v>191029</v>
      </c>
      <c r="H388" s="102"/>
      <c r="I388" s="115">
        <v>201596</v>
      </c>
      <c r="J388" s="102"/>
      <c r="K388" s="115">
        <v>194540</v>
      </c>
      <c r="L388" s="102"/>
      <c r="M388" s="115">
        <v>193897</v>
      </c>
      <c r="N388" s="102"/>
      <c r="O388" s="115">
        <v>199089</v>
      </c>
      <c r="P388" s="102"/>
      <c r="Q388" s="115">
        <v>220135</v>
      </c>
      <c r="R388" s="102"/>
      <c r="S388" s="115">
        <v>209771</v>
      </c>
      <c r="T388" s="102"/>
      <c r="U388" s="115">
        <v>193044</v>
      </c>
      <c r="V388" s="102"/>
      <c r="W388" s="115">
        <v>214515</v>
      </c>
      <c r="X388" s="102"/>
      <c r="Y388" s="115">
        <v>203127</v>
      </c>
      <c r="Z388" s="102"/>
      <c r="AA388" s="115">
        <v>194610</v>
      </c>
      <c r="AB388" s="102"/>
      <c r="AC388" s="115">
        <v>211345</v>
      </c>
      <c r="AD388" s="102"/>
      <c r="AE388" s="115">
        <v>200581</v>
      </c>
      <c r="AF388" s="102"/>
      <c r="AG388" s="115">
        <v>212353</v>
      </c>
      <c r="AH388" s="102"/>
      <c r="AI388" s="115">
        <v>195981</v>
      </c>
      <c r="AJ388" s="102"/>
      <c r="AK388" s="115">
        <v>200827</v>
      </c>
      <c r="AL388" s="102"/>
      <c r="AM388" s="115">
        <v>199196</v>
      </c>
      <c r="AN388" s="102"/>
      <c r="AO388" s="115">
        <v>197778</v>
      </c>
      <c r="AP388" s="102"/>
      <c r="AQ388" s="115">
        <v>194522</v>
      </c>
      <c r="AR388" s="102"/>
      <c r="AS388" s="115">
        <v>182199</v>
      </c>
      <c r="AT388" s="102"/>
      <c r="AU388" s="115">
        <v>191215</v>
      </c>
      <c r="AV388" s="102"/>
      <c r="AW388" s="115">
        <v>180979</v>
      </c>
      <c r="AX388" s="102"/>
      <c r="AY388" s="115">
        <v>186508</v>
      </c>
      <c r="AZ388" s="102"/>
      <c r="BA388" s="115">
        <v>177549</v>
      </c>
      <c r="BB388" s="102"/>
      <c r="BC388" s="115">
        <v>189142</v>
      </c>
      <c r="BD388" s="102"/>
      <c r="BE388" s="115">
        <v>196800</v>
      </c>
      <c r="BF388" s="102"/>
      <c r="BG388" s="115">
        <v>201132</v>
      </c>
      <c r="BH388" s="102"/>
      <c r="BI388" s="115">
        <v>203807</v>
      </c>
      <c r="BJ388" s="102"/>
      <c r="BK388" s="115">
        <v>181410</v>
      </c>
      <c r="BL388" s="102"/>
      <c r="BM388" s="115">
        <v>189749</v>
      </c>
      <c r="BN388" s="102"/>
      <c r="BO388" s="115">
        <v>195518</v>
      </c>
      <c r="BP388" s="102"/>
      <c r="BQ388" s="115">
        <v>178753</v>
      </c>
      <c r="BR388" s="102"/>
      <c r="BS388" s="115">
        <v>185896</v>
      </c>
      <c r="BT388" s="102"/>
      <c r="BU388" s="115">
        <v>201249</v>
      </c>
      <c r="BV388" s="102"/>
      <c r="BW388" s="115">
        <v>192613</v>
      </c>
      <c r="BX388" s="102"/>
      <c r="BY388" s="115">
        <v>194165</v>
      </c>
      <c r="BZ388" s="102"/>
      <c r="CA388" s="115">
        <v>200315</v>
      </c>
      <c r="CB388" s="102"/>
      <c r="CC388" s="115">
        <v>190195</v>
      </c>
      <c r="CD388" s="102"/>
      <c r="CE388" s="115">
        <v>201045</v>
      </c>
      <c r="CF388" s="102"/>
      <c r="CG388" s="115">
        <v>207565</v>
      </c>
      <c r="CH388" s="102"/>
      <c r="CI388" s="115">
        <v>201613</v>
      </c>
      <c r="CJ388" s="102"/>
      <c r="CK388" s="115">
        <v>214997</v>
      </c>
      <c r="CL388" s="102"/>
      <c r="CM388" s="115">
        <v>205421</v>
      </c>
      <c r="CN388" s="102"/>
      <c r="CO388" s="115">
        <v>191890</v>
      </c>
      <c r="CP388" s="102"/>
      <c r="CQ388" s="115">
        <v>211591</v>
      </c>
      <c r="CR388" s="102"/>
      <c r="CS388" s="115">
        <v>201072</v>
      </c>
      <c r="CT388" s="102"/>
      <c r="CU388" s="115">
        <v>206075</v>
      </c>
      <c r="CV388" s="102"/>
      <c r="CW388" s="115">
        <v>206850</v>
      </c>
      <c r="CX388" s="102"/>
      <c r="CY388" s="115">
        <v>214438</v>
      </c>
      <c r="CZ388" s="102"/>
      <c r="DA388" s="115">
        <v>204077</v>
      </c>
      <c r="DB388" s="102"/>
      <c r="DC388" s="115">
        <v>215127</v>
      </c>
      <c r="DD388" s="102"/>
      <c r="DE388" s="115">
        <v>214989</v>
      </c>
      <c r="DF388" s="102"/>
      <c r="DG388" s="115">
        <v>213597</v>
      </c>
      <c r="DH388" s="102"/>
      <c r="DI388" s="102"/>
      <c r="DJ388" s="102"/>
      <c r="DK388" s="102"/>
      <c r="DL388" s="102"/>
      <c r="DM388" s="102"/>
      <c r="DN388" s="102"/>
      <c r="DO388" s="102"/>
      <c r="DP388" s="102"/>
      <c r="DQ388" s="102"/>
      <c r="DR388" s="102"/>
      <c r="DS388" s="102"/>
      <c r="DT388" s="102"/>
      <c r="DU388" s="102"/>
      <c r="DV388" s="102"/>
      <c r="DW388" s="102"/>
      <c r="DX388" s="102"/>
    </row>
    <row r="389" spans="1:128" x14ac:dyDescent="0.2">
      <c r="A389" s="105" t="s">
        <v>776</v>
      </c>
      <c r="B389" s="108">
        <v>26144</v>
      </c>
      <c r="C389" s="114">
        <v>40712</v>
      </c>
      <c r="D389" s="108">
        <v>33773</v>
      </c>
      <c r="E389" s="114">
        <v>43039</v>
      </c>
      <c r="F389" s="108">
        <v>29047</v>
      </c>
      <c r="G389" s="114">
        <v>44256</v>
      </c>
      <c r="H389" s="108">
        <v>24900</v>
      </c>
      <c r="I389" s="114">
        <v>34812</v>
      </c>
      <c r="J389" s="108">
        <v>30020</v>
      </c>
      <c r="K389" s="114">
        <v>43327</v>
      </c>
      <c r="L389" s="108">
        <v>27418</v>
      </c>
      <c r="M389" s="114">
        <v>43981</v>
      </c>
      <c r="N389" s="108">
        <v>24385</v>
      </c>
      <c r="O389" s="114">
        <v>41837</v>
      </c>
      <c r="P389" s="108">
        <v>32794</v>
      </c>
      <c r="Q389" s="114">
        <v>42332</v>
      </c>
      <c r="R389" s="108">
        <v>26345</v>
      </c>
      <c r="S389" s="114">
        <v>42322</v>
      </c>
      <c r="T389" s="108">
        <v>28775</v>
      </c>
      <c r="U389" s="114">
        <v>30807</v>
      </c>
      <c r="V389" s="108">
        <v>33977</v>
      </c>
      <c r="W389" s="114">
        <v>45772</v>
      </c>
      <c r="X389" s="108">
        <v>29212</v>
      </c>
      <c r="Y389" s="114">
        <v>45916</v>
      </c>
      <c r="Z389" s="108">
        <v>23866</v>
      </c>
      <c r="AA389" s="114">
        <v>34960</v>
      </c>
      <c r="AB389" s="108">
        <v>26892</v>
      </c>
      <c r="AC389" s="114">
        <v>33892</v>
      </c>
      <c r="AD389" s="108">
        <v>22338</v>
      </c>
      <c r="AE389" s="114">
        <v>37533</v>
      </c>
      <c r="AF389" s="108">
        <v>23330</v>
      </c>
      <c r="AG389" s="114">
        <v>44278</v>
      </c>
      <c r="AH389" s="108">
        <v>27170</v>
      </c>
      <c r="AI389" s="114">
        <v>39587</v>
      </c>
      <c r="AJ389" s="108">
        <v>22930</v>
      </c>
      <c r="AK389" s="114">
        <v>35372</v>
      </c>
      <c r="AL389" s="108">
        <v>20939</v>
      </c>
      <c r="AM389" s="114">
        <v>26582</v>
      </c>
      <c r="AN389" s="108">
        <v>25940</v>
      </c>
      <c r="AO389" s="114">
        <v>26996</v>
      </c>
      <c r="AP389" s="108">
        <v>24635</v>
      </c>
      <c r="AQ389" s="114">
        <v>32433</v>
      </c>
      <c r="AR389" s="108">
        <v>21378</v>
      </c>
      <c r="AS389" s="114">
        <v>24849</v>
      </c>
      <c r="AT389" s="108">
        <v>18983</v>
      </c>
      <c r="AU389" s="114">
        <v>16842</v>
      </c>
      <c r="AV389" s="107">
        <v>1682</v>
      </c>
      <c r="AW389" s="104">
        <v>9151</v>
      </c>
      <c r="AX389" s="107">
        <v>4310</v>
      </c>
      <c r="AY389" s="114">
        <v>11200</v>
      </c>
      <c r="AZ389" s="107">
        <v>2866</v>
      </c>
      <c r="BA389" s="104">
        <v>7232</v>
      </c>
      <c r="BB389" s="107">
        <v>1606</v>
      </c>
      <c r="BC389" s="104">
        <v>7109</v>
      </c>
      <c r="BD389" s="107">
        <v>1897</v>
      </c>
      <c r="BE389" s="104">
        <v>5877</v>
      </c>
      <c r="BF389" s="107">
        <v>1157</v>
      </c>
      <c r="BG389" s="104">
        <v>5132</v>
      </c>
      <c r="BH389" s="106">
        <v>202</v>
      </c>
      <c r="BI389" s="104">
        <v>2091</v>
      </c>
      <c r="BJ389" s="106">
        <v>120</v>
      </c>
      <c r="BK389" s="103">
        <v>565</v>
      </c>
      <c r="BL389" s="102"/>
      <c r="BM389" s="109">
        <v>95</v>
      </c>
      <c r="BN389" s="106">
        <v>119</v>
      </c>
      <c r="BO389" s="103">
        <v>364</v>
      </c>
      <c r="BP389" s="106">
        <v>201</v>
      </c>
      <c r="BQ389" s="103">
        <v>202</v>
      </c>
      <c r="BR389" s="106">
        <v>171</v>
      </c>
      <c r="BS389" s="103">
        <v>469</v>
      </c>
      <c r="BT389" s="110">
        <v>49</v>
      </c>
      <c r="BU389" s="102"/>
      <c r="BV389" s="106">
        <v>347</v>
      </c>
      <c r="BW389" s="103">
        <v>480</v>
      </c>
      <c r="BX389" s="110">
        <v>54</v>
      </c>
      <c r="BY389" s="103">
        <v>347</v>
      </c>
      <c r="BZ389" s="106">
        <v>217</v>
      </c>
      <c r="CA389" s="103">
        <v>342</v>
      </c>
      <c r="CB389" s="106">
        <v>108</v>
      </c>
      <c r="CC389" s="109">
        <v>96</v>
      </c>
      <c r="CD389" s="106">
        <v>108</v>
      </c>
      <c r="CE389" s="102"/>
      <c r="CF389" s="110">
        <v>54</v>
      </c>
      <c r="CG389" s="109">
        <v>95</v>
      </c>
      <c r="CH389" s="102"/>
      <c r="CI389" s="103">
        <v>103</v>
      </c>
      <c r="CJ389" s="102"/>
      <c r="CK389" s="103">
        <v>297</v>
      </c>
      <c r="CL389" s="102"/>
      <c r="CM389" s="102"/>
      <c r="CN389" s="102"/>
      <c r="CO389" s="102"/>
      <c r="CP389" s="102"/>
      <c r="CQ389" s="103">
        <v>211</v>
      </c>
      <c r="CR389" s="102"/>
      <c r="CS389" s="102"/>
      <c r="CT389" s="102"/>
      <c r="CU389" s="102"/>
      <c r="CV389" s="102"/>
      <c r="CW389" s="102"/>
      <c r="CX389" s="102"/>
      <c r="CY389" s="109">
        <v>95</v>
      </c>
      <c r="CZ389" s="102"/>
      <c r="DA389" s="102"/>
      <c r="DB389" s="102"/>
      <c r="DC389" s="102"/>
      <c r="DD389" s="102"/>
      <c r="DE389" s="103">
        <v>206</v>
      </c>
      <c r="DF389" s="102"/>
      <c r="DG389" s="102"/>
      <c r="DH389" s="102"/>
      <c r="DI389" s="102"/>
      <c r="DJ389" s="102"/>
      <c r="DK389" s="102"/>
      <c r="DL389" s="102"/>
      <c r="DM389" s="102"/>
      <c r="DN389" s="102"/>
      <c r="DO389" s="102"/>
      <c r="DP389" s="102"/>
      <c r="DQ389" s="102"/>
      <c r="DR389" s="102"/>
      <c r="DS389" s="102"/>
      <c r="DT389" s="102"/>
      <c r="DU389" s="102"/>
      <c r="DV389" s="102"/>
      <c r="DW389" s="102"/>
      <c r="DX389" s="102"/>
    </row>
    <row r="390" spans="1:128" x14ac:dyDescent="0.2">
      <c r="A390" s="105" t="s">
        <v>435</v>
      </c>
      <c r="B390" s="108">
        <v>10704</v>
      </c>
      <c r="C390" s="104">
        <v>1605</v>
      </c>
      <c r="D390" s="108">
        <v>13786</v>
      </c>
      <c r="E390" s="104">
        <v>1685</v>
      </c>
      <c r="F390" s="108">
        <v>11317</v>
      </c>
      <c r="G390" s="104">
        <v>1654</v>
      </c>
      <c r="H390" s="107">
        <v>9966</v>
      </c>
      <c r="I390" s="104">
        <v>1743</v>
      </c>
      <c r="J390" s="108">
        <v>13104</v>
      </c>
      <c r="K390" s="104">
        <v>1419</v>
      </c>
      <c r="L390" s="107">
        <v>8742</v>
      </c>
      <c r="M390" s="104">
        <v>1648</v>
      </c>
      <c r="N390" s="107">
        <v>9190</v>
      </c>
      <c r="O390" s="104">
        <v>1562</v>
      </c>
      <c r="P390" s="108">
        <v>12241</v>
      </c>
      <c r="Q390" s="104">
        <v>1601</v>
      </c>
      <c r="R390" s="107">
        <v>9809</v>
      </c>
      <c r="S390" s="104">
        <v>1329</v>
      </c>
      <c r="T390" s="107">
        <v>9411</v>
      </c>
      <c r="U390" s="104">
        <v>1129</v>
      </c>
      <c r="V390" s="108">
        <v>10753</v>
      </c>
      <c r="W390" s="104">
        <v>1058</v>
      </c>
      <c r="X390" s="107">
        <v>7787</v>
      </c>
      <c r="Y390" s="104">
        <v>1205</v>
      </c>
      <c r="Z390" s="107">
        <v>8294</v>
      </c>
      <c r="AA390" s="104">
        <v>1378</v>
      </c>
      <c r="AB390" s="108">
        <v>10717</v>
      </c>
      <c r="AC390" s="104">
        <v>1229</v>
      </c>
      <c r="AD390" s="107">
        <v>7331</v>
      </c>
      <c r="AE390" s="104">
        <v>1288</v>
      </c>
      <c r="AF390" s="107">
        <v>7496</v>
      </c>
      <c r="AG390" s="103">
        <v>923</v>
      </c>
      <c r="AH390" s="108">
        <v>10618</v>
      </c>
      <c r="AI390" s="104">
        <v>1431</v>
      </c>
      <c r="AJ390" s="107">
        <v>8483</v>
      </c>
      <c r="AK390" s="104">
        <v>1059</v>
      </c>
      <c r="AL390" s="107">
        <v>5534</v>
      </c>
      <c r="AM390" s="104">
        <v>1005</v>
      </c>
      <c r="AN390" s="107">
        <v>4294</v>
      </c>
      <c r="AO390" s="104">
        <v>1070</v>
      </c>
      <c r="AP390" s="107">
        <v>2808</v>
      </c>
      <c r="AQ390" s="103">
        <v>800</v>
      </c>
      <c r="AR390" s="107">
        <v>1554</v>
      </c>
      <c r="AS390" s="103">
        <v>653</v>
      </c>
      <c r="AT390" s="106">
        <v>979</v>
      </c>
      <c r="AU390" s="103">
        <v>753</v>
      </c>
      <c r="AV390" s="106">
        <v>242</v>
      </c>
      <c r="AW390" s="103">
        <v>389</v>
      </c>
      <c r="AX390" s="106">
        <v>241</v>
      </c>
      <c r="AY390" s="103">
        <v>275</v>
      </c>
      <c r="AZ390" s="106">
        <v>237</v>
      </c>
      <c r="BA390" s="103">
        <v>203</v>
      </c>
      <c r="BB390" s="110">
        <v>35</v>
      </c>
      <c r="BC390" s="109">
        <v>78</v>
      </c>
      <c r="BD390" s="110">
        <v>69</v>
      </c>
      <c r="BE390" s="109">
        <v>85</v>
      </c>
      <c r="BF390" s="102"/>
      <c r="BG390" s="109">
        <v>58</v>
      </c>
      <c r="BH390" s="102"/>
      <c r="BI390" s="103">
        <v>130</v>
      </c>
      <c r="BJ390" s="102"/>
      <c r="BK390" s="109">
        <v>60</v>
      </c>
      <c r="BL390" s="102"/>
      <c r="BM390" s="109">
        <v>28</v>
      </c>
      <c r="BN390" s="102"/>
      <c r="BO390" s="109">
        <v>36</v>
      </c>
      <c r="BP390" s="102"/>
      <c r="BQ390" s="109">
        <v>23</v>
      </c>
      <c r="BR390" s="102"/>
      <c r="BS390" s="109">
        <v>46</v>
      </c>
      <c r="BT390" s="102"/>
      <c r="BU390" s="109">
        <v>27</v>
      </c>
      <c r="BV390" s="102"/>
      <c r="BW390" s="109">
        <v>11</v>
      </c>
      <c r="BX390" s="102"/>
      <c r="BY390" s="109">
        <v>11</v>
      </c>
      <c r="BZ390" s="102"/>
      <c r="CA390" s="102"/>
      <c r="CB390" s="102"/>
      <c r="CC390" s="111">
        <v>6</v>
      </c>
      <c r="CD390" s="102"/>
      <c r="CE390" s="109">
        <v>44</v>
      </c>
      <c r="CF390" s="102"/>
      <c r="CG390" s="111">
        <v>5</v>
      </c>
      <c r="CH390" s="102"/>
      <c r="CI390" s="109">
        <v>12</v>
      </c>
      <c r="CJ390" s="102"/>
      <c r="CK390" s="109">
        <v>18</v>
      </c>
      <c r="CL390" s="102"/>
      <c r="CM390" s="111">
        <v>5</v>
      </c>
      <c r="CN390" s="102"/>
      <c r="CO390" s="109">
        <v>22</v>
      </c>
      <c r="CP390" s="102"/>
      <c r="CQ390" s="102"/>
      <c r="CR390" s="102"/>
      <c r="CS390" s="102"/>
      <c r="CT390" s="102"/>
      <c r="CU390" s="109">
        <v>13</v>
      </c>
      <c r="CV390" s="102"/>
      <c r="CW390" s="109">
        <v>23</v>
      </c>
      <c r="CX390" s="102"/>
      <c r="CY390" s="111">
        <v>5</v>
      </c>
      <c r="CZ390" s="102"/>
      <c r="DA390" s="102"/>
      <c r="DB390" s="102"/>
      <c r="DC390" s="111">
        <v>8</v>
      </c>
      <c r="DD390" s="102"/>
      <c r="DE390" s="111">
        <v>5</v>
      </c>
      <c r="DF390" s="102"/>
      <c r="DG390" s="109">
        <v>12</v>
      </c>
      <c r="DH390" s="102"/>
      <c r="DI390" s="102"/>
      <c r="DJ390" s="102"/>
      <c r="DK390" s="102"/>
      <c r="DL390" s="102"/>
      <c r="DM390" s="102"/>
      <c r="DN390" s="102"/>
      <c r="DO390" s="102"/>
      <c r="DP390" s="102"/>
      <c r="DQ390" s="102"/>
      <c r="DR390" s="102"/>
      <c r="DS390" s="102"/>
      <c r="DT390" s="102"/>
      <c r="DU390" s="102"/>
      <c r="DV390" s="102"/>
      <c r="DW390" s="102"/>
      <c r="DX390" s="102"/>
    </row>
    <row r="391" spans="1:128" x14ac:dyDescent="0.2">
      <c r="A391" s="105" t="s">
        <v>436</v>
      </c>
      <c r="B391" s="102"/>
      <c r="C391" s="102"/>
      <c r="D391" s="108">
        <v>31497</v>
      </c>
      <c r="E391" s="104">
        <v>6174</v>
      </c>
      <c r="F391" s="108">
        <v>30742</v>
      </c>
      <c r="G391" s="114">
        <v>11556</v>
      </c>
      <c r="H391" s="108">
        <v>32934</v>
      </c>
      <c r="I391" s="114">
        <v>19556</v>
      </c>
      <c r="J391" s="108">
        <v>41881</v>
      </c>
      <c r="K391" s="114">
        <v>22881</v>
      </c>
      <c r="L391" s="108">
        <v>34301</v>
      </c>
      <c r="M391" s="114">
        <v>25550</v>
      </c>
      <c r="N391" s="108">
        <v>38918</v>
      </c>
      <c r="O391" s="114">
        <v>30085</v>
      </c>
      <c r="P391" s="108">
        <v>44859</v>
      </c>
      <c r="Q391" s="114">
        <v>38142</v>
      </c>
      <c r="R391" s="108">
        <v>30443</v>
      </c>
      <c r="S391" s="114">
        <v>33453</v>
      </c>
      <c r="T391" s="108">
        <v>39164</v>
      </c>
      <c r="U391" s="114">
        <v>36831</v>
      </c>
      <c r="V391" s="108">
        <v>55085</v>
      </c>
      <c r="W391" s="114">
        <v>44550</v>
      </c>
      <c r="X391" s="108">
        <v>46844</v>
      </c>
      <c r="Y391" s="114">
        <v>38904</v>
      </c>
      <c r="Z391" s="108">
        <v>57469</v>
      </c>
      <c r="AA391" s="114">
        <v>48107</v>
      </c>
      <c r="AB391" s="108">
        <v>59495</v>
      </c>
      <c r="AC391" s="114">
        <v>41544</v>
      </c>
      <c r="AD391" s="108">
        <v>39312</v>
      </c>
      <c r="AE391" s="114">
        <v>37215</v>
      </c>
      <c r="AF391" s="108">
        <v>27758</v>
      </c>
      <c r="AG391" s="114">
        <v>36350</v>
      </c>
      <c r="AH391" s="108">
        <v>32115</v>
      </c>
      <c r="AI391" s="114">
        <v>26991</v>
      </c>
      <c r="AJ391" s="108">
        <v>27569</v>
      </c>
      <c r="AK391" s="114">
        <v>33819</v>
      </c>
      <c r="AL391" s="108">
        <v>26420</v>
      </c>
      <c r="AM391" s="114">
        <v>25904</v>
      </c>
      <c r="AN391" s="108">
        <v>32013</v>
      </c>
      <c r="AO391" s="114">
        <v>28095</v>
      </c>
      <c r="AP391" s="108">
        <v>24762</v>
      </c>
      <c r="AQ391" s="114">
        <v>22899</v>
      </c>
      <c r="AR391" s="108">
        <v>31814</v>
      </c>
      <c r="AS391" s="114">
        <v>22425</v>
      </c>
      <c r="AT391" s="108">
        <v>52006</v>
      </c>
      <c r="AU391" s="114">
        <v>26107</v>
      </c>
      <c r="AV391" s="108">
        <v>57992</v>
      </c>
      <c r="AW391" s="114">
        <v>26489</v>
      </c>
      <c r="AX391" s="108">
        <v>64833</v>
      </c>
      <c r="AY391" s="114">
        <v>36269</v>
      </c>
      <c r="AZ391" s="108">
        <v>65310</v>
      </c>
      <c r="BA391" s="114">
        <v>36255</v>
      </c>
      <c r="BB391" s="108">
        <v>55140</v>
      </c>
      <c r="BC391" s="114">
        <v>35320</v>
      </c>
      <c r="BD391" s="108">
        <v>64475</v>
      </c>
      <c r="BE391" s="114">
        <v>39362</v>
      </c>
      <c r="BF391" s="108">
        <v>82709</v>
      </c>
      <c r="BG391" s="114">
        <v>40657</v>
      </c>
      <c r="BH391" s="108">
        <v>70858</v>
      </c>
      <c r="BI391" s="114">
        <v>52162</v>
      </c>
      <c r="BJ391" s="108">
        <v>97823</v>
      </c>
      <c r="BK391" s="114">
        <v>55831</v>
      </c>
      <c r="BL391" s="112">
        <v>175974</v>
      </c>
      <c r="BM391" s="114">
        <v>52629</v>
      </c>
      <c r="BN391" s="112">
        <v>101833</v>
      </c>
      <c r="BO391" s="114">
        <v>38922</v>
      </c>
      <c r="BP391" s="108">
        <v>93336</v>
      </c>
      <c r="BQ391" s="114">
        <v>31555</v>
      </c>
      <c r="BR391" s="108">
        <v>85646</v>
      </c>
      <c r="BS391" s="114">
        <v>33863</v>
      </c>
      <c r="BT391" s="108">
        <v>44214</v>
      </c>
      <c r="BU391" s="114">
        <v>28269</v>
      </c>
      <c r="BV391" s="108">
        <v>26129</v>
      </c>
      <c r="BW391" s="114">
        <v>22537</v>
      </c>
      <c r="BX391" s="108">
        <v>18101</v>
      </c>
      <c r="BY391" s="114">
        <v>15219</v>
      </c>
      <c r="BZ391" s="107">
        <v>7480</v>
      </c>
      <c r="CA391" s="114">
        <v>13748</v>
      </c>
      <c r="CB391" s="107">
        <v>4777</v>
      </c>
      <c r="CC391" s="114">
        <v>12650</v>
      </c>
      <c r="CD391" s="107">
        <v>2421</v>
      </c>
      <c r="CE391" s="104">
        <v>8083</v>
      </c>
      <c r="CF391" s="102"/>
      <c r="CG391" s="104">
        <v>6579</v>
      </c>
      <c r="CH391" s="102"/>
      <c r="CI391" s="104">
        <v>3794</v>
      </c>
      <c r="CJ391" s="102"/>
      <c r="CK391" s="104">
        <v>2332</v>
      </c>
      <c r="CL391" s="106">
        <v>304</v>
      </c>
      <c r="CM391" s="104">
        <v>1489</v>
      </c>
      <c r="CN391" s="102"/>
      <c r="CO391" s="104">
        <v>1227</v>
      </c>
      <c r="CP391" s="102"/>
      <c r="CQ391" s="103">
        <v>719</v>
      </c>
      <c r="CR391" s="102"/>
      <c r="CS391" s="103">
        <v>388</v>
      </c>
      <c r="CT391" s="102"/>
      <c r="CU391" s="103">
        <v>529</v>
      </c>
      <c r="CV391" s="102"/>
      <c r="CW391" s="103">
        <v>113</v>
      </c>
      <c r="CX391" s="102"/>
      <c r="CY391" s="103">
        <v>148</v>
      </c>
      <c r="CZ391" s="102"/>
      <c r="DA391" s="103">
        <v>105</v>
      </c>
      <c r="DB391" s="102"/>
      <c r="DC391" s="109">
        <v>49</v>
      </c>
      <c r="DD391" s="102"/>
      <c r="DE391" s="103">
        <v>133</v>
      </c>
      <c r="DF391" s="102"/>
      <c r="DG391" s="109">
        <v>31</v>
      </c>
      <c r="DH391" s="102"/>
      <c r="DI391" s="102"/>
      <c r="DJ391" s="102"/>
      <c r="DK391" s="102"/>
      <c r="DL391" s="102"/>
      <c r="DM391" s="102"/>
      <c r="DN391" s="102"/>
      <c r="DO391" s="102"/>
      <c r="DP391" s="102"/>
      <c r="DQ391" s="102"/>
      <c r="DR391" s="102"/>
      <c r="DS391" s="102"/>
      <c r="DT391" s="102"/>
      <c r="DU391" s="102"/>
      <c r="DV391" s="102"/>
      <c r="DW391" s="102"/>
      <c r="DX391" s="102"/>
    </row>
    <row r="392" spans="1:128" x14ac:dyDescent="0.2">
      <c r="A392" s="105" t="s">
        <v>437</v>
      </c>
      <c r="B392" s="102"/>
      <c r="C392" s="102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  <c r="Z392" s="102"/>
      <c r="AA392" s="102"/>
      <c r="AB392" s="102"/>
      <c r="AC392" s="102"/>
      <c r="AD392" s="102"/>
      <c r="AE392" s="102"/>
      <c r="AF392" s="102"/>
      <c r="AG392" s="102"/>
      <c r="AH392" s="102"/>
      <c r="AI392" s="102"/>
      <c r="AJ392" s="102"/>
      <c r="AK392" s="102"/>
      <c r="AL392" s="102"/>
      <c r="AM392" s="102"/>
      <c r="AN392" s="102"/>
      <c r="AO392" s="102"/>
      <c r="AP392" s="102"/>
      <c r="AQ392" s="102"/>
      <c r="AR392" s="102"/>
      <c r="AS392" s="102"/>
      <c r="AT392" s="106">
        <v>877</v>
      </c>
      <c r="AU392" s="102"/>
      <c r="AV392" s="107">
        <v>1312</v>
      </c>
      <c r="AW392" s="103">
        <v>483</v>
      </c>
      <c r="AX392" s="107">
        <v>2105</v>
      </c>
      <c r="AY392" s="103">
        <v>767</v>
      </c>
      <c r="AZ392" s="107">
        <v>2047</v>
      </c>
      <c r="BA392" s="104">
        <v>1592</v>
      </c>
      <c r="BB392" s="107">
        <v>1619</v>
      </c>
      <c r="BC392" s="104">
        <v>1646</v>
      </c>
      <c r="BD392" s="107">
        <v>3232</v>
      </c>
      <c r="BE392" s="104">
        <v>3087</v>
      </c>
      <c r="BF392" s="107">
        <v>4894</v>
      </c>
      <c r="BG392" s="104">
        <v>2169</v>
      </c>
      <c r="BH392" s="107">
        <v>3584</v>
      </c>
      <c r="BI392" s="104">
        <v>3990</v>
      </c>
      <c r="BJ392" s="107">
        <v>6247</v>
      </c>
      <c r="BK392" s="104">
        <v>5054</v>
      </c>
      <c r="BL392" s="108">
        <v>10682</v>
      </c>
      <c r="BM392" s="104">
        <v>5074</v>
      </c>
      <c r="BN392" s="107">
        <v>5286</v>
      </c>
      <c r="BO392" s="104">
        <v>3747</v>
      </c>
      <c r="BP392" s="107">
        <v>6372</v>
      </c>
      <c r="BQ392" s="104">
        <v>2419</v>
      </c>
      <c r="BR392" s="107">
        <v>3679</v>
      </c>
      <c r="BS392" s="104">
        <v>2334</v>
      </c>
      <c r="BT392" s="107">
        <v>2684</v>
      </c>
      <c r="BU392" s="104">
        <v>2171</v>
      </c>
      <c r="BV392" s="107">
        <v>2899</v>
      </c>
      <c r="BW392" s="104">
        <v>2251</v>
      </c>
      <c r="BX392" s="108">
        <v>14276</v>
      </c>
      <c r="BY392" s="104">
        <v>3944</v>
      </c>
      <c r="BZ392" s="108">
        <v>15376</v>
      </c>
      <c r="CA392" s="104">
        <v>3084</v>
      </c>
      <c r="CB392" s="107">
        <v>3253</v>
      </c>
      <c r="CC392" s="104">
        <v>3668</v>
      </c>
      <c r="CD392" s="106">
        <v>999</v>
      </c>
      <c r="CE392" s="104">
        <v>2431</v>
      </c>
      <c r="CF392" s="106">
        <v>204</v>
      </c>
      <c r="CG392" s="104">
        <v>1292</v>
      </c>
      <c r="CH392" s="102"/>
      <c r="CI392" s="103">
        <v>955</v>
      </c>
      <c r="CJ392" s="102"/>
      <c r="CK392" s="104">
        <v>1031</v>
      </c>
      <c r="CL392" s="102"/>
      <c r="CM392" s="103">
        <v>662</v>
      </c>
      <c r="CN392" s="102"/>
      <c r="CO392" s="103">
        <v>133</v>
      </c>
      <c r="CP392" s="102"/>
      <c r="CQ392" s="103">
        <v>418</v>
      </c>
      <c r="CR392" s="102"/>
      <c r="CS392" s="103">
        <v>396</v>
      </c>
      <c r="CT392" s="102"/>
      <c r="CU392" s="103">
        <v>159</v>
      </c>
      <c r="CV392" s="102"/>
      <c r="CW392" s="103">
        <v>483</v>
      </c>
      <c r="CX392" s="102"/>
      <c r="CY392" s="103">
        <v>605</v>
      </c>
      <c r="CZ392" s="102"/>
      <c r="DA392" s="103">
        <v>284</v>
      </c>
      <c r="DB392" s="102"/>
      <c r="DC392" s="103">
        <v>174</v>
      </c>
      <c r="DD392" s="102"/>
      <c r="DE392" s="109">
        <v>85</v>
      </c>
      <c r="DF392" s="102"/>
      <c r="DG392" s="102"/>
      <c r="DH392" s="102"/>
      <c r="DI392" s="102"/>
      <c r="DJ392" s="102"/>
      <c r="DK392" s="102"/>
      <c r="DL392" s="102"/>
      <c r="DM392" s="102"/>
      <c r="DN392" s="102"/>
      <c r="DO392" s="102"/>
      <c r="DP392" s="102"/>
      <c r="DQ392" s="102"/>
      <c r="DR392" s="102"/>
      <c r="DS392" s="102"/>
      <c r="DT392" s="102"/>
      <c r="DU392" s="102"/>
      <c r="DV392" s="102"/>
      <c r="DW392" s="102"/>
      <c r="DX392" s="102"/>
    </row>
    <row r="393" spans="1:128" x14ac:dyDescent="0.2">
      <c r="A393" s="105" t="s">
        <v>439</v>
      </c>
      <c r="B393" s="102"/>
      <c r="C393" s="103">
        <v>575</v>
      </c>
      <c r="D393" s="102"/>
      <c r="E393" s="104">
        <v>1625</v>
      </c>
      <c r="F393" s="102"/>
      <c r="G393" s="103">
        <v>270</v>
      </c>
      <c r="H393" s="102"/>
      <c r="I393" s="103">
        <v>359</v>
      </c>
      <c r="J393" s="102"/>
      <c r="K393" s="104">
        <v>2208</v>
      </c>
      <c r="L393" s="102"/>
      <c r="M393" s="104">
        <v>1629</v>
      </c>
      <c r="N393" s="102"/>
      <c r="O393" s="103">
        <v>735</v>
      </c>
      <c r="P393" s="102"/>
      <c r="Q393" s="103">
        <v>448</v>
      </c>
      <c r="R393" s="102"/>
      <c r="S393" s="103">
        <v>523</v>
      </c>
      <c r="T393" s="102"/>
      <c r="U393" s="103">
        <v>547</v>
      </c>
      <c r="V393" s="102"/>
      <c r="W393" s="104">
        <v>1313</v>
      </c>
      <c r="X393" s="102"/>
      <c r="Y393" s="103">
        <v>567</v>
      </c>
      <c r="Z393" s="102"/>
      <c r="AA393" s="103">
        <v>651</v>
      </c>
      <c r="AB393" s="102"/>
      <c r="AC393" s="103">
        <v>559</v>
      </c>
      <c r="AD393" s="102"/>
      <c r="AE393" s="103">
        <v>563</v>
      </c>
      <c r="AF393" s="102"/>
      <c r="AG393" s="103">
        <v>563</v>
      </c>
      <c r="AH393" s="102"/>
      <c r="AI393" s="103">
        <v>377</v>
      </c>
      <c r="AJ393" s="102"/>
      <c r="AK393" s="103">
        <v>539</v>
      </c>
      <c r="AL393" s="102"/>
      <c r="AM393" s="103">
        <v>625</v>
      </c>
      <c r="AN393" s="102"/>
      <c r="AO393" s="104">
        <v>1282</v>
      </c>
      <c r="AP393" s="102"/>
      <c r="AQ393" s="103">
        <v>967</v>
      </c>
      <c r="AR393" s="102"/>
      <c r="AS393" s="104">
        <v>2069</v>
      </c>
      <c r="AT393" s="102"/>
      <c r="AU393" s="104">
        <v>1088</v>
      </c>
      <c r="AV393" s="102"/>
      <c r="AW393" s="104">
        <v>2362</v>
      </c>
      <c r="AX393" s="102"/>
      <c r="AY393" s="104">
        <v>1484</v>
      </c>
      <c r="AZ393" s="102"/>
      <c r="BA393" s="103">
        <v>467</v>
      </c>
      <c r="BB393" s="102"/>
      <c r="BC393" s="103">
        <v>468</v>
      </c>
      <c r="BD393" s="102"/>
      <c r="BE393" s="103">
        <v>743</v>
      </c>
      <c r="BF393" s="102"/>
      <c r="BG393" s="103">
        <v>581</v>
      </c>
      <c r="BH393" s="102"/>
      <c r="BI393" s="103">
        <v>727</v>
      </c>
      <c r="BJ393" s="102"/>
      <c r="BK393" s="103">
        <v>840</v>
      </c>
      <c r="BL393" s="102"/>
      <c r="BM393" s="103">
        <v>180</v>
      </c>
      <c r="BN393" s="102"/>
      <c r="BO393" s="103">
        <v>305</v>
      </c>
      <c r="BP393" s="102"/>
      <c r="BQ393" s="103">
        <v>564</v>
      </c>
      <c r="BR393" s="102"/>
      <c r="BS393" s="104">
        <v>1004</v>
      </c>
      <c r="BT393" s="102"/>
      <c r="BU393" s="103">
        <v>725</v>
      </c>
      <c r="BV393" s="102"/>
      <c r="BW393" s="104">
        <v>2390</v>
      </c>
      <c r="BX393" s="102"/>
      <c r="BY393" s="103">
        <v>377</v>
      </c>
      <c r="BZ393" s="102"/>
      <c r="CA393" s="103">
        <v>459</v>
      </c>
      <c r="CB393" s="102"/>
      <c r="CC393" s="104">
        <v>1083</v>
      </c>
      <c r="CD393" s="102"/>
      <c r="CE393" s="103">
        <v>497</v>
      </c>
      <c r="CF393" s="102"/>
      <c r="CG393" s="103">
        <v>554</v>
      </c>
      <c r="CH393" s="102"/>
      <c r="CI393" s="103">
        <v>183</v>
      </c>
      <c r="CJ393" s="102"/>
      <c r="CK393" s="103">
        <v>178</v>
      </c>
      <c r="CL393" s="102"/>
      <c r="CM393" s="103">
        <v>732</v>
      </c>
      <c r="CN393" s="102"/>
      <c r="CO393" s="104">
        <v>1057</v>
      </c>
      <c r="CP393" s="102"/>
      <c r="CQ393" s="103">
        <v>184</v>
      </c>
      <c r="CR393" s="102"/>
      <c r="CS393" s="103">
        <v>388</v>
      </c>
      <c r="CT393" s="102"/>
      <c r="CU393" s="103">
        <v>181</v>
      </c>
      <c r="CV393" s="102"/>
      <c r="CW393" s="103">
        <v>184</v>
      </c>
      <c r="CX393" s="102"/>
      <c r="CY393" s="103">
        <v>277</v>
      </c>
      <c r="CZ393" s="102"/>
      <c r="DA393" s="109">
        <v>92</v>
      </c>
      <c r="DB393" s="102"/>
      <c r="DC393" s="103">
        <v>876</v>
      </c>
      <c r="DD393" s="102"/>
      <c r="DE393" s="102"/>
      <c r="DF393" s="102"/>
      <c r="DG393" s="102"/>
      <c r="DH393" s="102"/>
      <c r="DI393" s="102"/>
      <c r="DJ393" s="102"/>
      <c r="DK393" s="102"/>
      <c r="DL393" s="102"/>
      <c r="DM393" s="102"/>
      <c r="DN393" s="102"/>
      <c r="DO393" s="102"/>
      <c r="DP393" s="102"/>
      <c r="DQ393" s="102"/>
      <c r="DR393" s="102"/>
      <c r="DS393" s="102"/>
      <c r="DT393" s="102"/>
      <c r="DU393" s="102"/>
      <c r="DV393" s="102"/>
      <c r="DW393" s="102"/>
      <c r="DX393" s="102"/>
    </row>
    <row r="394" spans="1:128" x14ac:dyDescent="0.2">
      <c r="A394" s="105" t="s">
        <v>440</v>
      </c>
      <c r="B394" s="106">
        <v>918</v>
      </c>
      <c r="C394" s="104">
        <v>1612</v>
      </c>
      <c r="D394" s="106">
        <v>908</v>
      </c>
      <c r="E394" s="104">
        <v>1284</v>
      </c>
      <c r="F394" s="106">
        <v>454</v>
      </c>
      <c r="G394" s="104">
        <v>1491</v>
      </c>
      <c r="H394" s="106">
        <v>451</v>
      </c>
      <c r="I394" s="104">
        <v>2022</v>
      </c>
      <c r="J394" s="106">
        <v>454</v>
      </c>
      <c r="K394" s="103">
        <v>794</v>
      </c>
      <c r="L394" s="106">
        <v>464</v>
      </c>
      <c r="M394" s="103">
        <v>887</v>
      </c>
      <c r="N394" s="102"/>
      <c r="O394" s="103">
        <v>445</v>
      </c>
      <c r="P394" s="106">
        <v>454</v>
      </c>
      <c r="Q394" s="103">
        <v>857</v>
      </c>
      <c r="R394" s="106">
        <v>930</v>
      </c>
      <c r="S394" s="103">
        <v>467</v>
      </c>
      <c r="T394" s="106">
        <v>454</v>
      </c>
      <c r="U394" s="103">
        <v>198</v>
      </c>
      <c r="V394" s="102"/>
      <c r="W394" s="103">
        <v>777</v>
      </c>
      <c r="X394" s="107">
        <v>1815</v>
      </c>
      <c r="Y394" s="104">
        <v>1013</v>
      </c>
      <c r="Z394" s="102"/>
      <c r="AA394" s="103">
        <v>854</v>
      </c>
      <c r="AB394" s="102"/>
      <c r="AC394" s="103">
        <v>892</v>
      </c>
      <c r="AD394" s="106">
        <v>924</v>
      </c>
      <c r="AE394" s="104">
        <v>1160</v>
      </c>
      <c r="AF394" s="106">
        <v>452</v>
      </c>
      <c r="AG394" s="103">
        <v>463</v>
      </c>
      <c r="AH394" s="106">
        <v>479</v>
      </c>
      <c r="AI394" s="103">
        <v>391</v>
      </c>
      <c r="AJ394" s="102"/>
      <c r="AK394" s="103">
        <v>576</v>
      </c>
      <c r="AL394" s="102"/>
      <c r="AM394" s="104">
        <v>1224</v>
      </c>
      <c r="AN394" s="102"/>
      <c r="AO394" s="103">
        <v>389</v>
      </c>
      <c r="AP394" s="102"/>
      <c r="AQ394" s="103">
        <v>579</v>
      </c>
      <c r="AR394" s="102"/>
      <c r="AS394" s="109">
        <v>34</v>
      </c>
      <c r="AT394" s="102"/>
      <c r="AU394" s="104">
        <v>1235</v>
      </c>
      <c r="AV394" s="102"/>
      <c r="AW394" s="103">
        <v>912</v>
      </c>
      <c r="AX394" s="102"/>
      <c r="AY394" s="103">
        <v>592</v>
      </c>
      <c r="AZ394" s="102"/>
      <c r="BA394" s="103">
        <v>255</v>
      </c>
      <c r="BB394" s="102"/>
      <c r="BC394" s="103">
        <v>213</v>
      </c>
      <c r="BD394" s="106">
        <v>620</v>
      </c>
      <c r="BE394" s="103">
        <v>506</v>
      </c>
      <c r="BF394" s="102"/>
      <c r="BG394" s="103">
        <v>291</v>
      </c>
      <c r="BH394" s="102"/>
      <c r="BI394" s="103">
        <v>397</v>
      </c>
      <c r="BJ394" s="102"/>
      <c r="BK394" s="103">
        <v>436</v>
      </c>
      <c r="BL394" s="102"/>
      <c r="BM394" s="103">
        <v>201</v>
      </c>
      <c r="BN394" s="102"/>
      <c r="BO394" s="103">
        <v>991</v>
      </c>
      <c r="BP394" s="102"/>
      <c r="BQ394" s="103">
        <v>316</v>
      </c>
      <c r="BR394" s="102"/>
      <c r="BS394" s="103">
        <v>739</v>
      </c>
      <c r="BT394" s="108">
        <v>14684</v>
      </c>
      <c r="BU394" s="104">
        <v>1036</v>
      </c>
      <c r="BV394" s="108">
        <v>12154</v>
      </c>
      <c r="BW394" s="103">
        <v>498</v>
      </c>
      <c r="BX394" s="108">
        <v>14271</v>
      </c>
      <c r="BY394" s="103">
        <v>765</v>
      </c>
      <c r="BZ394" s="108">
        <v>11065</v>
      </c>
      <c r="CA394" s="103">
        <v>774</v>
      </c>
      <c r="CB394" s="108">
        <v>20281</v>
      </c>
      <c r="CC394" s="103">
        <v>460</v>
      </c>
      <c r="CD394" s="108">
        <v>27103</v>
      </c>
      <c r="CE394" s="103">
        <v>464</v>
      </c>
      <c r="CF394" s="108">
        <v>34265</v>
      </c>
      <c r="CG394" s="103">
        <v>779</v>
      </c>
      <c r="CH394" s="108">
        <v>15716</v>
      </c>
      <c r="CI394" s="104">
        <v>1143</v>
      </c>
      <c r="CJ394" s="108">
        <v>13955</v>
      </c>
      <c r="CK394" s="103">
        <v>606</v>
      </c>
      <c r="CL394" s="108">
        <v>15411</v>
      </c>
      <c r="CM394" s="103">
        <v>816</v>
      </c>
      <c r="CN394" s="108">
        <v>16708</v>
      </c>
      <c r="CO394" s="104">
        <v>1473</v>
      </c>
      <c r="CP394" s="108">
        <v>27030</v>
      </c>
      <c r="CQ394" s="103">
        <v>293</v>
      </c>
      <c r="CR394" s="108">
        <v>32900</v>
      </c>
      <c r="CS394" s="103">
        <v>643</v>
      </c>
      <c r="CT394" s="108">
        <v>24644</v>
      </c>
      <c r="CU394" s="103">
        <v>666</v>
      </c>
      <c r="CV394" s="108">
        <v>17725</v>
      </c>
      <c r="CW394" s="103">
        <v>332</v>
      </c>
      <c r="CX394" s="108">
        <v>20669</v>
      </c>
      <c r="CY394" s="104">
        <v>1002</v>
      </c>
      <c r="CZ394" s="108">
        <v>26942</v>
      </c>
      <c r="DA394" s="104">
        <v>1265</v>
      </c>
      <c r="DB394" s="108">
        <v>37003</v>
      </c>
      <c r="DC394" s="103">
        <v>887</v>
      </c>
      <c r="DD394" s="108">
        <v>31697</v>
      </c>
      <c r="DE394" s="104">
        <v>1678</v>
      </c>
      <c r="DF394" s="108">
        <v>12458</v>
      </c>
      <c r="DG394" s="104">
        <v>2355</v>
      </c>
      <c r="DH394" s="108">
        <v>23296</v>
      </c>
      <c r="DI394" s="108">
        <v>21123</v>
      </c>
      <c r="DJ394" s="108">
        <v>15537</v>
      </c>
      <c r="DK394" s="108">
        <v>24283</v>
      </c>
      <c r="DL394" s="108">
        <v>13737</v>
      </c>
      <c r="DM394" s="108">
        <v>26984</v>
      </c>
      <c r="DN394" s="108">
        <v>33263</v>
      </c>
      <c r="DO394" s="107">
        <v>9146</v>
      </c>
      <c r="DP394" s="108">
        <v>23408</v>
      </c>
      <c r="DQ394" s="108">
        <v>10564</v>
      </c>
      <c r="DR394" s="108">
        <v>13060</v>
      </c>
      <c r="DS394" s="108">
        <v>14472</v>
      </c>
      <c r="DT394" s="108">
        <v>20135</v>
      </c>
      <c r="DU394" s="107">
        <v>7028</v>
      </c>
      <c r="DV394" s="107">
        <v>1223</v>
      </c>
      <c r="DW394" s="102"/>
      <c r="DX394" s="102"/>
    </row>
    <row r="395" spans="1:128" x14ac:dyDescent="0.2">
      <c r="A395" s="105" t="s">
        <v>442</v>
      </c>
      <c r="B395" s="102"/>
      <c r="C395" s="103">
        <v>310</v>
      </c>
      <c r="D395" s="102"/>
      <c r="E395" s="103">
        <v>241</v>
      </c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3">
        <v>176</v>
      </c>
      <c r="T395" s="102"/>
      <c r="U395" s="103">
        <v>155</v>
      </c>
      <c r="V395" s="102"/>
      <c r="W395" s="102"/>
      <c r="X395" s="102"/>
      <c r="Y395" s="102"/>
      <c r="Z395" s="102"/>
      <c r="AA395" s="102"/>
      <c r="AB395" s="102"/>
      <c r="AC395" s="102"/>
      <c r="AD395" s="102"/>
      <c r="AE395" s="102"/>
      <c r="AF395" s="102"/>
      <c r="AG395" s="102"/>
      <c r="AH395" s="102"/>
      <c r="AI395" s="102"/>
      <c r="AJ395" s="102"/>
      <c r="AK395" s="103">
        <v>302</v>
      </c>
      <c r="AL395" s="102"/>
      <c r="AM395" s="103">
        <v>144</v>
      </c>
      <c r="AN395" s="102"/>
      <c r="AO395" s="102"/>
      <c r="AP395" s="102"/>
      <c r="AQ395" s="102"/>
      <c r="AR395" s="102"/>
      <c r="AS395" s="102"/>
      <c r="AT395" s="102"/>
      <c r="AU395" s="102"/>
      <c r="AV395" s="102"/>
      <c r="AW395" s="102"/>
      <c r="AX395" s="102"/>
      <c r="AY395" s="102"/>
      <c r="AZ395" s="102"/>
      <c r="BA395" s="102"/>
      <c r="BB395" s="102"/>
      <c r="BC395" s="102"/>
      <c r="BD395" s="102"/>
      <c r="BE395" s="102"/>
      <c r="BF395" s="102"/>
      <c r="BG395" s="102"/>
      <c r="BH395" s="102"/>
      <c r="BI395" s="103">
        <v>150</v>
      </c>
      <c r="BJ395" s="102"/>
      <c r="BK395" s="102"/>
      <c r="BL395" s="102"/>
      <c r="BM395" s="102"/>
      <c r="BN395" s="102"/>
      <c r="BO395" s="102"/>
      <c r="BP395" s="102"/>
      <c r="BQ395" s="102"/>
      <c r="BR395" s="102"/>
      <c r="BS395" s="102"/>
      <c r="BT395" s="102"/>
      <c r="BU395" s="102"/>
      <c r="BV395" s="102"/>
      <c r="BW395" s="102"/>
      <c r="BX395" s="102"/>
      <c r="BY395" s="102"/>
      <c r="BZ395" s="102"/>
      <c r="CA395" s="102"/>
      <c r="CB395" s="102"/>
      <c r="CC395" s="102"/>
      <c r="CD395" s="102"/>
      <c r="CE395" s="102"/>
      <c r="CF395" s="102"/>
      <c r="CG395" s="102"/>
      <c r="CH395" s="102"/>
      <c r="CI395" s="102"/>
      <c r="CJ395" s="102"/>
      <c r="CK395" s="102"/>
      <c r="CL395" s="102"/>
      <c r="CM395" s="102"/>
      <c r="CN395" s="102"/>
      <c r="CO395" s="102"/>
      <c r="CP395" s="102"/>
      <c r="CQ395" s="102"/>
      <c r="CR395" s="102"/>
      <c r="CS395" s="102"/>
      <c r="CT395" s="102"/>
      <c r="CU395" s="102"/>
      <c r="CV395" s="102"/>
      <c r="CW395" s="102"/>
      <c r="CX395" s="102"/>
      <c r="CY395" s="102"/>
      <c r="CZ395" s="102"/>
      <c r="DA395" s="102"/>
      <c r="DB395" s="102"/>
      <c r="DC395" s="102"/>
      <c r="DD395" s="102"/>
      <c r="DE395" s="102"/>
      <c r="DF395" s="102"/>
      <c r="DG395" s="102"/>
      <c r="DH395" s="102"/>
      <c r="DI395" s="102"/>
      <c r="DJ395" s="102"/>
      <c r="DK395" s="102"/>
      <c r="DL395" s="102"/>
      <c r="DM395" s="102"/>
      <c r="DN395" s="102"/>
      <c r="DO395" s="102"/>
      <c r="DP395" s="102"/>
      <c r="DQ395" s="102"/>
      <c r="DR395" s="102"/>
      <c r="DS395" s="102"/>
      <c r="DT395" s="102"/>
      <c r="DU395" s="102"/>
      <c r="DV395" s="102"/>
      <c r="DW395" s="102"/>
      <c r="DX395" s="102"/>
    </row>
    <row r="396" spans="1:128" x14ac:dyDescent="0.2">
      <c r="A396" s="105" t="s">
        <v>775</v>
      </c>
      <c r="B396" s="102"/>
      <c r="C396" s="102"/>
      <c r="D396" s="102"/>
      <c r="E396" s="102"/>
      <c r="F396" s="102"/>
      <c r="G396" s="102"/>
      <c r="H396" s="102"/>
      <c r="I396" s="102"/>
      <c r="J396" s="102"/>
      <c r="K396" s="109">
        <v>46</v>
      </c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  <c r="Z396" s="102"/>
      <c r="AA396" s="102"/>
      <c r="AB396" s="102"/>
      <c r="AC396" s="102"/>
      <c r="AD396" s="102"/>
      <c r="AE396" s="102"/>
      <c r="AF396" s="102"/>
      <c r="AG396" s="102"/>
      <c r="AH396" s="102"/>
      <c r="AI396" s="102"/>
      <c r="AJ396" s="102"/>
      <c r="AK396" s="102"/>
      <c r="AL396" s="102"/>
      <c r="AM396" s="102"/>
      <c r="AN396" s="102"/>
      <c r="AO396" s="102"/>
      <c r="AP396" s="102"/>
      <c r="AQ396" s="102"/>
      <c r="AR396" s="102"/>
      <c r="AS396" s="102"/>
      <c r="AT396" s="102"/>
      <c r="AU396" s="102"/>
      <c r="AV396" s="102"/>
      <c r="AW396" s="102"/>
      <c r="AX396" s="102"/>
      <c r="AY396" s="102"/>
      <c r="AZ396" s="102"/>
      <c r="BA396" s="102"/>
      <c r="BB396" s="102"/>
      <c r="BC396" s="102"/>
      <c r="BD396" s="102"/>
      <c r="BE396" s="102"/>
      <c r="BF396" s="102"/>
      <c r="BG396" s="102"/>
      <c r="BH396" s="102"/>
      <c r="BI396" s="102"/>
      <c r="BJ396" s="102"/>
      <c r="BK396" s="102"/>
      <c r="BL396" s="102"/>
      <c r="BM396" s="102"/>
      <c r="BN396" s="102"/>
      <c r="BO396" s="102"/>
      <c r="BP396" s="102"/>
      <c r="BQ396" s="102"/>
      <c r="BR396" s="102"/>
      <c r="BS396" s="102"/>
      <c r="BT396" s="102"/>
      <c r="BU396" s="102"/>
      <c r="BV396" s="102"/>
      <c r="BW396" s="102"/>
      <c r="BX396" s="102"/>
      <c r="BY396" s="102"/>
      <c r="BZ396" s="102"/>
      <c r="CA396" s="102"/>
      <c r="CB396" s="102"/>
      <c r="CC396" s="102"/>
      <c r="CD396" s="102"/>
      <c r="CE396" s="102"/>
      <c r="CF396" s="102"/>
      <c r="CG396" s="102"/>
      <c r="CH396" s="102"/>
      <c r="CI396" s="102"/>
      <c r="CJ396" s="102"/>
      <c r="CK396" s="102"/>
      <c r="CL396" s="102"/>
      <c r="CM396" s="102"/>
      <c r="CN396" s="102"/>
      <c r="CO396" s="102"/>
      <c r="CP396" s="102"/>
      <c r="CQ396" s="102"/>
      <c r="CR396" s="102"/>
      <c r="CS396" s="102"/>
      <c r="CT396" s="102"/>
      <c r="CU396" s="102"/>
      <c r="CV396" s="102"/>
      <c r="CW396" s="102"/>
      <c r="CX396" s="102"/>
      <c r="CY396" s="102"/>
      <c r="CZ396" s="102"/>
      <c r="DA396" s="102"/>
      <c r="DB396" s="102"/>
      <c r="DC396" s="102"/>
      <c r="DD396" s="102"/>
      <c r="DE396" s="102"/>
      <c r="DF396" s="102"/>
      <c r="DG396" s="102"/>
      <c r="DH396" s="102"/>
      <c r="DI396" s="102"/>
      <c r="DJ396" s="102"/>
      <c r="DK396" s="102"/>
      <c r="DL396" s="102"/>
      <c r="DM396" s="102"/>
      <c r="DN396" s="102"/>
      <c r="DO396" s="102"/>
      <c r="DP396" s="102"/>
      <c r="DQ396" s="102"/>
      <c r="DR396" s="102"/>
      <c r="DS396" s="102"/>
      <c r="DT396" s="102"/>
      <c r="DU396" s="102"/>
      <c r="DV396" s="102"/>
      <c r="DW396" s="102"/>
      <c r="DX396" s="102"/>
    </row>
    <row r="397" spans="1:128" x14ac:dyDescent="0.2">
      <c r="A397" s="105" t="s">
        <v>445</v>
      </c>
      <c r="B397" s="102"/>
      <c r="C397" s="102"/>
      <c r="D397" s="102"/>
      <c r="E397" s="102"/>
      <c r="F397" s="102"/>
      <c r="G397" s="102"/>
      <c r="H397" s="102"/>
      <c r="I397" s="109">
        <v>41</v>
      </c>
      <c r="J397" s="102"/>
      <c r="K397" s="102"/>
      <c r="L397" s="102"/>
      <c r="M397" s="109">
        <v>23</v>
      </c>
      <c r="N397" s="102"/>
      <c r="O397" s="102"/>
      <c r="P397" s="102"/>
      <c r="Q397" s="109">
        <v>15</v>
      </c>
      <c r="R397" s="102"/>
      <c r="S397" s="102"/>
      <c r="T397" s="102"/>
      <c r="U397" s="102"/>
      <c r="V397" s="102"/>
      <c r="W397" s="109">
        <v>33</v>
      </c>
      <c r="X397" s="102"/>
      <c r="Y397" s="102"/>
      <c r="Z397" s="102"/>
      <c r="AA397" s="102"/>
      <c r="AB397" s="102"/>
      <c r="AC397" s="102"/>
      <c r="AD397" s="102"/>
      <c r="AE397" s="102"/>
      <c r="AF397" s="102"/>
      <c r="AG397" s="102"/>
      <c r="AH397" s="102"/>
      <c r="AI397" s="102"/>
      <c r="AJ397" s="102"/>
      <c r="AK397" s="102"/>
      <c r="AL397" s="102"/>
      <c r="AM397" s="102"/>
      <c r="AN397" s="102"/>
      <c r="AO397" s="109">
        <v>19</v>
      </c>
      <c r="AP397" s="102"/>
      <c r="AQ397" s="102"/>
      <c r="AR397" s="102"/>
      <c r="AS397" s="109">
        <v>37</v>
      </c>
      <c r="AT397" s="102"/>
      <c r="AU397" s="109">
        <v>17</v>
      </c>
      <c r="AV397" s="102"/>
      <c r="AW397" s="102"/>
      <c r="AX397" s="102"/>
      <c r="AY397" s="102"/>
      <c r="AZ397" s="102"/>
      <c r="BA397" s="102"/>
      <c r="BB397" s="102"/>
      <c r="BC397" s="102"/>
      <c r="BD397" s="102"/>
      <c r="BE397" s="102"/>
      <c r="BF397" s="102"/>
      <c r="BG397" s="109">
        <v>19</v>
      </c>
      <c r="BH397" s="102"/>
      <c r="BI397" s="102"/>
      <c r="BJ397" s="102"/>
      <c r="BK397" s="102"/>
      <c r="BL397" s="102"/>
      <c r="BM397" s="102"/>
      <c r="BN397" s="102"/>
      <c r="BO397" s="102"/>
      <c r="BP397" s="102"/>
      <c r="BQ397" s="102"/>
      <c r="BR397" s="102"/>
      <c r="BS397" s="109">
        <v>53</v>
      </c>
      <c r="BT397" s="102"/>
      <c r="BU397" s="102"/>
      <c r="BV397" s="102"/>
      <c r="BW397" s="102"/>
      <c r="BX397" s="102"/>
      <c r="BY397" s="102"/>
      <c r="BZ397" s="102"/>
      <c r="CA397" s="102"/>
      <c r="CB397" s="102"/>
      <c r="CC397" s="102"/>
      <c r="CD397" s="102"/>
      <c r="CE397" s="102"/>
      <c r="CF397" s="102"/>
      <c r="CG397" s="102"/>
      <c r="CH397" s="102"/>
      <c r="CI397" s="102"/>
      <c r="CJ397" s="102"/>
      <c r="CK397" s="102"/>
      <c r="CL397" s="102"/>
      <c r="CM397" s="102"/>
      <c r="CN397" s="102"/>
      <c r="CO397" s="102"/>
      <c r="CP397" s="102"/>
      <c r="CQ397" s="102"/>
      <c r="CR397" s="102"/>
      <c r="CS397" s="102"/>
      <c r="CT397" s="102"/>
      <c r="CU397" s="102"/>
      <c r="CV397" s="102"/>
      <c r="CW397" s="102"/>
      <c r="CX397" s="102"/>
      <c r="CY397" s="102"/>
      <c r="CZ397" s="102"/>
      <c r="DA397" s="102"/>
      <c r="DB397" s="102"/>
      <c r="DC397" s="102"/>
      <c r="DD397" s="102"/>
      <c r="DE397" s="102"/>
      <c r="DF397" s="102"/>
      <c r="DG397" s="102"/>
      <c r="DH397" s="102"/>
      <c r="DI397" s="102"/>
      <c r="DJ397" s="102"/>
      <c r="DK397" s="102"/>
      <c r="DL397" s="102"/>
      <c r="DM397" s="102"/>
      <c r="DN397" s="102"/>
      <c r="DO397" s="102"/>
      <c r="DP397" s="102"/>
      <c r="DQ397" s="102"/>
      <c r="DR397" s="102"/>
      <c r="DS397" s="102"/>
      <c r="DT397" s="102"/>
      <c r="DU397" s="102"/>
      <c r="DV397" s="102"/>
      <c r="DW397" s="102"/>
      <c r="DX397" s="102"/>
    </row>
    <row r="398" spans="1:128" x14ac:dyDescent="0.2">
      <c r="A398" s="105" t="s">
        <v>447</v>
      </c>
      <c r="B398" s="108">
        <v>39568</v>
      </c>
      <c r="C398" s="114">
        <v>51201</v>
      </c>
      <c r="D398" s="108">
        <v>46477</v>
      </c>
      <c r="E398" s="114">
        <v>65860</v>
      </c>
      <c r="F398" s="108">
        <v>38725</v>
      </c>
      <c r="G398" s="114">
        <v>55060</v>
      </c>
      <c r="H398" s="108">
        <v>38376</v>
      </c>
      <c r="I398" s="114">
        <v>55743</v>
      </c>
      <c r="J398" s="108">
        <v>26075</v>
      </c>
      <c r="K398" s="114">
        <v>44032</v>
      </c>
      <c r="L398" s="107">
        <v>2049</v>
      </c>
      <c r="M398" s="114">
        <v>37677</v>
      </c>
      <c r="N398" s="108">
        <v>25562</v>
      </c>
      <c r="O398" s="114">
        <v>39361</v>
      </c>
      <c r="P398" s="108">
        <v>28432</v>
      </c>
      <c r="Q398" s="114">
        <v>34913</v>
      </c>
      <c r="R398" s="108">
        <v>18323</v>
      </c>
      <c r="S398" s="114">
        <v>35307</v>
      </c>
      <c r="T398" s="108">
        <v>19794</v>
      </c>
      <c r="U398" s="114">
        <v>31315</v>
      </c>
      <c r="V398" s="108">
        <v>27068</v>
      </c>
      <c r="W398" s="114">
        <v>31368</v>
      </c>
      <c r="X398" s="108">
        <v>24125</v>
      </c>
      <c r="Y398" s="114">
        <v>36266</v>
      </c>
      <c r="Z398" s="108">
        <v>24053</v>
      </c>
      <c r="AA398" s="114">
        <v>35595</v>
      </c>
      <c r="AB398" s="108">
        <v>30285</v>
      </c>
      <c r="AC398" s="114">
        <v>33553</v>
      </c>
      <c r="AD398" s="108">
        <v>23242</v>
      </c>
      <c r="AE398" s="114">
        <v>29020</v>
      </c>
      <c r="AF398" s="108">
        <v>18635</v>
      </c>
      <c r="AG398" s="114">
        <v>29155</v>
      </c>
      <c r="AH398" s="108">
        <v>24784</v>
      </c>
      <c r="AI398" s="114">
        <v>30866</v>
      </c>
      <c r="AJ398" s="108">
        <v>17585</v>
      </c>
      <c r="AK398" s="114">
        <v>28425</v>
      </c>
      <c r="AL398" s="108">
        <v>21045</v>
      </c>
      <c r="AM398" s="114">
        <v>31098</v>
      </c>
      <c r="AN398" s="108">
        <v>22378</v>
      </c>
      <c r="AO398" s="114">
        <v>25018</v>
      </c>
      <c r="AP398" s="108">
        <v>15604</v>
      </c>
      <c r="AQ398" s="114">
        <v>25624</v>
      </c>
      <c r="AR398" s="108">
        <v>17231</v>
      </c>
      <c r="AS398" s="114">
        <v>26443</v>
      </c>
      <c r="AT398" s="108">
        <v>30858</v>
      </c>
      <c r="AU398" s="114">
        <v>25558</v>
      </c>
      <c r="AV398" s="108">
        <v>21879</v>
      </c>
      <c r="AW398" s="114">
        <v>24561</v>
      </c>
      <c r="AX398" s="108">
        <v>20013</v>
      </c>
      <c r="AY398" s="114">
        <v>25942</v>
      </c>
      <c r="AZ398" s="108">
        <v>27559</v>
      </c>
      <c r="BA398" s="114">
        <v>24308</v>
      </c>
      <c r="BB398" s="108">
        <v>20073</v>
      </c>
      <c r="BC398" s="114">
        <v>21751</v>
      </c>
      <c r="BD398" s="108">
        <v>19752</v>
      </c>
      <c r="BE398" s="114">
        <v>24718</v>
      </c>
      <c r="BF398" s="108">
        <v>27011</v>
      </c>
      <c r="BG398" s="114">
        <v>19002</v>
      </c>
      <c r="BH398" s="108">
        <v>18871</v>
      </c>
      <c r="BI398" s="114">
        <v>20736</v>
      </c>
      <c r="BJ398" s="108">
        <v>15119</v>
      </c>
      <c r="BK398" s="114">
        <v>19499</v>
      </c>
      <c r="BL398" s="108">
        <v>20813</v>
      </c>
      <c r="BM398" s="114">
        <v>20535</v>
      </c>
      <c r="BN398" s="108">
        <v>16729</v>
      </c>
      <c r="BO398" s="114">
        <v>21014</v>
      </c>
      <c r="BP398" s="108">
        <v>18375</v>
      </c>
      <c r="BQ398" s="114">
        <v>16292</v>
      </c>
      <c r="BR398" s="108">
        <v>21365</v>
      </c>
      <c r="BS398" s="114">
        <v>17005</v>
      </c>
      <c r="BT398" s="108">
        <v>15670</v>
      </c>
      <c r="BU398" s="114">
        <v>19612</v>
      </c>
      <c r="BV398" s="108">
        <v>15715</v>
      </c>
      <c r="BW398" s="114">
        <v>24433</v>
      </c>
      <c r="BX398" s="108">
        <v>18319</v>
      </c>
      <c r="BY398" s="114">
        <v>24345</v>
      </c>
      <c r="BZ398" s="108">
        <v>16287</v>
      </c>
      <c r="CA398" s="114">
        <v>25168</v>
      </c>
      <c r="CB398" s="108">
        <v>14327</v>
      </c>
      <c r="CC398" s="114">
        <v>23774</v>
      </c>
      <c r="CD398" s="108">
        <v>20043</v>
      </c>
      <c r="CE398" s="114">
        <v>27547</v>
      </c>
      <c r="CF398" s="108">
        <v>14581</v>
      </c>
      <c r="CG398" s="114">
        <v>18681</v>
      </c>
      <c r="CH398" s="108">
        <v>12568</v>
      </c>
      <c r="CI398" s="114">
        <v>15391</v>
      </c>
      <c r="CJ398" s="108">
        <v>16778</v>
      </c>
      <c r="CK398" s="114">
        <v>15389</v>
      </c>
      <c r="CL398" s="108">
        <v>11101</v>
      </c>
      <c r="CM398" s="114">
        <v>14486</v>
      </c>
      <c r="CN398" s="108">
        <v>12956</v>
      </c>
      <c r="CO398" s="114">
        <v>13365</v>
      </c>
      <c r="CP398" s="108">
        <v>14090</v>
      </c>
      <c r="CQ398" s="114">
        <v>15954</v>
      </c>
      <c r="CR398" s="108">
        <v>11751</v>
      </c>
      <c r="CS398" s="114">
        <v>13546</v>
      </c>
      <c r="CT398" s="108">
        <v>13252</v>
      </c>
      <c r="CU398" s="114">
        <v>14381</v>
      </c>
      <c r="CV398" s="108">
        <v>15305</v>
      </c>
      <c r="CW398" s="114">
        <v>14110</v>
      </c>
      <c r="CX398" s="108">
        <v>11774</v>
      </c>
      <c r="CY398" s="114">
        <v>14527</v>
      </c>
      <c r="CZ398" s="107">
        <v>7314</v>
      </c>
      <c r="DA398" s="114">
        <v>10749</v>
      </c>
      <c r="DB398" s="107">
        <v>8830</v>
      </c>
      <c r="DC398" s="104">
        <v>9415</v>
      </c>
      <c r="DD398" s="107">
        <v>5762</v>
      </c>
      <c r="DE398" s="104">
        <v>9597</v>
      </c>
      <c r="DF398" s="106">
        <v>836</v>
      </c>
      <c r="DG398" s="104">
        <v>4122</v>
      </c>
      <c r="DH398" s="106">
        <v>315</v>
      </c>
      <c r="DI398" s="102"/>
      <c r="DJ398" s="102"/>
      <c r="DK398" s="102"/>
      <c r="DL398" s="102"/>
      <c r="DM398" s="102"/>
      <c r="DN398" s="102"/>
      <c r="DO398" s="102"/>
      <c r="DP398" s="102"/>
      <c r="DQ398" s="102"/>
      <c r="DR398" s="102"/>
      <c r="DS398" s="102"/>
      <c r="DT398" s="102"/>
      <c r="DU398" s="102"/>
      <c r="DV398" s="102"/>
      <c r="DW398" s="102"/>
      <c r="DX398" s="102"/>
    </row>
    <row r="399" spans="1:128" x14ac:dyDescent="0.2">
      <c r="A399" s="105" t="s">
        <v>448</v>
      </c>
      <c r="B399" s="102"/>
      <c r="C399" s="102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  <c r="Z399" s="102"/>
      <c r="AA399" s="102"/>
      <c r="AB399" s="102"/>
      <c r="AC399" s="102"/>
      <c r="AD399" s="102"/>
      <c r="AE399" s="102"/>
      <c r="AF399" s="102"/>
      <c r="AG399" s="102"/>
      <c r="AH399" s="102"/>
      <c r="AI399" s="102"/>
      <c r="AJ399" s="102"/>
      <c r="AK399" s="102"/>
      <c r="AL399" s="102"/>
      <c r="AM399" s="102"/>
      <c r="AN399" s="102"/>
      <c r="AO399" s="102"/>
      <c r="AP399" s="102"/>
      <c r="AQ399" s="102"/>
      <c r="AR399" s="107">
        <v>6134</v>
      </c>
      <c r="AS399" s="109">
        <v>43</v>
      </c>
      <c r="AT399" s="108">
        <v>48141</v>
      </c>
      <c r="AU399" s="103">
        <v>291</v>
      </c>
      <c r="AV399" s="108">
        <v>66979</v>
      </c>
      <c r="AW399" s="103">
        <v>414</v>
      </c>
      <c r="AX399" s="108">
        <v>63862</v>
      </c>
      <c r="AY399" s="103">
        <v>445</v>
      </c>
      <c r="AZ399" s="108">
        <v>72690</v>
      </c>
      <c r="BA399" s="103">
        <v>412</v>
      </c>
      <c r="BB399" s="108">
        <v>38286</v>
      </c>
      <c r="BC399" s="103">
        <v>322</v>
      </c>
      <c r="BD399" s="108">
        <v>28976</v>
      </c>
      <c r="BE399" s="103">
        <v>248</v>
      </c>
      <c r="BF399" s="108">
        <v>25264</v>
      </c>
      <c r="BG399" s="103">
        <v>204</v>
      </c>
      <c r="BH399" s="108">
        <v>15615</v>
      </c>
      <c r="BI399" s="103">
        <v>132</v>
      </c>
      <c r="BJ399" s="108">
        <v>13154</v>
      </c>
      <c r="BK399" s="103">
        <v>132</v>
      </c>
      <c r="BL399" s="108">
        <v>15122</v>
      </c>
      <c r="BM399" s="103">
        <v>113</v>
      </c>
      <c r="BN399" s="108">
        <v>16180</v>
      </c>
      <c r="BO399" s="103">
        <v>115</v>
      </c>
      <c r="BP399" s="108">
        <v>11082</v>
      </c>
      <c r="BQ399" s="109">
        <v>88</v>
      </c>
      <c r="BR399" s="108">
        <v>12359</v>
      </c>
      <c r="BS399" s="109">
        <v>71</v>
      </c>
      <c r="BT399" s="107">
        <v>8576</v>
      </c>
      <c r="BU399" s="109">
        <v>97</v>
      </c>
      <c r="BV399" s="107">
        <v>7410</v>
      </c>
      <c r="BW399" s="109">
        <v>64</v>
      </c>
      <c r="BX399" s="108">
        <v>10975</v>
      </c>
      <c r="BY399" s="109">
        <v>47</v>
      </c>
      <c r="BZ399" s="107">
        <v>7202</v>
      </c>
      <c r="CA399" s="109">
        <v>60</v>
      </c>
      <c r="CB399" s="107">
        <v>4161</v>
      </c>
      <c r="CC399" s="109">
        <v>42</v>
      </c>
      <c r="CD399" s="107">
        <v>9660</v>
      </c>
      <c r="CE399" s="109">
        <v>58</v>
      </c>
      <c r="CF399" s="108">
        <v>10260</v>
      </c>
      <c r="CG399" s="109">
        <v>91</v>
      </c>
      <c r="CH399" s="107">
        <v>7965</v>
      </c>
      <c r="CI399" s="109">
        <v>64</v>
      </c>
      <c r="CJ399" s="107">
        <v>6848</v>
      </c>
      <c r="CK399" s="109">
        <v>53</v>
      </c>
      <c r="CL399" s="107">
        <v>6750</v>
      </c>
      <c r="CM399" s="109">
        <v>67</v>
      </c>
      <c r="CN399" s="107">
        <v>3705</v>
      </c>
      <c r="CO399" s="109">
        <v>36</v>
      </c>
      <c r="CP399" s="107">
        <v>8159</v>
      </c>
      <c r="CQ399" s="109">
        <v>72</v>
      </c>
      <c r="CR399" s="107">
        <v>5639</v>
      </c>
      <c r="CS399" s="109">
        <v>55</v>
      </c>
      <c r="CT399" s="107">
        <v>6681</v>
      </c>
      <c r="CU399" s="109">
        <v>69</v>
      </c>
      <c r="CV399" s="107">
        <v>4977</v>
      </c>
      <c r="CW399" s="109">
        <v>56</v>
      </c>
      <c r="CX399" s="107">
        <v>2509</v>
      </c>
      <c r="CY399" s="109">
        <v>50</v>
      </c>
      <c r="CZ399" s="106">
        <v>713</v>
      </c>
      <c r="DA399" s="109">
        <v>33</v>
      </c>
      <c r="DB399" s="106">
        <v>576</v>
      </c>
      <c r="DC399" s="109">
        <v>24</v>
      </c>
      <c r="DD399" s="110">
        <v>81</v>
      </c>
      <c r="DE399" s="109">
        <v>25</v>
      </c>
      <c r="DF399" s="106">
        <v>188</v>
      </c>
      <c r="DG399" s="109">
        <v>24</v>
      </c>
      <c r="DH399" s="106">
        <v>393</v>
      </c>
      <c r="DI399" s="102"/>
      <c r="DJ399" s="102"/>
      <c r="DK399" s="102"/>
      <c r="DL399" s="102"/>
      <c r="DM399" s="102"/>
      <c r="DN399" s="102"/>
      <c r="DO399" s="102"/>
      <c r="DP399" s="102"/>
      <c r="DQ399" s="106">
        <v>112</v>
      </c>
      <c r="DR399" s="102"/>
      <c r="DS399" s="102"/>
      <c r="DT399" s="102"/>
      <c r="DU399" s="102"/>
      <c r="DV399" s="102"/>
      <c r="DW399" s="102"/>
      <c r="DX399" s="102"/>
    </row>
    <row r="400" spans="1:128" x14ac:dyDescent="0.2">
      <c r="A400" s="105" t="s">
        <v>451</v>
      </c>
      <c r="B400" s="102"/>
      <c r="C400" s="103">
        <v>810</v>
      </c>
      <c r="D400" s="102"/>
      <c r="E400" s="104">
        <v>1030</v>
      </c>
      <c r="F400" s="102"/>
      <c r="G400" s="103">
        <v>870</v>
      </c>
      <c r="H400" s="102"/>
      <c r="I400" s="103">
        <v>556</v>
      </c>
      <c r="J400" s="102"/>
      <c r="K400" s="103">
        <v>766</v>
      </c>
      <c r="L400" s="102"/>
      <c r="M400" s="103">
        <v>363</v>
      </c>
      <c r="N400" s="110">
        <v>12</v>
      </c>
      <c r="O400" s="102"/>
      <c r="P400" s="102"/>
      <c r="Q400" s="102"/>
      <c r="R400" s="102"/>
      <c r="S400" s="103">
        <v>377</v>
      </c>
      <c r="T400" s="110">
        <v>12</v>
      </c>
      <c r="U400" s="102"/>
      <c r="V400" s="102"/>
      <c r="W400" s="102"/>
      <c r="X400" s="102"/>
      <c r="Y400" s="102"/>
      <c r="Z400" s="102"/>
      <c r="AA400" s="102"/>
      <c r="AB400" s="102"/>
      <c r="AC400" s="102"/>
      <c r="AD400" s="102"/>
      <c r="AE400" s="102"/>
      <c r="AF400" s="102"/>
      <c r="AG400" s="103">
        <v>347</v>
      </c>
      <c r="AH400" s="102"/>
      <c r="AI400" s="102"/>
      <c r="AJ400" s="102"/>
      <c r="AK400" s="102"/>
      <c r="AL400" s="102"/>
      <c r="AM400" s="102"/>
      <c r="AN400" s="102"/>
      <c r="AO400" s="102"/>
      <c r="AP400" s="102"/>
      <c r="AQ400" s="102"/>
      <c r="AR400" s="102"/>
      <c r="AS400" s="102"/>
      <c r="AT400" s="102"/>
      <c r="AU400" s="102"/>
      <c r="AV400" s="102"/>
      <c r="AW400" s="102"/>
      <c r="AX400" s="102"/>
      <c r="AY400" s="102"/>
      <c r="AZ400" s="102"/>
      <c r="BA400" s="102"/>
      <c r="BB400" s="102"/>
      <c r="BC400" s="102"/>
      <c r="BD400" s="102"/>
      <c r="BE400" s="102"/>
      <c r="BF400" s="102"/>
      <c r="BG400" s="102"/>
      <c r="BH400" s="102"/>
      <c r="BI400" s="102"/>
      <c r="BJ400" s="102"/>
      <c r="BK400" s="102"/>
      <c r="BL400" s="102"/>
      <c r="BM400" s="102"/>
      <c r="BN400" s="102"/>
      <c r="BO400" s="102"/>
      <c r="BP400" s="102"/>
      <c r="BQ400" s="102"/>
      <c r="BR400" s="102"/>
      <c r="BS400" s="102"/>
      <c r="BT400" s="102"/>
      <c r="BU400" s="102"/>
      <c r="BV400" s="102"/>
      <c r="BW400" s="102"/>
      <c r="BX400" s="102"/>
      <c r="BY400" s="102"/>
      <c r="BZ400" s="102"/>
      <c r="CA400" s="102"/>
      <c r="CB400" s="102"/>
      <c r="CC400" s="102"/>
      <c r="CD400" s="102"/>
      <c r="CE400" s="102"/>
      <c r="CF400" s="102"/>
      <c r="CG400" s="102"/>
      <c r="CH400" s="102"/>
      <c r="CI400" s="102"/>
      <c r="CJ400" s="102"/>
      <c r="CK400" s="102"/>
      <c r="CL400" s="102"/>
      <c r="CM400" s="102"/>
      <c r="CN400" s="102"/>
      <c r="CO400" s="102"/>
      <c r="CP400" s="102"/>
      <c r="CQ400" s="102"/>
      <c r="CR400" s="102"/>
      <c r="CS400" s="103">
        <v>125</v>
      </c>
      <c r="CT400" s="102"/>
      <c r="CU400" s="102"/>
      <c r="CV400" s="102"/>
      <c r="CW400" s="102"/>
      <c r="CX400" s="102"/>
      <c r="CY400" s="102"/>
      <c r="CZ400" s="102"/>
      <c r="DA400" s="102"/>
      <c r="DB400" s="102"/>
      <c r="DC400" s="102"/>
      <c r="DD400" s="102"/>
      <c r="DE400" s="102"/>
      <c r="DF400" s="102"/>
      <c r="DG400" s="102"/>
      <c r="DH400" s="102"/>
      <c r="DI400" s="102"/>
      <c r="DJ400" s="102"/>
      <c r="DK400" s="102"/>
      <c r="DL400" s="102"/>
      <c r="DM400" s="102"/>
      <c r="DN400" s="102"/>
      <c r="DO400" s="102"/>
      <c r="DP400" s="102"/>
      <c r="DQ400" s="102"/>
      <c r="DR400" s="102"/>
      <c r="DS400" s="102"/>
      <c r="DT400" s="102"/>
      <c r="DU400" s="102"/>
      <c r="DV400" s="102"/>
      <c r="DW400" s="102"/>
      <c r="DX400" s="102"/>
    </row>
    <row r="401" spans="1:128" x14ac:dyDescent="0.2">
      <c r="A401" s="105" t="s">
        <v>452</v>
      </c>
      <c r="B401" s="102"/>
      <c r="C401" s="102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  <c r="Z401" s="102"/>
      <c r="AA401" s="102"/>
      <c r="AB401" s="102"/>
      <c r="AC401" s="102"/>
      <c r="AD401" s="102"/>
      <c r="AE401" s="102"/>
      <c r="AF401" s="102"/>
      <c r="AG401" s="102"/>
      <c r="AH401" s="102"/>
      <c r="AI401" s="102"/>
      <c r="AJ401" s="102"/>
      <c r="AK401" s="102"/>
      <c r="AL401" s="102"/>
      <c r="AM401" s="102"/>
      <c r="AN401" s="102"/>
      <c r="AO401" s="102"/>
      <c r="AP401" s="102"/>
      <c r="AQ401" s="102"/>
      <c r="AR401" s="102"/>
      <c r="AS401" s="102"/>
      <c r="AT401" s="102"/>
      <c r="AU401" s="102"/>
      <c r="AV401" s="102"/>
      <c r="AW401" s="102"/>
      <c r="AX401" s="102"/>
      <c r="AY401" s="102"/>
      <c r="AZ401" s="102"/>
      <c r="BA401" s="102"/>
      <c r="BB401" s="102"/>
      <c r="BC401" s="102"/>
      <c r="BD401" s="102"/>
      <c r="BE401" s="102"/>
      <c r="BF401" s="102"/>
      <c r="BG401" s="102"/>
      <c r="BH401" s="102"/>
      <c r="BI401" s="102"/>
      <c r="BJ401" s="102"/>
      <c r="BK401" s="102"/>
      <c r="BL401" s="102"/>
      <c r="BM401" s="102"/>
      <c r="BN401" s="102"/>
      <c r="BO401" s="102"/>
      <c r="BP401" s="102"/>
      <c r="BQ401" s="102"/>
      <c r="BR401" s="102"/>
      <c r="BS401" s="102"/>
      <c r="BT401" s="102"/>
      <c r="BU401" s="102"/>
      <c r="BV401" s="102"/>
      <c r="BW401" s="102"/>
      <c r="BX401" s="102"/>
      <c r="BY401" s="102"/>
      <c r="BZ401" s="102"/>
      <c r="CA401" s="103">
        <v>225</v>
      </c>
      <c r="CB401" s="102"/>
      <c r="CC401" s="102"/>
      <c r="CD401" s="102"/>
      <c r="CE401" s="102"/>
      <c r="CF401" s="102"/>
      <c r="CG401" s="102"/>
      <c r="CH401" s="102"/>
      <c r="CI401" s="102"/>
      <c r="CJ401" s="102"/>
      <c r="CK401" s="102"/>
      <c r="CL401" s="102"/>
      <c r="CM401" s="102"/>
      <c r="CN401" s="102"/>
      <c r="CO401" s="102"/>
      <c r="CP401" s="102"/>
      <c r="CQ401" s="102"/>
      <c r="CR401" s="102"/>
      <c r="CS401" s="102"/>
      <c r="CT401" s="102"/>
      <c r="CU401" s="102"/>
      <c r="CV401" s="102"/>
      <c r="CW401" s="102"/>
      <c r="CX401" s="102"/>
      <c r="CY401" s="102"/>
      <c r="CZ401" s="102"/>
      <c r="DA401" s="102"/>
      <c r="DB401" s="102"/>
      <c r="DC401" s="102"/>
      <c r="DD401" s="102"/>
      <c r="DE401" s="102"/>
      <c r="DF401" s="102"/>
      <c r="DG401" s="102"/>
      <c r="DH401" s="102"/>
      <c r="DI401" s="102"/>
      <c r="DJ401" s="102"/>
      <c r="DK401" s="102"/>
      <c r="DL401" s="102"/>
      <c r="DM401" s="102"/>
      <c r="DN401" s="102"/>
      <c r="DO401" s="102"/>
      <c r="DP401" s="102"/>
      <c r="DQ401" s="102"/>
      <c r="DR401" s="102"/>
      <c r="DS401" s="102"/>
      <c r="DT401" s="102"/>
      <c r="DU401" s="102"/>
      <c r="DV401" s="102"/>
      <c r="DW401" s="102"/>
      <c r="DX401" s="102"/>
    </row>
    <row r="402" spans="1:128" x14ac:dyDescent="0.2">
      <c r="A402" s="105" t="s">
        <v>455</v>
      </c>
      <c r="B402" s="102"/>
      <c r="C402" s="102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  <c r="Z402" s="102"/>
      <c r="AA402" s="102"/>
      <c r="AB402" s="102"/>
      <c r="AC402" s="102"/>
      <c r="AD402" s="102"/>
      <c r="AE402" s="102"/>
      <c r="AF402" s="102"/>
      <c r="AG402" s="102"/>
      <c r="AH402" s="102"/>
      <c r="AI402" s="102"/>
      <c r="AJ402" s="102"/>
      <c r="AK402" s="102"/>
      <c r="AL402" s="102"/>
      <c r="AM402" s="102"/>
      <c r="AN402" s="102"/>
      <c r="AO402" s="102"/>
      <c r="AP402" s="102"/>
      <c r="AQ402" s="102"/>
      <c r="AR402" s="102"/>
      <c r="AS402" s="102"/>
      <c r="AT402" s="102"/>
      <c r="AU402" s="102"/>
      <c r="AV402" s="102"/>
      <c r="AW402" s="102"/>
      <c r="AX402" s="102"/>
      <c r="AY402" s="102"/>
      <c r="AZ402" s="102"/>
      <c r="BA402" s="102"/>
      <c r="BB402" s="102"/>
      <c r="BC402" s="102"/>
      <c r="BD402" s="102"/>
      <c r="BE402" s="102"/>
      <c r="BF402" s="102"/>
      <c r="BG402" s="102"/>
      <c r="BH402" s="102"/>
      <c r="BI402" s="102"/>
      <c r="BJ402" s="102"/>
      <c r="BK402" s="102"/>
      <c r="BL402" s="102"/>
      <c r="BM402" s="102"/>
      <c r="BN402" s="102"/>
      <c r="BO402" s="102"/>
      <c r="BP402" s="102"/>
      <c r="BQ402" s="102"/>
      <c r="BR402" s="102"/>
      <c r="BS402" s="102"/>
      <c r="BT402" s="102"/>
      <c r="BU402" s="102"/>
      <c r="BV402" s="102"/>
      <c r="BW402" s="102"/>
      <c r="BX402" s="102"/>
      <c r="BY402" s="102"/>
      <c r="BZ402" s="102"/>
      <c r="CA402" s="102"/>
      <c r="CB402" s="102"/>
      <c r="CC402" s="102"/>
      <c r="CD402" s="102"/>
      <c r="CE402" s="102"/>
      <c r="CF402" s="102"/>
      <c r="CG402" s="102"/>
      <c r="CH402" s="102"/>
      <c r="CI402" s="102"/>
      <c r="CJ402" s="102"/>
      <c r="CK402" s="102"/>
      <c r="CL402" s="102"/>
      <c r="CM402" s="102"/>
      <c r="CN402" s="102"/>
      <c r="CO402" s="102"/>
      <c r="CP402" s="102"/>
      <c r="CQ402" s="102"/>
      <c r="CR402" s="102"/>
      <c r="CS402" s="102"/>
      <c r="CT402" s="102"/>
      <c r="CU402" s="102"/>
      <c r="CV402" s="102"/>
      <c r="CW402" s="102"/>
      <c r="CX402" s="102"/>
      <c r="CY402" s="102"/>
      <c r="CZ402" s="102"/>
      <c r="DA402" s="102"/>
      <c r="DB402" s="102"/>
      <c r="DC402" s="102"/>
      <c r="DD402" s="102"/>
      <c r="DE402" s="102"/>
      <c r="DF402" s="102"/>
      <c r="DG402" s="102"/>
      <c r="DH402" s="102"/>
      <c r="DI402" s="102"/>
      <c r="DJ402" s="102"/>
      <c r="DK402" s="102"/>
      <c r="DL402" s="102"/>
      <c r="DM402" s="102"/>
      <c r="DN402" s="102"/>
      <c r="DO402" s="102"/>
      <c r="DP402" s="102"/>
      <c r="DQ402" s="102"/>
      <c r="DR402" s="102"/>
      <c r="DS402" s="102"/>
      <c r="DT402" s="102"/>
      <c r="DU402" s="102"/>
      <c r="DV402" s="102"/>
      <c r="DW402" s="102"/>
      <c r="DX402" s="102"/>
    </row>
    <row r="403" spans="1:128" x14ac:dyDescent="0.2">
      <c r="A403" s="105" t="s">
        <v>456</v>
      </c>
      <c r="B403" s="102"/>
      <c r="C403" s="102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  <c r="Z403" s="102"/>
      <c r="AA403" s="102"/>
      <c r="AB403" s="102"/>
      <c r="AC403" s="102"/>
      <c r="AD403" s="102"/>
      <c r="AE403" s="102"/>
      <c r="AF403" s="102"/>
      <c r="AG403" s="102"/>
      <c r="AH403" s="102"/>
      <c r="AI403" s="102"/>
      <c r="AJ403" s="102"/>
      <c r="AK403" s="102"/>
      <c r="AL403" s="102"/>
      <c r="AM403" s="102"/>
      <c r="AN403" s="102"/>
      <c r="AO403" s="102"/>
      <c r="AP403" s="102"/>
      <c r="AQ403" s="102"/>
      <c r="AR403" s="102"/>
      <c r="AS403" s="102"/>
      <c r="AT403" s="102"/>
      <c r="AU403" s="102"/>
      <c r="AV403" s="102"/>
      <c r="AW403" s="102"/>
      <c r="AX403" s="102"/>
      <c r="AY403" s="102"/>
      <c r="AZ403" s="102"/>
      <c r="BA403" s="102"/>
      <c r="BB403" s="102"/>
      <c r="BC403" s="102"/>
      <c r="BD403" s="102"/>
      <c r="BE403" s="102"/>
      <c r="BF403" s="102"/>
      <c r="BG403" s="102"/>
      <c r="BH403" s="102"/>
      <c r="BI403" s="102"/>
      <c r="BJ403" s="102"/>
      <c r="BK403" s="102"/>
      <c r="BL403" s="102"/>
      <c r="BM403" s="102"/>
      <c r="BN403" s="102"/>
      <c r="BO403" s="102"/>
      <c r="BP403" s="102"/>
      <c r="BQ403" s="102"/>
      <c r="BR403" s="102"/>
      <c r="BS403" s="102"/>
      <c r="BT403" s="102"/>
      <c r="BU403" s="102"/>
      <c r="BV403" s="102"/>
      <c r="BW403" s="102"/>
      <c r="BX403" s="102"/>
      <c r="BY403" s="102"/>
      <c r="BZ403" s="102"/>
      <c r="CA403" s="102"/>
      <c r="CB403" s="102"/>
      <c r="CC403" s="102"/>
      <c r="CD403" s="102"/>
      <c r="CE403" s="102"/>
      <c r="CF403" s="102"/>
      <c r="CG403" s="102"/>
      <c r="CH403" s="102"/>
      <c r="CI403" s="102"/>
      <c r="CJ403" s="102"/>
      <c r="CK403" s="102"/>
      <c r="CL403" s="102"/>
      <c r="CM403" s="102"/>
      <c r="CN403" s="102"/>
      <c r="CO403" s="102"/>
      <c r="CP403" s="102"/>
      <c r="CQ403" s="102"/>
      <c r="CR403" s="102"/>
      <c r="CS403" s="102"/>
      <c r="CT403" s="102"/>
      <c r="CU403" s="102"/>
      <c r="CV403" s="102"/>
      <c r="CW403" s="102"/>
      <c r="CX403" s="102"/>
      <c r="CY403" s="102"/>
      <c r="CZ403" s="102"/>
      <c r="DA403" s="102"/>
      <c r="DB403" s="102"/>
      <c r="DC403" s="102"/>
      <c r="DD403" s="102"/>
      <c r="DE403" s="102"/>
      <c r="DF403" s="102"/>
      <c r="DG403" s="102"/>
      <c r="DH403" s="102"/>
      <c r="DI403" s="102"/>
      <c r="DJ403" s="102"/>
      <c r="DK403" s="102"/>
      <c r="DL403" s="102"/>
      <c r="DM403" s="102"/>
      <c r="DN403" s="102"/>
      <c r="DO403" s="102"/>
      <c r="DP403" s="102"/>
      <c r="DQ403" s="102"/>
      <c r="DR403" s="102"/>
      <c r="DS403" s="102"/>
      <c r="DT403" s="102"/>
      <c r="DU403" s="102"/>
      <c r="DV403" s="102"/>
      <c r="DW403" s="102"/>
      <c r="DX403" s="102"/>
    </row>
    <row r="404" spans="1:128" x14ac:dyDescent="0.2">
      <c r="A404" s="105" t="s">
        <v>457</v>
      </c>
      <c r="B404" s="102"/>
      <c r="C404" s="102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  <c r="Z404" s="102"/>
      <c r="AA404" s="102"/>
      <c r="AB404" s="102"/>
      <c r="AC404" s="102"/>
      <c r="AD404" s="102"/>
      <c r="AE404" s="102"/>
      <c r="AF404" s="102"/>
      <c r="AG404" s="102"/>
      <c r="AH404" s="102"/>
      <c r="AI404" s="102"/>
      <c r="AJ404" s="102"/>
      <c r="AK404" s="102"/>
      <c r="AL404" s="102"/>
      <c r="AM404" s="102"/>
      <c r="AN404" s="102"/>
      <c r="AO404" s="102"/>
      <c r="AP404" s="102"/>
      <c r="AQ404" s="102"/>
      <c r="AR404" s="102"/>
      <c r="AS404" s="102"/>
      <c r="AT404" s="102"/>
      <c r="AU404" s="102"/>
      <c r="AV404" s="102"/>
      <c r="AW404" s="102"/>
      <c r="AX404" s="102"/>
      <c r="AY404" s="102"/>
      <c r="AZ404" s="102"/>
      <c r="BA404" s="102"/>
      <c r="BB404" s="102"/>
      <c r="BC404" s="102"/>
      <c r="BD404" s="102"/>
      <c r="BE404" s="102"/>
      <c r="BF404" s="102"/>
      <c r="BG404" s="102"/>
      <c r="BH404" s="102"/>
      <c r="BI404" s="102"/>
      <c r="BJ404" s="102"/>
      <c r="BK404" s="102"/>
      <c r="BL404" s="102"/>
      <c r="BM404" s="102"/>
      <c r="BN404" s="102"/>
      <c r="BO404" s="102"/>
      <c r="BP404" s="102"/>
      <c r="BQ404" s="102"/>
      <c r="BR404" s="102"/>
      <c r="BS404" s="102"/>
      <c r="BT404" s="102"/>
      <c r="BU404" s="102"/>
      <c r="BV404" s="102"/>
      <c r="BW404" s="102"/>
      <c r="BX404" s="102"/>
      <c r="BY404" s="102"/>
      <c r="BZ404" s="102"/>
      <c r="CA404" s="102"/>
      <c r="CB404" s="102"/>
      <c r="CC404" s="102"/>
      <c r="CD404" s="102"/>
      <c r="CE404" s="102"/>
      <c r="CF404" s="102"/>
      <c r="CG404" s="102"/>
      <c r="CH404" s="102"/>
      <c r="CI404" s="102"/>
      <c r="CJ404" s="102"/>
      <c r="CK404" s="102"/>
      <c r="CL404" s="102"/>
      <c r="CM404" s="102"/>
      <c r="CN404" s="102"/>
      <c r="CO404" s="102"/>
      <c r="CP404" s="102"/>
      <c r="CQ404" s="102"/>
      <c r="CR404" s="102"/>
      <c r="CS404" s="102"/>
      <c r="CT404" s="102"/>
      <c r="CU404" s="102"/>
      <c r="CV404" s="102"/>
      <c r="CW404" s="102"/>
      <c r="CX404" s="102"/>
      <c r="CY404" s="102"/>
      <c r="CZ404" s="102"/>
      <c r="DA404" s="102"/>
      <c r="DB404" s="102"/>
      <c r="DC404" s="102"/>
      <c r="DD404" s="102"/>
      <c r="DE404" s="102"/>
      <c r="DF404" s="102"/>
      <c r="DG404" s="102"/>
      <c r="DH404" s="102"/>
      <c r="DI404" s="102"/>
      <c r="DJ404" s="102"/>
      <c r="DK404" s="102"/>
      <c r="DL404" s="102"/>
      <c r="DM404" s="102"/>
      <c r="DN404" s="102"/>
      <c r="DO404" s="102"/>
      <c r="DP404" s="102"/>
      <c r="DQ404" s="102"/>
      <c r="DR404" s="102"/>
      <c r="DS404" s="102"/>
      <c r="DT404" s="102"/>
      <c r="DU404" s="102"/>
      <c r="DV404" s="102"/>
      <c r="DW404" s="102"/>
      <c r="DX404" s="102"/>
    </row>
    <row r="405" spans="1:128" x14ac:dyDescent="0.2">
      <c r="A405" s="105" t="s">
        <v>458</v>
      </c>
      <c r="B405" s="102"/>
      <c r="C405" s="109">
        <v>29</v>
      </c>
      <c r="D405" s="102"/>
      <c r="E405" s="102"/>
      <c r="F405" s="102"/>
      <c r="G405" s="109">
        <v>29</v>
      </c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  <c r="Z405" s="102"/>
      <c r="AA405" s="102"/>
      <c r="AB405" s="102"/>
      <c r="AC405" s="102"/>
      <c r="AD405" s="102"/>
      <c r="AE405" s="102"/>
      <c r="AF405" s="102"/>
      <c r="AG405" s="102"/>
      <c r="AH405" s="102"/>
      <c r="AI405" s="111">
        <v>1</v>
      </c>
      <c r="AJ405" s="102"/>
      <c r="AK405" s="102"/>
      <c r="AL405" s="102"/>
      <c r="AM405" s="102"/>
      <c r="AN405" s="102"/>
      <c r="AO405" s="102"/>
      <c r="AP405" s="102"/>
      <c r="AQ405" s="102"/>
      <c r="AR405" s="102"/>
      <c r="AS405" s="102"/>
      <c r="AT405" s="102"/>
      <c r="AU405" s="102"/>
      <c r="AV405" s="102"/>
      <c r="AW405" s="102"/>
      <c r="AX405" s="102"/>
      <c r="AY405" s="102"/>
      <c r="AZ405" s="102"/>
      <c r="BA405" s="102"/>
      <c r="BB405" s="102"/>
      <c r="BC405" s="102"/>
      <c r="BD405" s="102"/>
      <c r="BE405" s="102"/>
      <c r="BF405" s="102"/>
      <c r="BG405" s="102"/>
      <c r="BH405" s="102"/>
      <c r="BI405" s="102"/>
      <c r="BJ405" s="102"/>
      <c r="BK405" s="102"/>
      <c r="BL405" s="102"/>
      <c r="BM405" s="102"/>
      <c r="BN405" s="102"/>
      <c r="BO405" s="102"/>
      <c r="BP405" s="102"/>
      <c r="BQ405" s="102"/>
      <c r="BR405" s="102"/>
      <c r="BS405" s="102"/>
      <c r="BT405" s="102"/>
      <c r="BU405" s="102"/>
      <c r="BV405" s="102"/>
      <c r="BW405" s="102"/>
      <c r="BX405" s="102"/>
      <c r="BY405" s="102"/>
      <c r="BZ405" s="102"/>
      <c r="CA405" s="102"/>
      <c r="CB405" s="102"/>
      <c r="CC405" s="102"/>
      <c r="CD405" s="102"/>
      <c r="CE405" s="102"/>
      <c r="CF405" s="102"/>
      <c r="CG405" s="102"/>
      <c r="CH405" s="102"/>
      <c r="CI405" s="102"/>
      <c r="CJ405" s="102"/>
      <c r="CK405" s="102"/>
      <c r="CL405" s="102"/>
      <c r="CM405" s="102"/>
      <c r="CN405" s="102"/>
      <c r="CO405" s="102"/>
      <c r="CP405" s="102"/>
      <c r="CQ405" s="102"/>
      <c r="CR405" s="102"/>
      <c r="CS405" s="102"/>
      <c r="CT405" s="102"/>
      <c r="CU405" s="102"/>
      <c r="CV405" s="102"/>
      <c r="CW405" s="102"/>
      <c r="CX405" s="102"/>
      <c r="CY405" s="102"/>
      <c r="CZ405" s="102"/>
      <c r="DA405" s="102"/>
      <c r="DB405" s="102"/>
      <c r="DC405" s="102"/>
      <c r="DD405" s="102"/>
      <c r="DE405" s="102"/>
      <c r="DF405" s="102"/>
      <c r="DG405" s="102"/>
      <c r="DH405" s="102"/>
      <c r="DI405" s="102"/>
      <c r="DJ405" s="102"/>
      <c r="DK405" s="102"/>
      <c r="DL405" s="102"/>
      <c r="DM405" s="102"/>
      <c r="DN405" s="102"/>
      <c r="DO405" s="102"/>
      <c r="DP405" s="102"/>
      <c r="DQ405" s="102"/>
      <c r="DR405" s="102"/>
      <c r="DS405" s="102"/>
      <c r="DT405" s="102"/>
      <c r="DU405" s="102"/>
      <c r="DV405" s="102"/>
      <c r="DW405" s="102"/>
      <c r="DX405" s="102"/>
    </row>
    <row r="406" spans="1:128" x14ac:dyDescent="0.2">
      <c r="A406" s="105" t="s">
        <v>461</v>
      </c>
      <c r="B406" s="108">
        <v>23378</v>
      </c>
      <c r="C406" s="114">
        <v>23269</v>
      </c>
      <c r="D406" s="107">
        <v>9216</v>
      </c>
      <c r="E406" s="114">
        <v>13189</v>
      </c>
      <c r="F406" s="107">
        <v>6206</v>
      </c>
      <c r="G406" s="104">
        <v>9208</v>
      </c>
      <c r="H406" s="107">
        <v>3986</v>
      </c>
      <c r="I406" s="114">
        <v>13984</v>
      </c>
      <c r="J406" s="107">
        <v>3092</v>
      </c>
      <c r="K406" s="104">
        <v>5624</v>
      </c>
      <c r="L406" s="107">
        <v>1675</v>
      </c>
      <c r="M406" s="104">
        <v>5087</v>
      </c>
      <c r="N406" s="107">
        <v>1427</v>
      </c>
      <c r="O406" s="104">
        <v>4260</v>
      </c>
      <c r="P406" s="106">
        <v>847</v>
      </c>
      <c r="Q406" s="104">
        <v>3919</v>
      </c>
      <c r="R406" s="106">
        <v>562</v>
      </c>
      <c r="S406" s="104">
        <v>3229</v>
      </c>
      <c r="T406" s="106">
        <v>114</v>
      </c>
      <c r="U406" s="104">
        <v>1812</v>
      </c>
      <c r="V406" s="106">
        <v>455</v>
      </c>
      <c r="W406" s="104">
        <v>1926</v>
      </c>
      <c r="X406" s="106">
        <v>447</v>
      </c>
      <c r="Y406" s="104">
        <v>1179</v>
      </c>
      <c r="Z406" s="106">
        <v>114</v>
      </c>
      <c r="AA406" s="104">
        <v>1612</v>
      </c>
      <c r="AB406" s="106">
        <v>112</v>
      </c>
      <c r="AC406" s="103">
        <v>792</v>
      </c>
      <c r="AD406" s="102"/>
      <c r="AE406" s="104">
        <v>1233</v>
      </c>
      <c r="AF406" s="106">
        <v>112</v>
      </c>
      <c r="AG406" s="104">
        <v>1181</v>
      </c>
      <c r="AH406" s="102"/>
      <c r="AI406" s="104">
        <v>1253</v>
      </c>
      <c r="AJ406" s="102"/>
      <c r="AK406" s="104">
        <v>1075</v>
      </c>
      <c r="AL406" s="102"/>
      <c r="AM406" s="104">
        <v>1042</v>
      </c>
      <c r="AN406" s="102"/>
      <c r="AO406" s="103">
        <v>945</v>
      </c>
      <c r="AP406" s="102"/>
      <c r="AQ406" s="103">
        <v>358</v>
      </c>
      <c r="AR406" s="102"/>
      <c r="AS406" s="103">
        <v>135</v>
      </c>
      <c r="AT406" s="102"/>
      <c r="AU406" s="103">
        <v>259</v>
      </c>
      <c r="AV406" s="102"/>
      <c r="AW406" s="102"/>
      <c r="AX406" s="102"/>
      <c r="AY406" s="103">
        <v>129</v>
      </c>
      <c r="AZ406" s="102"/>
      <c r="BA406" s="103">
        <v>337</v>
      </c>
      <c r="BB406" s="102"/>
      <c r="BC406" s="103">
        <v>346</v>
      </c>
      <c r="BD406" s="102"/>
      <c r="BE406" s="103">
        <v>199</v>
      </c>
      <c r="BF406" s="102"/>
      <c r="BG406" s="103">
        <v>183</v>
      </c>
      <c r="BH406" s="102"/>
      <c r="BI406" s="109">
        <v>91</v>
      </c>
      <c r="BJ406" s="102"/>
      <c r="BK406" s="103">
        <v>165</v>
      </c>
      <c r="BL406" s="102"/>
      <c r="BM406" s="102"/>
      <c r="BN406" s="102"/>
      <c r="BO406" s="109">
        <v>60</v>
      </c>
      <c r="BP406" s="102"/>
      <c r="BQ406" s="103">
        <v>181</v>
      </c>
      <c r="BR406" s="102"/>
      <c r="BS406" s="102"/>
      <c r="BT406" s="106">
        <v>146</v>
      </c>
      <c r="BU406" s="103">
        <v>463</v>
      </c>
      <c r="BV406" s="102"/>
      <c r="BW406" s="102"/>
      <c r="BX406" s="102"/>
      <c r="BY406" s="102"/>
      <c r="BZ406" s="102"/>
      <c r="CA406" s="102"/>
      <c r="CB406" s="102"/>
      <c r="CC406" s="103">
        <v>197</v>
      </c>
      <c r="CD406" s="102"/>
      <c r="CE406" s="109">
        <v>15</v>
      </c>
      <c r="CF406" s="102"/>
      <c r="CG406" s="103">
        <v>435</v>
      </c>
      <c r="CH406" s="102"/>
      <c r="CI406" s="102"/>
      <c r="CJ406" s="102"/>
      <c r="CK406" s="103">
        <v>170</v>
      </c>
      <c r="CL406" s="102"/>
      <c r="CM406" s="103">
        <v>181</v>
      </c>
      <c r="CN406" s="102"/>
      <c r="CO406" s="103">
        <v>202</v>
      </c>
      <c r="CP406" s="102"/>
      <c r="CQ406" s="103">
        <v>190</v>
      </c>
      <c r="CR406" s="102"/>
      <c r="CS406" s="109">
        <v>59</v>
      </c>
      <c r="CT406" s="102"/>
      <c r="CU406" s="102"/>
      <c r="CV406" s="102"/>
      <c r="CW406" s="102"/>
      <c r="CX406" s="102"/>
      <c r="CY406" s="102"/>
      <c r="CZ406" s="102"/>
      <c r="DA406" s="102"/>
      <c r="DB406" s="102"/>
      <c r="DC406" s="109">
        <v>50</v>
      </c>
      <c r="DD406" s="102"/>
      <c r="DE406" s="102"/>
      <c r="DF406" s="102"/>
      <c r="DG406" s="102"/>
      <c r="DH406" s="102"/>
      <c r="DI406" s="102"/>
      <c r="DJ406" s="102"/>
      <c r="DK406" s="102"/>
      <c r="DL406" s="102"/>
      <c r="DM406" s="102"/>
      <c r="DN406" s="102"/>
      <c r="DO406" s="102"/>
      <c r="DP406" s="102"/>
      <c r="DQ406" s="102"/>
      <c r="DR406" s="102"/>
      <c r="DS406" s="102"/>
      <c r="DT406" s="102"/>
      <c r="DU406" s="102"/>
      <c r="DV406" s="102"/>
      <c r="DW406" s="102"/>
      <c r="DX406" s="102"/>
    </row>
    <row r="407" spans="1:128" x14ac:dyDescent="0.2">
      <c r="A407" s="105" t="s">
        <v>462</v>
      </c>
      <c r="B407" s="102"/>
      <c r="C407" s="103">
        <v>141</v>
      </c>
      <c r="D407" s="102"/>
      <c r="E407" s="109">
        <v>71</v>
      </c>
      <c r="F407" s="102"/>
      <c r="G407" s="109">
        <v>35</v>
      </c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9">
        <v>43</v>
      </c>
      <c r="T407" s="102"/>
      <c r="U407" s="102"/>
      <c r="V407" s="102"/>
      <c r="W407" s="102"/>
      <c r="X407" s="102"/>
      <c r="Y407" s="102"/>
      <c r="Z407" s="102"/>
      <c r="AA407" s="102"/>
      <c r="AB407" s="102"/>
      <c r="AC407" s="102"/>
      <c r="AD407" s="102"/>
      <c r="AE407" s="102"/>
      <c r="AF407" s="102"/>
      <c r="AG407" s="102"/>
      <c r="AH407" s="102"/>
      <c r="AI407" s="102"/>
      <c r="AJ407" s="102"/>
      <c r="AK407" s="102"/>
      <c r="AL407" s="102"/>
      <c r="AM407" s="102"/>
      <c r="AN407" s="102"/>
      <c r="AO407" s="102"/>
      <c r="AP407" s="102"/>
      <c r="AQ407" s="102"/>
      <c r="AR407" s="102"/>
      <c r="AS407" s="102"/>
      <c r="AT407" s="102"/>
      <c r="AU407" s="102"/>
      <c r="AV407" s="102"/>
      <c r="AW407" s="102"/>
      <c r="AX407" s="102"/>
      <c r="AY407" s="102"/>
      <c r="AZ407" s="102"/>
      <c r="BA407" s="102"/>
      <c r="BB407" s="102"/>
      <c r="BC407" s="102"/>
      <c r="BD407" s="102"/>
      <c r="BE407" s="102"/>
      <c r="BF407" s="102"/>
      <c r="BG407" s="102"/>
      <c r="BH407" s="102"/>
      <c r="BI407" s="102"/>
      <c r="BJ407" s="102"/>
      <c r="BK407" s="102"/>
      <c r="BL407" s="102"/>
      <c r="BM407" s="102"/>
      <c r="BN407" s="102"/>
      <c r="BO407" s="102"/>
      <c r="BP407" s="102"/>
      <c r="BQ407" s="102"/>
      <c r="BR407" s="102"/>
      <c r="BS407" s="102"/>
      <c r="BT407" s="102"/>
      <c r="BU407" s="102"/>
      <c r="BV407" s="102"/>
      <c r="BW407" s="102"/>
      <c r="BX407" s="102"/>
      <c r="BY407" s="102"/>
      <c r="BZ407" s="102"/>
      <c r="CA407" s="109">
        <v>27</v>
      </c>
      <c r="CB407" s="102"/>
      <c r="CC407" s="102"/>
      <c r="CD407" s="102"/>
      <c r="CE407" s="102"/>
      <c r="CF407" s="102"/>
      <c r="CG407" s="102"/>
      <c r="CH407" s="102"/>
      <c r="CI407" s="102"/>
      <c r="CJ407" s="102"/>
      <c r="CK407" s="102"/>
      <c r="CL407" s="102"/>
      <c r="CM407" s="102"/>
      <c r="CN407" s="102"/>
      <c r="CO407" s="102"/>
      <c r="CP407" s="102"/>
      <c r="CQ407" s="102"/>
      <c r="CR407" s="102"/>
      <c r="CS407" s="102"/>
      <c r="CT407" s="102"/>
      <c r="CU407" s="102"/>
      <c r="CV407" s="102"/>
      <c r="CW407" s="102"/>
      <c r="CX407" s="102"/>
      <c r="CY407" s="102"/>
      <c r="CZ407" s="102"/>
      <c r="DA407" s="102"/>
      <c r="DB407" s="102"/>
      <c r="DC407" s="102"/>
      <c r="DD407" s="102"/>
      <c r="DE407" s="102"/>
      <c r="DF407" s="102"/>
      <c r="DG407" s="102"/>
      <c r="DH407" s="102"/>
      <c r="DI407" s="102"/>
      <c r="DJ407" s="102"/>
      <c r="DK407" s="102"/>
      <c r="DL407" s="102"/>
      <c r="DM407" s="102"/>
      <c r="DN407" s="102"/>
      <c r="DO407" s="102"/>
      <c r="DP407" s="102"/>
      <c r="DQ407" s="102"/>
      <c r="DR407" s="102"/>
      <c r="DS407" s="102"/>
      <c r="DT407" s="102"/>
      <c r="DU407" s="102"/>
      <c r="DV407" s="102"/>
      <c r="DW407" s="102"/>
      <c r="DX407" s="102"/>
    </row>
    <row r="408" spans="1:128" x14ac:dyDescent="0.2">
      <c r="A408" s="105" t="s">
        <v>463</v>
      </c>
      <c r="B408" s="112">
        <v>326551</v>
      </c>
      <c r="C408" s="115">
        <v>100957</v>
      </c>
      <c r="D408" s="112">
        <v>371773</v>
      </c>
      <c r="E408" s="115">
        <v>101239</v>
      </c>
      <c r="F408" s="112">
        <v>295469</v>
      </c>
      <c r="G408" s="114">
        <v>97749</v>
      </c>
      <c r="H408" s="112">
        <v>309164</v>
      </c>
      <c r="I408" s="114">
        <v>98554</v>
      </c>
      <c r="J408" s="112">
        <v>375789</v>
      </c>
      <c r="K408" s="114">
        <v>95777</v>
      </c>
      <c r="L408" s="112">
        <v>328798</v>
      </c>
      <c r="M408" s="114">
        <v>93122</v>
      </c>
      <c r="N408" s="112">
        <v>281707</v>
      </c>
      <c r="O408" s="115">
        <v>102716</v>
      </c>
      <c r="P408" s="112">
        <v>438431</v>
      </c>
      <c r="Q408" s="115">
        <v>108064</v>
      </c>
      <c r="R408" s="112">
        <v>320866</v>
      </c>
      <c r="S408" s="114">
        <v>95923</v>
      </c>
      <c r="T408" s="112">
        <v>290212</v>
      </c>
      <c r="U408" s="114">
        <v>92237</v>
      </c>
      <c r="V408" s="112">
        <v>395292</v>
      </c>
      <c r="W408" s="114">
        <v>94720</v>
      </c>
      <c r="X408" s="112">
        <v>325287</v>
      </c>
      <c r="Y408" s="114">
        <v>88549</v>
      </c>
      <c r="Z408" s="112">
        <v>305771</v>
      </c>
      <c r="AA408" s="114">
        <v>87776</v>
      </c>
      <c r="AB408" s="112">
        <v>394412</v>
      </c>
      <c r="AC408" s="114">
        <v>90346</v>
      </c>
      <c r="AD408" s="112">
        <v>280934</v>
      </c>
      <c r="AE408" s="114">
        <v>79644</v>
      </c>
      <c r="AF408" s="112">
        <v>296039</v>
      </c>
      <c r="AG408" s="114">
        <v>90779</v>
      </c>
      <c r="AH408" s="112">
        <v>403131</v>
      </c>
      <c r="AI408" s="114">
        <v>86507</v>
      </c>
      <c r="AJ408" s="112">
        <v>263444</v>
      </c>
      <c r="AK408" s="114">
        <v>84091</v>
      </c>
      <c r="AL408" s="112">
        <v>315389</v>
      </c>
      <c r="AM408" s="114">
        <v>85572</v>
      </c>
      <c r="AN408" s="112">
        <v>412081</v>
      </c>
      <c r="AO408" s="114">
        <v>82936</v>
      </c>
      <c r="AP408" s="112">
        <v>309992</v>
      </c>
      <c r="AQ408" s="114">
        <v>75590</v>
      </c>
      <c r="AR408" s="112">
        <v>311516</v>
      </c>
      <c r="AS408" s="114">
        <v>80268</v>
      </c>
      <c r="AT408" s="112">
        <v>226711</v>
      </c>
      <c r="AU408" s="114">
        <v>71470</v>
      </c>
      <c r="AV408" s="112">
        <v>359426</v>
      </c>
      <c r="AW408" s="114">
        <v>71794</v>
      </c>
      <c r="AX408" s="112">
        <v>355758</v>
      </c>
      <c r="AY408" s="114">
        <v>77260</v>
      </c>
      <c r="AZ408" s="112">
        <v>408556</v>
      </c>
      <c r="BA408" s="114">
        <v>72537</v>
      </c>
      <c r="BB408" s="112">
        <v>310306</v>
      </c>
      <c r="BC408" s="114">
        <v>69309</v>
      </c>
      <c r="BD408" s="112">
        <v>283414</v>
      </c>
      <c r="BE408" s="114">
        <v>80695</v>
      </c>
      <c r="BF408" s="112">
        <v>252423</v>
      </c>
      <c r="BG408" s="114">
        <v>61387</v>
      </c>
      <c r="BH408" s="112">
        <v>425820</v>
      </c>
      <c r="BI408" s="114">
        <v>73805</v>
      </c>
      <c r="BJ408" s="112">
        <v>360883</v>
      </c>
      <c r="BK408" s="114">
        <v>66555</v>
      </c>
      <c r="BL408" s="112">
        <v>449218</v>
      </c>
      <c r="BM408" s="114">
        <v>69338</v>
      </c>
      <c r="BN408" s="112">
        <v>371590</v>
      </c>
      <c r="BO408" s="114">
        <v>62881</v>
      </c>
      <c r="BP408" s="112">
        <v>387265</v>
      </c>
      <c r="BQ408" s="114">
        <v>52289</v>
      </c>
      <c r="BR408" s="112">
        <v>515768</v>
      </c>
      <c r="BS408" s="114">
        <v>59008</v>
      </c>
      <c r="BT408" s="112">
        <v>507710</v>
      </c>
      <c r="BU408" s="114">
        <v>60396</v>
      </c>
      <c r="BV408" s="112">
        <v>450056</v>
      </c>
      <c r="BW408" s="114">
        <v>60413</v>
      </c>
      <c r="BX408" s="112">
        <v>576698</v>
      </c>
      <c r="BY408" s="114">
        <v>61822</v>
      </c>
      <c r="BZ408" s="112">
        <v>561358</v>
      </c>
      <c r="CA408" s="114">
        <v>58478</v>
      </c>
      <c r="CB408" s="112">
        <v>621002</v>
      </c>
      <c r="CC408" s="114">
        <v>57863</v>
      </c>
      <c r="CD408" s="113">
        <v>1049143</v>
      </c>
      <c r="CE408" s="114">
        <v>53883</v>
      </c>
      <c r="CF408" s="112">
        <v>771816</v>
      </c>
      <c r="CG408" s="114">
        <v>60438</v>
      </c>
      <c r="CH408" s="112">
        <v>756840</v>
      </c>
      <c r="CI408" s="114">
        <v>51663</v>
      </c>
      <c r="CJ408" s="112">
        <v>974763</v>
      </c>
      <c r="CK408" s="114">
        <v>55103</v>
      </c>
      <c r="CL408" s="112">
        <v>480497</v>
      </c>
      <c r="CM408" s="114">
        <v>45021</v>
      </c>
      <c r="CN408" s="112">
        <v>249609</v>
      </c>
      <c r="CO408" s="114">
        <v>32795</v>
      </c>
      <c r="CP408" s="112">
        <v>121805</v>
      </c>
      <c r="CQ408" s="114">
        <v>15218</v>
      </c>
      <c r="CR408" s="108">
        <v>13651</v>
      </c>
      <c r="CS408" s="114">
        <v>10242</v>
      </c>
      <c r="CT408" s="108">
        <v>16874</v>
      </c>
      <c r="CU408" s="104">
        <v>5862</v>
      </c>
      <c r="CV408" s="108">
        <v>21018</v>
      </c>
      <c r="CW408" s="104">
        <v>3661</v>
      </c>
      <c r="CX408" s="108">
        <v>12258</v>
      </c>
      <c r="CY408" s="104">
        <v>3079</v>
      </c>
      <c r="CZ408" s="108">
        <v>19804</v>
      </c>
      <c r="DA408" s="104">
        <v>3884</v>
      </c>
      <c r="DB408" s="107">
        <v>4669</v>
      </c>
      <c r="DC408" s="104">
        <v>2459</v>
      </c>
      <c r="DD408" s="108">
        <v>10434</v>
      </c>
      <c r="DE408" s="104">
        <v>3250</v>
      </c>
      <c r="DF408" s="107">
        <v>6109</v>
      </c>
      <c r="DG408" s="104">
        <v>2052</v>
      </c>
      <c r="DH408" s="107">
        <v>7380</v>
      </c>
      <c r="DI408" s="102"/>
      <c r="DJ408" s="102"/>
      <c r="DK408" s="102"/>
      <c r="DL408" s="102"/>
      <c r="DM408" s="102"/>
      <c r="DN408" s="102"/>
      <c r="DO408" s="102"/>
      <c r="DP408" s="102"/>
      <c r="DQ408" s="102"/>
      <c r="DR408" s="102"/>
      <c r="DS408" s="102"/>
      <c r="DT408" s="107">
        <v>1544</v>
      </c>
      <c r="DU408" s="102"/>
      <c r="DV408" s="102"/>
      <c r="DW408" s="107">
        <v>3089</v>
      </c>
      <c r="DX408" s="102"/>
    </row>
    <row r="409" spans="1:128" x14ac:dyDescent="0.2">
      <c r="A409" s="105" t="s">
        <v>465</v>
      </c>
      <c r="B409" s="112">
        <v>195792</v>
      </c>
      <c r="C409" s="115">
        <v>192727</v>
      </c>
      <c r="D409" s="112">
        <v>197816</v>
      </c>
      <c r="E409" s="115">
        <v>195556</v>
      </c>
      <c r="F409" s="112">
        <v>141589</v>
      </c>
      <c r="G409" s="115">
        <v>169109</v>
      </c>
      <c r="H409" s="112">
        <v>152720</v>
      </c>
      <c r="I409" s="115">
        <v>177678</v>
      </c>
      <c r="J409" s="112">
        <v>148866</v>
      </c>
      <c r="K409" s="115">
        <v>114513</v>
      </c>
      <c r="L409" s="112">
        <v>124723</v>
      </c>
      <c r="M409" s="115">
        <v>131782</v>
      </c>
      <c r="N409" s="112">
        <v>109607</v>
      </c>
      <c r="O409" s="115">
        <v>116922</v>
      </c>
      <c r="P409" s="112">
        <v>139139</v>
      </c>
      <c r="Q409" s="115">
        <v>113784</v>
      </c>
      <c r="R409" s="112">
        <v>117533</v>
      </c>
      <c r="S409" s="115">
        <v>107519</v>
      </c>
      <c r="T409" s="112">
        <v>112912</v>
      </c>
      <c r="U409" s="114">
        <v>89175</v>
      </c>
      <c r="V409" s="112">
        <v>139376</v>
      </c>
      <c r="W409" s="114">
        <v>97999</v>
      </c>
      <c r="X409" s="112">
        <v>115924</v>
      </c>
      <c r="Y409" s="114">
        <v>97686</v>
      </c>
      <c r="Z409" s="112">
        <v>127127</v>
      </c>
      <c r="AA409" s="115">
        <v>114813</v>
      </c>
      <c r="AB409" s="112">
        <v>135718</v>
      </c>
      <c r="AC409" s="115">
        <v>100896</v>
      </c>
      <c r="AD409" s="108">
        <v>79147</v>
      </c>
      <c r="AE409" s="114">
        <v>80024</v>
      </c>
      <c r="AF409" s="108">
        <v>51549</v>
      </c>
      <c r="AG409" s="114">
        <v>85967</v>
      </c>
      <c r="AH409" s="108">
        <v>15452</v>
      </c>
      <c r="AI409" s="114">
        <v>44019</v>
      </c>
      <c r="AJ409" s="107">
        <v>6038</v>
      </c>
      <c r="AK409" s="114">
        <v>27185</v>
      </c>
      <c r="AL409" s="107">
        <v>2603</v>
      </c>
      <c r="AM409" s="114">
        <v>22470</v>
      </c>
      <c r="AN409" s="107">
        <v>1976</v>
      </c>
      <c r="AO409" s="114">
        <v>17976</v>
      </c>
      <c r="AP409" s="107">
        <v>1502</v>
      </c>
      <c r="AQ409" s="104">
        <v>9608</v>
      </c>
      <c r="AR409" s="107">
        <v>1010</v>
      </c>
      <c r="AS409" s="104">
        <v>8774</v>
      </c>
      <c r="AT409" s="106">
        <v>378</v>
      </c>
      <c r="AU409" s="104">
        <v>6309</v>
      </c>
      <c r="AV409" s="102"/>
      <c r="AW409" s="104">
        <v>4757</v>
      </c>
      <c r="AX409" s="106">
        <v>140</v>
      </c>
      <c r="AY409" s="104">
        <v>3769</v>
      </c>
      <c r="AZ409" s="110">
        <v>65</v>
      </c>
      <c r="BA409" s="104">
        <v>1407</v>
      </c>
      <c r="BB409" s="102"/>
      <c r="BC409" s="103">
        <v>860</v>
      </c>
      <c r="BD409" s="102"/>
      <c r="BE409" s="104">
        <v>1083</v>
      </c>
      <c r="BF409" s="110">
        <v>65</v>
      </c>
      <c r="BG409" s="103">
        <v>941</v>
      </c>
      <c r="BH409" s="102"/>
      <c r="BI409" s="103">
        <v>531</v>
      </c>
      <c r="BJ409" s="102"/>
      <c r="BK409" s="103">
        <v>229</v>
      </c>
      <c r="BL409" s="102"/>
      <c r="BM409" s="103">
        <v>136</v>
      </c>
      <c r="BN409" s="102"/>
      <c r="BO409" s="102"/>
      <c r="BP409" s="102"/>
      <c r="BQ409" s="103">
        <v>114</v>
      </c>
      <c r="BR409" s="102"/>
      <c r="BS409" s="103">
        <v>721</v>
      </c>
      <c r="BT409" s="102"/>
      <c r="BU409" s="102"/>
      <c r="BV409" s="102"/>
      <c r="BW409" s="103">
        <v>292</v>
      </c>
      <c r="BX409" s="102"/>
      <c r="BY409" s="103">
        <v>120</v>
      </c>
      <c r="BZ409" s="102"/>
      <c r="CA409" s="103">
        <v>120</v>
      </c>
      <c r="CB409" s="102"/>
      <c r="CC409" s="103">
        <v>180</v>
      </c>
      <c r="CD409" s="102"/>
      <c r="CE409" s="103">
        <v>246</v>
      </c>
      <c r="CF409" s="102"/>
      <c r="CG409" s="103">
        <v>178</v>
      </c>
      <c r="CH409" s="102"/>
      <c r="CI409" s="102"/>
      <c r="CJ409" s="102"/>
      <c r="CK409" s="102"/>
      <c r="CL409" s="102"/>
      <c r="CM409" s="103">
        <v>117</v>
      </c>
      <c r="CN409" s="102"/>
      <c r="CO409" s="102"/>
      <c r="CP409" s="102"/>
      <c r="CQ409" s="102"/>
      <c r="CR409" s="102"/>
      <c r="CS409" s="102"/>
      <c r="CT409" s="102"/>
      <c r="CU409" s="102"/>
      <c r="CV409" s="102"/>
      <c r="CW409" s="102"/>
      <c r="CX409" s="102"/>
      <c r="CY409" s="102"/>
      <c r="CZ409" s="102"/>
      <c r="DA409" s="102"/>
      <c r="DB409" s="102"/>
      <c r="DC409" s="103">
        <v>341</v>
      </c>
      <c r="DD409" s="102"/>
      <c r="DE409" s="102"/>
      <c r="DF409" s="102"/>
      <c r="DG409" s="102"/>
      <c r="DH409" s="102"/>
      <c r="DI409" s="102"/>
      <c r="DJ409" s="102"/>
      <c r="DK409" s="102"/>
      <c r="DL409" s="102"/>
      <c r="DM409" s="102"/>
      <c r="DN409" s="102"/>
      <c r="DO409" s="102"/>
      <c r="DP409" s="102"/>
      <c r="DQ409" s="102"/>
      <c r="DR409" s="102"/>
      <c r="DS409" s="102"/>
      <c r="DT409" s="102"/>
      <c r="DU409" s="102"/>
      <c r="DV409" s="102"/>
      <c r="DW409" s="102"/>
      <c r="DX409" s="102"/>
    </row>
    <row r="410" spans="1:128" x14ac:dyDescent="0.2">
      <c r="A410" s="105" t="s">
        <v>466</v>
      </c>
      <c r="B410" s="102"/>
      <c r="C410" s="103">
        <v>132</v>
      </c>
      <c r="D410" s="102"/>
      <c r="E410" s="109">
        <v>32</v>
      </c>
      <c r="F410" s="102"/>
      <c r="G410" s="109">
        <v>64</v>
      </c>
      <c r="H410" s="102"/>
      <c r="I410" s="102"/>
      <c r="J410" s="102"/>
      <c r="K410" s="103">
        <v>132</v>
      </c>
      <c r="L410" s="102"/>
      <c r="M410" s="102"/>
      <c r="N410" s="102"/>
      <c r="O410" s="103">
        <v>133</v>
      </c>
      <c r="P410" s="102"/>
      <c r="Q410" s="109">
        <v>94</v>
      </c>
      <c r="R410" s="102"/>
      <c r="S410" s="102"/>
      <c r="T410" s="102"/>
      <c r="U410" s="109">
        <v>68</v>
      </c>
      <c r="V410" s="102"/>
      <c r="W410" s="109">
        <v>39</v>
      </c>
      <c r="X410" s="102"/>
      <c r="Y410" s="109">
        <v>92</v>
      </c>
      <c r="Z410" s="102"/>
      <c r="AA410" s="103">
        <v>136</v>
      </c>
      <c r="AB410" s="102"/>
      <c r="AC410" s="109">
        <v>32</v>
      </c>
      <c r="AD410" s="102"/>
      <c r="AE410" s="102"/>
      <c r="AF410" s="102"/>
      <c r="AG410" s="109">
        <v>30</v>
      </c>
      <c r="AH410" s="102"/>
      <c r="AI410" s="109">
        <v>68</v>
      </c>
      <c r="AJ410" s="102"/>
      <c r="AK410" s="102"/>
      <c r="AL410" s="102"/>
      <c r="AM410" s="109">
        <v>31</v>
      </c>
      <c r="AN410" s="102"/>
      <c r="AO410" s="103">
        <v>122</v>
      </c>
      <c r="AP410" s="102"/>
      <c r="AQ410" s="109">
        <v>31</v>
      </c>
      <c r="AR410" s="102"/>
      <c r="AS410" s="109">
        <v>32</v>
      </c>
      <c r="AT410" s="102"/>
      <c r="AU410" s="102"/>
      <c r="AV410" s="102"/>
      <c r="AW410" s="103">
        <v>103</v>
      </c>
      <c r="AX410" s="102"/>
      <c r="AY410" s="102"/>
      <c r="AZ410" s="102"/>
      <c r="BA410" s="102"/>
      <c r="BB410" s="102"/>
      <c r="BC410" s="109">
        <v>33</v>
      </c>
      <c r="BD410" s="102"/>
      <c r="BE410" s="109">
        <v>90</v>
      </c>
      <c r="BF410" s="102"/>
      <c r="BG410" s="102"/>
      <c r="BH410" s="102"/>
      <c r="BI410" s="102"/>
      <c r="BJ410" s="102"/>
      <c r="BK410" s="102"/>
      <c r="BL410" s="102"/>
      <c r="BM410" s="102"/>
      <c r="BN410" s="102"/>
      <c r="BO410" s="102"/>
      <c r="BP410" s="102"/>
      <c r="BQ410" s="102"/>
      <c r="BR410" s="102"/>
      <c r="BS410" s="102"/>
      <c r="BT410" s="102"/>
      <c r="BU410" s="102"/>
      <c r="BV410" s="102"/>
      <c r="BW410" s="102"/>
      <c r="BX410" s="102"/>
      <c r="BY410" s="102"/>
      <c r="BZ410" s="102"/>
      <c r="CA410" s="102"/>
      <c r="CB410" s="102"/>
      <c r="CC410" s="109">
        <v>30</v>
      </c>
      <c r="CD410" s="102"/>
      <c r="CE410" s="102"/>
      <c r="CF410" s="102"/>
      <c r="CG410" s="102"/>
      <c r="CH410" s="102"/>
      <c r="CI410" s="102"/>
      <c r="CJ410" s="102"/>
      <c r="CK410" s="102"/>
      <c r="CL410" s="102"/>
      <c r="CM410" s="102"/>
      <c r="CN410" s="102"/>
      <c r="CO410" s="102"/>
      <c r="CP410" s="102"/>
      <c r="CQ410" s="102"/>
      <c r="CR410" s="102"/>
      <c r="CS410" s="102"/>
      <c r="CT410" s="102"/>
      <c r="CU410" s="102"/>
      <c r="CV410" s="102"/>
      <c r="CW410" s="102"/>
      <c r="CX410" s="102"/>
      <c r="CY410" s="102"/>
      <c r="CZ410" s="102"/>
      <c r="DA410" s="102"/>
      <c r="DB410" s="102"/>
      <c r="DC410" s="102"/>
      <c r="DD410" s="102"/>
      <c r="DE410" s="102"/>
      <c r="DF410" s="102"/>
      <c r="DG410" s="102"/>
      <c r="DH410" s="102"/>
      <c r="DI410" s="102"/>
      <c r="DJ410" s="102"/>
      <c r="DK410" s="102"/>
      <c r="DL410" s="102"/>
      <c r="DM410" s="102"/>
      <c r="DN410" s="102"/>
      <c r="DO410" s="102"/>
      <c r="DP410" s="102"/>
      <c r="DQ410" s="102"/>
      <c r="DR410" s="102"/>
      <c r="DS410" s="102"/>
      <c r="DT410" s="102"/>
      <c r="DU410" s="102"/>
      <c r="DV410" s="102"/>
      <c r="DW410" s="102"/>
      <c r="DX410" s="102"/>
    </row>
    <row r="411" spans="1:128" x14ac:dyDescent="0.2">
      <c r="A411" s="105" t="s">
        <v>467</v>
      </c>
      <c r="B411" s="102"/>
      <c r="C411" s="102"/>
      <c r="D411" s="102"/>
      <c r="E411" s="102"/>
      <c r="F411" s="102"/>
      <c r="G411" s="102"/>
      <c r="H411" s="102"/>
      <c r="I411" s="102"/>
      <c r="J411" s="102"/>
      <c r="K411" s="103">
        <v>190</v>
      </c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  <c r="Z411" s="102"/>
      <c r="AA411" s="102"/>
      <c r="AB411" s="102"/>
      <c r="AC411" s="102"/>
      <c r="AD411" s="102"/>
      <c r="AE411" s="102"/>
      <c r="AF411" s="102"/>
      <c r="AG411" s="102"/>
      <c r="AH411" s="102"/>
      <c r="AI411" s="102"/>
      <c r="AJ411" s="102"/>
      <c r="AK411" s="102"/>
      <c r="AL411" s="102"/>
      <c r="AM411" s="102"/>
      <c r="AN411" s="102"/>
      <c r="AO411" s="102"/>
      <c r="AP411" s="102"/>
      <c r="AQ411" s="102"/>
      <c r="AR411" s="102"/>
      <c r="AS411" s="102"/>
      <c r="AT411" s="102"/>
      <c r="AU411" s="102"/>
      <c r="AV411" s="102"/>
      <c r="AW411" s="102"/>
      <c r="AX411" s="102"/>
      <c r="AY411" s="102"/>
      <c r="AZ411" s="102"/>
      <c r="BA411" s="102"/>
      <c r="BB411" s="102"/>
      <c r="BC411" s="102"/>
      <c r="BD411" s="102"/>
      <c r="BE411" s="102"/>
      <c r="BF411" s="102"/>
      <c r="BG411" s="102"/>
      <c r="BH411" s="102"/>
      <c r="BI411" s="102"/>
      <c r="BJ411" s="102"/>
      <c r="BK411" s="102"/>
      <c r="BL411" s="102"/>
      <c r="BM411" s="102"/>
      <c r="BN411" s="102"/>
      <c r="BO411" s="102"/>
      <c r="BP411" s="102"/>
      <c r="BQ411" s="102"/>
      <c r="BR411" s="102"/>
      <c r="BS411" s="102"/>
      <c r="BT411" s="102"/>
      <c r="BU411" s="102"/>
      <c r="BV411" s="102"/>
      <c r="BW411" s="102"/>
      <c r="BX411" s="102"/>
      <c r="BY411" s="102"/>
      <c r="BZ411" s="102"/>
      <c r="CA411" s="102"/>
      <c r="CB411" s="102"/>
      <c r="CC411" s="102"/>
      <c r="CD411" s="102"/>
      <c r="CE411" s="102"/>
      <c r="CF411" s="102"/>
      <c r="CG411" s="102"/>
      <c r="CH411" s="102"/>
      <c r="CI411" s="102"/>
      <c r="CJ411" s="102"/>
      <c r="CK411" s="102"/>
      <c r="CL411" s="102"/>
      <c r="CM411" s="102"/>
      <c r="CN411" s="102"/>
      <c r="CO411" s="102"/>
      <c r="CP411" s="102"/>
      <c r="CQ411" s="102"/>
      <c r="CR411" s="102"/>
      <c r="CS411" s="102"/>
      <c r="CT411" s="102"/>
      <c r="CU411" s="102"/>
      <c r="CV411" s="102"/>
      <c r="CW411" s="102"/>
      <c r="CX411" s="102"/>
      <c r="CY411" s="102"/>
      <c r="CZ411" s="102"/>
      <c r="DA411" s="102"/>
      <c r="DB411" s="102"/>
      <c r="DC411" s="102"/>
      <c r="DD411" s="102"/>
      <c r="DE411" s="102"/>
      <c r="DF411" s="102"/>
      <c r="DG411" s="102"/>
      <c r="DH411" s="102"/>
      <c r="DI411" s="102"/>
      <c r="DJ411" s="102"/>
      <c r="DK411" s="102"/>
      <c r="DL411" s="102"/>
      <c r="DM411" s="102"/>
      <c r="DN411" s="102"/>
      <c r="DO411" s="102"/>
      <c r="DP411" s="102"/>
      <c r="DQ411" s="102"/>
      <c r="DR411" s="102"/>
      <c r="DS411" s="102"/>
      <c r="DT411" s="102"/>
      <c r="DU411" s="102"/>
      <c r="DV411" s="102"/>
      <c r="DW411" s="102"/>
      <c r="DX411" s="102"/>
    </row>
    <row r="412" spans="1:128" x14ac:dyDescent="0.2">
      <c r="A412" s="105" t="s">
        <v>471</v>
      </c>
      <c r="B412" s="102"/>
      <c r="C412" s="115">
        <v>385394</v>
      </c>
      <c r="D412" s="102"/>
      <c r="E412" s="115">
        <v>415111</v>
      </c>
      <c r="F412" s="102"/>
      <c r="G412" s="115">
        <v>401829</v>
      </c>
      <c r="H412" s="102"/>
      <c r="I412" s="115">
        <v>445672</v>
      </c>
      <c r="J412" s="102"/>
      <c r="K412" s="115">
        <v>433768</v>
      </c>
      <c r="L412" s="102"/>
      <c r="M412" s="115">
        <v>462443</v>
      </c>
      <c r="N412" s="102"/>
      <c r="O412" s="115">
        <v>479264</v>
      </c>
      <c r="P412" s="102"/>
      <c r="Q412" s="115">
        <v>485104</v>
      </c>
      <c r="R412" s="102"/>
      <c r="S412" s="115">
        <v>504685</v>
      </c>
      <c r="T412" s="102"/>
      <c r="U412" s="115">
        <v>479439</v>
      </c>
      <c r="V412" s="102"/>
      <c r="W412" s="115">
        <v>528932</v>
      </c>
      <c r="X412" s="102"/>
      <c r="Y412" s="115">
        <v>490025</v>
      </c>
      <c r="Z412" s="102"/>
      <c r="AA412" s="115">
        <v>513873</v>
      </c>
      <c r="AB412" s="102"/>
      <c r="AC412" s="115">
        <v>519426</v>
      </c>
      <c r="AD412" s="102"/>
      <c r="AE412" s="115">
        <v>507430</v>
      </c>
      <c r="AF412" s="102"/>
      <c r="AG412" s="115">
        <v>538177</v>
      </c>
      <c r="AH412" s="102"/>
      <c r="AI412" s="115">
        <v>481726</v>
      </c>
      <c r="AJ412" s="102"/>
      <c r="AK412" s="115">
        <v>501012</v>
      </c>
      <c r="AL412" s="102"/>
      <c r="AM412" s="115">
        <v>509803</v>
      </c>
      <c r="AN412" s="102"/>
      <c r="AO412" s="115">
        <v>511143</v>
      </c>
      <c r="AP412" s="102"/>
      <c r="AQ412" s="115">
        <v>516947</v>
      </c>
      <c r="AR412" s="102"/>
      <c r="AS412" s="115">
        <v>464535</v>
      </c>
      <c r="AT412" s="102"/>
      <c r="AU412" s="115">
        <v>488898</v>
      </c>
      <c r="AV412" s="102"/>
      <c r="AW412" s="115">
        <v>487619</v>
      </c>
      <c r="AX412" s="102"/>
      <c r="AY412" s="115">
        <v>512215</v>
      </c>
      <c r="AZ412" s="102"/>
      <c r="BA412" s="115">
        <v>497702</v>
      </c>
      <c r="BB412" s="102"/>
      <c r="BC412" s="115">
        <v>531619</v>
      </c>
      <c r="BD412" s="102"/>
      <c r="BE412" s="115">
        <v>565319</v>
      </c>
      <c r="BF412" s="102"/>
      <c r="BG412" s="115">
        <v>519682</v>
      </c>
      <c r="BH412" s="102"/>
      <c r="BI412" s="115">
        <v>571095</v>
      </c>
      <c r="BJ412" s="102"/>
      <c r="BK412" s="115">
        <v>527601</v>
      </c>
      <c r="BL412" s="102"/>
      <c r="BM412" s="115">
        <v>552020</v>
      </c>
      <c r="BN412" s="102"/>
      <c r="BO412" s="115">
        <v>567225</v>
      </c>
      <c r="BP412" s="102"/>
      <c r="BQ412" s="115">
        <v>523857</v>
      </c>
      <c r="BR412" s="102"/>
      <c r="BS412" s="115">
        <v>569959</v>
      </c>
      <c r="BT412" s="102"/>
      <c r="BU412" s="115">
        <v>602352</v>
      </c>
      <c r="BV412" s="102"/>
      <c r="BW412" s="115">
        <v>585578</v>
      </c>
      <c r="BX412" s="102"/>
      <c r="BY412" s="115">
        <v>549720</v>
      </c>
      <c r="BZ412" s="102"/>
      <c r="CA412" s="115">
        <v>619232</v>
      </c>
      <c r="CB412" s="102"/>
      <c r="CC412" s="115">
        <v>573261</v>
      </c>
      <c r="CD412" s="102"/>
      <c r="CE412" s="115">
        <v>587573</v>
      </c>
      <c r="CF412" s="102"/>
      <c r="CG412" s="115">
        <v>605644</v>
      </c>
      <c r="CH412" s="102"/>
      <c r="CI412" s="115">
        <v>594710</v>
      </c>
      <c r="CJ412" s="102"/>
      <c r="CK412" s="115">
        <v>615739</v>
      </c>
      <c r="CL412" s="102"/>
      <c r="CM412" s="115">
        <v>602053</v>
      </c>
      <c r="CN412" s="102"/>
      <c r="CO412" s="115">
        <v>555446</v>
      </c>
      <c r="CP412" s="102"/>
      <c r="CQ412" s="115">
        <v>622937</v>
      </c>
      <c r="CR412" s="102"/>
      <c r="CS412" s="115">
        <v>591111</v>
      </c>
      <c r="CT412" s="102"/>
      <c r="CU412" s="115">
        <v>609242</v>
      </c>
      <c r="CV412" s="102"/>
      <c r="CW412" s="115">
        <v>622743</v>
      </c>
      <c r="CX412" s="102"/>
      <c r="CY412" s="115">
        <v>611333</v>
      </c>
      <c r="CZ412" s="102"/>
      <c r="DA412" s="115">
        <v>606103</v>
      </c>
      <c r="DB412" s="102"/>
      <c r="DC412" s="115">
        <v>617324</v>
      </c>
      <c r="DD412" s="102"/>
      <c r="DE412" s="115">
        <v>600241</v>
      </c>
      <c r="DF412" s="102"/>
      <c r="DG412" s="115">
        <v>580841</v>
      </c>
      <c r="DH412" s="102"/>
      <c r="DI412" s="102"/>
      <c r="DJ412" s="102"/>
      <c r="DK412" s="102"/>
      <c r="DL412" s="102"/>
      <c r="DM412" s="102"/>
      <c r="DN412" s="102"/>
      <c r="DO412" s="102"/>
      <c r="DP412" s="102"/>
      <c r="DQ412" s="102"/>
      <c r="DR412" s="102"/>
      <c r="DS412" s="102"/>
      <c r="DT412" s="102"/>
      <c r="DU412" s="102"/>
      <c r="DV412" s="102"/>
      <c r="DW412" s="102"/>
      <c r="DX412" s="102"/>
    </row>
    <row r="413" spans="1:128" x14ac:dyDescent="0.2">
      <c r="A413" s="105" t="s">
        <v>474</v>
      </c>
      <c r="B413" s="102"/>
      <c r="C413" s="102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  <c r="Z413" s="102"/>
      <c r="AA413" s="102"/>
      <c r="AB413" s="102"/>
      <c r="AC413" s="102"/>
      <c r="AD413" s="102"/>
      <c r="AE413" s="102"/>
      <c r="AF413" s="102"/>
      <c r="AG413" s="102"/>
      <c r="AH413" s="102"/>
      <c r="AI413" s="102"/>
      <c r="AJ413" s="102"/>
      <c r="AK413" s="102"/>
      <c r="AL413" s="102"/>
      <c r="AM413" s="102"/>
      <c r="AN413" s="102"/>
      <c r="AO413" s="102"/>
      <c r="AP413" s="102"/>
      <c r="AQ413" s="102"/>
      <c r="AR413" s="102"/>
      <c r="AS413" s="102"/>
      <c r="AT413" s="102"/>
      <c r="AU413" s="102"/>
      <c r="AV413" s="102"/>
      <c r="AW413" s="102"/>
      <c r="AX413" s="102"/>
      <c r="AY413" s="102"/>
      <c r="AZ413" s="102"/>
      <c r="BA413" s="102"/>
      <c r="BB413" s="102"/>
      <c r="BC413" s="102"/>
      <c r="BD413" s="102"/>
      <c r="BE413" s="102"/>
      <c r="BF413" s="102"/>
      <c r="BG413" s="102"/>
      <c r="BH413" s="102"/>
      <c r="BI413" s="102"/>
      <c r="BJ413" s="102"/>
      <c r="BK413" s="102"/>
      <c r="BL413" s="102"/>
      <c r="BM413" s="102"/>
      <c r="BN413" s="102"/>
      <c r="BO413" s="102"/>
      <c r="BP413" s="102"/>
      <c r="BQ413" s="102"/>
      <c r="BR413" s="102"/>
      <c r="BS413" s="102"/>
      <c r="BT413" s="102"/>
      <c r="BU413" s="102"/>
      <c r="BV413" s="102"/>
      <c r="BW413" s="102"/>
      <c r="BX413" s="102"/>
      <c r="BY413" s="102"/>
      <c r="BZ413" s="102"/>
      <c r="CA413" s="102"/>
      <c r="CB413" s="102"/>
      <c r="CC413" s="102"/>
      <c r="CD413" s="102"/>
      <c r="CE413" s="102"/>
      <c r="CF413" s="102"/>
      <c r="CG413" s="102"/>
      <c r="CH413" s="102"/>
      <c r="CI413" s="102"/>
      <c r="CJ413" s="102"/>
      <c r="CK413" s="102"/>
      <c r="CL413" s="102"/>
      <c r="CM413" s="102"/>
      <c r="CN413" s="102"/>
      <c r="CO413" s="102"/>
      <c r="CP413" s="102"/>
      <c r="CQ413" s="102"/>
      <c r="CR413" s="102"/>
      <c r="CS413" s="102"/>
      <c r="CT413" s="102"/>
      <c r="CU413" s="102"/>
      <c r="CV413" s="102"/>
      <c r="CW413" s="102"/>
      <c r="CX413" s="102"/>
      <c r="CY413" s="102"/>
      <c r="CZ413" s="102"/>
      <c r="DA413" s="102"/>
      <c r="DB413" s="102"/>
      <c r="DC413" s="102"/>
      <c r="DD413" s="102"/>
      <c r="DE413" s="102"/>
      <c r="DF413" s="102"/>
      <c r="DG413" s="102"/>
      <c r="DH413" s="102"/>
      <c r="DI413" s="102"/>
      <c r="DJ413" s="102"/>
      <c r="DK413" s="102"/>
      <c r="DL413" s="102"/>
      <c r="DM413" s="102"/>
      <c r="DN413" s="102"/>
      <c r="DO413" s="102"/>
      <c r="DP413" s="102"/>
      <c r="DQ413" s="102"/>
      <c r="DR413" s="102"/>
      <c r="DS413" s="102"/>
      <c r="DT413" s="102"/>
      <c r="DU413" s="102"/>
      <c r="DV413" s="102"/>
      <c r="DW413" s="102"/>
      <c r="DX413" s="102"/>
    </row>
    <row r="414" spans="1:128" x14ac:dyDescent="0.2">
      <c r="A414" s="105" t="s">
        <v>478</v>
      </c>
      <c r="B414" s="108">
        <v>31230</v>
      </c>
      <c r="C414" s="114">
        <v>17864</v>
      </c>
      <c r="D414" s="108">
        <v>50095</v>
      </c>
      <c r="E414" s="114">
        <v>22361</v>
      </c>
      <c r="F414" s="108">
        <v>37640</v>
      </c>
      <c r="G414" s="114">
        <v>28602</v>
      </c>
      <c r="H414" s="108">
        <v>39257</v>
      </c>
      <c r="I414" s="114">
        <v>20394</v>
      </c>
      <c r="J414" s="108">
        <v>49412</v>
      </c>
      <c r="K414" s="114">
        <v>19190</v>
      </c>
      <c r="L414" s="108">
        <v>32617</v>
      </c>
      <c r="M414" s="114">
        <v>17438</v>
      </c>
      <c r="N414" s="108">
        <v>31096</v>
      </c>
      <c r="O414" s="114">
        <v>22018</v>
      </c>
      <c r="P414" s="108">
        <v>48093</v>
      </c>
      <c r="Q414" s="114">
        <v>19089</v>
      </c>
      <c r="R414" s="108">
        <v>33175</v>
      </c>
      <c r="S414" s="114">
        <v>21319</v>
      </c>
      <c r="T414" s="108">
        <v>35301</v>
      </c>
      <c r="U414" s="114">
        <v>15718</v>
      </c>
      <c r="V414" s="108">
        <v>53699</v>
      </c>
      <c r="W414" s="114">
        <v>24669</v>
      </c>
      <c r="X414" s="108">
        <v>35834</v>
      </c>
      <c r="Y414" s="114">
        <v>19344</v>
      </c>
      <c r="Z414" s="108">
        <v>30140</v>
      </c>
      <c r="AA414" s="114">
        <v>16827</v>
      </c>
      <c r="AB414" s="108">
        <v>42639</v>
      </c>
      <c r="AC414" s="114">
        <v>19057</v>
      </c>
      <c r="AD414" s="108">
        <v>45222</v>
      </c>
      <c r="AE414" s="114">
        <v>21280</v>
      </c>
      <c r="AF414" s="108">
        <v>38384</v>
      </c>
      <c r="AG414" s="114">
        <v>16879</v>
      </c>
      <c r="AH414" s="108">
        <v>51423</v>
      </c>
      <c r="AI414" s="114">
        <v>19304</v>
      </c>
      <c r="AJ414" s="108">
        <v>31992</v>
      </c>
      <c r="AK414" s="114">
        <v>12763</v>
      </c>
      <c r="AL414" s="108">
        <v>29769</v>
      </c>
      <c r="AM414" s="114">
        <v>17963</v>
      </c>
      <c r="AN414" s="108">
        <v>48214</v>
      </c>
      <c r="AO414" s="114">
        <v>22684</v>
      </c>
      <c r="AP414" s="108">
        <v>32800</v>
      </c>
      <c r="AQ414" s="114">
        <v>21393</v>
      </c>
      <c r="AR414" s="108">
        <v>40233</v>
      </c>
      <c r="AS414" s="114">
        <v>19917</v>
      </c>
      <c r="AT414" s="108">
        <v>40659</v>
      </c>
      <c r="AU414" s="114">
        <v>16632</v>
      </c>
      <c r="AV414" s="108">
        <v>41719</v>
      </c>
      <c r="AW414" s="114">
        <v>22861</v>
      </c>
      <c r="AX414" s="108">
        <v>43788</v>
      </c>
      <c r="AY414" s="114">
        <v>17378</v>
      </c>
      <c r="AZ414" s="108">
        <v>49523</v>
      </c>
      <c r="BA414" s="114">
        <v>19917</v>
      </c>
      <c r="BB414" s="108">
        <v>44527</v>
      </c>
      <c r="BC414" s="114">
        <v>23439</v>
      </c>
      <c r="BD414" s="108">
        <v>33680</v>
      </c>
      <c r="BE414" s="114">
        <v>14485</v>
      </c>
      <c r="BF414" s="108">
        <v>41691</v>
      </c>
      <c r="BG414" s="114">
        <v>16847</v>
      </c>
      <c r="BH414" s="108">
        <v>41742</v>
      </c>
      <c r="BI414" s="114">
        <v>22112</v>
      </c>
      <c r="BJ414" s="108">
        <v>37243</v>
      </c>
      <c r="BK414" s="114">
        <v>16999</v>
      </c>
      <c r="BL414" s="108">
        <v>39451</v>
      </c>
      <c r="BM414" s="114">
        <v>20193</v>
      </c>
      <c r="BN414" s="108">
        <v>44658</v>
      </c>
      <c r="BO414" s="114">
        <v>12078</v>
      </c>
      <c r="BP414" s="108">
        <v>29216</v>
      </c>
      <c r="BQ414" s="114">
        <v>11289</v>
      </c>
      <c r="BR414" s="108">
        <v>56220</v>
      </c>
      <c r="BS414" s="114">
        <v>19975</v>
      </c>
      <c r="BT414" s="108">
        <v>44648</v>
      </c>
      <c r="BU414" s="114">
        <v>14545</v>
      </c>
      <c r="BV414" s="108">
        <v>27673</v>
      </c>
      <c r="BW414" s="114">
        <v>13965</v>
      </c>
      <c r="BX414" s="108">
        <v>20070</v>
      </c>
      <c r="BY414" s="114">
        <v>10996</v>
      </c>
      <c r="BZ414" s="107">
        <v>8494</v>
      </c>
      <c r="CA414" s="114">
        <v>11596</v>
      </c>
      <c r="CB414" s="108">
        <v>10390</v>
      </c>
      <c r="CC414" s="114">
        <v>10662</v>
      </c>
      <c r="CD414" s="107">
        <v>1268</v>
      </c>
      <c r="CE414" s="104">
        <v>3584</v>
      </c>
      <c r="CF414" s="107">
        <v>3218</v>
      </c>
      <c r="CG414" s="104">
        <v>4010</v>
      </c>
      <c r="CH414" s="106">
        <v>333</v>
      </c>
      <c r="CI414" s="104">
        <v>2035</v>
      </c>
      <c r="CJ414" s="106">
        <v>697</v>
      </c>
      <c r="CK414" s="104">
        <v>1438</v>
      </c>
      <c r="CL414" s="106">
        <v>986</v>
      </c>
      <c r="CM414" s="104">
        <v>2980</v>
      </c>
      <c r="CN414" s="102"/>
      <c r="CO414" s="104">
        <v>1026</v>
      </c>
      <c r="CP414" s="106">
        <v>291</v>
      </c>
      <c r="CQ414" s="103">
        <v>685</v>
      </c>
      <c r="CR414" s="102"/>
      <c r="CS414" s="103">
        <v>601</v>
      </c>
      <c r="CT414" s="102"/>
      <c r="CU414" s="103">
        <v>471</v>
      </c>
      <c r="CV414" s="102"/>
      <c r="CW414" s="103">
        <v>498</v>
      </c>
      <c r="CX414" s="102"/>
      <c r="CY414" s="103">
        <v>300</v>
      </c>
      <c r="CZ414" s="102"/>
      <c r="DA414" s="103">
        <v>362</v>
      </c>
      <c r="DB414" s="102"/>
      <c r="DC414" s="103">
        <v>157</v>
      </c>
      <c r="DD414" s="102"/>
      <c r="DE414" s="102"/>
      <c r="DF414" s="106">
        <v>210</v>
      </c>
      <c r="DG414" s="109">
        <v>92</v>
      </c>
      <c r="DH414" s="102"/>
      <c r="DI414" s="102"/>
      <c r="DJ414" s="102"/>
      <c r="DK414" s="102"/>
      <c r="DL414" s="102"/>
      <c r="DM414" s="102"/>
      <c r="DN414" s="102"/>
      <c r="DO414" s="102"/>
      <c r="DP414" s="102"/>
      <c r="DQ414" s="102"/>
      <c r="DR414" s="102"/>
      <c r="DS414" s="102"/>
      <c r="DT414" s="102"/>
      <c r="DU414" s="102"/>
      <c r="DV414" s="102"/>
      <c r="DW414" s="102"/>
      <c r="DX414" s="102"/>
    </row>
    <row r="415" spans="1:128" x14ac:dyDescent="0.2">
      <c r="A415" s="105" t="s">
        <v>479</v>
      </c>
      <c r="B415" s="102"/>
      <c r="C415" s="102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10">
        <v>59</v>
      </c>
      <c r="S415" s="102"/>
      <c r="T415" s="110">
        <v>59</v>
      </c>
      <c r="U415" s="102"/>
      <c r="V415" s="102"/>
      <c r="W415" s="102"/>
      <c r="X415" s="102"/>
      <c r="Y415" s="102"/>
      <c r="Z415" s="102"/>
      <c r="AA415" s="102"/>
      <c r="AB415" s="102"/>
      <c r="AC415" s="102"/>
      <c r="AD415" s="102"/>
      <c r="AE415" s="102"/>
      <c r="AF415" s="102"/>
      <c r="AG415" s="102"/>
      <c r="AH415" s="102"/>
      <c r="AI415" s="102"/>
      <c r="AJ415" s="102"/>
      <c r="AK415" s="102"/>
      <c r="AL415" s="106">
        <v>118</v>
      </c>
      <c r="AM415" s="102"/>
      <c r="AN415" s="102"/>
      <c r="AO415" s="102"/>
      <c r="AP415" s="102"/>
      <c r="AQ415" s="102"/>
      <c r="AR415" s="102"/>
      <c r="AS415" s="102"/>
      <c r="AT415" s="110">
        <v>60</v>
      </c>
      <c r="AU415" s="102"/>
      <c r="AV415" s="102"/>
      <c r="AW415" s="102"/>
      <c r="AX415" s="102"/>
      <c r="AY415" s="102"/>
      <c r="AZ415" s="102"/>
      <c r="BA415" s="102"/>
      <c r="BB415" s="102"/>
      <c r="BC415" s="102"/>
      <c r="BD415" s="102"/>
      <c r="BE415" s="102"/>
      <c r="BF415" s="102"/>
      <c r="BG415" s="102"/>
      <c r="BH415" s="110">
        <v>59</v>
      </c>
      <c r="BI415" s="102"/>
      <c r="BJ415" s="102"/>
      <c r="BK415" s="102"/>
      <c r="BL415" s="106">
        <v>237</v>
      </c>
      <c r="BM415" s="102"/>
      <c r="BN415" s="102"/>
      <c r="BO415" s="102"/>
      <c r="BP415" s="110">
        <v>59</v>
      </c>
      <c r="BQ415" s="102"/>
      <c r="BR415" s="106">
        <v>237</v>
      </c>
      <c r="BS415" s="102"/>
      <c r="BT415" s="106">
        <v>118</v>
      </c>
      <c r="BU415" s="102"/>
      <c r="BV415" s="102"/>
      <c r="BW415" s="102"/>
      <c r="BX415" s="102"/>
      <c r="BY415" s="102"/>
      <c r="BZ415" s="110">
        <v>59</v>
      </c>
      <c r="CA415" s="102"/>
      <c r="CB415" s="106">
        <v>119</v>
      </c>
      <c r="CC415" s="102"/>
      <c r="CD415" s="102"/>
      <c r="CE415" s="102"/>
      <c r="CF415" s="106">
        <v>238</v>
      </c>
      <c r="CG415" s="102"/>
      <c r="CH415" s="102"/>
      <c r="CI415" s="102"/>
      <c r="CJ415" s="106">
        <v>178</v>
      </c>
      <c r="CK415" s="102"/>
      <c r="CL415" s="102"/>
      <c r="CM415" s="102"/>
      <c r="CN415" s="106">
        <v>237</v>
      </c>
      <c r="CO415" s="102"/>
      <c r="CP415" s="106">
        <v>178</v>
      </c>
      <c r="CQ415" s="102"/>
      <c r="CR415" s="106">
        <v>118</v>
      </c>
      <c r="CS415" s="102"/>
      <c r="CT415" s="110">
        <v>59</v>
      </c>
      <c r="CU415" s="102"/>
      <c r="CV415" s="102"/>
      <c r="CW415" s="102"/>
      <c r="CX415" s="102"/>
      <c r="CY415" s="102"/>
      <c r="CZ415" s="106">
        <v>483</v>
      </c>
      <c r="DA415" s="102"/>
      <c r="DB415" s="110">
        <v>62</v>
      </c>
      <c r="DC415" s="102"/>
      <c r="DD415" s="106">
        <v>417</v>
      </c>
      <c r="DE415" s="102"/>
      <c r="DF415" s="106">
        <v>187</v>
      </c>
      <c r="DG415" s="102"/>
      <c r="DH415" s="106">
        <v>808</v>
      </c>
      <c r="DI415" s="106">
        <v>619</v>
      </c>
      <c r="DJ415" s="106">
        <v>187</v>
      </c>
      <c r="DK415" s="106">
        <v>983</v>
      </c>
      <c r="DL415" s="106">
        <v>135</v>
      </c>
      <c r="DM415" s="106">
        <v>269</v>
      </c>
      <c r="DN415" s="106">
        <v>211</v>
      </c>
      <c r="DO415" s="110">
        <v>71</v>
      </c>
      <c r="DP415" s="106">
        <v>424</v>
      </c>
      <c r="DQ415" s="102"/>
      <c r="DR415" s="102"/>
      <c r="DS415" s="102"/>
      <c r="DT415" s="102"/>
      <c r="DU415" s="102"/>
      <c r="DV415" s="102"/>
      <c r="DW415" s="102"/>
      <c r="DX415" s="102"/>
    </row>
    <row r="416" spans="1:128" x14ac:dyDescent="0.2">
      <c r="A416" s="105" t="s">
        <v>480</v>
      </c>
      <c r="B416" s="110">
        <v>88</v>
      </c>
      <c r="C416" s="104">
        <v>4091</v>
      </c>
      <c r="D416" s="102"/>
      <c r="E416" s="104">
        <v>4328</v>
      </c>
      <c r="F416" s="102"/>
      <c r="G416" s="104">
        <v>3487</v>
      </c>
      <c r="H416" s="102"/>
      <c r="I416" s="104">
        <v>2926</v>
      </c>
      <c r="J416" s="102"/>
      <c r="K416" s="104">
        <v>4292</v>
      </c>
      <c r="L416" s="102"/>
      <c r="M416" s="104">
        <v>2952</v>
      </c>
      <c r="N416" s="102"/>
      <c r="O416" s="104">
        <v>2853</v>
      </c>
      <c r="P416" s="102"/>
      <c r="Q416" s="104">
        <v>3783</v>
      </c>
      <c r="R416" s="102"/>
      <c r="S416" s="104">
        <v>2940</v>
      </c>
      <c r="T416" s="102"/>
      <c r="U416" s="104">
        <v>2768</v>
      </c>
      <c r="V416" s="102"/>
      <c r="W416" s="104">
        <v>1995</v>
      </c>
      <c r="X416" s="102"/>
      <c r="Y416" s="104">
        <v>2168</v>
      </c>
      <c r="Z416" s="102"/>
      <c r="AA416" s="104">
        <v>1856</v>
      </c>
      <c r="AB416" s="102"/>
      <c r="AC416" s="104">
        <v>1768</v>
      </c>
      <c r="AD416" s="102"/>
      <c r="AE416" s="103">
        <v>504</v>
      </c>
      <c r="AF416" s="102"/>
      <c r="AG416" s="104">
        <v>1682</v>
      </c>
      <c r="AH416" s="102"/>
      <c r="AI416" s="104">
        <v>1660</v>
      </c>
      <c r="AJ416" s="102"/>
      <c r="AK416" s="104">
        <v>1291</v>
      </c>
      <c r="AL416" s="102"/>
      <c r="AM416" s="103">
        <v>781</v>
      </c>
      <c r="AN416" s="102"/>
      <c r="AO416" s="104">
        <v>1397</v>
      </c>
      <c r="AP416" s="102"/>
      <c r="AQ416" s="104">
        <v>1477</v>
      </c>
      <c r="AR416" s="102"/>
      <c r="AS416" s="104">
        <v>1299</v>
      </c>
      <c r="AT416" s="102"/>
      <c r="AU416" s="103">
        <v>632</v>
      </c>
      <c r="AV416" s="102"/>
      <c r="AW416" s="103">
        <v>728</v>
      </c>
      <c r="AX416" s="102"/>
      <c r="AY416" s="103">
        <v>506</v>
      </c>
      <c r="AZ416" s="102"/>
      <c r="BA416" s="103">
        <v>912</v>
      </c>
      <c r="BB416" s="102"/>
      <c r="BC416" s="103">
        <v>587</v>
      </c>
      <c r="BD416" s="102"/>
      <c r="BE416" s="103">
        <v>819</v>
      </c>
      <c r="BF416" s="102"/>
      <c r="BG416" s="103">
        <v>614</v>
      </c>
      <c r="BH416" s="102"/>
      <c r="BI416" s="104">
        <v>1152</v>
      </c>
      <c r="BJ416" s="102"/>
      <c r="BK416" s="104">
        <v>1266</v>
      </c>
      <c r="BL416" s="102"/>
      <c r="BM416" s="103">
        <v>530</v>
      </c>
      <c r="BN416" s="102"/>
      <c r="BO416" s="103">
        <v>817</v>
      </c>
      <c r="BP416" s="102"/>
      <c r="BQ416" s="103">
        <v>375</v>
      </c>
      <c r="BR416" s="102"/>
      <c r="BS416" s="104">
        <v>1546</v>
      </c>
      <c r="BT416" s="102"/>
      <c r="BU416" s="103">
        <v>819</v>
      </c>
      <c r="BV416" s="102"/>
      <c r="BW416" s="103">
        <v>835</v>
      </c>
      <c r="BX416" s="102"/>
      <c r="BY416" s="103">
        <v>812</v>
      </c>
      <c r="BZ416" s="102"/>
      <c r="CA416" s="104">
        <v>1360</v>
      </c>
      <c r="CB416" s="102"/>
      <c r="CC416" s="103">
        <v>989</v>
      </c>
      <c r="CD416" s="102"/>
      <c r="CE416" s="104">
        <v>1286</v>
      </c>
      <c r="CF416" s="102"/>
      <c r="CG416" s="104">
        <v>1739</v>
      </c>
      <c r="CH416" s="102"/>
      <c r="CI416" s="103">
        <v>549</v>
      </c>
      <c r="CJ416" s="102"/>
      <c r="CK416" s="104">
        <v>1040</v>
      </c>
      <c r="CL416" s="102"/>
      <c r="CM416" s="104">
        <v>1441</v>
      </c>
      <c r="CN416" s="102"/>
      <c r="CO416" s="104">
        <v>1037</v>
      </c>
      <c r="CP416" s="102"/>
      <c r="CQ416" s="103">
        <v>991</v>
      </c>
      <c r="CR416" s="102"/>
      <c r="CS416" s="104">
        <v>1266</v>
      </c>
      <c r="CT416" s="102"/>
      <c r="CU416" s="103">
        <v>892</v>
      </c>
      <c r="CV416" s="102"/>
      <c r="CW416" s="103">
        <v>710</v>
      </c>
      <c r="CX416" s="102"/>
      <c r="CY416" s="103">
        <v>851</v>
      </c>
      <c r="CZ416" s="102"/>
      <c r="DA416" s="103">
        <v>623</v>
      </c>
      <c r="DB416" s="102"/>
      <c r="DC416" s="103">
        <v>637</v>
      </c>
      <c r="DD416" s="102"/>
      <c r="DE416" s="104">
        <v>1170</v>
      </c>
      <c r="DF416" s="102"/>
      <c r="DG416" s="104">
        <v>1014</v>
      </c>
      <c r="DH416" s="102"/>
      <c r="DI416" s="102"/>
      <c r="DJ416" s="102"/>
      <c r="DK416" s="102"/>
      <c r="DL416" s="102"/>
      <c r="DM416" s="102"/>
      <c r="DN416" s="102"/>
      <c r="DO416" s="102"/>
      <c r="DP416" s="102"/>
      <c r="DQ416" s="102"/>
      <c r="DR416" s="102"/>
      <c r="DS416" s="102"/>
      <c r="DT416" s="102"/>
      <c r="DU416" s="102"/>
      <c r="DV416" s="102"/>
      <c r="DW416" s="102"/>
      <c r="DX416" s="102"/>
    </row>
    <row r="417" spans="1:128" x14ac:dyDescent="0.2">
      <c r="A417" s="105" t="s">
        <v>481</v>
      </c>
      <c r="B417" s="102"/>
      <c r="C417" s="102"/>
      <c r="D417" s="102"/>
      <c r="E417" s="102"/>
      <c r="F417" s="102"/>
      <c r="G417" s="102"/>
      <c r="H417" s="102"/>
      <c r="I417" s="102"/>
      <c r="J417" s="102"/>
      <c r="K417" s="102"/>
      <c r="L417" s="102"/>
      <c r="M417" s="103">
        <v>169</v>
      </c>
      <c r="N417" s="102"/>
      <c r="O417" s="103">
        <v>135</v>
      </c>
      <c r="P417" s="102"/>
      <c r="Q417" s="102"/>
      <c r="R417" s="102"/>
      <c r="S417" s="102"/>
      <c r="T417" s="102"/>
      <c r="U417" s="103">
        <v>155</v>
      </c>
      <c r="V417" s="102"/>
      <c r="W417" s="103">
        <v>322</v>
      </c>
      <c r="X417" s="102"/>
      <c r="Y417" s="103">
        <v>126</v>
      </c>
      <c r="Z417" s="102"/>
      <c r="AA417" s="102"/>
      <c r="AB417" s="102"/>
      <c r="AC417" s="103">
        <v>124</v>
      </c>
      <c r="AD417" s="102"/>
      <c r="AE417" s="102"/>
      <c r="AF417" s="102"/>
      <c r="AG417" s="102"/>
      <c r="AH417" s="102"/>
      <c r="AI417" s="103">
        <v>269</v>
      </c>
      <c r="AJ417" s="102"/>
      <c r="AK417" s="103">
        <v>500</v>
      </c>
      <c r="AL417" s="102"/>
      <c r="AM417" s="104">
        <v>1278</v>
      </c>
      <c r="AN417" s="102"/>
      <c r="AO417" s="103">
        <v>254</v>
      </c>
      <c r="AP417" s="102"/>
      <c r="AQ417" s="102"/>
      <c r="AR417" s="102"/>
      <c r="AS417" s="103">
        <v>121</v>
      </c>
      <c r="AT417" s="102"/>
      <c r="AU417" s="102"/>
      <c r="AV417" s="102"/>
      <c r="AW417" s="102"/>
      <c r="AX417" s="102"/>
      <c r="AY417" s="102"/>
      <c r="AZ417" s="102"/>
      <c r="BA417" s="102"/>
      <c r="BB417" s="102"/>
      <c r="BC417" s="102"/>
      <c r="BD417" s="102"/>
      <c r="BE417" s="102"/>
      <c r="BF417" s="102"/>
      <c r="BG417" s="103">
        <v>123</v>
      </c>
      <c r="BH417" s="102"/>
      <c r="BI417" s="102"/>
      <c r="BJ417" s="102"/>
      <c r="BK417" s="103">
        <v>138</v>
      </c>
      <c r="BL417" s="102"/>
      <c r="BM417" s="103">
        <v>269</v>
      </c>
      <c r="BN417" s="102"/>
      <c r="BO417" s="102"/>
      <c r="BP417" s="102"/>
      <c r="BQ417" s="102"/>
      <c r="BR417" s="102"/>
      <c r="BS417" s="102"/>
      <c r="BT417" s="102"/>
      <c r="BU417" s="102"/>
      <c r="BV417" s="102"/>
      <c r="BW417" s="102"/>
      <c r="BX417" s="102"/>
      <c r="BY417" s="102"/>
      <c r="BZ417" s="102"/>
      <c r="CA417" s="102"/>
      <c r="CB417" s="102"/>
      <c r="CC417" s="102"/>
      <c r="CD417" s="102"/>
      <c r="CE417" s="102"/>
      <c r="CF417" s="102"/>
      <c r="CG417" s="102"/>
      <c r="CH417" s="102"/>
      <c r="CI417" s="102"/>
      <c r="CJ417" s="102"/>
      <c r="CK417" s="102"/>
      <c r="CL417" s="102"/>
      <c r="CM417" s="102"/>
      <c r="CN417" s="102"/>
      <c r="CO417" s="102"/>
      <c r="CP417" s="102"/>
      <c r="CQ417" s="102"/>
      <c r="CR417" s="102"/>
      <c r="CS417" s="102"/>
      <c r="CT417" s="102"/>
      <c r="CU417" s="102"/>
      <c r="CV417" s="102"/>
      <c r="CW417" s="102"/>
      <c r="CX417" s="102"/>
      <c r="CY417" s="102"/>
      <c r="CZ417" s="102"/>
      <c r="DA417" s="102"/>
      <c r="DB417" s="102"/>
      <c r="DC417" s="102"/>
      <c r="DD417" s="102"/>
      <c r="DE417" s="102"/>
      <c r="DF417" s="102"/>
      <c r="DG417" s="102"/>
      <c r="DH417" s="102"/>
      <c r="DI417" s="102"/>
      <c r="DJ417" s="102"/>
      <c r="DK417" s="102"/>
      <c r="DL417" s="102"/>
      <c r="DM417" s="102"/>
      <c r="DN417" s="102"/>
      <c r="DO417" s="102"/>
      <c r="DP417" s="102"/>
      <c r="DQ417" s="102"/>
      <c r="DR417" s="102"/>
      <c r="DS417" s="102"/>
      <c r="DT417" s="102"/>
      <c r="DU417" s="102"/>
      <c r="DV417" s="102"/>
      <c r="DW417" s="102"/>
      <c r="DX417" s="102"/>
    </row>
    <row r="418" spans="1:128" x14ac:dyDescent="0.2">
      <c r="A418" s="105" t="s">
        <v>485</v>
      </c>
      <c r="B418" s="102"/>
      <c r="C418" s="102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9">
        <v>22</v>
      </c>
      <c r="R418" s="102"/>
      <c r="S418" s="102"/>
      <c r="T418" s="102"/>
      <c r="U418" s="109">
        <v>23</v>
      </c>
      <c r="V418" s="102"/>
      <c r="W418" s="102"/>
      <c r="X418" s="102"/>
      <c r="Y418" s="102"/>
      <c r="Z418" s="102"/>
      <c r="AA418" s="102"/>
      <c r="AB418" s="102"/>
      <c r="AC418" s="102"/>
      <c r="AD418" s="102"/>
      <c r="AE418" s="102"/>
      <c r="AF418" s="102"/>
      <c r="AG418" s="102"/>
      <c r="AH418" s="102"/>
      <c r="AI418" s="102"/>
      <c r="AJ418" s="102"/>
      <c r="AK418" s="102"/>
      <c r="AL418" s="102"/>
      <c r="AM418" s="102"/>
      <c r="AN418" s="102"/>
      <c r="AO418" s="102"/>
      <c r="AP418" s="102"/>
      <c r="AQ418" s="102"/>
      <c r="AR418" s="102"/>
      <c r="AS418" s="102"/>
      <c r="AT418" s="102"/>
      <c r="AU418" s="102"/>
      <c r="AV418" s="102"/>
      <c r="AW418" s="102"/>
      <c r="AX418" s="102"/>
      <c r="AY418" s="102"/>
      <c r="AZ418" s="102"/>
      <c r="BA418" s="102"/>
      <c r="BB418" s="102"/>
      <c r="BC418" s="102"/>
      <c r="BD418" s="102"/>
      <c r="BE418" s="102"/>
      <c r="BF418" s="102"/>
      <c r="BG418" s="109">
        <v>70</v>
      </c>
      <c r="BH418" s="102"/>
      <c r="BI418" s="102"/>
      <c r="BJ418" s="102"/>
      <c r="BK418" s="102"/>
      <c r="BL418" s="102"/>
      <c r="BM418" s="102"/>
      <c r="BN418" s="102"/>
      <c r="BO418" s="102"/>
      <c r="BP418" s="102"/>
      <c r="BQ418" s="102"/>
      <c r="BR418" s="102"/>
      <c r="BS418" s="102"/>
      <c r="BT418" s="102"/>
      <c r="BU418" s="102"/>
      <c r="BV418" s="102"/>
      <c r="BW418" s="102"/>
      <c r="BX418" s="102"/>
      <c r="BY418" s="102"/>
      <c r="BZ418" s="102"/>
      <c r="CA418" s="102"/>
      <c r="CB418" s="102"/>
      <c r="CC418" s="102"/>
      <c r="CD418" s="102"/>
      <c r="CE418" s="102"/>
      <c r="CF418" s="102"/>
      <c r="CG418" s="102"/>
      <c r="CH418" s="102"/>
      <c r="CI418" s="102"/>
      <c r="CJ418" s="102"/>
      <c r="CK418" s="102"/>
      <c r="CL418" s="102"/>
      <c r="CM418" s="102"/>
      <c r="CN418" s="102"/>
      <c r="CO418" s="102"/>
      <c r="CP418" s="102"/>
      <c r="CQ418" s="102"/>
      <c r="CR418" s="102"/>
      <c r="CS418" s="102"/>
      <c r="CT418" s="102"/>
      <c r="CU418" s="102"/>
      <c r="CV418" s="102"/>
      <c r="CW418" s="102"/>
      <c r="CX418" s="102"/>
      <c r="CY418" s="102"/>
      <c r="CZ418" s="102"/>
      <c r="DA418" s="102"/>
      <c r="DB418" s="102"/>
      <c r="DC418" s="102"/>
      <c r="DD418" s="102"/>
      <c r="DE418" s="102"/>
      <c r="DF418" s="102"/>
      <c r="DG418" s="102"/>
      <c r="DH418" s="102"/>
      <c r="DI418" s="102"/>
      <c r="DJ418" s="102"/>
      <c r="DK418" s="102"/>
      <c r="DL418" s="102"/>
      <c r="DM418" s="102"/>
      <c r="DN418" s="102"/>
      <c r="DO418" s="102"/>
      <c r="DP418" s="102"/>
      <c r="DQ418" s="102"/>
      <c r="DR418" s="102"/>
      <c r="DS418" s="102"/>
      <c r="DT418" s="102"/>
      <c r="DU418" s="102"/>
      <c r="DV418" s="102"/>
      <c r="DW418" s="102"/>
      <c r="DX418" s="102"/>
    </row>
    <row r="419" spans="1:128" x14ac:dyDescent="0.2">
      <c r="A419" s="105" t="s">
        <v>489</v>
      </c>
      <c r="B419" s="102"/>
      <c r="C419" s="102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  <c r="Z419" s="102"/>
      <c r="AA419" s="102"/>
      <c r="AB419" s="102"/>
      <c r="AC419" s="102"/>
      <c r="AD419" s="102"/>
      <c r="AE419" s="102"/>
      <c r="AF419" s="102"/>
      <c r="AG419" s="102"/>
      <c r="AH419" s="102"/>
      <c r="AI419" s="102"/>
      <c r="AJ419" s="102"/>
      <c r="AK419" s="102"/>
      <c r="AL419" s="102"/>
      <c r="AM419" s="102"/>
      <c r="AN419" s="102"/>
      <c r="AO419" s="102"/>
      <c r="AP419" s="102"/>
      <c r="AQ419" s="102"/>
      <c r="AR419" s="102"/>
      <c r="AS419" s="102"/>
      <c r="AT419" s="102"/>
      <c r="AU419" s="102"/>
      <c r="AV419" s="102"/>
      <c r="AW419" s="102"/>
      <c r="AX419" s="102"/>
      <c r="AY419" s="102"/>
      <c r="AZ419" s="102"/>
      <c r="BA419" s="102"/>
      <c r="BB419" s="102"/>
      <c r="BC419" s="102"/>
      <c r="BD419" s="102"/>
      <c r="BE419" s="102"/>
      <c r="BF419" s="102"/>
      <c r="BG419" s="102"/>
      <c r="BH419" s="102"/>
      <c r="BI419" s="102"/>
      <c r="BJ419" s="102"/>
      <c r="BK419" s="102"/>
      <c r="BL419" s="102"/>
      <c r="BM419" s="102"/>
      <c r="BN419" s="102"/>
      <c r="BO419" s="102"/>
      <c r="BP419" s="102"/>
      <c r="BQ419" s="102"/>
      <c r="BR419" s="102"/>
      <c r="BS419" s="102"/>
      <c r="BT419" s="102"/>
      <c r="BU419" s="102"/>
      <c r="BV419" s="102"/>
      <c r="BW419" s="102"/>
      <c r="BX419" s="102"/>
      <c r="BY419" s="102"/>
      <c r="BZ419" s="102"/>
      <c r="CA419" s="102"/>
      <c r="CB419" s="102"/>
      <c r="CC419" s="102"/>
      <c r="CD419" s="102"/>
      <c r="CE419" s="102"/>
      <c r="CF419" s="102"/>
      <c r="CG419" s="102"/>
      <c r="CH419" s="102"/>
      <c r="CI419" s="102"/>
      <c r="CJ419" s="102"/>
      <c r="CK419" s="102"/>
      <c r="CL419" s="102"/>
      <c r="CM419" s="102"/>
      <c r="CN419" s="102"/>
      <c r="CO419" s="102"/>
      <c r="CP419" s="102"/>
      <c r="CQ419" s="102"/>
      <c r="CR419" s="102"/>
      <c r="CS419" s="102"/>
      <c r="CT419" s="102"/>
      <c r="CU419" s="102"/>
      <c r="CV419" s="102"/>
      <c r="CW419" s="102"/>
      <c r="CX419" s="102"/>
      <c r="CY419" s="102"/>
      <c r="CZ419" s="102"/>
      <c r="DA419" s="102"/>
      <c r="DB419" s="102"/>
      <c r="DC419" s="102"/>
      <c r="DD419" s="102"/>
      <c r="DE419" s="102"/>
      <c r="DF419" s="102"/>
      <c r="DG419" s="102"/>
      <c r="DH419" s="102"/>
      <c r="DI419" s="102"/>
      <c r="DJ419" s="102"/>
      <c r="DK419" s="102"/>
      <c r="DL419" s="102"/>
      <c r="DM419" s="102"/>
      <c r="DN419" s="102"/>
      <c r="DO419" s="102"/>
      <c r="DP419" s="102"/>
      <c r="DQ419" s="102"/>
      <c r="DR419" s="102"/>
      <c r="DS419" s="102"/>
      <c r="DT419" s="102"/>
      <c r="DU419" s="102"/>
      <c r="DV419" s="102"/>
      <c r="DW419" s="102"/>
      <c r="DX419" s="102"/>
    </row>
    <row r="420" spans="1:128" x14ac:dyDescent="0.2">
      <c r="A420" s="105" t="s">
        <v>493</v>
      </c>
      <c r="B420" s="102"/>
      <c r="C420" s="109">
        <v>46</v>
      </c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  <c r="Z420" s="102"/>
      <c r="AA420" s="102"/>
      <c r="AB420" s="102"/>
      <c r="AC420" s="102"/>
      <c r="AD420" s="102"/>
      <c r="AE420" s="102"/>
      <c r="AF420" s="102"/>
      <c r="AG420" s="102"/>
      <c r="AH420" s="102"/>
      <c r="AI420" s="102"/>
      <c r="AJ420" s="102"/>
      <c r="AK420" s="102"/>
      <c r="AL420" s="102"/>
      <c r="AM420" s="102"/>
      <c r="AN420" s="102"/>
      <c r="AO420" s="102"/>
      <c r="AP420" s="102"/>
      <c r="AQ420" s="102"/>
      <c r="AR420" s="102"/>
      <c r="AS420" s="102"/>
      <c r="AT420" s="102"/>
      <c r="AU420" s="102"/>
      <c r="AV420" s="102"/>
      <c r="AW420" s="102"/>
      <c r="AX420" s="102"/>
      <c r="AY420" s="102"/>
      <c r="AZ420" s="102"/>
      <c r="BA420" s="102"/>
      <c r="BB420" s="102"/>
      <c r="BC420" s="102"/>
      <c r="BD420" s="102"/>
      <c r="BE420" s="102"/>
      <c r="BF420" s="102"/>
      <c r="BG420" s="102"/>
      <c r="BH420" s="102"/>
      <c r="BI420" s="102"/>
      <c r="BJ420" s="102"/>
      <c r="BK420" s="102"/>
      <c r="BL420" s="102"/>
      <c r="BM420" s="102"/>
      <c r="BN420" s="102"/>
      <c r="BO420" s="102"/>
      <c r="BP420" s="102"/>
      <c r="BQ420" s="102"/>
      <c r="BR420" s="102"/>
      <c r="BS420" s="102"/>
      <c r="BT420" s="102"/>
      <c r="BU420" s="102"/>
      <c r="BV420" s="102"/>
      <c r="BW420" s="102"/>
      <c r="BX420" s="102"/>
      <c r="BY420" s="102"/>
      <c r="BZ420" s="102"/>
      <c r="CA420" s="102"/>
      <c r="CB420" s="102"/>
      <c r="CC420" s="102"/>
      <c r="CD420" s="102"/>
      <c r="CE420" s="102"/>
      <c r="CF420" s="102"/>
      <c r="CG420" s="102"/>
      <c r="CH420" s="102"/>
      <c r="CI420" s="102"/>
      <c r="CJ420" s="102"/>
      <c r="CK420" s="102"/>
      <c r="CL420" s="102"/>
      <c r="CM420" s="102"/>
      <c r="CN420" s="102"/>
      <c r="CO420" s="102"/>
      <c r="CP420" s="102"/>
      <c r="CQ420" s="102"/>
      <c r="CR420" s="102"/>
      <c r="CS420" s="102"/>
      <c r="CT420" s="102"/>
      <c r="CU420" s="102"/>
      <c r="CV420" s="102"/>
      <c r="CW420" s="102"/>
      <c r="CX420" s="102"/>
      <c r="CY420" s="102"/>
      <c r="CZ420" s="102"/>
      <c r="DA420" s="102"/>
      <c r="DB420" s="102"/>
      <c r="DC420" s="102"/>
      <c r="DD420" s="102"/>
      <c r="DE420" s="102"/>
      <c r="DF420" s="102"/>
      <c r="DG420" s="102"/>
      <c r="DH420" s="102"/>
      <c r="DI420" s="102"/>
      <c r="DJ420" s="102"/>
      <c r="DK420" s="102"/>
      <c r="DL420" s="102"/>
      <c r="DM420" s="102"/>
      <c r="DN420" s="102"/>
      <c r="DO420" s="102"/>
      <c r="DP420" s="102"/>
      <c r="DQ420" s="102"/>
      <c r="DR420" s="102"/>
      <c r="DS420" s="102"/>
      <c r="DT420" s="102"/>
      <c r="DU420" s="102"/>
      <c r="DV420" s="102"/>
      <c r="DW420" s="102"/>
      <c r="DX420" s="102"/>
    </row>
    <row r="421" spans="1:128" x14ac:dyDescent="0.2">
      <c r="A421" s="105" t="s">
        <v>495</v>
      </c>
      <c r="B421" s="102"/>
      <c r="C421" s="111">
        <v>5</v>
      </c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  <c r="Z421" s="102"/>
      <c r="AA421" s="102"/>
      <c r="AB421" s="102"/>
      <c r="AC421" s="102"/>
      <c r="AD421" s="102"/>
      <c r="AE421" s="102"/>
      <c r="AF421" s="102"/>
      <c r="AG421" s="102"/>
      <c r="AH421" s="102"/>
      <c r="AI421" s="102"/>
      <c r="AJ421" s="102"/>
      <c r="AK421" s="102"/>
      <c r="AL421" s="102"/>
      <c r="AM421" s="102"/>
      <c r="AN421" s="102"/>
      <c r="AO421" s="102"/>
      <c r="AP421" s="102"/>
      <c r="AQ421" s="102"/>
      <c r="AR421" s="102"/>
      <c r="AS421" s="102"/>
      <c r="AT421" s="102"/>
      <c r="AU421" s="102"/>
      <c r="AV421" s="102"/>
      <c r="AW421" s="102"/>
      <c r="AX421" s="102"/>
      <c r="AY421" s="102"/>
      <c r="AZ421" s="102"/>
      <c r="BA421" s="102"/>
      <c r="BB421" s="102"/>
      <c r="BC421" s="102"/>
      <c r="BD421" s="102"/>
      <c r="BE421" s="102"/>
      <c r="BF421" s="102"/>
      <c r="BG421" s="102"/>
      <c r="BH421" s="102"/>
      <c r="BI421" s="102"/>
      <c r="BJ421" s="102"/>
      <c r="BK421" s="102"/>
      <c r="BL421" s="102"/>
      <c r="BM421" s="102"/>
      <c r="BN421" s="102"/>
      <c r="BO421" s="102"/>
      <c r="BP421" s="102"/>
      <c r="BQ421" s="102"/>
      <c r="BR421" s="102"/>
      <c r="BS421" s="102"/>
      <c r="BT421" s="102"/>
      <c r="BU421" s="102"/>
      <c r="BV421" s="102"/>
      <c r="BW421" s="102"/>
      <c r="BX421" s="102"/>
      <c r="BY421" s="102"/>
      <c r="BZ421" s="102"/>
      <c r="CA421" s="102"/>
      <c r="CB421" s="102"/>
      <c r="CC421" s="102"/>
      <c r="CD421" s="102"/>
      <c r="CE421" s="102"/>
      <c r="CF421" s="102"/>
      <c r="CG421" s="102"/>
      <c r="CH421" s="102"/>
      <c r="CI421" s="102"/>
      <c r="CJ421" s="102"/>
      <c r="CK421" s="102"/>
      <c r="CL421" s="102"/>
      <c r="CM421" s="102"/>
      <c r="CN421" s="102"/>
      <c r="CO421" s="102"/>
      <c r="CP421" s="102"/>
      <c r="CQ421" s="102"/>
      <c r="CR421" s="102"/>
      <c r="CS421" s="102"/>
      <c r="CT421" s="102"/>
      <c r="CU421" s="102"/>
      <c r="CV421" s="102"/>
      <c r="CW421" s="102"/>
      <c r="CX421" s="102"/>
      <c r="CY421" s="102"/>
      <c r="CZ421" s="102"/>
      <c r="DA421" s="102"/>
      <c r="DB421" s="102"/>
      <c r="DC421" s="102"/>
      <c r="DD421" s="102"/>
      <c r="DE421" s="102"/>
      <c r="DF421" s="102"/>
      <c r="DG421" s="102"/>
      <c r="DH421" s="102"/>
      <c r="DI421" s="102"/>
      <c r="DJ421" s="102"/>
      <c r="DK421" s="102"/>
      <c r="DL421" s="102"/>
      <c r="DM421" s="102"/>
      <c r="DN421" s="102"/>
      <c r="DO421" s="102"/>
      <c r="DP421" s="102"/>
      <c r="DQ421" s="102"/>
      <c r="DR421" s="102"/>
      <c r="DS421" s="102"/>
      <c r="DT421" s="102"/>
      <c r="DU421" s="102"/>
      <c r="DV421" s="102"/>
      <c r="DW421" s="102"/>
      <c r="DX421" s="102"/>
    </row>
    <row r="422" spans="1:128" x14ac:dyDescent="0.2">
      <c r="A422" s="105" t="s">
        <v>497</v>
      </c>
      <c r="B422" s="102"/>
      <c r="C422" s="104">
        <v>1309</v>
      </c>
      <c r="D422" s="102"/>
      <c r="E422" s="104">
        <v>2061</v>
      </c>
      <c r="F422" s="102"/>
      <c r="G422" s="104">
        <v>2311</v>
      </c>
      <c r="H422" s="102"/>
      <c r="I422" s="103">
        <v>971</v>
      </c>
      <c r="J422" s="102"/>
      <c r="K422" s="104">
        <v>2473</v>
      </c>
      <c r="L422" s="102"/>
      <c r="M422" s="104">
        <v>2687</v>
      </c>
      <c r="N422" s="102"/>
      <c r="O422" s="104">
        <v>1225</v>
      </c>
      <c r="P422" s="102"/>
      <c r="Q422" s="104">
        <v>1243</v>
      </c>
      <c r="R422" s="102"/>
      <c r="S422" s="103">
        <v>178</v>
      </c>
      <c r="T422" s="102"/>
      <c r="U422" s="104">
        <v>1477</v>
      </c>
      <c r="V422" s="102"/>
      <c r="W422" s="104">
        <v>1889</v>
      </c>
      <c r="X422" s="102"/>
      <c r="Y422" s="104">
        <v>2115</v>
      </c>
      <c r="Z422" s="102"/>
      <c r="AA422" s="104">
        <v>1662</v>
      </c>
      <c r="AB422" s="102"/>
      <c r="AC422" s="104">
        <v>2645</v>
      </c>
      <c r="AD422" s="102"/>
      <c r="AE422" s="103">
        <v>718</v>
      </c>
      <c r="AF422" s="102"/>
      <c r="AG422" s="104">
        <v>1899</v>
      </c>
      <c r="AH422" s="102"/>
      <c r="AI422" s="104">
        <v>1155</v>
      </c>
      <c r="AJ422" s="102"/>
      <c r="AK422" s="103">
        <v>925</v>
      </c>
      <c r="AL422" s="102"/>
      <c r="AM422" s="104">
        <v>1116</v>
      </c>
      <c r="AN422" s="102"/>
      <c r="AO422" s="103">
        <v>551</v>
      </c>
      <c r="AP422" s="102"/>
      <c r="AQ422" s="103">
        <v>768</v>
      </c>
      <c r="AR422" s="102"/>
      <c r="AS422" s="103">
        <v>179</v>
      </c>
      <c r="AT422" s="102"/>
      <c r="AU422" s="104">
        <v>1673</v>
      </c>
      <c r="AV422" s="102"/>
      <c r="AW422" s="103">
        <v>821</v>
      </c>
      <c r="AX422" s="102"/>
      <c r="AY422" s="103">
        <v>615</v>
      </c>
      <c r="AZ422" s="102"/>
      <c r="BA422" s="104">
        <v>1126</v>
      </c>
      <c r="BB422" s="102"/>
      <c r="BC422" s="103">
        <v>586</v>
      </c>
      <c r="BD422" s="102"/>
      <c r="BE422" s="103">
        <v>435</v>
      </c>
      <c r="BF422" s="102"/>
      <c r="BG422" s="103">
        <v>205</v>
      </c>
      <c r="BH422" s="102"/>
      <c r="BI422" s="103">
        <v>542</v>
      </c>
      <c r="BJ422" s="102"/>
      <c r="BK422" s="103">
        <v>548</v>
      </c>
      <c r="BL422" s="102"/>
      <c r="BM422" s="103">
        <v>379</v>
      </c>
      <c r="BN422" s="102"/>
      <c r="BO422" s="103">
        <v>849</v>
      </c>
      <c r="BP422" s="102"/>
      <c r="BQ422" s="103">
        <v>755</v>
      </c>
      <c r="BR422" s="102"/>
      <c r="BS422" s="103">
        <v>552</v>
      </c>
      <c r="BT422" s="102"/>
      <c r="BU422" s="103">
        <v>619</v>
      </c>
      <c r="BV422" s="102"/>
      <c r="BW422" s="103">
        <v>592</v>
      </c>
      <c r="BX422" s="102"/>
      <c r="BY422" s="103">
        <v>563</v>
      </c>
      <c r="BZ422" s="102"/>
      <c r="CA422" s="103">
        <v>574</v>
      </c>
      <c r="CB422" s="102"/>
      <c r="CC422" s="104">
        <v>1643</v>
      </c>
      <c r="CD422" s="102"/>
      <c r="CE422" s="103">
        <v>940</v>
      </c>
      <c r="CF422" s="102"/>
      <c r="CG422" s="104">
        <v>1297</v>
      </c>
      <c r="CH422" s="102"/>
      <c r="CI422" s="104">
        <v>1073</v>
      </c>
      <c r="CJ422" s="102"/>
      <c r="CK422" s="103">
        <v>389</v>
      </c>
      <c r="CL422" s="102"/>
      <c r="CM422" s="103">
        <v>478</v>
      </c>
      <c r="CN422" s="102"/>
      <c r="CO422" s="103">
        <v>558</v>
      </c>
      <c r="CP422" s="102"/>
      <c r="CQ422" s="103">
        <v>962</v>
      </c>
      <c r="CR422" s="102"/>
      <c r="CS422" s="103">
        <v>883</v>
      </c>
      <c r="CT422" s="102"/>
      <c r="CU422" s="102"/>
      <c r="CV422" s="102"/>
      <c r="CW422" s="103">
        <v>721</v>
      </c>
      <c r="CX422" s="102"/>
      <c r="CY422" s="103">
        <v>612</v>
      </c>
      <c r="CZ422" s="102"/>
      <c r="DA422" s="103">
        <v>723</v>
      </c>
      <c r="DB422" s="102"/>
      <c r="DC422" s="104">
        <v>1294</v>
      </c>
      <c r="DD422" s="102"/>
      <c r="DE422" s="103">
        <v>779</v>
      </c>
      <c r="DF422" s="102"/>
      <c r="DG422" s="104">
        <v>1001</v>
      </c>
      <c r="DH422" s="102"/>
      <c r="DI422" s="102"/>
      <c r="DJ422" s="102"/>
      <c r="DK422" s="102"/>
      <c r="DL422" s="102"/>
      <c r="DM422" s="102"/>
      <c r="DN422" s="102"/>
      <c r="DO422" s="102"/>
      <c r="DP422" s="102"/>
      <c r="DQ422" s="102"/>
      <c r="DR422" s="102"/>
      <c r="DS422" s="102"/>
      <c r="DT422" s="102"/>
      <c r="DU422" s="102"/>
      <c r="DV422" s="102"/>
      <c r="DW422" s="102"/>
      <c r="DX422" s="102"/>
    </row>
    <row r="423" spans="1:128" x14ac:dyDescent="0.2">
      <c r="A423" s="105" t="s">
        <v>498</v>
      </c>
      <c r="B423" s="102"/>
      <c r="C423" s="103">
        <v>179</v>
      </c>
      <c r="D423" s="102"/>
      <c r="E423" s="103">
        <v>248</v>
      </c>
      <c r="F423" s="102"/>
      <c r="G423" s="103">
        <v>142</v>
      </c>
      <c r="H423" s="102"/>
      <c r="I423" s="109">
        <v>78</v>
      </c>
      <c r="J423" s="102"/>
      <c r="K423" s="103">
        <v>258</v>
      </c>
      <c r="L423" s="102"/>
      <c r="M423" s="103">
        <v>132</v>
      </c>
      <c r="N423" s="102"/>
      <c r="O423" s="109">
        <v>58</v>
      </c>
      <c r="P423" s="102"/>
      <c r="Q423" s="109">
        <v>77</v>
      </c>
      <c r="R423" s="102"/>
      <c r="S423" s="103">
        <v>102</v>
      </c>
      <c r="T423" s="102"/>
      <c r="U423" s="103">
        <v>168</v>
      </c>
      <c r="V423" s="102"/>
      <c r="W423" s="103">
        <v>216</v>
      </c>
      <c r="X423" s="102"/>
      <c r="Y423" s="103">
        <v>105</v>
      </c>
      <c r="Z423" s="102"/>
      <c r="AA423" s="109">
        <v>71</v>
      </c>
      <c r="AB423" s="102"/>
      <c r="AC423" s="103">
        <v>105</v>
      </c>
      <c r="AD423" s="102"/>
      <c r="AE423" s="103">
        <v>224</v>
      </c>
      <c r="AF423" s="102"/>
      <c r="AG423" s="103">
        <v>162</v>
      </c>
      <c r="AH423" s="102"/>
      <c r="AI423" s="103">
        <v>142</v>
      </c>
      <c r="AJ423" s="102"/>
      <c r="AK423" s="109">
        <v>85</v>
      </c>
      <c r="AL423" s="102"/>
      <c r="AM423" s="103">
        <v>213</v>
      </c>
      <c r="AN423" s="102"/>
      <c r="AO423" s="103">
        <v>150</v>
      </c>
      <c r="AP423" s="102"/>
      <c r="AQ423" s="109">
        <v>44</v>
      </c>
      <c r="AR423" s="102"/>
      <c r="AS423" s="103">
        <v>193</v>
      </c>
      <c r="AT423" s="102"/>
      <c r="AU423" s="109">
        <v>82</v>
      </c>
      <c r="AV423" s="102"/>
      <c r="AW423" s="109">
        <v>90</v>
      </c>
      <c r="AX423" s="102"/>
      <c r="AY423" s="103">
        <v>144</v>
      </c>
      <c r="AZ423" s="102"/>
      <c r="BA423" s="103">
        <v>132</v>
      </c>
      <c r="BB423" s="102"/>
      <c r="BC423" s="109">
        <v>61</v>
      </c>
      <c r="BD423" s="102"/>
      <c r="BE423" s="109">
        <v>86</v>
      </c>
      <c r="BF423" s="102"/>
      <c r="BG423" s="103">
        <v>147</v>
      </c>
      <c r="BH423" s="102"/>
      <c r="BI423" s="109">
        <v>80</v>
      </c>
      <c r="BJ423" s="102"/>
      <c r="BK423" s="103">
        <v>161</v>
      </c>
      <c r="BL423" s="102"/>
      <c r="BM423" s="102"/>
      <c r="BN423" s="102"/>
      <c r="BO423" s="109">
        <v>33</v>
      </c>
      <c r="BP423" s="102"/>
      <c r="BQ423" s="109">
        <v>45</v>
      </c>
      <c r="BR423" s="102"/>
      <c r="BS423" s="109">
        <v>83</v>
      </c>
      <c r="BT423" s="102"/>
      <c r="BU423" s="109">
        <v>97</v>
      </c>
      <c r="BV423" s="102"/>
      <c r="BW423" s="109">
        <v>59</v>
      </c>
      <c r="BX423" s="102"/>
      <c r="BY423" s="109">
        <v>73</v>
      </c>
      <c r="BZ423" s="102"/>
      <c r="CA423" s="109">
        <v>29</v>
      </c>
      <c r="CB423" s="102"/>
      <c r="CC423" s="109">
        <v>29</v>
      </c>
      <c r="CD423" s="102"/>
      <c r="CE423" s="109">
        <v>45</v>
      </c>
      <c r="CF423" s="102"/>
      <c r="CG423" s="109">
        <v>79</v>
      </c>
      <c r="CH423" s="102"/>
      <c r="CI423" s="103">
        <v>139</v>
      </c>
      <c r="CJ423" s="102"/>
      <c r="CK423" s="109">
        <v>16</v>
      </c>
      <c r="CL423" s="102"/>
      <c r="CM423" s="109">
        <v>17</v>
      </c>
      <c r="CN423" s="102"/>
      <c r="CO423" s="109">
        <v>74</v>
      </c>
      <c r="CP423" s="102"/>
      <c r="CQ423" s="109">
        <v>63</v>
      </c>
      <c r="CR423" s="102"/>
      <c r="CS423" s="109">
        <v>60</v>
      </c>
      <c r="CT423" s="102"/>
      <c r="CU423" s="109">
        <v>56</v>
      </c>
      <c r="CV423" s="102"/>
      <c r="CW423" s="109">
        <v>50</v>
      </c>
      <c r="CX423" s="102"/>
      <c r="CY423" s="109">
        <v>29</v>
      </c>
      <c r="CZ423" s="102"/>
      <c r="DA423" s="103">
        <v>151</v>
      </c>
      <c r="DB423" s="102"/>
      <c r="DC423" s="109">
        <v>15</v>
      </c>
      <c r="DD423" s="102"/>
      <c r="DE423" s="109">
        <v>14</v>
      </c>
      <c r="DF423" s="102"/>
      <c r="DG423" s="102"/>
      <c r="DH423" s="102"/>
      <c r="DI423" s="102"/>
      <c r="DJ423" s="102"/>
      <c r="DK423" s="102"/>
      <c r="DL423" s="102"/>
      <c r="DM423" s="102"/>
      <c r="DN423" s="102"/>
      <c r="DO423" s="102"/>
      <c r="DP423" s="102"/>
      <c r="DQ423" s="102"/>
      <c r="DR423" s="102"/>
      <c r="DS423" s="102"/>
      <c r="DT423" s="102"/>
      <c r="DU423" s="102"/>
      <c r="DV423" s="102"/>
      <c r="DW423" s="102"/>
      <c r="DX423" s="102"/>
    </row>
    <row r="424" spans="1:128" x14ac:dyDescent="0.2">
      <c r="A424" s="105" t="s">
        <v>499</v>
      </c>
      <c r="B424" s="107">
        <v>3065</v>
      </c>
      <c r="C424" s="104">
        <v>2373</v>
      </c>
      <c r="D424" s="107">
        <v>4708</v>
      </c>
      <c r="E424" s="104">
        <v>2796</v>
      </c>
      <c r="F424" s="107">
        <v>3998</v>
      </c>
      <c r="G424" s="104">
        <v>3020</v>
      </c>
      <c r="H424" s="107">
        <v>4458</v>
      </c>
      <c r="I424" s="104">
        <v>3697</v>
      </c>
      <c r="J424" s="107">
        <v>6002</v>
      </c>
      <c r="K424" s="104">
        <v>2960</v>
      </c>
      <c r="L424" s="107">
        <v>3281</v>
      </c>
      <c r="M424" s="104">
        <v>2736</v>
      </c>
      <c r="N424" s="107">
        <v>3388</v>
      </c>
      <c r="O424" s="104">
        <v>2952</v>
      </c>
      <c r="P424" s="107">
        <v>3617</v>
      </c>
      <c r="Q424" s="104">
        <v>2380</v>
      </c>
      <c r="R424" s="107">
        <v>2893</v>
      </c>
      <c r="S424" s="104">
        <v>2619</v>
      </c>
      <c r="T424" s="107">
        <v>2736</v>
      </c>
      <c r="U424" s="104">
        <v>2211</v>
      </c>
      <c r="V424" s="107">
        <v>3411</v>
      </c>
      <c r="W424" s="104">
        <v>3061</v>
      </c>
      <c r="X424" s="107">
        <v>2811</v>
      </c>
      <c r="Y424" s="104">
        <v>2935</v>
      </c>
      <c r="Z424" s="107">
        <v>2398</v>
      </c>
      <c r="AA424" s="104">
        <v>2914</v>
      </c>
      <c r="AB424" s="107">
        <v>2881</v>
      </c>
      <c r="AC424" s="104">
        <v>3361</v>
      </c>
      <c r="AD424" s="107">
        <v>2362</v>
      </c>
      <c r="AE424" s="104">
        <v>3388</v>
      </c>
      <c r="AF424" s="107">
        <v>2898</v>
      </c>
      <c r="AG424" s="104">
        <v>4285</v>
      </c>
      <c r="AH424" s="107">
        <v>2523</v>
      </c>
      <c r="AI424" s="104">
        <v>3045</v>
      </c>
      <c r="AJ424" s="107">
        <v>2331</v>
      </c>
      <c r="AK424" s="104">
        <v>2821</v>
      </c>
      <c r="AL424" s="107">
        <v>2430</v>
      </c>
      <c r="AM424" s="104">
        <v>2873</v>
      </c>
      <c r="AN424" s="107">
        <v>2621</v>
      </c>
      <c r="AO424" s="104">
        <v>2480</v>
      </c>
      <c r="AP424" s="107">
        <v>1976</v>
      </c>
      <c r="AQ424" s="104">
        <v>2473</v>
      </c>
      <c r="AR424" s="107">
        <v>2316</v>
      </c>
      <c r="AS424" s="104">
        <v>2496</v>
      </c>
      <c r="AT424" s="107">
        <v>2145</v>
      </c>
      <c r="AU424" s="104">
        <v>2631</v>
      </c>
      <c r="AV424" s="107">
        <v>1616</v>
      </c>
      <c r="AW424" s="104">
        <v>2277</v>
      </c>
      <c r="AX424" s="107">
        <v>2239</v>
      </c>
      <c r="AY424" s="104">
        <v>2431</v>
      </c>
      <c r="AZ424" s="107">
        <v>2418</v>
      </c>
      <c r="BA424" s="104">
        <v>2788</v>
      </c>
      <c r="BB424" s="107">
        <v>1685</v>
      </c>
      <c r="BC424" s="104">
        <v>2470</v>
      </c>
      <c r="BD424" s="107">
        <v>2716</v>
      </c>
      <c r="BE424" s="104">
        <v>3206</v>
      </c>
      <c r="BF424" s="107">
        <v>2106</v>
      </c>
      <c r="BG424" s="104">
        <v>2509</v>
      </c>
      <c r="BH424" s="107">
        <v>1794</v>
      </c>
      <c r="BI424" s="104">
        <v>2538</v>
      </c>
      <c r="BJ424" s="107">
        <v>1111</v>
      </c>
      <c r="BK424" s="104">
        <v>1854</v>
      </c>
      <c r="BL424" s="107">
        <v>3023</v>
      </c>
      <c r="BM424" s="104">
        <v>1985</v>
      </c>
      <c r="BN424" s="107">
        <v>1355</v>
      </c>
      <c r="BO424" s="104">
        <v>1872</v>
      </c>
      <c r="BP424" s="107">
        <v>1271</v>
      </c>
      <c r="BQ424" s="104">
        <v>1815</v>
      </c>
      <c r="BR424" s="107">
        <v>1400</v>
      </c>
      <c r="BS424" s="104">
        <v>1768</v>
      </c>
      <c r="BT424" s="107">
        <v>1518</v>
      </c>
      <c r="BU424" s="104">
        <v>1813</v>
      </c>
      <c r="BV424" s="107">
        <v>1690</v>
      </c>
      <c r="BW424" s="104">
        <v>2190</v>
      </c>
      <c r="BX424" s="107">
        <v>1207</v>
      </c>
      <c r="BY424" s="104">
        <v>1547</v>
      </c>
      <c r="BZ424" s="107">
        <v>1053</v>
      </c>
      <c r="CA424" s="104">
        <v>2041</v>
      </c>
      <c r="CB424" s="107">
        <v>1102</v>
      </c>
      <c r="CC424" s="104">
        <v>1888</v>
      </c>
      <c r="CD424" s="107">
        <v>1901</v>
      </c>
      <c r="CE424" s="104">
        <v>1245</v>
      </c>
      <c r="CF424" s="106">
        <v>851</v>
      </c>
      <c r="CG424" s="104">
        <v>1488</v>
      </c>
      <c r="CH424" s="106">
        <v>598</v>
      </c>
      <c r="CI424" s="104">
        <v>1239</v>
      </c>
      <c r="CJ424" s="107">
        <v>1276</v>
      </c>
      <c r="CK424" s="103">
        <v>703</v>
      </c>
      <c r="CL424" s="106">
        <v>541</v>
      </c>
      <c r="CM424" s="103">
        <v>880</v>
      </c>
      <c r="CN424" s="106">
        <v>678</v>
      </c>
      <c r="CO424" s="103">
        <v>719</v>
      </c>
      <c r="CP424" s="107">
        <v>1148</v>
      </c>
      <c r="CQ424" s="103">
        <v>944</v>
      </c>
      <c r="CR424" s="106">
        <v>721</v>
      </c>
      <c r="CS424" s="103">
        <v>816</v>
      </c>
      <c r="CT424" s="106">
        <v>572</v>
      </c>
      <c r="CU424" s="103">
        <v>718</v>
      </c>
      <c r="CV424" s="106">
        <v>805</v>
      </c>
      <c r="CW424" s="103">
        <v>775</v>
      </c>
      <c r="CX424" s="107">
        <v>1239</v>
      </c>
      <c r="CY424" s="103">
        <v>793</v>
      </c>
      <c r="CZ424" s="106">
        <v>591</v>
      </c>
      <c r="DA424" s="104">
        <v>1001</v>
      </c>
      <c r="DB424" s="107">
        <v>1042</v>
      </c>
      <c r="DC424" s="103">
        <v>700</v>
      </c>
      <c r="DD424" s="106">
        <v>503</v>
      </c>
      <c r="DE424" s="103">
        <v>674</v>
      </c>
      <c r="DF424" s="106">
        <v>768</v>
      </c>
      <c r="DG424" s="103">
        <v>594</v>
      </c>
      <c r="DH424" s="106">
        <v>524</v>
      </c>
      <c r="DI424" s="106">
        <v>540</v>
      </c>
      <c r="DJ424" s="106">
        <v>250</v>
      </c>
      <c r="DK424" s="106">
        <v>913</v>
      </c>
      <c r="DL424" s="106">
        <v>162</v>
      </c>
      <c r="DM424" s="110">
        <v>42</v>
      </c>
      <c r="DN424" s="106">
        <v>225</v>
      </c>
      <c r="DO424" s="102"/>
      <c r="DP424" s="102"/>
      <c r="DQ424" s="102"/>
      <c r="DR424" s="102"/>
      <c r="DS424" s="102"/>
      <c r="DT424" s="102"/>
      <c r="DU424" s="102"/>
      <c r="DV424" s="102"/>
      <c r="DW424" s="102"/>
      <c r="DX424" s="102"/>
    </row>
    <row r="425" spans="1:128" x14ac:dyDescent="0.2">
      <c r="A425" s="105" t="s">
        <v>501</v>
      </c>
      <c r="B425" s="102"/>
      <c r="C425" s="102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3">
        <v>217</v>
      </c>
      <c r="R425" s="102"/>
      <c r="S425" s="102"/>
      <c r="T425" s="102"/>
      <c r="U425" s="102"/>
      <c r="V425" s="102"/>
      <c r="W425" s="102"/>
      <c r="X425" s="102"/>
      <c r="Y425" s="102"/>
      <c r="Z425" s="102"/>
      <c r="AA425" s="102"/>
      <c r="AB425" s="102"/>
      <c r="AC425" s="102"/>
      <c r="AD425" s="102"/>
      <c r="AE425" s="102"/>
      <c r="AF425" s="102"/>
      <c r="AG425" s="102"/>
      <c r="AH425" s="102"/>
      <c r="AI425" s="102"/>
      <c r="AJ425" s="102"/>
      <c r="AK425" s="102"/>
      <c r="AL425" s="102"/>
      <c r="AM425" s="102"/>
      <c r="AN425" s="102"/>
      <c r="AO425" s="102"/>
      <c r="AP425" s="102"/>
      <c r="AQ425" s="102"/>
      <c r="AR425" s="102"/>
      <c r="AS425" s="102"/>
      <c r="AT425" s="102"/>
      <c r="AU425" s="102"/>
      <c r="AV425" s="102"/>
      <c r="AW425" s="102"/>
      <c r="AX425" s="102"/>
      <c r="AY425" s="102"/>
      <c r="AZ425" s="102"/>
      <c r="BA425" s="102"/>
      <c r="BB425" s="102"/>
      <c r="BC425" s="102"/>
      <c r="BD425" s="102"/>
      <c r="BE425" s="102"/>
      <c r="BF425" s="102"/>
      <c r="BG425" s="102"/>
      <c r="BH425" s="102"/>
      <c r="BI425" s="102"/>
      <c r="BJ425" s="102"/>
      <c r="BK425" s="102"/>
      <c r="BL425" s="102"/>
      <c r="BM425" s="102"/>
      <c r="BN425" s="102"/>
      <c r="BO425" s="102"/>
      <c r="BP425" s="102"/>
      <c r="BQ425" s="102"/>
      <c r="BR425" s="102"/>
      <c r="BS425" s="102"/>
      <c r="BT425" s="102"/>
      <c r="BU425" s="102"/>
      <c r="BV425" s="102"/>
      <c r="BW425" s="102"/>
      <c r="BX425" s="102"/>
      <c r="BY425" s="102"/>
      <c r="BZ425" s="102"/>
      <c r="CA425" s="102"/>
      <c r="CB425" s="102"/>
      <c r="CC425" s="102"/>
      <c r="CD425" s="102"/>
      <c r="CE425" s="102"/>
      <c r="CF425" s="102"/>
      <c r="CG425" s="102"/>
      <c r="CH425" s="102"/>
      <c r="CI425" s="102"/>
      <c r="CJ425" s="102"/>
      <c r="CK425" s="102"/>
      <c r="CL425" s="102"/>
      <c r="CM425" s="102"/>
      <c r="CN425" s="102"/>
      <c r="CO425" s="102"/>
      <c r="CP425" s="102"/>
      <c r="CQ425" s="102"/>
      <c r="CR425" s="102"/>
      <c r="CS425" s="102"/>
      <c r="CT425" s="102"/>
      <c r="CU425" s="102"/>
      <c r="CV425" s="102"/>
      <c r="CW425" s="102"/>
      <c r="CX425" s="102"/>
      <c r="CY425" s="102"/>
      <c r="CZ425" s="102"/>
      <c r="DA425" s="102"/>
      <c r="DB425" s="102"/>
      <c r="DC425" s="102"/>
      <c r="DD425" s="102"/>
      <c r="DE425" s="102"/>
      <c r="DF425" s="102"/>
      <c r="DG425" s="102"/>
      <c r="DH425" s="102"/>
      <c r="DI425" s="102"/>
      <c r="DJ425" s="102"/>
      <c r="DK425" s="102"/>
      <c r="DL425" s="102"/>
      <c r="DM425" s="102"/>
      <c r="DN425" s="102"/>
      <c r="DO425" s="102"/>
      <c r="DP425" s="102"/>
      <c r="DQ425" s="102"/>
      <c r="DR425" s="102"/>
      <c r="DS425" s="102"/>
      <c r="DT425" s="102"/>
      <c r="DU425" s="102"/>
      <c r="DV425" s="102"/>
      <c r="DW425" s="102"/>
      <c r="DX425" s="102"/>
    </row>
    <row r="426" spans="1:128" x14ac:dyDescent="0.2">
      <c r="A426" s="105" t="s">
        <v>502</v>
      </c>
      <c r="B426" s="102"/>
      <c r="C426" s="102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  <c r="Z426" s="102"/>
      <c r="AA426" s="102"/>
      <c r="AB426" s="102"/>
      <c r="AC426" s="102"/>
      <c r="AD426" s="102"/>
      <c r="AE426" s="102"/>
      <c r="AF426" s="102"/>
      <c r="AG426" s="102"/>
      <c r="AH426" s="102"/>
      <c r="AI426" s="102"/>
      <c r="AJ426" s="102"/>
      <c r="AK426" s="102"/>
      <c r="AL426" s="102"/>
      <c r="AM426" s="102"/>
      <c r="AN426" s="102"/>
      <c r="AO426" s="103">
        <v>133</v>
      </c>
      <c r="AP426" s="102"/>
      <c r="AQ426" s="103">
        <v>131</v>
      </c>
      <c r="AR426" s="102"/>
      <c r="AS426" s="102"/>
      <c r="AT426" s="102"/>
      <c r="AU426" s="102"/>
      <c r="AV426" s="102"/>
      <c r="AW426" s="102"/>
      <c r="AX426" s="102"/>
      <c r="AY426" s="102"/>
      <c r="AZ426" s="102"/>
      <c r="BA426" s="102"/>
      <c r="BB426" s="102"/>
      <c r="BC426" s="102"/>
      <c r="BD426" s="102"/>
      <c r="BE426" s="109">
        <v>33</v>
      </c>
      <c r="BF426" s="102"/>
      <c r="BG426" s="102"/>
      <c r="BH426" s="102"/>
      <c r="BI426" s="102"/>
      <c r="BJ426" s="102"/>
      <c r="BK426" s="102"/>
      <c r="BL426" s="102"/>
      <c r="BM426" s="102"/>
      <c r="BN426" s="102"/>
      <c r="BO426" s="102"/>
      <c r="BP426" s="102"/>
      <c r="BQ426" s="102"/>
      <c r="BR426" s="102"/>
      <c r="BS426" s="102"/>
      <c r="BT426" s="102"/>
      <c r="BU426" s="102"/>
      <c r="BV426" s="102"/>
      <c r="BW426" s="102"/>
      <c r="BX426" s="102"/>
      <c r="BY426" s="102"/>
      <c r="BZ426" s="102"/>
      <c r="CA426" s="102"/>
      <c r="CB426" s="102"/>
      <c r="CC426" s="102"/>
      <c r="CD426" s="102"/>
      <c r="CE426" s="102"/>
      <c r="CF426" s="102"/>
      <c r="CG426" s="102"/>
      <c r="CH426" s="102"/>
      <c r="CI426" s="102"/>
      <c r="CJ426" s="102"/>
      <c r="CK426" s="102"/>
      <c r="CL426" s="102"/>
      <c r="CM426" s="102"/>
      <c r="CN426" s="102"/>
      <c r="CO426" s="102"/>
      <c r="CP426" s="102"/>
      <c r="CQ426" s="102"/>
      <c r="CR426" s="102"/>
      <c r="CS426" s="102"/>
      <c r="CT426" s="102"/>
      <c r="CU426" s="102"/>
      <c r="CV426" s="102"/>
      <c r="CW426" s="102"/>
      <c r="CX426" s="102"/>
      <c r="CY426" s="102"/>
      <c r="CZ426" s="102"/>
      <c r="DA426" s="102"/>
      <c r="DB426" s="102"/>
      <c r="DC426" s="102"/>
      <c r="DD426" s="102"/>
      <c r="DE426" s="102"/>
      <c r="DF426" s="102"/>
      <c r="DG426" s="102"/>
      <c r="DH426" s="102"/>
      <c r="DI426" s="102"/>
      <c r="DJ426" s="102"/>
      <c r="DK426" s="102"/>
      <c r="DL426" s="102"/>
      <c r="DM426" s="102"/>
      <c r="DN426" s="102"/>
      <c r="DO426" s="102"/>
      <c r="DP426" s="102"/>
      <c r="DQ426" s="102"/>
      <c r="DR426" s="102"/>
      <c r="DS426" s="102"/>
      <c r="DT426" s="102"/>
      <c r="DU426" s="102"/>
      <c r="DV426" s="102"/>
      <c r="DW426" s="102"/>
      <c r="DX426" s="102"/>
    </row>
    <row r="427" spans="1:128" x14ac:dyDescent="0.2">
      <c r="A427" s="105" t="s">
        <v>774</v>
      </c>
      <c r="B427" s="102"/>
      <c r="C427" s="102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  <c r="Z427" s="102"/>
      <c r="AA427" s="102"/>
      <c r="AB427" s="102"/>
      <c r="AC427" s="102"/>
      <c r="AD427" s="102"/>
      <c r="AE427" s="102"/>
      <c r="AF427" s="102"/>
      <c r="AG427" s="102"/>
      <c r="AH427" s="102"/>
      <c r="AI427" s="102"/>
      <c r="AJ427" s="102"/>
      <c r="AK427" s="102"/>
      <c r="AL427" s="102"/>
      <c r="AM427" s="102"/>
      <c r="AN427" s="102"/>
      <c r="AO427" s="102"/>
      <c r="AP427" s="102"/>
      <c r="AQ427" s="102"/>
      <c r="AR427" s="102"/>
      <c r="AS427" s="102"/>
      <c r="AT427" s="102"/>
      <c r="AU427" s="102"/>
      <c r="AV427" s="102"/>
      <c r="AW427" s="102"/>
      <c r="AX427" s="102"/>
      <c r="AY427" s="102"/>
      <c r="AZ427" s="102"/>
      <c r="BA427" s="102"/>
      <c r="BB427" s="102"/>
      <c r="BC427" s="102"/>
      <c r="BD427" s="102"/>
      <c r="BE427" s="102"/>
      <c r="BF427" s="102"/>
      <c r="BG427" s="102"/>
      <c r="BH427" s="102"/>
      <c r="BI427" s="102"/>
      <c r="BJ427" s="102"/>
      <c r="BK427" s="102"/>
      <c r="BL427" s="102"/>
      <c r="BM427" s="102"/>
      <c r="BN427" s="102"/>
      <c r="BO427" s="102"/>
      <c r="BP427" s="102"/>
      <c r="BQ427" s="102"/>
      <c r="BR427" s="102"/>
      <c r="BS427" s="102"/>
      <c r="BT427" s="102"/>
      <c r="BU427" s="102"/>
      <c r="BV427" s="102"/>
      <c r="BW427" s="102"/>
      <c r="BX427" s="102"/>
      <c r="BY427" s="102"/>
      <c r="BZ427" s="102"/>
      <c r="CA427" s="102"/>
      <c r="CB427" s="102"/>
      <c r="CC427" s="102"/>
      <c r="CD427" s="102"/>
      <c r="CE427" s="102"/>
      <c r="CF427" s="102"/>
      <c r="CG427" s="102"/>
      <c r="CH427" s="102"/>
      <c r="CI427" s="102"/>
      <c r="CJ427" s="102"/>
      <c r="CK427" s="102"/>
      <c r="CL427" s="102"/>
      <c r="CM427" s="102"/>
      <c r="CN427" s="102"/>
      <c r="CO427" s="102"/>
      <c r="CP427" s="102"/>
      <c r="CQ427" s="102"/>
      <c r="CR427" s="102"/>
      <c r="CS427" s="102"/>
      <c r="CT427" s="102"/>
      <c r="CU427" s="102"/>
      <c r="CV427" s="102"/>
      <c r="CW427" s="102"/>
      <c r="CX427" s="102"/>
      <c r="CY427" s="102"/>
      <c r="CZ427" s="102"/>
      <c r="DA427" s="102"/>
      <c r="DB427" s="102"/>
      <c r="DC427" s="102"/>
      <c r="DD427" s="102"/>
      <c r="DE427" s="102"/>
      <c r="DF427" s="102"/>
      <c r="DG427" s="102"/>
      <c r="DH427" s="102"/>
      <c r="DI427" s="102"/>
      <c r="DJ427" s="102"/>
      <c r="DK427" s="102"/>
      <c r="DL427" s="102"/>
      <c r="DM427" s="102"/>
      <c r="DN427" s="102"/>
      <c r="DO427" s="102"/>
      <c r="DP427" s="102"/>
      <c r="DQ427" s="102"/>
      <c r="DR427" s="102"/>
      <c r="DS427" s="102"/>
      <c r="DT427" s="102"/>
      <c r="DU427" s="102"/>
      <c r="DV427" s="102"/>
      <c r="DW427" s="102"/>
      <c r="DX427" s="102"/>
    </row>
    <row r="428" spans="1:128" x14ac:dyDescent="0.2">
      <c r="A428" s="105" t="s">
        <v>773</v>
      </c>
      <c r="B428" s="112">
        <v>139779</v>
      </c>
      <c r="C428" s="114">
        <v>71251</v>
      </c>
      <c r="D428" s="112">
        <v>182294</v>
      </c>
      <c r="E428" s="114">
        <v>84143</v>
      </c>
      <c r="F428" s="112">
        <v>156487</v>
      </c>
      <c r="G428" s="114">
        <v>82997</v>
      </c>
      <c r="H428" s="112">
        <v>153507</v>
      </c>
      <c r="I428" s="114">
        <v>77981</v>
      </c>
      <c r="J428" s="112">
        <v>157702</v>
      </c>
      <c r="K428" s="114">
        <v>71695</v>
      </c>
      <c r="L428" s="112">
        <v>115530</v>
      </c>
      <c r="M428" s="114">
        <v>68590</v>
      </c>
      <c r="N428" s="112">
        <v>118816</v>
      </c>
      <c r="O428" s="114">
        <v>67369</v>
      </c>
      <c r="P428" s="112">
        <v>128424</v>
      </c>
      <c r="Q428" s="114">
        <v>62434</v>
      </c>
      <c r="R428" s="108">
        <v>98402</v>
      </c>
      <c r="S428" s="114">
        <v>53138</v>
      </c>
      <c r="T428" s="112">
        <v>101091</v>
      </c>
      <c r="U428" s="114">
        <v>47692</v>
      </c>
      <c r="V428" s="112">
        <v>111700</v>
      </c>
      <c r="W428" s="114">
        <v>56788</v>
      </c>
      <c r="X428" s="112">
        <v>118327</v>
      </c>
      <c r="Y428" s="114">
        <v>60842</v>
      </c>
      <c r="Z428" s="112">
        <v>115306</v>
      </c>
      <c r="AA428" s="114">
        <v>58168</v>
      </c>
      <c r="AB428" s="112">
        <v>116954</v>
      </c>
      <c r="AC428" s="114">
        <v>57087</v>
      </c>
      <c r="AD428" s="108">
        <v>93014</v>
      </c>
      <c r="AE428" s="114">
        <v>55753</v>
      </c>
      <c r="AF428" s="112">
        <v>104283</v>
      </c>
      <c r="AG428" s="114">
        <v>52900</v>
      </c>
      <c r="AH428" s="108">
        <v>93010</v>
      </c>
      <c r="AI428" s="114">
        <v>42960</v>
      </c>
      <c r="AJ428" s="108">
        <v>76884</v>
      </c>
      <c r="AK428" s="114">
        <v>37830</v>
      </c>
      <c r="AL428" s="108">
        <v>58074</v>
      </c>
      <c r="AM428" s="114">
        <v>36090</v>
      </c>
      <c r="AN428" s="108">
        <v>85022</v>
      </c>
      <c r="AO428" s="114">
        <v>36598</v>
      </c>
      <c r="AP428" s="108">
        <v>49308</v>
      </c>
      <c r="AQ428" s="114">
        <v>26901</v>
      </c>
      <c r="AR428" s="108">
        <v>44634</v>
      </c>
      <c r="AS428" s="114">
        <v>25741</v>
      </c>
      <c r="AT428" s="108">
        <v>50908</v>
      </c>
      <c r="AU428" s="114">
        <v>30349</v>
      </c>
      <c r="AV428" s="108">
        <v>30940</v>
      </c>
      <c r="AW428" s="114">
        <v>18363</v>
      </c>
      <c r="AX428" s="108">
        <v>41481</v>
      </c>
      <c r="AY428" s="114">
        <v>20522</v>
      </c>
      <c r="AZ428" s="108">
        <v>37876</v>
      </c>
      <c r="BA428" s="114">
        <v>16830</v>
      </c>
      <c r="BB428" s="108">
        <v>33950</v>
      </c>
      <c r="BC428" s="114">
        <v>18119</v>
      </c>
      <c r="BD428" s="108">
        <v>31243</v>
      </c>
      <c r="BE428" s="114">
        <v>19778</v>
      </c>
      <c r="BF428" s="108">
        <v>26692</v>
      </c>
      <c r="BG428" s="114">
        <v>10392</v>
      </c>
      <c r="BH428" s="108">
        <v>14758</v>
      </c>
      <c r="BI428" s="114">
        <v>11539</v>
      </c>
      <c r="BJ428" s="108">
        <v>18397</v>
      </c>
      <c r="BK428" s="114">
        <v>11475</v>
      </c>
      <c r="BL428" s="108">
        <v>21282</v>
      </c>
      <c r="BM428" s="104">
        <v>8456</v>
      </c>
      <c r="BN428" s="108">
        <v>13273</v>
      </c>
      <c r="BO428" s="104">
        <v>7326</v>
      </c>
      <c r="BP428" s="107">
        <v>7730</v>
      </c>
      <c r="BQ428" s="104">
        <v>7532</v>
      </c>
      <c r="BR428" s="108">
        <v>20768</v>
      </c>
      <c r="BS428" s="104">
        <v>8061</v>
      </c>
      <c r="BT428" s="108">
        <v>11848</v>
      </c>
      <c r="BU428" s="104">
        <v>5791</v>
      </c>
      <c r="BV428" s="107">
        <v>6660</v>
      </c>
      <c r="BW428" s="104">
        <v>4318</v>
      </c>
      <c r="BX428" s="108">
        <v>14606</v>
      </c>
      <c r="BY428" s="104">
        <v>6746</v>
      </c>
      <c r="BZ428" s="107">
        <v>4968</v>
      </c>
      <c r="CA428" s="104">
        <v>4898</v>
      </c>
      <c r="CB428" s="107">
        <v>8700</v>
      </c>
      <c r="CC428" s="104">
        <v>4517</v>
      </c>
      <c r="CD428" s="107">
        <v>8218</v>
      </c>
      <c r="CE428" s="104">
        <v>3069</v>
      </c>
      <c r="CF428" s="107">
        <v>2853</v>
      </c>
      <c r="CG428" s="104">
        <v>2178</v>
      </c>
      <c r="CH428" s="107">
        <v>5012</v>
      </c>
      <c r="CI428" s="104">
        <v>2961</v>
      </c>
      <c r="CJ428" s="107">
        <v>3465</v>
      </c>
      <c r="CK428" s="104">
        <v>2960</v>
      </c>
      <c r="CL428" s="107">
        <v>3291</v>
      </c>
      <c r="CM428" s="104">
        <v>2898</v>
      </c>
      <c r="CN428" s="107">
        <v>2137</v>
      </c>
      <c r="CO428" s="104">
        <v>2105</v>
      </c>
      <c r="CP428" s="107">
        <v>3841</v>
      </c>
      <c r="CQ428" s="104">
        <v>1664</v>
      </c>
      <c r="CR428" s="106">
        <v>698</v>
      </c>
      <c r="CS428" s="104">
        <v>1901</v>
      </c>
      <c r="CT428" s="106">
        <v>553</v>
      </c>
      <c r="CU428" s="104">
        <v>1167</v>
      </c>
      <c r="CV428" s="102"/>
      <c r="CW428" s="103">
        <v>299</v>
      </c>
      <c r="CX428" s="102"/>
      <c r="CY428" s="103">
        <v>505</v>
      </c>
      <c r="CZ428" s="102"/>
      <c r="DA428" s="103">
        <v>703</v>
      </c>
      <c r="DB428" s="102"/>
      <c r="DC428" s="103">
        <v>703</v>
      </c>
      <c r="DD428" s="102"/>
      <c r="DE428" s="103">
        <v>244</v>
      </c>
      <c r="DF428" s="102"/>
      <c r="DG428" s="103">
        <v>325</v>
      </c>
      <c r="DH428" s="102"/>
      <c r="DI428" s="102"/>
      <c r="DJ428" s="106">
        <v>161</v>
      </c>
      <c r="DK428" s="102"/>
      <c r="DL428" s="102"/>
      <c r="DM428" s="102"/>
      <c r="DN428" s="102"/>
      <c r="DO428" s="102"/>
      <c r="DP428" s="102"/>
      <c r="DQ428" s="102"/>
      <c r="DR428" s="102"/>
      <c r="DS428" s="102"/>
      <c r="DT428" s="102"/>
      <c r="DU428" s="102"/>
      <c r="DV428" s="102"/>
      <c r="DW428" s="102"/>
      <c r="DX428" s="102"/>
    </row>
    <row r="429" spans="1:128" x14ac:dyDescent="0.2">
      <c r="A429" s="105" t="s">
        <v>504</v>
      </c>
      <c r="B429" s="102"/>
      <c r="C429" s="103">
        <v>310</v>
      </c>
      <c r="D429" s="102"/>
      <c r="E429" s="103">
        <v>486</v>
      </c>
      <c r="F429" s="102"/>
      <c r="G429" s="103">
        <v>449</v>
      </c>
      <c r="H429" s="102"/>
      <c r="I429" s="103">
        <v>484</v>
      </c>
      <c r="J429" s="102"/>
      <c r="K429" s="103">
        <v>467</v>
      </c>
      <c r="L429" s="102"/>
      <c r="M429" s="103">
        <v>393</v>
      </c>
      <c r="N429" s="102"/>
      <c r="O429" s="103">
        <v>510</v>
      </c>
      <c r="P429" s="102"/>
      <c r="Q429" s="103">
        <v>428</v>
      </c>
      <c r="R429" s="110">
        <v>72</v>
      </c>
      <c r="S429" s="103">
        <v>280</v>
      </c>
      <c r="T429" s="106">
        <v>439</v>
      </c>
      <c r="U429" s="103">
        <v>434</v>
      </c>
      <c r="V429" s="106">
        <v>307</v>
      </c>
      <c r="W429" s="103">
        <v>432</v>
      </c>
      <c r="X429" s="106">
        <v>302</v>
      </c>
      <c r="Y429" s="103">
        <v>278</v>
      </c>
      <c r="Z429" s="106">
        <v>370</v>
      </c>
      <c r="AA429" s="103">
        <v>419</v>
      </c>
      <c r="AB429" s="106">
        <v>541</v>
      </c>
      <c r="AC429" s="103">
        <v>625</v>
      </c>
      <c r="AD429" s="106">
        <v>547</v>
      </c>
      <c r="AE429" s="103">
        <v>656</v>
      </c>
      <c r="AF429" s="106">
        <v>341</v>
      </c>
      <c r="AG429" s="103">
        <v>720</v>
      </c>
      <c r="AH429" s="106">
        <v>210</v>
      </c>
      <c r="AI429" s="103">
        <v>410</v>
      </c>
      <c r="AJ429" s="102"/>
      <c r="AK429" s="103">
        <v>632</v>
      </c>
      <c r="AL429" s="106">
        <v>249</v>
      </c>
      <c r="AM429" s="103">
        <v>755</v>
      </c>
      <c r="AN429" s="110">
        <v>58</v>
      </c>
      <c r="AO429" s="103">
        <v>613</v>
      </c>
      <c r="AP429" s="110">
        <v>66</v>
      </c>
      <c r="AQ429" s="103">
        <v>548</v>
      </c>
      <c r="AR429" s="110">
        <v>22</v>
      </c>
      <c r="AS429" s="103">
        <v>492</v>
      </c>
      <c r="AT429" s="110">
        <v>67</v>
      </c>
      <c r="AU429" s="103">
        <v>507</v>
      </c>
      <c r="AV429" s="110">
        <v>22</v>
      </c>
      <c r="AW429" s="103">
        <v>725</v>
      </c>
      <c r="AX429" s="110">
        <v>45</v>
      </c>
      <c r="AY429" s="103">
        <v>578</v>
      </c>
      <c r="AZ429" s="102"/>
      <c r="BA429" s="103">
        <v>377</v>
      </c>
      <c r="BB429" s="102"/>
      <c r="BC429" s="103">
        <v>560</v>
      </c>
      <c r="BD429" s="102"/>
      <c r="BE429" s="103">
        <v>570</v>
      </c>
      <c r="BF429" s="102"/>
      <c r="BG429" s="103">
        <v>254</v>
      </c>
      <c r="BH429" s="102"/>
      <c r="BI429" s="103">
        <v>223</v>
      </c>
      <c r="BJ429" s="102"/>
      <c r="BK429" s="103">
        <v>326</v>
      </c>
      <c r="BL429" s="110">
        <v>23</v>
      </c>
      <c r="BM429" s="103">
        <v>317</v>
      </c>
      <c r="BN429" s="102"/>
      <c r="BO429" s="103">
        <v>484</v>
      </c>
      <c r="BP429" s="102"/>
      <c r="BQ429" s="103">
        <v>237</v>
      </c>
      <c r="BR429" s="110">
        <v>29</v>
      </c>
      <c r="BS429" s="103">
        <v>421</v>
      </c>
      <c r="BT429" s="110">
        <v>70</v>
      </c>
      <c r="BU429" s="103">
        <v>301</v>
      </c>
      <c r="BV429" s="110">
        <v>51</v>
      </c>
      <c r="BW429" s="103">
        <v>119</v>
      </c>
      <c r="BX429" s="110">
        <v>49</v>
      </c>
      <c r="BY429" s="103">
        <v>148</v>
      </c>
      <c r="BZ429" s="106">
        <v>360</v>
      </c>
      <c r="CA429" s="103">
        <v>210</v>
      </c>
      <c r="CB429" s="106">
        <v>480</v>
      </c>
      <c r="CC429" s="103">
        <v>332</v>
      </c>
      <c r="CD429" s="106">
        <v>437</v>
      </c>
      <c r="CE429" s="103">
        <v>342</v>
      </c>
      <c r="CF429" s="106">
        <v>393</v>
      </c>
      <c r="CG429" s="103">
        <v>288</v>
      </c>
      <c r="CH429" s="106">
        <v>505</v>
      </c>
      <c r="CI429" s="103">
        <v>319</v>
      </c>
      <c r="CJ429" s="106">
        <v>322</v>
      </c>
      <c r="CK429" s="103">
        <v>187</v>
      </c>
      <c r="CL429" s="106">
        <v>225</v>
      </c>
      <c r="CM429" s="103">
        <v>293</v>
      </c>
      <c r="CN429" s="106">
        <v>699</v>
      </c>
      <c r="CO429" s="103">
        <v>317</v>
      </c>
      <c r="CP429" s="106">
        <v>188</v>
      </c>
      <c r="CQ429" s="103">
        <v>305</v>
      </c>
      <c r="CR429" s="102"/>
      <c r="CS429" s="103">
        <v>330</v>
      </c>
      <c r="CT429" s="102"/>
      <c r="CU429" s="103">
        <v>311</v>
      </c>
      <c r="CV429" s="102"/>
      <c r="CW429" s="103">
        <v>284</v>
      </c>
      <c r="CX429" s="102"/>
      <c r="CY429" s="103">
        <v>339</v>
      </c>
      <c r="CZ429" s="102"/>
      <c r="DA429" s="103">
        <v>296</v>
      </c>
      <c r="DB429" s="102"/>
      <c r="DC429" s="103">
        <v>269</v>
      </c>
      <c r="DD429" s="102"/>
      <c r="DE429" s="103">
        <v>357</v>
      </c>
      <c r="DF429" s="102"/>
      <c r="DG429" s="103">
        <v>199</v>
      </c>
      <c r="DH429" s="102"/>
      <c r="DI429" s="102"/>
      <c r="DJ429" s="102"/>
      <c r="DK429" s="102"/>
      <c r="DL429" s="102"/>
      <c r="DM429" s="102"/>
      <c r="DN429" s="102"/>
      <c r="DO429" s="102"/>
      <c r="DP429" s="102"/>
      <c r="DQ429" s="102"/>
      <c r="DR429" s="102"/>
      <c r="DS429" s="102"/>
      <c r="DT429" s="102"/>
      <c r="DU429" s="102"/>
      <c r="DV429" s="102"/>
      <c r="DW429" s="102"/>
      <c r="DX429" s="102"/>
    </row>
    <row r="430" spans="1:128" x14ac:dyDescent="0.2">
      <c r="A430" s="105" t="s">
        <v>772</v>
      </c>
      <c r="B430" s="113">
        <v>2991825</v>
      </c>
      <c r="C430" s="102"/>
      <c r="D430" s="113">
        <v>3869976</v>
      </c>
      <c r="E430" s="102"/>
      <c r="F430" s="113">
        <v>2114857</v>
      </c>
      <c r="G430" s="102"/>
      <c r="H430" s="113">
        <v>1852226</v>
      </c>
      <c r="I430" s="102"/>
      <c r="J430" s="113">
        <v>3602244</v>
      </c>
      <c r="K430" s="102"/>
      <c r="L430" s="113">
        <v>2197418</v>
      </c>
      <c r="M430" s="102"/>
      <c r="N430" s="113">
        <v>2623012</v>
      </c>
      <c r="O430" s="102"/>
      <c r="P430" s="113">
        <v>4095892</v>
      </c>
      <c r="Q430" s="102"/>
      <c r="R430" s="113">
        <v>2275686</v>
      </c>
      <c r="S430" s="102"/>
      <c r="T430" s="113">
        <v>2821666</v>
      </c>
      <c r="U430" s="102"/>
      <c r="V430" s="113">
        <v>4666043</v>
      </c>
      <c r="W430" s="102"/>
      <c r="X430" s="113">
        <v>2619770</v>
      </c>
      <c r="Y430" s="102"/>
      <c r="Z430" s="113">
        <v>3148089</v>
      </c>
      <c r="AA430" s="102"/>
      <c r="AB430" s="113">
        <v>4867196</v>
      </c>
      <c r="AC430" s="102"/>
      <c r="AD430" s="113">
        <v>2150754</v>
      </c>
      <c r="AE430" s="102"/>
      <c r="AF430" s="113">
        <v>2475859</v>
      </c>
      <c r="AG430" s="102"/>
      <c r="AH430" s="113">
        <v>4139712</v>
      </c>
      <c r="AI430" s="102"/>
      <c r="AJ430" s="113">
        <v>2710828</v>
      </c>
      <c r="AK430" s="102"/>
      <c r="AL430" s="113">
        <v>3112335</v>
      </c>
      <c r="AM430" s="102"/>
      <c r="AN430" s="113">
        <v>4863228</v>
      </c>
      <c r="AO430" s="102"/>
      <c r="AP430" s="113">
        <v>1883832</v>
      </c>
      <c r="AQ430" s="102"/>
      <c r="AR430" s="113">
        <v>3071050</v>
      </c>
      <c r="AS430" s="102"/>
      <c r="AT430" s="113">
        <v>4440502</v>
      </c>
      <c r="AU430" s="102"/>
      <c r="AV430" s="113">
        <v>3171512</v>
      </c>
      <c r="AW430" s="102"/>
      <c r="AX430" s="113">
        <v>3148125</v>
      </c>
      <c r="AY430" s="102"/>
      <c r="AZ430" s="113">
        <v>3551755</v>
      </c>
      <c r="BA430" s="102"/>
      <c r="BB430" s="113">
        <v>2165324</v>
      </c>
      <c r="BC430" s="102"/>
      <c r="BD430" s="113">
        <v>1995019</v>
      </c>
      <c r="BE430" s="102"/>
      <c r="BF430" s="113">
        <v>4815623</v>
      </c>
      <c r="BG430" s="102"/>
      <c r="BH430" s="113">
        <v>2675756</v>
      </c>
      <c r="BI430" s="102"/>
      <c r="BJ430" s="113">
        <v>2142120</v>
      </c>
      <c r="BK430" s="102"/>
      <c r="BL430" s="113">
        <v>5859198</v>
      </c>
      <c r="BM430" s="102"/>
      <c r="BN430" s="113">
        <v>2245422</v>
      </c>
      <c r="BO430" s="102"/>
      <c r="BP430" s="113">
        <v>2010249</v>
      </c>
      <c r="BQ430" s="102"/>
      <c r="BR430" s="113">
        <v>4180692</v>
      </c>
      <c r="BS430" s="102"/>
      <c r="BT430" s="112">
        <v>218161</v>
      </c>
      <c r="BU430" s="102"/>
      <c r="BV430" s="102"/>
      <c r="BW430" s="102"/>
      <c r="BX430" s="102"/>
      <c r="BY430" s="102"/>
      <c r="BZ430" s="102"/>
      <c r="CA430" s="102"/>
      <c r="CB430" s="102"/>
      <c r="CC430" s="102"/>
      <c r="CD430" s="102"/>
      <c r="CE430" s="102"/>
      <c r="CF430" s="108">
        <v>22677</v>
      </c>
      <c r="CG430" s="102"/>
      <c r="CH430" s="102"/>
      <c r="CI430" s="102"/>
      <c r="CJ430" s="108">
        <v>25966</v>
      </c>
      <c r="CK430" s="102"/>
      <c r="CL430" s="102"/>
      <c r="CM430" s="102"/>
      <c r="CN430" s="102"/>
      <c r="CO430" s="102"/>
      <c r="CP430" s="102"/>
      <c r="CQ430" s="102"/>
      <c r="CR430" s="102"/>
      <c r="CS430" s="102"/>
      <c r="CT430" s="102"/>
      <c r="CU430" s="102"/>
      <c r="CV430" s="102"/>
      <c r="CW430" s="102"/>
      <c r="CX430" s="102"/>
      <c r="CY430" s="102"/>
      <c r="CZ430" s="102"/>
      <c r="DA430" s="102"/>
      <c r="DB430" s="102"/>
      <c r="DC430" s="102"/>
      <c r="DD430" s="102"/>
      <c r="DE430" s="102"/>
      <c r="DF430" s="102"/>
      <c r="DG430" s="102"/>
      <c r="DH430" s="102"/>
      <c r="DI430" s="102"/>
      <c r="DJ430" s="102"/>
      <c r="DK430" s="102"/>
      <c r="DL430" s="102"/>
      <c r="DM430" s="102"/>
      <c r="DN430" s="102"/>
      <c r="DO430" s="102"/>
      <c r="DP430" s="102"/>
      <c r="DQ430" s="102"/>
      <c r="DR430" s="102"/>
      <c r="DS430" s="102"/>
      <c r="DT430" s="102"/>
      <c r="DU430" s="102"/>
      <c r="DV430" s="102"/>
      <c r="DW430" s="102"/>
      <c r="DX430" s="102"/>
    </row>
    <row r="431" spans="1:128" x14ac:dyDescent="0.2">
      <c r="A431" s="105" t="s">
        <v>506</v>
      </c>
      <c r="B431" s="102"/>
      <c r="C431" s="109">
        <v>67</v>
      </c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  <c r="Z431" s="102"/>
      <c r="AA431" s="102"/>
      <c r="AB431" s="102"/>
      <c r="AC431" s="102"/>
      <c r="AD431" s="102"/>
      <c r="AE431" s="102"/>
      <c r="AF431" s="102"/>
      <c r="AG431" s="102"/>
      <c r="AH431" s="102"/>
      <c r="AI431" s="102"/>
      <c r="AJ431" s="102"/>
      <c r="AK431" s="102"/>
      <c r="AL431" s="102"/>
      <c r="AM431" s="102"/>
      <c r="AN431" s="102"/>
      <c r="AO431" s="102"/>
      <c r="AP431" s="102"/>
      <c r="AQ431" s="102"/>
      <c r="AR431" s="102"/>
      <c r="AS431" s="102"/>
      <c r="AT431" s="102"/>
      <c r="AU431" s="102"/>
      <c r="AV431" s="102"/>
      <c r="AW431" s="102"/>
      <c r="AX431" s="102"/>
      <c r="AY431" s="102"/>
      <c r="AZ431" s="102"/>
      <c r="BA431" s="102"/>
      <c r="BB431" s="102"/>
      <c r="BC431" s="102"/>
      <c r="BD431" s="102"/>
      <c r="BE431" s="102"/>
      <c r="BF431" s="102"/>
      <c r="BG431" s="102"/>
      <c r="BH431" s="102"/>
      <c r="BI431" s="102"/>
      <c r="BJ431" s="102"/>
      <c r="BK431" s="102"/>
      <c r="BL431" s="102"/>
      <c r="BM431" s="102"/>
      <c r="BN431" s="102"/>
      <c r="BO431" s="102"/>
      <c r="BP431" s="102"/>
      <c r="BQ431" s="102"/>
      <c r="BR431" s="102"/>
      <c r="BS431" s="102"/>
      <c r="BT431" s="102"/>
      <c r="BU431" s="102"/>
      <c r="BV431" s="102"/>
      <c r="BW431" s="102"/>
      <c r="BX431" s="102"/>
      <c r="BY431" s="102"/>
      <c r="BZ431" s="102"/>
      <c r="CA431" s="102"/>
      <c r="CB431" s="102"/>
      <c r="CC431" s="102"/>
      <c r="CD431" s="102"/>
      <c r="CE431" s="102"/>
      <c r="CF431" s="102"/>
      <c r="CG431" s="102"/>
      <c r="CH431" s="102"/>
      <c r="CI431" s="102"/>
      <c r="CJ431" s="102"/>
      <c r="CK431" s="102"/>
      <c r="CL431" s="102"/>
      <c r="CM431" s="102"/>
      <c r="CN431" s="102"/>
      <c r="CO431" s="102"/>
      <c r="CP431" s="102"/>
      <c r="CQ431" s="102"/>
      <c r="CR431" s="102"/>
      <c r="CS431" s="102"/>
      <c r="CT431" s="102"/>
      <c r="CU431" s="102"/>
      <c r="CV431" s="102"/>
      <c r="CW431" s="102"/>
      <c r="CX431" s="102"/>
      <c r="CY431" s="102"/>
      <c r="CZ431" s="102"/>
      <c r="DA431" s="102"/>
      <c r="DB431" s="102"/>
      <c r="DC431" s="102"/>
      <c r="DD431" s="102"/>
      <c r="DE431" s="102"/>
      <c r="DF431" s="102"/>
      <c r="DG431" s="102"/>
      <c r="DH431" s="102"/>
      <c r="DI431" s="102"/>
      <c r="DJ431" s="102"/>
      <c r="DK431" s="102"/>
      <c r="DL431" s="102"/>
      <c r="DM431" s="102"/>
      <c r="DN431" s="102"/>
      <c r="DO431" s="102"/>
      <c r="DP431" s="102"/>
      <c r="DQ431" s="102"/>
      <c r="DR431" s="102"/>
      <c r="DS431" s="102"/>
      <c r="DT431" s="102"/>
      <c r="DU431" s="102"/>
      <c r="DV431" s="102"/>
      <c r="DW431" s="102"/>
      <c r="DX431" s="102"/>
    </row>
    <row r="432" spans="1:128" x14ac:dyDescent="0.2">
      <c r="A432" s="105" t="s">
        <v>509</v>
      </c>
      <c r="B432" s="102"/>
      <c r="C432" s="102"/>
      <c r="D432" s="102"/>
      <c r="E432" s="102"/>
      <c r="F432" s="102"/>
      <c r="G432" s="103">
        <v>761</v>
      </c>
      <c r="H432" s="102"/>
      <c r="I432" s="103">
        <v>758</v>
      </c>
      <c r="J432" s="102"/>
      <c r="K432" s="103">
        <v>507</v>
      </c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4">
        <v>2823</v>
      </c>
      <c r="X432" s="102"/>
      <c r="Y432" s="102"/>
      <c r="Z432" s="102"/>
      <c r="AA432" s="102"/>
      <c r="AB432" s="102"/>
      <c r="AC432" s="102"/>
      <c r="AD432" s="102"/>
      <c r="AE432" s="102"/>
      <c r="AF432" s="102"/>
      <c r="AG432" s="102"/>
      <c r="AH432" s="102"/>
      <c r="AI432" s="102"/>
      <c r="AJ432" s="102"/>
      <c r="AK432" s="102"/>
      <c r="AL432" s="102"/>
      <c r="AM432" s="102"/>
      <c r="AN432" s="102"/>
      <c r="AO432" s="102"/>
      <c r="AP432" s="102"/>
      <c r="AQ432" s="102"/>
      <c r="AR432" s="102"/>
      <c r="AS432" s="104">
        <v>2622</v>
      </c>
      <c r="AT432" s="102"/>
      <c r="AU432" s="102"/>
      <c r="AV432" s="102"/>
      <c r="AW432" s="104">
        <v>2544</v>
      </c>
      <c r="AX432" s="102"/>
      <c r="AY432" s="102"/>
      <c r="AZ432" s="102"/>
      <c r="BA432" s="102"/>
      <c r="BB432" s="102"/>
      <c r="BC432" s="102"/>
      <c r="BD432" s="102"/>
      <c r="BE432" s="102"/>
      <c r="BF432" s="102"/>
      <c r="BG432" s="102"/>
      <c r="BH432" s="102"/>
      <c r="BI432" s="102"/>
      <c r="BJ432" s="102"/>
      <c r="BK432" s="102"/>
      <c r="BL432" s="102"/>
      <c r="BM432" s="102"/>
      <c r="BN432" s="102"/>
      <c r="BO432" s="102"/>
      <c r="BP432" s="102"/>
      <c r="BQ432" s="102"/>
      <c r="BR432" s="102"/>
      <c r="BS432" s="102"/>
      <c r="BT432" s="102"/>
      <c r="BU432" s="102"/>
      <c r="BV432" s="102"/>
      <c r="BW432" s="102"/>
      <c r="BX432" s="102"/>
      <c r="BY432" s="102"/>
      <c r="BZ432" s="102"/>
      <c r="CA432" s="102"/>
      <c r="CB432" s="102"/>
      <c r="CC432" s="102"/>
      <c r="CD432" s="102"/>
      <c r="CE432" s="102"/>
      <c r="CF432" s="102"/>
      <c r="CG432" s="102"/>
      <c r="CH432" s="102"/>
      <c r="CI432" s="102"/>
      <c r="CJ432" s="102"/>
      <c r="CK432" s="102"/>
      <c r="CL432" s="102"/>
      <c r="CM432" s="102"/>
      <c r="CN432" s="102"/>
      <c r="CO432" s="102"/>
      <c r="CP432" s="102"/>
      <c r="CQ432" s="102"/>
      <c r="CR432" s="102"/>
      <c r="CS432" s="102"/>
      <c r="CT432" s="102"/>
      <c r="CU432" s="102"/>
      <c r="CV432" s="102"/>
      <c r="CW432" s="102"/>
      <c r="CX432" s="102"/>
      <c r="CY432" s="102"/>
      <c r="CZ432" s="102"/>
      <c r="DA432" s="102"/>
      <c r="DB432" s="102"/>
      <c r="DC432" s="102"/>
      <c r="DD432" s="102"/>
      <c r="DE432" s="102"/>
      <c r="DF432" s="102"/>
      <c r="DG432" s="102"/>
      <c r="DH432" s="102"/>
      <c r="DI432" s="102"/>
      <c r="DJ432" s="102"/>
      <c r="DK432" s="102"/>
      <c r="DL432" s="102"/>
      <c r="DM432" s="102"/>
      <c r="DN432" s="102"/>
      <c r="DO432" s="102"/>
      <c r="DP432" s="102"/>
      <c r="DQ432" s="102"/>
      <c r="DR432" s="102"/>
      <c r="DS432" s="102"/>
      <c r="DT432" s="102"/>
      <c r="DU432" s="102"/>
      <c r="DV432" s="102"/>
      <c r="DW432" s="102"/>
      <c r="DX432" s="102"/>
    </row>
    <row r="433" spans="1:128" x14ac:dyDescent="0.2">
      <c r="A433" s="105" t="s">
        <v>511</v>
      </c>
      <c r="B433" s="102"/>
      <c r="C433" s="109">
        <v>92</v>
      </c>
      <c r="D433" s="102"/>
      <c r="E433" s="109">
        <v>32</v>
      </c>
      <c r="F433" s="102"/>
      <c r="G433" s="109">
        <v>28</v>
      </c>
      <c r="H433" s="102"/>
      <c r="I433" s="109">
        <v>59</v>
      </c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  <c r="Z433" s="102"/>
      <c r="AA433" s="102"/>
      <c r="AB433" s="102"/>
      <c r="AC433" s="102"/>
      <c r="AD433" s="102"/>
      <c r="AE433" s="102"/>
      <c r="AF433" s="102"/>
      <c r="AG433" s="102"/>
      <c r="AH433" s="102"/>
      <c r="AI433" s="102"/>
      <c r="AJ433" s="102"/>
      <c r="AK433" s="102"/>
      <c r="AL433" s="102"/>
      <c r="AM433" s="102"/>
      <c r="AN433" s="102"/>
      <c r="AO433" s="102"/>
      <c r="AP433" s="102"/>
      <c r="AQ433" s="102"/>
      <c r="AR433" s="102"/>
      <c r="AS433" s="102"/>
      <c r="AT433" s="102"/>
      <c r="AU433" s="109">
        <v>60</v>
      </c>
      <c r="AV433" s="102"/>
      <c r="AW433" s="102"/>
      <c r="AX433" s="102"/>
      <c r="AY433" s="102"/>
      <c r="AZ433" s="102"/>
      <c r="BA433" s="102"/>
      <c r="BB433" s="102"/>
      <c r="BC433" s="102"/>
      <c r="BD433" s="102"/>
      <c r="BE433" s="102"/>
      <c r="BF433" s="102"/>
      <c r="BG433" s="102"/>
      <c r="BH433" s="102"/>
      <c r="BI433" s="102"/>
      <c r="BJ433" s="102"/>
      <c r="BK433" s="109">
        <v>30</v>
      </c>
      <c r="BL433" s="102"/>
      <c r="BM433" s="102"/>
      <c r="BN433" s="102"/>
      <c r="BO433" s="109">
        <v>59</v>
      </c>
      <c r="BP433" s="102"/>
      <c r="BQ433" s="102"/>
      <c r="BR433" s="102"/>
      <c r="BS433" s="102"/>
      <c r="BT433" s="102"/>
      <c r="BU433" s="102"/>
      <c r="BV433" s="102"/>
      <c r="BW433" s="102"/>
      <c r="BX433" s="102"/>
      <c r="BY433" s="102"/>
      <c r="BZ433" s="102"/>
      <c r="CA433" s="102"/>
      <c r="CB433" s="102"/>
      <c r="CC433" s="102"/>
      <c r="CD433" s="102"/>
      <c r="CE433" s="102"/>
      <c r="CF433" s="102"/>
      <c r="CG433" s="102"/>
      <c r="CH433" s="102"/>
      <c r="CI433" s="102"/>
      <c r="CJ433" s="102"/>
      <c r="CK433" s="102"/>
      <c r="CL433" s="102"/>
      <c r="CM433" s="102"/>
      <c r="CN433" s="102"/>
      <c r="CO433" s="102"/>
      <c r="CP433" s="102"/>
      <c r="CQ433" s="109">
        <v>29</v>
      </c>
      <c r="CR433" s="102"/>
      <c r="CS433" s="102"/>
      <c r="CT433" s="102"/>
      <c r="CU433" s="102"/>
      <c r="CV433" s="102"/>
      <c r="CW433" s="109">
        <v>29</v>
      </c>
      <c r="CX433" s="102"/>
      <c r="CY433" s="102"/>
      <c r="CZ433" s="102"/>
      <c r="DA433" s="102"/>
      <c r="DB433" s="102"/>
      <c r="DC433" s="102"/>
      <c r="DD433" s="102"/>
      <c r="DE433" s="102"/>
      <c r="DF433" s="102"/>
      <c r="DG433" s="102"/>
      <c r="DH433" s="102"/>
      <c r="DI433" s="102"/>
      <c r="DJ433" s="102"/>
      <c r="DK433" s="102"/>
      <c r="DL433" s="102"/>
      <c r="DM433" s="102"/>
      <c r="DN433" s="102"/>
      <c r="DO433" s="102"/>
      <c r="DP433" s="102"/>
      <c r="DQ433" s="102"/>
      <c r="DR433" s="102"/>
      <c r="DS433" s="102"/>
      <c r="DT433" s="102"/>
      <c r="DU433" s="102"/>
      <c r="DV433" s="102"/>
      <c r="DW433" s="102"/>
      <c r="DX433" s="102"/>
    </row>
    <row r="434" spans="1:128" x14ac:dyDescent="0.2">
      <c r="A434" s="105" t="s">
        <v>512</v>
      </c>
      <c r="B434" s="102"/>
      <c r="C434" s="102"/>
      <c r="D434" s="102"/>
      <c r="E434" s="103">
        <v>166</v>
      </c>
      <c r="F434" s="102"/>
      <c r="G434" s="103">
        <v>199</v>
      </c>
      <c r="H434" s="102"/>
      <c r="I434" s="103">
        <v>181</v>
      </c>
      <c r="J434" s="102"/>
      <c r="K434" s="103">
        <v>110</v>
      </c>
      <c r="L434" s="102"/>
      <c r="M434" s="103">
        <v>195</v>
      </c>
      <c r="N434" s="102"/>
      <c r="O434" s="103">
        <v>154</v>
      </c>
      <c r="P434" s="102"/>
      <c r="Q434" s="109">
        <v>66</v>
      </c>
      <c r="R434" s="102"/>
      <c r="S434" s="109">
        <v>67</v>
      </c>
      <c r="T434" s="102"/>
      <c r="U434" s="109">
        <v>30</v>
      </c>
      <c r="V434" s="102"/>
      <c r="W434" s="103">
        <v>111</v>
      </c>
      <c r="X434" s="102"/>
      <c r="Y434" s="109">
        <v>30</v>
      </c>
      <c r="Z434" s="102"/>
      <c r="AA434" s="109">
        <v>96</v>
      </c>
      <c r="AB434" s="102"/>
      <c r="AC434" s="109">
        <v>55</v>
      </c>
      <c r="AD434" s="102"/>
      <c r="AE434" s="103">
        <v>192</v>
      </c>
      <c r="AF434" s="102"/>
      <c r="AG434" s="109">
        <v>38</v>
      </c>
      <c r="AH434" s="102"/>
      <c r="AI434" s="109">
        <v>57</v>
      </c>
      <c r="AJ434" s="102"/>
      <c r="AK434" s="103">
        <v>128</v>
      </c>
      <c r="AL434" s="102"/>
      <c r="AM434" s="102"/>
      <c r="AN434" s="102"/>
      <c r="AO434" s="109">
        <v>65</v>
      </c>
      <c r="AP434" s="102"/>
      <c r="AQ434" s="109">
        <v>35</v>
      </c>
      <c r="AR434" s="102"/>
      <c r="AS434" s="103">
        <v>128</v>
      </c>
      <c r="AT434" s="102"/>
      <c r="AU434" s="102"/>
      <c r="AV434" s="102"/>
      <c r="AW434" s="102"/>
      <c r="AX434" s="102"/>
      <c r="AY434" s="103">
        <v>142</v>
      </c>
      <c r="AZ434" s="102"/>
      <c r="BA434" s="102"/>
      <c r="BB434" s="102"/>
      <c r="BC434" s="109">
        <v>98</v>
      </c>
      <c r="BD434" s="102"/>
      <c r="BE434" s="109">
        <v>32</v>
      </c>
      <c r="BF434" s="102"/>
      <c r="BG434" s="109">
        <v>66</v>
      </c>
      <c r="BH434" s="102"/>
      <c r="BI434" s="109">
        <v>62</v>
      </c>
      <c r="BJ434" s="102"/>
      <c r="BK434" s="109">
        <v>76</v>
      </c>
      <c r="BL434" s="102"/>
      <c r="BM434" s="102"/>
      <c r="BN434" s="102"/>
      <c r="BO434" s="109">
        <v>93</v>
      </c>
      <c r="BP434" s="102"/>
      <c r="BQ434" s="109">
        <v>72</v>
      </c>
      <c r="BR434" s="102"/>
      <c r="BS434" s="103">
        <v>136</v>
      </c>
      <c r="BT434" s="102"/>
      <c r="BU434" s="102"/>
      <c r="BV434" s="102"/>
      <c r="BW434" s="102"/>
      <c r="BX434" s="102"/>
      <c r="BY434" s="102"/>
      <c r="BZ434" s="102"/>
      <c r="CA434" s="102"/>
      <c r="CB434" s="102"/>
      <c r="CC434" s="109">
        <v>63</v>
      </c>
      <c r="CD434" s="102"/>
      <c r="CE434" s="109">
        <v>33</v>
      </c>
      <c r="CF434" s="102"/>
      <c r="CG434" s="102"/>
      <c r="CH434" s="102"/>
      <c r="CI434" s="102"/>
      <c r="CJ434" s="102"/>
      <c r="CK434" s="109">
        <v>62</v>
      </c>
      <c r="CL434" s="102"/>
      <c r="CM434" s="102"/>
      <c r="CN434" s="102"/>
      <c r="CO434" s="109">
        <v>65</v>
      </c>
      <c r="CP434" s="102"/>
      <c r="CQ434" s="102"/>
      <c r="CR434" s="102"/>
      <c r="CS434" s="102"/>
      <c r="CT434" s="102"/>
      <c r="CU434" s="109">
        <v>93</v>
      </c>
      <c r="CV434" s="102"/>
      <c r="CW434" s="102"/>
      <c r="CX434" s="102"/>
      <c r="CY434" s="102"/>
      <c r="CZ434" s="102"/>
      <c r="DA434" s="102"/>
      <c r="DB434" s="102"/>
      <c r="DC434" s="109">
        <v>94</v>
      </c>
      <c r="DD434" s="102"/>
      <c r="DE434" s="109">
        <v>94</v>
      </c>
      <c r="DF434" s="102"/>
      <c r="DG434" s="109">
        <v>71</v>
      </c>
      <c r="DH434" s="102"/>
      <c r="DI434" s="102"/>
      <c r="DJ434" s="102"/>
      <c r="DK434" s="102"/>
      <c r="DL434" s="102"/>
      <c r="DM434" s="102"/>
      <c r="DN434" s="102"/>
      <c r="DO434" s="102"/>
      <c r="DP434" s="102"/>
      <c r="DQ434" s="102"/>
      <c r="DR434" s="102"/>
      <c r="DS434" s="102"/>
      <c r="DT434" s="102"/>
      <c r="DU434" s="102"/>
      <c r="DV434" s="102"/>
      <c r="DW434" s="102"/>
      <c r="DX434" s="102"/>
    </row>
    <row r="435" spans="1:128" x14ac:dyDescent="0.2">
      <c r="A435" s="105" t="s">
        <v>514</v>
      </c>
      <c r="B435" s="102"/>
      <c r="C435" s="103">
        <v>714</v>
      </c>
      <c r="D435" s="108">
        <v>12500</v>
      </c>
      <c r="E435" s="103">
        <v>939</v>
      </c>
      <c r="F435" s="108">
        <v>15071</v>
      </c>
      <c r="G435" s="103">
        <v>755</v>
      </c>
      <c r="H435" s="107">
        <v>6559</v>
      </c>
      <c r="I435" s="103">
        <v>687</v>
      </c>
      <c r="J435" s="108">
        <v>30823</v>
      </c>
      <c r="K435" s="103">
        <v>639</v>
      </c>
      <c r="L435" s="108">
        <v>11515</v>
      </c>
      <c r="M435" s="103">
        <v>646</v>
      </c>
      <c r="N435" s="108">
        <v>10651</v>
      </c>
      <c r="O435" s="103">
        <v>963</v>
      </c>
      <c r="P435" s="107">
        <v>3550</v>
      </c>
      <c r="Q435" s="103">
        <v>465</v>
      </c>
      <c r="R435" s="108">
        <v>26532</v>
      </c>
      <c r="S435" s="103">
        <v>675</v>
      </c>
      <c r="T435" s="108">
        <v>39165</v>
      </c>
      <c r="U435" s="103">
        <v>875</v>
      </c>
      <c r="V435" s="102"/>
      <c r="W435" s="103">
        <v>698</v>
      </c>
      <c r="X435" s="102"/>
      <c r="Y435" s="103">
        <v>495</v>
      </c>
      <c r="Z435" s="102"/>
      <c r="AA435" s="103">
        <v>349</v>
      </c>
      <c r="AB435" s="102"/>
      <c r="AC435" s="103">
        <v>160</v>
      </c>
      <c r="AD435" s="102"/>
      <c r="AE435" s="109">
        <v>88</v>
      </c>
      <c r="AF435" s="102"/>
      <c r="AG435" s="109">
        <v>70</v>
      </c>
      <c r="AH435" s="102"/>
      <c r="AI435" s="103">
        <v>396</v>
      </c>
      <c r="AJ435" s="102"/>
      <c r="AK435" s="109">
        <v>38</v>
      </c>
      <c r="AL435" s="102"/>
      <c r="AM435" s="109">
        <v>56</v>
      </c>
      <c r="AN435" s="102"/>
      <c r="AO435" s="109">
        <v>92</v>
      </c>
      <c r="AP435" s="102"/>
      <c r="AQ435" s="109">
        <v>86</v>
      </c>
      <c r="AR435" s="102"/>
      <c r="AS435" s="103">
        <v>173</v>
      </c>
      <c r="AT435" s="102"/>
      <c r="AU435" s="109">
        <v>54</v>
      </c>
      <c r="AV435" s="102"/>
      <c r="AW435" s="103">
        <v>187</v>
      </c>
      <c r="AX435" s="102"/>
      <c r="AY435" s="103">
        <v>207</v>
      </c>
      <c r="AZ435" s="102"/>
      <c r="BA435" s="103">
        <v>134</v>
      </c>
      <c r="BB435" s="102"/>
      <c r="BC435" s="102"/>
      <c r="BD435" s="102"/>
      <c r="BE435" s="103">
        <v>144</v>
      </c>
      <c r="BF435" s="102"/>
      <c r="BG435" s="109">
        <v>95</v>
      </c>
      <c r="BH435" s="102"/>
      <c r="BI435" s="109">
        <v>54</v>
      </c>
      <c r="BJ435" s="102"/>
      <c r="BK435" s="109">
        <v>37</v>
      </c>
      <c r="BL435" s="102"/>
      <c r="BM435" s="103">
        <v>112</v>
      </c>
      <c r="BN435" s="102"/>
      <c r="BO435" s="109">
        <v>96</v>
      </c>
      <c r="BP435" s="102"/>
      <c r="BQ435" s="109">
        <v>73</v>
      </c>
      <c r="BR435" s="102"/>
      <c r="BS435" s="103">
        <v>169</v>
      </c>
      <c r="BT435" s="102"/>
      <c r="BU435" s="103">
        <v>122</v>
      </c>
      <c r="BV435" s="102"/>
      <c r="BW435" s="109">
        <v>86</v>
      </c>
      <c r="BX435" s="102"/>
      <c r="BY435" s="103">
        <v>107</v>
      </c>
      <c r="BZ435" s="102"/>
      <c r="CA435" s="103">
        <v>118</v>
      </c>
      <c r="CB435" s="102"/>
      <c r="CC435" s="109">
        <v>17</v>
      </c>
      <c r="CD435" s="102"/>
      <c r="CE435" s="102"/>
      <c r="CF435" s="102"/>
      <c r="CG435" s="109">
        <v>25</v>
      </c>
      <c r="CH435" s="102"/>
      <c r="CI435" s="103">
        <v>207</v>
      </c>
      <c r="CJ435" s="102"/>
      <c r="CK435" s="109">
        <v>58</v>
      </c>
      <c r="CL435" s="102"/>
      <c r="CM435" s="103">
        <v>231</v>
      </c>
      <c r="CN435" s="102"/>
      <c r="CO435" s="109">
        <v>93</v>
      </c>
      <c r="CP435" s="102"/>
      <c r="CQ435" s="109">
        <v>76</v>
      </c>
      <c r="CR435" s="102"/>
      <c r="CS435" s="103">
        <v>108</v>
      </c>
      <c r="CT435" s="102"/>
      <c r="CU435" s="109">
        <v>44</v>
      </c>
      <c r="CV435" s="102"/>
      <c r="CW435" s="109">
        <v>65</v>
      </c>
      <c r="CX435" s="102"/>
      <c r="CY435" s="103">
        <v>268</v>
      </c>
      <c r="CZ435" s="102"/>
      <c r="DA435" s="103">
        <v>161</v>
      </c>
      <c r="DB435" s="102"/>
      <c r="DC435" s="109">
        <v>66</v>
      </c>
      <c r="DD435" s="102"/>
      <c r="DE435" s="109">
        <v>39</v>
      </c>
      <c r="DF435" s="102"/>
      <c r="DG435" s="103">
        <v>153</v>
      </c>
      <c r="DH435" s="102"/>
      <c r="DI435" s="102"/>
      <c r="DJ435" s="102"/>
      <c r="DK435" s="102"/>
      <c r="DL435" s="102"/>
      <c r="DM435" s="102"/>
      <c r="DN435" s="102"/>
      <c r="DO435" s="102"/>
      <c r="DP435" s="102"/>
      <c r="DQ435" s="102"/>
      <c r="DR435" s="102"/>
      <c r="DS435" s="102"/>
      <c r="DT435" s="102"/>
      <c r="DU435" s="102"/>
      <c r="DV435" s="102"/>
      <c r="DW435" s="102"/>
      <c r="DX435" s="102"/>
    </row>
    <row r="436" spans="1:128" x14ac:dyDescent="0.2">
      <c r="A436" s="105" t="s">
        <v>518</v>
      </c>
      <c r="B436" s="102"/>
      <c r="C436" s="104">
        <v>1666</v>
      </c>
      <c r="D436" s="102"/>
      <c r="E436" s="104">
        <v>2063</v>
      </c>
      <c r="F436" s="102"/>
      <c r="G436" s="104">
        <v>2274</v>
      </c>
      <c r="H436" s="102"/>
      <c r="I436" s="104">
        <v>1175</v>
      </c>
      <c r="J436" s="102"/>
      <c r="K436" s="104">
        <v>1355</v>
      </c>
      <c r="L436" s="102"/>
      <c r="M436" s="104">
        <v>1056</v>
      </c>
      <c r="N436" s="102"/>
      <c r="O436" s="104">
        <v>1107</v>
      </c>
      <c r="P436" s="102"/>
      <c r="Q436" s="103">
        <v>893</v>
      </c>
      <c r="R436" s="102"/>
      <c r="S436" s="104">
        <v>2581</v>
      </c>
      <c r="T436" s="102"/>
      <c r="U436" s="103">
        <v>705</v>
      </c>
      <c r="V436" s="102"/>
      <c r="W436" s="104">
        <v>1529</v>
      </c>
      <c r="X436" s="102"/>
      <c r="Y436" s="104">
        <v>1003</v>
      </c>
      <c r="Z436" s="102"/>
      <c r="AA436" s="104">
        <v>1113</v>
      </c>
      <c r="AB436" s="102"/>
      <c r="AC436" s="104">
        <v>1593</v>
      </c>
      <c r="AD436" s="102"/>
      <c r="AE436" s="103">
        <v>774</v>
      </c>
      <c r="AF436" s="102"/>
      <c r="AG436" s="103">
        <v>633</v>
      </c>
      <c r="AH436" s="102"/>
      <c r="AI436" s="103">
        <v>577</v>
      </c>
      <c r="AJ436" s="102"/>
      <c r="AK436" s="103">
        <v>574</v>
      </c>
      <c r="AL436" s="102"/>
      <c r="AM436" s="103">
        <v>890</v>
      </c>
      <c r="AN436" s="102"/>
      <c r="AO436" s="103">
        <v>846</v>
      </c>
      <c r="AP436" s="102"/>
      <c r="AQ436" s="104">
        <v>1502</v>
      </c>
      <c r="AR436" s="102"/>
      <c r="AS436" s="103">
        <v>621</v>
      </c>
      <c r="AT436" s="102"/>
      <c r="AU436" s="104">
        <v>1753</v>
      </c>
      <c r="AV436" s="102"/>
      <c r="AW436" s="104">
        <v>1674</v>
      </c>
      <c r="AX436" s="102"/>
      <c r="AY436" s="104">
        <v>1794</v>
      </c>
      <c r="AZ436" s="102"/>
      <c r="BA436" s="103">
        <v>931</v>
      </c>
      <c r="BB436" s="102"/>
      <c r="BC436" s="104">
        <v>1576</v>
      </c>
      <c r="BD436" s="102"/>
      <c r="BE436" s="103">
        <v>974</v>
      </c>
      <c r="BF436" s="102"/>
      <c r="BG436" s="103">
        <v>998</v>
      </c>
      <c r="BH436" s="102"/>
      <c r="BI436" s="103">
        <v>649</v>
      </c>
      <c r="BJ436" s="102"/>
      <c r="BK436" s="103">
        <v>540</v>
      </c>
      <c r="BL436" s="102"/>
      <c r="BM436" s="103">
        <v>832</v>
      </c>
      <c r="BN436" s="102"/>
      <c r="BO436" s="103">
        <v>743</v>
      </c>
      <c r="BP436" s="102"/>
      <c r="BQ436" s="109">
        <v>41</v>
      </c>
      <c r="BR436" s="102"/>
      <c r="BS436" s="103">
        <v>283</v>
      </c>
      <c r="BT436" s="102"/>
      <c r="BU436" s="103">
        <v>339</v>
      </c>
      <c r="BV436" s="102"/>
      <c r="BW436" s="103">
        <v>320</v>
      </c>
      <c r="BX436" s="102"/>
      <c r="BY436" s="103">
        <v>459</v>
      </c>
      <c r="BZ436" s="102"/>
      <c r="CA436" s="103">
        <v>498</v>
      </c>
      <c r="CB436" s="102"/>
      <c r="CC436" s="103">
        <v>792</v>
      </c>
      <c r="CD436" s="102"/>
      <c r="CE436" s="103">
        <v>251</v>
      </c>
      <c r="CF436" s="102"/>
      <c r="CG436" s="102"/>
      <c r="CH436" s="102"/>
      <c r="CI436" s="103">
        <v>191</v>
      </c>
      <c r="CJ436" s="102"/>
      <c r="CK436" s="103">
        <v>154</v>
      </c>
      <c r="CL436" s="102"/>
      <c r="CM436" s="103">
        <v>576</v>
      </c>
      <c r="CN436" s="102"/>
      <c r="CO436" s="103">
        <v>244</v>
      </c>
      <c r="CP436" s="102"/>
      <c r="CQ436" s="103">
        <v>263</v>
      </c>
      <c r="CR436" s="102"/>
      <c r="CS436" s="103">
        <v>157</v>
      </c>
      <c r="CT436" s="102"/>
      <c r="CU436" s="103">
        <v>297</v>
      </c>
      <c r="CV436" s="102"/>
      <c r="CW436" s="103">
        <v>161</v>
      </c>
      <c r="CX436" s="102"/>
      <c r="CY436" s="103">
        <v>467</v>
      </c>
      <c r="CZ436" s="102"/>
      <c r="DA436" s="103">
        <v>117</v>
      </c>
      <c r="DB436" s="102"/>
      <c r="DC436" s="103">
        <v>121</v>
      </c>
      <c r="DD436" s="102"/>
      <c r="DE436" s="103">
        <v>186</v>
      </c>
      <c r="DF436" s="102"/>
      <c r="DG436" s="102"/>
      <c r="DH436" s="102"/>
      <c r="DI436" s="102"/>
      <c r="DJ436" s="102"/>
      <c r="DK436" s="102"/>
      <c r="DL436" s="102"/>
      <c r="DM436" s="102"/>
      <c r="DN436" s="102"/>
      <c r="DO436" s="102"/>
      <c r="DP436" s="102"/>
      <c r="DQ436" s="102"/>
      <c r="DR436" s="102"/>
      <c r="DS436" s="102"/>
      <c r="DT436" s="102"/>
      <c r="DU436" s="102"/>
      <c r="DV436" s="102"/>
      <c r="DW436" s="102"/>
      <c r="DX436" s="102"/>
    </row>
    <row r="437" spans="1:128" x14ac:dyDescent="0.2">
      <c r="A437" s="105" t="s">
        <v>519</v>
      </c>
      <c r="B437" s="102"/>
      <c r="C437" s="102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  <c r="Z437" s="102"/>
      <c r="AA437" s="102"/>
      <c r="AB437" s="102"/>
      <c r="AC437" s="102"/>
      <c r="AD437" s="102"/>
      <c r="AE437" s="102"/>
      <c r="AF437" s="102"/>
      <c r="AG437" s="102"/>
      <c r="AH437" s="102"/>
      <c r="AI437" s="102"/>
      <c r="AJ437" s="102"/>
      <c r="AK437" s="102"/>
      <c r="AL437" s="102"/>
      <c r="AM437" s="102"/>
      <c r="AN437" s="102"/>
      <c r="AO437" s="102"/>
      <c r="AP437" s="102"/>
      <c r="AQ437" s="102"/>
      <c r="AR437" s="102"/>
      <c r="AS437" s="102"/>
      <c r="AT437" s="102"/>
      <c r="AU437" s="102"/>
      <c r="AV437" s="102"/>
      <c r="AW437" s="102"/>
      <c r="AX437" s="102"/>
      <c r="AY437" s="102"/>
      <c r="AZ437" s="102"/>
      <c r="BA437" s="102"/>
      <c r="BB437" s="102"/>
      <c r="BC437" s="102"/>
      <c r="BD437" s="106">
        <v>290</v>
      </c>
      <c r="BE437" s="102"/>
      <c r="BF437" s="110">
        <v>22</v>
      </c>
      <c r="BG437" s="102"/>
      <c r="BH437" s="110">
        <v>33</v>
      </c>
      <c r="BI437" s="102"/>
      <c r="BJ437" s="110">
        <v>11</v>
      </c>
      <c r="BK437" s="102"/>
      <c r="BL437" s="110">
        <v>43</v>
      </c>
      <c r="BM437" s="102"/>
      <c r="BN437" s="106">
        <v>119</v>
      </c>
      <c r="BO437" s="102"/>
      <c r="BP437" s="110">
        <v>22</v>
      </c>
      <c r="BQ437" s="102"/>
      <c r="BR437" s="102"/>
      <c r="BS437" s="102"/>
      <c r="BT437" s="102"/>
      <c r="BU437" s="102"/>
      <c r="BV437" s="110">
        <v>11</v>
      </c>
      <c r="BW437" s="102"/>
      <c r="BX437" s="102"/>
      <c r="BY437" s="102"/>
      <c r="BZ437" s="102"/>
      <c r="CA437" s="102"/>
      <c r="CB437" s="102"/>
      <c r="CC437" s="102"/>
      <c r="CD437" s="102"/>
      <c r="CE437" s="102"/>
      <c r="CF437" s="102"/>
      <c r="CG437" s="102"/>
      <c r="CH437" s="102"/>
      <c r="CI437" s="109">
        <v>61</v>
      </c>
      <c r="CJ437" s="102"/>
      <c r="CK437" s="102"/>
      <c r="CL437" s="102"/>
      <c r="CM437" s="102"/>
      <c r="CN437" s="102"/>
      <c r="CO437" s="102"/>
      <c r="CP437" s="102"/>
      <c r="CQ437" s="102"/>
      <c r="CR437" s="102"/>
      <c r="CS437" s="102"/>
      <c r="CT437" s="102"/>
      <c r="CU437" s="102"/>
      <c r="CV437" s="102"/>
      <c r="CW437" s="102"/>
      <c r="CX437" s="102"/>
      <c r="CY437" s="102"/>
      <c r="CZ437" s="102"/>
      <c r="DA437" s="102"/>
      <c r="DB437" s="102"/>
      <c r="DC437" s="102"/>
      <c r="DD437" s="102"/>
      <c r="DE437" s="102"/>
      <c r="DF437" s="102"/>
      <c r="DG437" s="102"/>
      <c r="DH437" s="102"/>
      <c r="DI437" s="102"/>
      <c r="DJ437" s="102"/>
      <c r="DK437" s="102"/>
      <c r="DL437" s="102"/>
      <c r="DM437" s="102"/>
      <c r="DN437" s="102"/>
      <c r="DO437" s="102"/>
      <c r="DP437" s="102"/>
      <c r="DQ437" s="102"/>
      <c r="DR437" s="102"/>
      <c r="DS437" s="102"/>
      <c r="DT437" s="102"/>
      <c r="DU437" s="102"/>
      <c r="DV437" s="102"/>
      <c r="DW437" s="102"/>
      <c r="DX437" s="102"/>
    </row>
    <row r="438" spans="1:128" x14ac:dyDescent="0.2">
      <c r="A438" s="105" t="s">
        <v>522</v>
      </c>
      <c r="B438" s="102"/>
      <c r="C438" s="104">
        <v>2126</v>
      </c>
      <c r="D438" s="102"/>
      <c r="E438" s="104">
        <v>1806</v>
      </c>
      <c r="F438" s="102"/>
      <c r="G438" s="104">
        <v>4857</v>
      </c>
      <c r="H438" s="102"/>
      <c r="I438" s="104">
        <v>5238</v>
      </c>
      <c r="J438" s="102"/>
      <c r="K438" s="103">
        <v>629</v>
      </c>
      <c r="L438" s="102"/>
      <c r="M438" s="103">
        <v>201</v>
      </c>
      <c r="N438" s="102"/>
      <c r="O438" s="104">
        <v>1659</v>
      </c>
      <c r="P438" s="102"/>
      <c r="Q438" s="104">
        <v>7175</v>
      </c>
      <c r="R438" s="102"/>
      <c r="S438" s="103">
        <v>737</v>
      </c>
      <c r="T438" s="102"/>
      <c r="U438" s="104">
        <v>1831</v>
      </c>
      <c r="V438" s="102"/>
      <c r="W438" s="103">
        <v>840</v>
      </c>
      <c r="X438" s="102"/>
      <c r="Y438" s="103">
        <v>727</v>
      </c>
      <c r="Z438" s="102"/>
      <c r="AA438" s="103">
        <v>223</v>
      </c>
      <c r="AB438" s="102"/>
      <c r="AC438" s="109">
        <v>91</v>
      </c>
      <c r="AD438" s="102"/>
      <c r="AE438" s="103">
        <v>630</v>
      </c>
      <c r="AF438" s="102"/>
      <c r="AG438" s="109">
        <v>90</v>
      </c>
      <c r="AH438" s="102"/>
      <c r="AI438" s="103">
        <v>113</v>
      </c>
      <c r="AJ438" s="102"/>
      <c r="AK438" s="109">
        <v>92</v>
      </c>
      <c r="AL438" s="102"/>
      <c r="AM438" s="103">
        <v>100</v>
      </c>
      <c r="AN438" s="102"/>
      <c r="AO438" s="109">
        <v>75</v>
      </c>
      <c r="AP438" s="102"/>
      <c r="AQ438" s="109">
        <v>71</v>
      </c>
      <c r="AR438" s="102"/>
      <c r="AS438" s="102"/>
      <c r="AT438" s="102"/>
      <c r="AU438" s="109">
        <v>77</v>
      </c>
      <c r="AV438" s="102"/>
      <c r="AW438" s="109">
        <v>80</v>
      </c>
      <c r="AX438" s="102"/>
      <c r="AY438" s="102"/>
      <c r="AZ438" s="102"/>
      <c r="BA438" s="102"/>
      <c r="BB438" s="102"/>
      <c r="BC438" s="102"/>
      <c r="BD438" s="102"/>
      <c r="BE438" s="109">
        <v>33</v>
      </c>
      <c r="BF438" s="102"/>
      <c r="BG438" s="109">
        <v>87</v>
      </c>
      <c r="BH438" s="102"/>
      <c r="BI438" s="109">
        <v>30</v>
      </c>
      <c r="BJ438" s="102"/>
      <c r="BK438" s="102"/>
      <c r="BL438" s="102"/>
      <c r="BM438" s="109">
        <v>26</v>
      </c>
      <c r="BN438" s="102"/>
      <c r="BO438" s="103">
        <v>146</v>
      </c>
      <c r="BP438" s="102"/>
      <c r="BQ438" s="109">
        <v>26</v>
      </c>
      <c r="BR438" s="102"/>
      <c r="BS438" s="102"/>
      <c r="BT438" s="102"/>
      <c r="BU438" s="102"/>
      <c r="BV438" s="102"/>
      <c r="BW438" s="109">
        <v>25</v>
      </c>
      <c r="BX438" s="102"/>
      <c r="BY438" s="109">
        <v>53</v>
      </c>
      <c r="BZ438" s="102"/>
      <c r="CA438" s="102"/>
      <c r="CB438" s="102"/>
      <c r="CC438" s="109">
        <v>51</v>
      </c>
      <c r="CD438" s="102"/>
      <c r="CE438" s="102"/>
      <c r="CF438" s="102"/>
      <c r="CG438" s="102"/>
      <c r="CH438" s="102"/>
      <c r="CI438" s="102"/>
      <c r="CJ438" s="102"/>
      <c r="CK438" s="102"/>
      <c r="CL438" s="102"/>
      <c r="CM438" s="109">
        <v>33</v>
      </c>
      <c r="CN438" s="102"/>
      <c r="CO438" s="102"/>
      <c r="CP438" s="102"/>
      <c r="CQ438" s="102"/>
      <c r="CR438" s="102"/>
      <c r="CS438" s="102"/>
      <c r="CT438" s="102"/>
      <c r="CU438" s="102"/>
      <c r="CV438" s="102"/>
      <c r="CW438" s="102"/>
      <c r="CX438" s="102"/>
      <c r="CY438" s="102"/>
      <c r="CZ438" s="102"/>
      <c r="DA438" s="102"/>
      <c r="DB438" s="102"/>
      <c r="DC438" s="102"/>
      <c r="DD438" s="102"/>
      <c r="DE438" s="102"/>
      <c r="DF438" s="102"/>
      <c r="DG438" s="102"/>
      <c r="DH438" s="102"/>
      <c r="DI438" s="102"/>
      <c r="DJ438" s="102"/>
      <c r="DK438" s="102"/>
      <c r="DL438" s="102"/>
      <c r="DM438" s="102"/>
      <c r="DN438" s="102"/>
      <c r="DO438" s="102"/>
      <c r="DP438" s="102"/>
      <c r="DQ438" s="102"/>
      <c r="DR438" s="102"/>
      <c r="DS438" s="102"/>
      <c r="DT438" s="102"/>
      <c r="DU438" s="102"/>
      <c r="DV438" s="102"/>
      <c r="DW438" s="102"/>
      <c r="DX438" s="102"/>
    </row>
    <row r="439" spans="1:128" x14ac:dyDescent="0.2">
      <c r="A439" s="105" t="s">
        <v>523</v>
      </c>
      <c r="B439" s="102"/>
      <c r="C439" s="102"/>
      <c r="D439" s="102"/>
      <c r="E439" s="109">
        <v>53</v>
      </c>
      <c r="F439" s="102"/>
      <c r="G439" s="109">
        <v>26</v>
      </c>
      <c r="H439" s="102"/>
      <c r="I439" s="109">
        <v>65</v>
      </c>
      <c r="J439" s="102"/>
      <c r="K439" s="102"/>
      <c r="L439" s="102"/>
      <c r="M439" s="109">
        <v>25</v>
      </c>
      <c r="N439" s="102"/>
      <c r="O439" s="102"/>
      <c r="P439" s="102"/>
      <c r="Q439" s="109">
        <v>52</v>
      </c>
      <c r="R439" s="102"/>
      <c r="S439" s="102"/>
      <c r="T439" s="102"/>
      <c r="U439" s="109">
        <v>42</v>
      </c>
      <c r="V439" s="102"/>
      <c r="W439" s="109">
        <v>27</v>
      </c>
      <c r="X439" s="102"/>
      <c r="Y439" s="109">
        <v>36</v>
      </c>
      <c r="Z439" s="102"/>
      <c r="AA439" s="103">
        <v>118</v>
      </c>
      <c r="AB439" s="102"/>
      <c r="AC439" s="109">
        <v>50</v>
      </c>
      <c r="AD439" s="102"/>
      <c r="AE439" s="102"/>
      <c r="AF439" s="102"/>
      <c r="AG439" s="102"/>
      <c r="AH439" s="102"/>
      <c r="AI439" s="109">
        <v>28</v>
      </c>
      <c r="AJ439" s="102"/>
      <c r="AK439" s="102"/>
      <c r="AL439" s="102"/>
      <c r="AM439" s="102"/>
      <c r="AN439" s="102"/>
      <c r="AO439" s="109">
        <v>55</v>
      </c>
      <c r="AP439" s="102"/>
      <c r="AQ439" s="102"/>
      <c r="AR439" s="102"/>
      <c r="AS439" s="109">
        <v>30</v>
      </c>
      <c r="AT439" s="102"/>
      <c r="AU439" s="102"/>
      <c r="AV439" s="102"/>
      <c r="AW439" s="109">
        <v>25</v>
      </c>
      <c r="AX439" s="102"/>
      <c r="AY439" s="102"/>
      <c r="AZ439" s="102"/>
      <c r="BA439" s="102"/>
      <c r="BB439" s="102"/>
      <c r="BC439" s="102"/>
      <c r="BD439" s="102"/>
      <c r="BE439" s="109">
        <v>25</v>
      </c>
      <c r="BF439" s="102"/>
      <c r="BG439" s="102"/>
      <c r="BH439" s="102"/>
      <c r="BI439" s="102"/>
      <c r="BJ439" s="102"/>
      <c r="BK439" s="102"/>
      <c r="BL439" s="102"/>
      <c r="BM439" s="109">
        <v>25</v>
      </c>
      <c r="BN439" s="102"/>
      <c r="BO439" s="102"/>
      <c r="BP439" s="102"/>
      <c r="BQ439" s="102"/>
      <c r="BR439" s="102"/>
      <c r="BS439" s="102"/>
      <c r="BT439" s="102"/>
      <c r="BU439" s="102"/>
      <c r="BV439" s="102"/>
      <c r="BW439" s="102"/>
      <c r="BX439" s="102"/>
      <c r="BY439" s="102"/>
      <c r="BZ439" s="102"/>
      <c r="CA439" s="102"/>
      <c r="CB439" s="102"/>
      <c r="CC439" s="102"/>
      <c r="CD439" s="102"/>
      <c r="CE439" s="102"/>
      <c r="CF439" s="102"/>
      <c r="CG439" s="102"/>
      <c r="CH439" s="102"/>
      <c r="CI439" s="102"/>
      <c r="CJ439" s="102"/>
      <c r="CK439" s="102"/>
      <c r="CL439" s="102"/>
      <c r="CM439" s="102"/>
      <c r="CN439" s="102"/>
      <c r="CO439" s="102"/>
      <c r="CP439" s="102"/>
      <c r="CQ439" s="102"/>
      <c r="CR439" s="102"/>
      <c r="CS439" s="102"/>
      <c r="CT439" s="102"/>
      <c r="CU439" s="102"/>
      <c r="CV439" s="102"/>
      <c r="CW439" s="102"/>
      <c r="CX439" s="102"/>
      <c r="CY439" s="102"/>
      <c r="CZ439" s="102"/>
      <c r="DA439" s="102"/>
      <c r="DB439" s="102"/>
      <c r="DC439" s="102"/>
      <c r="DD439" s="102"/>
      <c r="DE439" s="102"/>
      <c r="DF439" s="102"/>
      <c r="DG439" s="102"/>
      <c r="DH439" s="102"/>
      <c r="DI439" s="102"/>
      <c r="DJ439" s="102"/>
      <c r="DK439" s="102"/>
      <c r="DL439" s="102"/>
      <c r="DM439" s="102"/>
      <c r="DN439" s="102"/>
      <c r="DO439" s="102"/>
      <c r="DP439" s="102"/>
      <c r="DQ439" s="102"/>
      <c r="DR439" s="102"/>
      <c r="DS439" s="102"/>
      <c r="DT439" s="102"/>
      <c r="DU439" s="102"/>
      <c r="DV439" s="102"/>
      <c r="DW439" s="102"/>
      <c r="DX439" s="102"/>
    </row>
    <row r="440" spans="1:128" x14ac:dyDescent="0.2">
      <c r="A440" s="105" t="s">
        <v>524</v>
      </c>
      <c r="B440" s="102"/>
      <c r="C440" s="102"/>
      <c r="D440" s="102"/>
      <c r="E440" s="102"/>
      <c r="F440" s="102"/>
      <c r="G440" s="102"/>
      <c r="H440" s="102"/>
      <c r="I440" s="102"/>
      <c r="J440" s="102"/>
      <c r="K440" s="103">
        <v>136</v>
      </c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3">
        <v>141</v>
      </c>
      <c r="X440" s="102"/>
      <c r="Y440" s="102"/>
      <c r="Z440" s="102"/>
      <c r="AA440" s="102"/>
      <c r="AB440" s="102"/>
      <c r="AC440" s="102"/>
      <c r="AD440" s="102"/>
      <c r="AE440" s="102"/>
      <c r="AF440" s="102"/>
      <c r="AG440" s="102"/>
      <c r="AH440" s="102"/>
      <c r="AI440" s="102"/>
      <c r="AJ440" s="102"/>
      <c r="AK440" s="102"/>
      <c r="AL440" s="102"/>
      <c r="AM440" s="102"/>
      <c r="AN440" s="102"/>
      <c r="AO440" s="102"/>
      <c r="AP440" s="102"/>
      <c r="AQ440" s="102"/>
      <c r="AR440" s="102"/>
      <c r="AS440" s="102"/>
      <c r="AT440" s="102"/>
      <c r="AU440" s="102"/>
      <c r="AV440" s="102"/>
      <c r="AW440" s="103">
        <v>155</v>
      </c>
      <c r="AX440" s="102"/>
      <c r="AY440" s="102"/>
      <c r="AZ440" s="102"/>
      <c r="BA440" s="102"/>
      <c r="BB440" s="102"/>
      <c r="BC440" s="102"/>
      <c r="BD440" s="102"/>
      <c r="BE440" s="102"/>
      <c r="BF440" s="102"/>
      <c r="BG440" s="102"/>
      <c r="BH440" s="102"/>
      <c r="BI440" s="102"/>
      <c r="BJ440" s="102"/>
      <c r="BK440" s="102"/>
      <c r="BL440" s="102"/>
      <c r="BM440" s="102"/>
      <c r="BN440" s="102"/>
      <c r="BO440" s="102"/>
      <c r="BP440" s="102"/>
      <c r="BQ440" s="102"/>
      <c r="BR440" s="102"/>
      <c r="BS440" s="102"/>
      <c r="BT440" s="102"/>
      <c r="BU440" s="102"/>
      <c r="BV440" s="102"/>
      <c r="BW440" s="102"/>
      <c r="BX440" s="102"/>
      <c r="BY440" s="102"/>
      <c r="BZ440" s="102"/>
      <c r="CA440" s="102"/>
      <c r="CB440" s="102"/>
      <c r="CC440" s="102"/>
      <c r="CD440" s="102"/>
      <c r="CE440" s="102"/>
      <c r="CF440" s="102"/>
      <c r="CG440" s="102"/>
      <c r="CH440" s="102"/>
      <c r="CI440" s="102"/>
      <c r="CJ440" s="102"/>
      <c r="CK440" s="102"/>
      <c r="CL440" s="102"/>
      <c r="CM440" s="102"/>
      <c r="CN440" s="102"/>
      <c r="CO440" s="102"/>
      <c r="CP440" s="102"/>
      <c r="CQ440" s="102"/>
      <c r="CR440" s="102"/>
      <c r="CS440" s="102"/>
      <c r="CT440" s="102"/>
      <c r="CU440" s="102"/>
      <c r="CV440" s="102"/>
      <c r="CW440" s="102"/>
      <c r="CX440" s="102"/>
      <c r="CY440" s="102"/>
      <c r="CZ440" s="102"/>
      <c r="DA440" s="102"/>
      <c r="DB440" s="102"/>
      <c r="DC440" s="102"/>
      <c r="DD440" s="102"/>
      <c r="DE440" s="102"/>
      <c r="DF440" s="102"/>
      <c r="DG440" s="102"/>
      <c r="DH440" s="102"/>
      <c r="DI440" s="102"/>
      <c r="DJ440" s="102"/>
      <c r="DK440" s="102"/>
      <c r="DL440" s="102"/>
      <c r="DM440" s="102"/>
      <c r="DN440" s="102"/>
      <c r="DO440" s="102"/>
      <c r="DP440" s="102"/>
      <c r="DQ440" s="102"/>
      <c r="DR440" s="102"/>
      <c r="DS440" s="102"/>
      <c r="DT440" s="102"/>
      <c r="DU440" s="102"/>
      <c r="DV440" s="102"/>
      <c r="DW440" s="102"/>
      <c r="DX440" s="102"/>
    </row>
    <row r="441" spans="1:128" x14ac:dyDescent="0.2">
      <c r="A441" s="105" t="s">
        <v>526</v>
      </c>
      <c r="B441" s="112">
        <v>288893</v>
      </c>
      <c r="C441" s="114">
        <v>97046</v>
      </c>
      <c r="D441" s="112">
        <v>354633</v>
      </c>
      <c r="E441" s="114">
        <v>98757</v>
      </c>
      <c r="F441" s="112">
        <v>252659</v>
      </c>
      <c r="G441" s="114">
        <v>96514</v>
      </c>
      <c r="H441" s="112">
        <v>284646</v>
      </c>
      <c r="I441" s="114">
        <v>97107</v>
      </c>
      <c r="J441" s="112">
        <v>348396</v>
      </c>
      <c r="K441" s="114">
        <v>90330</v>
      </c>
      <c r="L441" s="112">
        <v>248099</v>
      </c>
      <c r="M441" s="114">
        <v>91722</v>
      </c>
      <c r="N441" s="112">
        <v>251592</v>
      </c>
      <c r="O441" s="114">
        <v>97466</v>
      </c>
      <c r="P441" s="112">
        <v>296264</v>
      </c>
      <c r="Q441" s="114">
        <v>88239</v>
      </c>
      <c r="R441" s="112">
        <v>253434</v>
      </c>
      <c r="S441" s="114">
        <v>90594</v>
      </c>
      <c r="T441" s="112">
        <v>232944</v>
      </c>
      <c r="U441" s="114">
        <v>82188</v>
      </c>
      <c r="V441" s="112">
        <v>300059</v>
      </c>
      <c r="W441" s="114">
        <v>85479</v>
      </c>
      <c r="X441" s="112">
        <v>233888</v>
      </c>
      <c r="Y441" s="114">
        <v>87638</v>
      </c>
      <c r="Z441" s="112">
        <v>213924</v>
      </c>
      <c r="AA441" s="114">
        <v>73062</v>
      </c>
      <c r="AB441" s="112">
        <v>284666</v>
      </c>
      <c r="AC441" s="114">
        <v>82195</v>
      </c>
      <c r="AD441" s="112">
        <v>225045</v>
      </c>
      <c r="AE441" s="114">
        <v>79878</v>
      </c>
      <c r="AF441" s="112">
        <v>248602</v>
      </c>
      <c r="AG441" s="114">
        <v>84739</v>
      </c>
      <c r="AH441" s="112">
        <v>269700</v>
      </c>
      <c r="AI441" s="114">
        <v>71875</v>
      </c>
      <c r="AJ441" s="112">
        <v>195841</v>
      </c>
      <c r="AK441" s="114">
        <v>78020</v>
      </c>
      <c r="AL441" s="112">
        <v>215534</v>
      </c>
      <c r="AM441" s="114">
        <v>73709</v>
      </c>
      <c r="AN441" s="112">
        <v>251378</v>
      </c>
      <c r="AO441" s="114">
        <v>70720</v>
      </c>
      <c r="AP441" s="108">
        <v>54542</v>
      </c>
      <c r="AQ441" s="114">
        <v>49712</v>
      </c>
      <c r="AR441" s="108">
        <v>30875</v>
      </c>
      <c r="AS441" s="114">
        <v>35176</v>
      </c>
      <c r="AT441" s="108">
        <v>12901</v>
      </c>
      <c r="AU441" s="114">
        <v>19307</v>
      </c>
      <c r="AV441" s="108">
        <v>89433</v>
      </c>
      <c r="AW441" s="114">
        <v>27504</v>
      </c>
      <c r="AX441" s="108">
        <v>95175</v>
      </c>
      <c r="AY441" s="114">
        <v>30260</v>
      </c>
      <c r="AZ441" s="108">
        <v>89488</v>
      </c>
      <c r="BA441" s="114">
        <v>25592</v>
      </c>
      <c r="BB441" s="108">
        <v>60043</v>
      </c>
      <c r="BC441" s="114">
        <v>26495</v>
      </c>
      <c r="BD441" s="108">
        <v>73263</v>
      </c>
      <c r="BE441" s="114">
        <v>34018</v>
      </c>
      <c r="BF441" s="108">
        <v>67446</v>
      </c>
      <c r="BG441" s="114">
        <v>22075</v>
      </c>
      <c r="BH441" s="108">
        <v>37280</v>
      </c>
      <c r="BI441" s="114">
        <v>23077</v>
      </c>
      <c r="BJ441" s="108">
        <v>26455</v>
      </c>
      <c r="BK441" s="114">
        <v>22804</v>
      </c>
      <c r="BL441" s="108">
        <v>22094</v>
      </c>
      <c r="BM441" s="114">
        <v>17127</v>
      </c>
      <c r="BN441" s="108">
        <v>10107</v>
      </c>
      <c r="BO441" s="114">
        <v>12581</v>
      </c>
      <c r="BP441" s="108">
        <v>11801</v>
      </c>
      <c r="BQ441" s="114">
        <v>10586</v>
      </c>
      <c r="BR441" s="107">
        <v>5113</v>
      </c>
      <c r="BS441" s="104">
        <v>3450</v>
      </c>
      <c r="BT441" s="106">
        <v>865</v>
      </c>
      <c r="BU441" s="104">
        <v>2852</v>
      </c>
      <c r="BV441" s="107">
        <v>1830</v>
      </c>
      <c r="BW441" s="104">
        <v>2177</v>
      </c>
      <c r="BX441" s="107">
        <v>5294</v>
      </c>
      <c r="BY441" s="104">
        <v>3842</v>
      </c>
      <c r="BZ441" s="102"/>
      <c r="CA441" s="104">
        <v>1692</v>
      </c>
      <c r="CB441" s="107">
        <v>3177</v>
      </c>
      <c r="CC441" s="104">
        <v>3871</v>
      </c>
      <c r="CD441" s="106">
        <v>876</v>
      </c>
      <c r="CE441" s="104">
        <v>1298</v>
      </c>
      <c r="CF441" s="102"/>
      <c r="CG441" s="104">
        <v>1156</v>
      </c>
      <c r="CH441" s="102"/>
      <c r="CI441" s="103">
        <v>337</v>
      </c>
      <c r="CJ441" s="106">
        <v>634</v>
      </c>
      <c r="CK441" s="103">
        <v>786</v>
      </c>
      <c r="CL441" s="107">
        <v>1467</v>
      </c>
      <c r="CM441" s="104">
        <v>1325</v>
      </c>
      <c r="CN441" s="107">
        <v>5235</v>
      </c>
      <c r="CO441" s="104">
        <v>2740</v>
      </c>
      <c r="CP441" s="102"/>
      <c r="CQ441" s="103">
        <v>440</v>
      </c>
      <c r="CR441" s="107">
        <v>2270</v>
      </c>
      <c r="CS441" s="103">
        <v>435</v>
      </c>
      <c r="CT441" s="102"/>
      <c r="CU441" s="104">
        <v>2190</v>
      </c>
      <c r="CV441" s="106">
        <v>638</v>
      </c>
      <c r="CW441" s="103">
        <v>484</v>
      </c>
      <c r="CX441" s="107">
        <v>1274</v>
      </c>
      <c r="CY441" s="103">
        <v>898</v>
      </c>
      <c r="CZ441" s="102"/>
      <c r="DA441" s="103">
        <v>252</v>
      </c>
      <c r="DB441" s="107">
        <v>1252</v>
      </c>
      <c r="DC441" s="103">
        <v>900</v>
      </c>
      <c r="DD441" s="106">
        <v>635</v>
      </c>
      <c r="DE441" s="103">
        <v>482</v>
      </c>
      <c r="DF441" s="106">
        <v>423</v>
      </c>
      <c r="DG441" s="103">
        <v>264</v>
      </c>
      <c r="DH441" s="107">
        <v>1907</v>
      </c>
      <c r="DI441" s="106">
        <v>436</v>
      </c>
      <c r="DJ441" s="102"/>
      <c r="DK441" s="102"/>
      <c r="DL441" s="106">
        <v>571</v>
      </c>
      <c r="DM441" s="102"/>
      <c r="DN441" s="107">
        <v>1587</v>
      </c>
      <c r="DO441" s="106">
        <v>606</v>
      </c>
      <c r="DP441" s="102"/>
      <c r="DQ441" s="106">
        <v>809</v>
      </c>
      <c r="DR441" s="102"/>
      <c r="DS441" s="102"/>
      <c r="DT441" s="102"/>
      <c r="DU441" s="102"/>
      <c r="DV441" s="102"/>
      <c r="DW441" s="102"/>
      <c r="DX441" s="102"/>
    </row>
    <row r="442" spans="1:128" x14ac:dyDescent="0.2">
      <c r="A442" s="105" t="s">
        <v>529</v>
      </c>
      <c r="B442" s="102"/>
      <c r="C442" s="102"/>
      <c r="D442" s="102"/>
      <c r="E442" s="102"/>
      <c r="F442" s="102"/>
      <c r="G442" s="102"/>
      <c r="H442" s="102"/>
      <c r="I442" s="102"/>
      <c r="J442" s="102"/>
      <c r="K442" s="111">
        <v>1</v>
      </c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  <c r="Z442" s="102"/>
      <c r="AA442" s="102"/>
      <c r="AB442" s="102"/>
      <c r="AC442" s="102"/>
      <c r="AD442" s="102"/>
      <c r="AE442" s="102"/>
      <c r="AF442" s="102"/>
      <c r="AG442" s="102"/>
      <c r="AH442" s="102"/>
      <c r="AI442" s="102"/>
      <c r="AJ442" s="102"/>
      <c r="AK442" s="102"/>
      <c r="AL442" s="102"/>
      <c r="AM442" s="102"/>
      <c r="AN442" s="102"/>
      <c r="AO442" s="102"/>
      <c r="AP442" s="102"/>
      <c r="AQ442" s="102"/>
      <c r="AR442" s="102"/>
      <c r="AS442" s="102"/>
      <c r="AT442" s="102"/>
      <c r="AU442" s="102"/>
      <c r="AV442" s="102"/>
      <c r="AW442" s="102"/>
      <c r="AX442" s="102"/>
      <c r="AY442" s="102"/>
      <c r="AZ442" s="102"/>
      <c r="BA442" s="102"/>
      <c r="BB442" s="102"/>
      <c r="BC442" s="102"/>
      <c r="BD442" s="102"/>
      <c r="BE442" s="102"/>
      <c r="BF442" s="102"/>
      <c r="BG442" s="102"/>
      <c r="BH442" s="102"/>
      <c r="BI442" s="102"/>
      <c r="BJ442" s="102"/>
      <c r="BK442" s="102"/>
      <c r="BL442" s="102"/>
      <c r="BM442" s="102"/>
      <c r="BN442" s="102"/>
      <c r="BO442" s="102"/>
      <c r="BP442" s="102"/>
      <c r="BQ442" s="102"/>
      <c r="BR442" s="102"/>
      <c r="BS442" s="102"/>
      <c r="BT442" s="102"/>
      <c r="BU442" s="102"/>
      <c r="BV442" s="102"/>
      <c r="BW442" s="102"/>
      <c r="BX442" s="102"/>
      <c r="BY442" s="102"/>
      <c r="BZ442" s="102"/>
      <c r="CA442" s="102"/>
      <c r="CB442" s="102"/>
      <c r="CC442" s="102"/>
      <c r="CD442" s="102"/>
      <c r="CE442" s="102"/>
      <c r="CF442" s="102"/>
      <c r="CG442" s="102"/>
      <c r="CH442" s="102"/>
      <c r="CI442" s="102"/>
      <c r="CJ442" s="102"/>
      <c r="CK442" s="102"/>
      <c r="CL442" s="102"/>
      <c r="CM442" s="102"/>
      <c r="CN442" s="102"/>
      <c r="CO442" s="102"/>
      <c r="CP442" s="102"/>
      <c r="CQ442" s="102"/>
      <c r="CR442" s="102"/>
      <c r="CS442" s="102"/>
      <c r="CT442" s="102"/>
      <c r="CU442" s="102"/>
      <c r="CV442" s="102"/>
      <c r="CW442" s="102"/>
      <c r="CX442" s="102"/>
      <c r="CY442" s="102"/>
      <c r="CZ442" s="102"/>
      <c r="DA442" s="102"/>
      <c r="DB442" s="102"/>
      <c r="DC442" s="102"/>
      <c r="DD442" s="102"/>
      <c r="DE442" s="102"/>
      <c r="DF442" s="102"/>
      <c r="DG442" s="102"/>
      <c r="DH442" s="102"/>
      <c r="DI442" s="102"/>
      <c r="DJ442" s="102"/>
      <c r="DK442" s="102"/>
      <c r="DL442" s="102"/>
      <c r="DM442" s="102"/>
      <c r="DN442" s="102"/>
      <c r="DO442" s="102"/>
      <c r="DP442" s="102"/>
      <c r="DQ442" s="102"/>
      <c r="DR442" s="102"/>
      <c r="DS442" s="102"/>
      <c r="DT442" s="102"/>
      <c r="DU442" s="102"/>
      <c r="DV442" s="102"/>
      <c r="DW442" s="102"/>
      <c r="DX442" s="102"/>
    </row>
    <row r="443" spans="1:128" x14ac:dyDescent="0.2">
      <c r="A443" s="105" t="s">
        <v>536</v>
      </c>
      <c r="B443" s="107">
        <v>2076</v>
      </c>
      <c r="C443" s="114">
        <v>17090</v>
      </c>
      <c r="D443" s="107">
        <v>2259</v>
      </c>
      <c r="E443" s="114">
        <v>15231</v>
      </c>
      <c r="F443" s="107">
        <v>1631</v>
      </c>
      <c r="G443" s="114">
        <v>12367</v>
      </c>
      <c r="H443" s="106">
        <v>929</v>
      </c>
      <c r="I443" s="114">
        <v>11195</v>
      </c>
      <c r="J443" s="107">
        <v>2011</v>
      </c>
      <c r="K443" s="104">
        <v>9791</v>
      </c>
      <c r="L443" s="106">
        <v>418</v>
      </c>
      <c r="M443" s="104">
        <v>7054</v>
      </c>
      <c r="N443" s="106">
        <v>500</v>
      </c>
      <c r="O443" s="104">
        <v>6711</v>
      </c>
      <c r="P443" s="107">
        <v>1435</v>
      </c>
      <c r="Q443" s="104">
        <v>7057</v>
      </c>
      <c r="R443" s="106">
        <v>567</v>
      </c>
      <c r="S443" s="104">
        <v>6425</v>
      </c>
      <c r="T443" s="106">
        <v>523</v>
      </c>
      <c r="U443" s="104">
        <v>5246</v>
      </c>
      <c r="V443" s="108">
        <v>17560</v>
      </c>
      <c r="W443" s="104">
        <v>5741</v>
      </c>
      <c r="X443" s="106">
        <v>301</v>
      </c>
      <c r="Y443" s="104">
        <v>8188</v>
      </c>
      <c r="Z443" s="106">
        <v>541</v>
      </c>
      <c r="AA443" s="104">
        <v>9063</v>
      </c>
      <c r="AB443" s="106">
        <v>556</v>
      </c>
      <c r="AC443" s="104">
        <v>7783</v>
      </c>
      <c r="AD443" s="107">
        <v>4999</v>
      </c>
      <c r="AE443" s="104">
        <v>6195</v>
      </c>
      <c r="AF443" s="106">
        <v>457</v>
      </c>
      <c r="AG443" s="104">
        <v>8956</v>
      </c>
      <c r="AH443" s="106">
        <v>975</v>
      </c>
      <c r="AI443" s="104">
        <v>7961</v>
      </c>
      <c r="AJ443" s="106">
        <v>459</v>
      </c>
      <c r="AK443" s="104">
        <v>5830</v>
      </c>
      <c r="AL443" s="106">
        <v>570</v>
      </c>
      <c r="AM443" s="104">
        <v>3737</v>
      </c>
      <c r="AN443" s="106">
        <v>638</v>
      </c>
      <c r="AO443" s="104">
        <v>2481</v>
      </c>
      <c r="AP443" s="106">
        <v>281</v>
      </c>
      <c r="AQ443" s="104">
        <v>1417</v>
      </c>
      <c r="AR443" s="106">
        <v>321</v>
      </c>
      <c r="AS443" s="104">
        <v>1136</v>
      </c>
      <c r="AT443" s="106">
        <v>409</v>
      </c>
      <c r="AU443" s="104">
        <v>1007</v>
      </c>
      <c r="AV443" s="106">
        <v>287</v>
      </c>
      <c r="AW443" s="103">
        <v>570</v>
      </c>
      <c r="AX443" s="110">
        <v>19</v>
      </c>
      <c r="AY443" s="103">
        <v>452</v>
      </c>
      <c r="AZ443" s="102"/>
      <c r="BA443" s="103">
        <v>285</v>
      </c>
      <c r="BB443" s="102"/>
      <c r="BC443" s="103">
        <v>258</v>
      </c>
      <c r="BD443" s="102"/>
      <c r="BE443" s="103">
        <v>397</v>
      </c>
      <c r="BF443" s="102"/>
      <c r="BG443" s="103">
        <v>305</v>
      </c>
      <c r="BH443" s="102"/>
      <c r="BI443" s="103">
        <v>439</v>
      </c>
      <c r="BJ443" s="102"/>
      <c r="BK443" s="103">
        <v>328</v>
      </c>
      <c r="BL443" s="102"/>
      <c r="BM443" s="103">
        <v>338</v>
      </c>
      <c r="BN443" s="102"/>
      <c r="BO443" s="103">
        <v>395</v>
      </c>
      <c r="BP443" s="102"/>
      <c r="BQ443" s="103">
        <v>289</v>
      </c>
      <c r="BR443" s="102"/>
      <c r="BS443" s="103">
        <v>298</v>
      </c>
      <c r="BT443" s="102"/>
      <c r="BU443" s="103">
        <v>296</v>
      </c>
      <c r="BV443" s="102"/>
      <c r="BW443" s="103">
        <v>273</v>
      </c>
      <c r="BX443" s="102"/>
      <c r="BY443" s="103">
        <v>279</v>
      </c>
      <c r="BZ443" s="102"/>
      <c r="CA443" s="103">
        <v>247</v>
      </c>
      <c r="CB443" s="102"/>
      <c r="CC443" s="103">
        <v>210</v>
      </c>
      <c r="CD443" s="102"/>
      <c r="CE443" s="103">
        <v>218</v>
      </c>
      <c r="CF443" s="102"/>
      <c r="CG443" s="103">
        <v>268</v>
      </c>
      <c r="CH443" s="102"/>
      <c r="CI443" s="103">
        <v>148</v>
      </c>
      <c r="CJ443" s="102"/>
      <c r="CK443" s="103">
        <v>130</v>
      </c>
      <c r="CL443" s="102"/>
      <c r="CM443" s="103">
        <v>132</v>
      </c>
      <c r="CN443" s="102"/>
      <c r="CO443" s="103">
        <v>179</v>
      </c>
      <c r="CP443" s="102"/>
      <c r="CQ443" s="103">
        <v>184</v>
      </c>
      <c r="CR443" s="102"/>
      <c r="CS443" s="109">
        <v>87</v>
      </c>
      <c r="CT443" s="102"/>
      <c r="CU443" s="103">
        <v>254</v>
      </c>
      <c r="CV443" s="102"/>
      <c r="CW443" s="109">
        <v>55</v>
      </c>
      <c r="CX443" s="102"/>
      <c r="CY443" s="109">
        <v>66</v>
      </c>
      <c r="CZ443" s="102"/>
      <c r="DA443" s="109">
        <v>62</v>
      </c>
      <c r="DB443" s="102"/>
      <c r="DC443" s="109">
        <v>21</v>
      </c>
      <c r="DD443" s="102"/>
      <c r="DE443" s="103">
        <v>210</v>
      </c>
      <c r="DF443" s="102"/>
      <c r="DG443" s="103">
        <v>203</v>
      </c>
      <c r="DH443" s="102"/>
      <c r="DI443" s="102"/>
      <c r="DJ443" s="102"/>
      <c r="DK443" s="102"/>
      <c r="DL443" s="102"/>
      <c r="DM443" s="102"/>
      <c r="DN443" s="102"/>
      <c r="DO443" s="102"/>
      <c r="DP443" s="102"/>
      <c r="DQ443" s="102"/>
      <c r="DR443" s="102"/>
      <c r="DS443" s="102"/>
      <c r="DT443" s="102"/>
      <c r="DU443" s="102"/>
      <c r="DV443" s="102"/>
      <c r="DW443" s="102"/>
      <c r="DX443" s="102"/>
    </row>
    <row r="444" spans="1:128" x14ac:dyDescent="0.2">
      <c r="A444" s="105" t="s">
        <v>541</v>
      </c>
      <c r="B444" s="102"/>
      <c r="C444" s="102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  <c r="Z444" s="102"/>
      <c r="AA444" s="102"/>
      <c r="AB444" s="102"/>
      <c r="AC444" s="102"/>
      <c r="AD444" s="102"/>
      <c r="AE444" s="103">
        <v>263</v>
      </c>
      <c r="AF444" s="102"/>
      <c r="AG444" s="102"/>
      <c r="AH444" s="102"/>
      <c r="AI444" s="102"/>
      <c r="AJ444" s="102"/>
      <c r="AK444" s="102"/>
      <c r="AL444" s="102"/>
      <c r="AM444" s="102"/>
      <c r="AN444" s="102"/>
      <c r="AO444" s="102"/>
      <c r="AP444" s="102"/>
      <c r="AQ444" s="102"/>
      <c r="AR444" s="102"/>
      <c r="AS444" s="102"/>
      <c r="AT444" s="102"/>
      <c r="AU444" s="102"/>
      <c r="AV444" s="102"/>
      <c r="AW444" s="103">
        <v>266</v>
      </c>
      <c r="AX444" s="102"/>
      <c r="AY444" s="102"/>
      <c r="AZ444" s="102"/>
      <c r="BA444" s="102"/>
      <c r="BB444" s="102"/>
      <c r="BC444" s="103">
        <v>241</v>
      </c>
      <c r="BD444" s="102"/>
      <c r="BE444" s="102"/>
      <c r="BF444" s="102"/>
      <c r="BG444" s="102"/>
      <c r="BH444" s="102"/>
      <c r="BI444" s="102"/>
      <c r="BJ444" s="102"/>
      <c r="BK444" s="102"/>
      <c r="BL444" s="102"/>
      <c r="BM444" s="102"/>
      <c r="BN444" s="102"/>
      <c r="BO444" s="102"/>
      <c r="BP444" s="102"/>
      <c r="BQ444" s="102"/>
      <c r="BR444" s="102"/>
      <c r="BS444" s="102"/>
      <c r="BT444" s="102"/>
      <c r="BU444" s="102"/>
      <c r="BV444" s="102"/>
      <c r="BW444" s="103">
        <v>236</v>
      </c>
      <c r="BX444" s="102"/>
      <c r="BY444" s="102"/>
      <c r="BZ444" s="102"/>
      <c r="CA444" s="102"/>
      <c r="CB444" s="102"/>
      <c r="CC444" s="102"/>
      <c r="CD444" s="102"/>
      <c r="CE444" s="102"/>
      <c r="CF444" s="102"/>
      <c r="CG444" s="102"/>
      <c r="CH444" s="102"/>
      <c r="CI444" s="102"/>
      <c r="CJ444" s="102"/>
      <c r="CK444" s="102"/>
      <c r="CL444" s="102"/>
      <c r="CM444" s="102"/>
      <c r="CN444" s="102"/>
      <c r="CO444" s="102"/>
      <c r="CP444" s="102"/>
      <c r="CQ444" s="102"/>
      <c r="CR444" s="102"/>
      <c r="CS444" s="102"/>
      <c r="CT444" s="102"/>
      <c r="CU444" s="102"/>
      <c r="CV444" s="102"/>
      <c r="CW444" s="102"/>
      <c r="CX444" s="102"/>
      <c r="CY444" s="102"/>
      <c r="CZ444" s="102"/>
      <c r="DA444" s="102"/>
      <c r="DB444" s="102"/>
      <c r="DC444" s="102"/>
      <c r="DD444" s="102"/>
      <c r="DE444" s="102"/>
      <c r="DF444" s="102"/>
      <c r="DG444" s="102"/>
      <c r="DH444" s="102"/>
      <c r="DI444" s="102"/>
      <c r="DJ444" s="102"/>
      <c r="DK444" s="102"/>
      <c r="DL444" s="102"/>
      <c r="DM444" s="102"/>
      <c r="DN444" s="102"/>
      <c r="DO444" s="102"/>
      <c r="DP444" s="102"/>
      <c r="DQ444" s="102"/>
      <c r="DR444" s="102"/>
      <c r="DS444" s="102"/>
      <c r="DT444" s="102"/>
      <c r="DU444" s="102"/>
      <c r="DV444" s="102"/>
      <c r="DW444" s="102"/>
      <c r="DX444" s="102"/>
    </row>
    <row r="445" spans="1:128" x14ac:dyDescent="0.2">
      <c r="A445" s="105" t="s">
        <v>771</v>
      </c>
      <c r="B445" s="112">
        <v>230326</v>
      </c>
      <c r="C445" s="104">
        <v>1465</v>
      </c>
      <c r="D445" s="112">
        <v>273243</v>
      </c>
      <c r="E445" s="104">
        <v>1478</v>
      </c>
      <c r="F445" s="112">
        <v>199604</v>
      </c>
      <c r="G445" s="104">
        <v>1389</v>
      </c>
      <c r="H445" s="112">
        <v>252552</v>
      </c>
      <c r="I445" s="104">
        <v>1610</v>
      </c>
      <c r="J445" s="112">
        <v>294230</v>
      </c>
      <c r="K445" s="104">
        <v>1408</v>
      </c>
      <c r="L445" s="112">
        <v>270899</v>
      </c>
      <c r="M445" s="114">
        <v>12528</v>
      </c>
      <c r="N445" s="112">
        <v>339677</v>
      </c>
      <c r="O445" s="114">
        <v>29674</v>
      </c>
      <c r="P445" s="112">
        <v>433683</v>
      </c>
      <c r="Q445" s="114">
        <v>33568</v>
      </c>
      <c r="R445" s="112">
        <v>318907</v>
      </c>
      <c r="S445" s="114">
        <v>35645</v>
      </c>
      <c r="T445" s="112">
        <v>349619</v>
      </c>
      <c r="U445" s="114">
        <v>32439</v>
      </c>
      <c r="V445" s="112">
        <v>478017</v>
      </c>
      <c r="W445" s="114">
        <v>48488</v>
      </c>
      <c r="X445" s="112">
        <v>283699</v>
      </c>
      <c r="Y445" s="114">
        <v>42840</v>
      </c>
      <c r="Z445" s="112">
        <v>361537</v>
      </c>
      <c r="AA445" s="114">
        <v>40891</v>
      </c>
      <c r="AB445" s="112">
        <v>369102</v>
      </c>
      <c r="AC445" s="114">
        <v>39201</v>
      </c>
      <c r="AD445" s="112">
        <v>221920</v>
      </c>
      <c r="AE445" s="114">
        <v>35048</v>
      </c>
      <c r="AF445" s="112">
        <v>284586</v>
      </c>
      <c r="AG445" s="114">
        <v>45225</v>
      </c>
      <c r="AH445" s="112">
        <v>325141</v>
      </c>
      <c r="AI445" s="114">
        <v>36127</v>
      </c>
      <c r="AJ445" s="112">
        <v>283730</v>
      </c>
      <c r="AK445" s="114">
        <v>38557</v>
      </c>
      <c r="AL445" s="112">
        <v>180075</v>
      </c>
      <c r="AM445" s="114">
        <v>35689</v>
      </c>
      <c r="AN445" s="112">
        <v>421802</v>
      </c>
      <c r="AO445" s="114">
        <v>46232</v>
      </c>
      <c r="AP445" s="112">
        <v>344515</v>
      </c>
      <c r="AQ445" s="114">
        <v>46593</v>
      </c>
      <c r="AR445" s="112">
        <v>360705</v>
      </c>
      <c r="AS445" s="114">
        <v>50003</v>
      </c>
      <c r="AT445" s="112">
        <v>472469</v>
      </c>
      <c r="AU445" s="114">
        <v>57326</v>
      </c>
      <c r="AV445" s="112">
        <v>351759</v>
      </c>
      <c r="AW445" s="114">
        <v>54160</v>
      </c>
      <c r="AX445" s="112">
        <v>279156</v>
      </c>
      <c r="AY445" s="114">
        <v>47088</v>
      </c>
      <c r="AZ445" s="112">
        <v>320082</v>
      </c>
      <c r="BA445" s="114">
        <v>39678</v>
      </c>
      <c r="BB445" s="112">
        <v>213113</v>
      </c>
      <c r="BC445" s="114">
        <v>34124</v>
      </c>
      <c r="BD445" s="112">
        <v>257082</v>
      </c>
      <c r="BE445" s="114">
        <v>44424</v>
      </c>
      <c r="BF445" s="112">
        <v>335993</v>
      </c>
      <c r="BG445" s="114">
        <v>36697</v>
      </c>
      <c r="BH445" s="112">
        <v>270580</v>
      </c>
      <c r="BI445" s="114">
        <v>40021</v>
      </c>
      <c r="BJ445" s="112">
        <v>301008</v>
      </c>
      <c r="BK445" s="114">
        <v>51773</v>
      </c>
      <c r="BL445" s="112">
        <v>524204</v>
      </c>
      <c r="BM445" s="114">
        <v>62257</v>
      </c>
      <c r="BN445" s="112">
        <v>531968</v>
      </c>
      <c r="BO445" s="114">
        <v>83762</v>
      </c>
      <c r="BP445" s="112">
        <v>573591</v>
      </c>
      <c r="BQ445" s="114">
        <v>83712</v>
      </c>
      <c r="BR445" s="112">
        <v>712210</v>
      </c>
      <c r="BS445" s="115">
        <v>101759</v>
      </c>
      <c r="BT445" s="112">
        <v>644454</v>
      </c>
      <c r="BU445" s="114">
        <v>98855</v>
      </c>
      <c r="BV445" s="112">
        <v>600340</v>
      </c>
      <c r="BW445" s="115">
        <v>107426</v>
      </c>
      <c r="BX445" s="112">
        <v>729625</v>
      </c>
      <c r="BY445" s="115">
        <v>103085</v>
      </c>
      <c r="BZ445" s="112">
        <v>615269</v>
      </c>
      <c r="CA445" s="115">
        <v>120194</v>
      </c>
      <c r="CB445" s="112">
        <v>802738</v>
      </c>
      <c r="CC445" s="115">
        <v>152365</v>
      </c>
      <c r="CD445" s="113">
        <v>1179431</v>
      </c>
      <c r="CE445" s="115">
        <v>138032</v>
      </c>
      <c r="CF445" s="112">
        <v>948614</v>
      </c>
      <c r="CG445" s="115">
        <v>171041</v>
      </c>
      <c r="CH445" s="113">
        <v>1035028</v>
      </c>
      <c r="CI445" s="115">
        <v>172606</v>
      </c>
      <c r="CJ445" s="113">
        <v>1447405</v>
      </c>
      <c r="CK445" s="115">
        <v>195521</v>
      </c>
      <c r="CL445" s="113">
        <v>1245954</v>
      </c>
      <c r="CM445" s="115">
        <v>203304</v>
      </c>
      <c r="CN445" s="113">
        <v>1184176</v>
      </c>
      <c r="CO445" s="115">
        <v>173367</v>
      </c>
      <c r="CP445" s="113">
        <v>1534792</v>
      </c>
      <c r="CQ445" s="115">
        <v>200773</v>
      </c>
      <c r="CR445" s="113">
        <v>1262893</v>
      </c>
      <c r="CS445" s="115">
        <v>201826</v>
      </c>
      <c r="CT445" s="113">
        <v>1210999</v>
      </c>
      <c r="CU445" s="115">
        <v>210016</v>
      </c>
      <c r="CV445" s="113">
        <v>1661139</v>
      </c>
      <c r="CW445" s="115">
        <v>217237</v>
      </c>
      <c r="CX445" s="112">
        <v>986862</v>
      </c>
      <c r="CY445" s="115">
        <v>205303</v>
      </c>
      <c r="CZ445" s="112">
        <v>326925</v>
      </c>
      <c r="DA445" s="115">
        <v>129079</v>
      </c>
      <c r="DB445" s="108">
        <v>66881</v>
      </c>
      <c r="DC445" s="114">
        <v>69641</v>
      </c>
      <c r="DD445" s="108">
        <v>44622</v>
      </c>
      <c r="DE445" s="114">
        <v>45654</v>
      </c>
      <c r="DF445" s="108">
        <v>20633</v>
      </c>
      <c r="DG445" s="114">
        <v>35900</v>
      </c>
      <c r="DH445" s="108">
        <v>24434</v>
      </c>
      <c r="DI445" s="108">
        <v>20139</v>
      </c>
      <c r="DJ445" s="108">
        <v>10801</v>
      </c>
      <c r="DK445" s="107">
        <v>9683</v>
      </c>
      <c r="DL445" s="107">
        <v>1309</v>
      </c>
      <c r="DM445" s="107">
        <v>2794</v>
      </c>
      <c r="DN445" s="107">
        <v>1113</v>
      </c>
      <c r="DO445" s="106">
        <v>901</v>
      </c>
      <c r="DP445" s="106">
        <v>265</v>
      </c>
      <c r="DQ445" s="106">
        <v>620</v>
      </c>
      <c r="DR445" s="106">
        <v>289</v>
      </c>
      <c r="DS445" s="107">
        <v>1312</v>
      </c>
      <c r="DT445" s="106">
        <v>235</v>
      </c>
      <c r="DU445" s="102"/>
      <c r="DV445" s="102"/>
      <c r="DW445" s="106">
        <v>482</v>
      </c>
      <c r="DX445" s="102"/>
    </row>
    <row r="446" spans="1:128" x14ac:dyDescent="0.2">
      <c r="A446" s="105" t="s">
        <v>546</v>
      </c>
      <c r="B446" s="113">
        <v>2994870</v>
      </c>
      <c r="C446" s="116">
        <v>1099120</v>
      </c>
      <c r="D446" s="113">
        <v>3927858</v>
      </c>
      <c r="E446" s="116">
        <v>1223215</v>
      </c>
      <c r="F446" s="113">
        <v>3127072</v>
      </c>
      <c r="G446" s="116">
        <v>1123363</v>
      </c>
      <c r="H446" s="113">
        <v>3738934</v>
      </c>
      <c r="I446" s="116">
        <v>1192858</v>
      </c>
      <c r="J446" s="113">
        <v>3743297</v>
      </c>
      <c r="K446" s="115">
        <v>963655</v>
      </c>
      <c r="L446" s="113">
        <v>2671017</v>
      </c>
      <c r="M446" s="115">
        <v>855371</v>
      </c>
      <c r="N446" s="113">
        <v>2400116</v>
      </c>
      <c r="O446" s="115">
        <v>838384</v>
      </c>
      <c r="P446" s="113">
        <v>3086403</v>
      </c>
      <c r="Q446" s="115">
        <v>846784</v>
      </c>
      <c r="R446" s="113">
        <v>2181504</v>
      </c>
      <c r="S446" s="115">
        <v>768911</v>
      </c>
      <c r="T446" s="113">
        <v>1675217</v>
      </c>
      <c r="U446" s="115">
        <v>607458</v>
      </c>
      <c r="V446" s="113">
        <v>2426929</v>
      </c>
      <c r="W446" s="115">
        <v>622471</v>
      </c>
      <c r="X446" s="113">
        <v>1526100</v>
      </c>
      <c r="Y446" s="115">
        <v>503083</v>
      </c>
      <c r="Z446" s="113">
        <v>1336663</v>
      </c>
      <c r="AA446" s="115">
        <v>431016</v>
      </c>
      <c r="AB446" s="113">
        <v>1162584</v>
      </c>
      <c r="AC446" s="115">
        <v>314958</v>
      </c>
      <c r="AD446" s="108">
        <v>99266</v>
      </c>
      <c r="AE446" s="115">
        <v>218472</v>
      </c>
      <c r="AF446" s="108">
        <v>39927</v>
      </c>
      <c r="AG446" s="115">
        <v>186430</v>
      </c>
      <c r="AH446" s="108">
        <v>19118</v>
      </c>
      <c r="AI446" s="115">
        <v>110157</v>
      </c>
      <c r="AJ446" s="107">
        <v>2202</v>
      </c>
      <c r="AK446" s="114">
        <v>64967</v>
      </c>
      <c r="AL446" s="107">
        <v>2715</v>
      </c>
      <c r="AM446" s="114">
        <v>42365</v>
      </c>
      <c r="AN446" s="107">
        <v>3433</v>
      </c>
      <c r="AO446" s="114">
        <v>37326</v>
      </c>
      <c r="AP446" s="106">
        <v>704</v>
      </c>
      <c r="AQ446" s="114">
        <v>15389</v>
      </c>
      <c r="AR446" s="106">
        <v>809</v>
      </c>
      <c r="AS446" s="114">
        <v>11122</v>
      </c>
      <c r="AT446" s="106">
        <v>329</v>
      </c>
      <c r="AU446" s="114">
        <v>12871</v>
      </c>
      <c r="AV446" s="107">
        <v>1277</v>
      </c>
      <c r="AW446" s="104">
        <v>9339</v>
      </c>
      <c r="AX446" s="107">
        <v>2553</v>
      </c>
      <c r="AY446" s="104">
        <v>6707</v>
      </c>
      <c r="AZ446" s="107">
        <v>3192</v>
      </c>
      <c r="BA446" s="104">
        <v>5815</v>
      </c>
      <c r="BB446" s="107">
        <v>2553</v>
      </c>
      <c r="BC446" s="104">
        <v>5274</v>
      </c>
      <c r="BD446" s="107">
        <v>2553</v>
      </c>
      <c r="BE446" s="104">
        <v>5669</v>
      </c>
      <c r="BF446" s="107">
        <v>3473</v>
      </c>
      <c r="BG446" s="104">
        <v>4809</v>
      </c>
      <c r="BH446" s="107">
        <v>3396</v>
      </c>
      <c r="BI446" s="104">
        <v>5382</v>
      </c>
      <c r="BJ446" s="107">
        <v>2553</v>
      </c>
      <c r="BK446" s="104">
        <v>7986</v>
      </c>
      <c r="BL446" s="107">
        <v>3192</v>
      </c>
      <c r="BM446" s="104">
        <v>5069</v>
      </c>
      <c r="BN446" s="102"/>
      <c r="BO446" s="104">
        <v>5644</v>
      </c>
      <c r="BP446" s="102"/>
      <c r="BQ446" s="104">
        <v>5484</v>
      </c>
      <c r="BR446" s="102"/>
      <c r="BS446" s="104">
        <v>4256</v>
      </c>
      <c r="BT446" s="102"/>
      <c r="BU446" s="104">
        <v>3849</v>
      </c>
      <c r="BV446" s="102"/>
      <c r="BW446" s="104">
        <v>5564</v>
      </c>
      <c r="BX446" s="102"/>
      <c r="BY446" s="104">
        <v>3772</v>
      </c>
      <c r="BZ446" s="102"/>
      <c r="CA446" s="104">
        <v>2848</v>
      </c>
      <c r="CB446" s="102"/>
      <c r="CC446" s="104">
        <v>4262</v>
      </c>
      <c r="CD446" s="102"/>
      <c r="CE446" s="104">
        <v>4170</v>
      </c>
      <c r="CF446" s="102"/>
      <c r="CG446" s="104">
        <v>3677</v>
      </c>
      <c r="CH446" s="102"/>
      <c r="CI446" s="104">
        <v>1606</v>
      </c>
      <c r="CJ446" s="102"/>
      <c r="CK446" s="104">
        <v>2121</v>
      </c>
      <c r="CL446" s="102"/>
      <c r="CM446" s="104">
        <v>3413</v>
      </c>
      <c r="CN446" s="102"/>
      <c r="CO446" s="104">
        <v>1572</v>
      </c>
      <c r="CP446" s="102"/>
      <c r="CQ446" s="104">
        <v>1254</v>
      </c>
      <c r="CR446" s="102"/>
      <c r="CS446" s="103">
        <v>627</v>
      </c>
      <c r="CT446" s="102"/>
      <c r="CU446" s="104">
        <v>2374</v>
      </c>
      <c r="CV446" s="102"/>
      <c r="CW446" s="104">
        <v>2560</v>
      </c>
      <c r="CX446" s="102"/>
      <c r="CY446" s="104">
        <v>1330</v>
      </c>
      <c r="CZ446" s="102"/>
      <c r="DA446" s="104">
        <v>2373</v>
      </c>
      <c r="DB446" s="102"/>
      <c r="DC446" s="104">
        <v>3274</v>
      </c>
      <c r="DD446" s="102"/>
      <c r="DE446" s="104">
        <v>1788</v>
      </c>
      <c r="DF446" s="102"/>
      <c r="DG446" s="103">
        <v>976</v>
      </c>
      <c r="DH446" s="102"/>
      <c r="DI446" s="102"/>
      <c r="DJ446" s="102"/>
      <c r="DK446" s="102"/>
      <c r="DL446" s="102"/>
      <c r="DM446" s="102"/>
      <c r="DN446" s="102"/>
      <c r="DO446" s="102"/>
      <c r="DP446" s="102"/>
      <c r="DQ446" s="102"/>
      <c r="DR446" s="102"/>
      <c r="DS446" s="102"/>
      <c r="DT446" s="102"/>
      <c r="DU446" s="102"/>
      <c r="DV446" s="102"/>
      <c r="DW446" s="102"/>
      <c r="DX446" s="102"/>
    </row>
    <row r="447" spans="1:128" x14ac:dyDescent="0.2">
      <c r="A447" s="105" t="s">
        <v>547</v>
      </c>
      <c r="B447" s="102"/>
      <c r="C447" s="103">
        <v>171</v>
      </c>
      <c r="D447" s="102"/>
      <c r="E447" s="103">
        <v>185</v>
      </c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9">
        <v>58</v>
      </c>
      <c r="R447" s="102"/>
      <c r="S447" s="102"/>
      <c r="T447" s="102"/>
      <c r="U447" s="102"/>
      <c r="V447" s="102"/>
      <c r="W447" s="109">
        <v>62</v>
      </c>
      <c r="X447" s="102"/>
      <c r="Y447" s="103">
        <v>117</v>
      </c>
      <c r="Z447" s="102"/>
      <c r="AA447" s="102"/>
      <c r="AB447" s="102"/>
      <c r="AC447" s="102"/>
      <c r="AD447" s="102"/>
      <c r="AE447" s="102"/>
      <c r="AF447" s="102"/>
      <c r="AG447" s="102"/>
      <c r="AH447" s="102"/>
      <c r="AI447" s="102"/>
      <c r="AJ447" s="102"/>
      <c r="AK447" s="102"/>
      <c r="AL447" s="102"/>
      <c r="AM447" s="102"/>
      <c r="AN447" s="102"/>
      <c r="AO447" s="102"/>
      <c r="AP447" s="102"/>
      <c r="AQ447" s="102"/>
      <c r="AR447" s="102"/>
      <c r="AS447" s="102"/>
      <c r="AT447" s="102"/>
      <c r="AU447" s="102"/>
      <c r="AV447" s="102"/>
      <c r="AW447" s="102"/>
      <c r="AX447" s="102"/>
      <c r="AY447" s="102"/>
      <c r="AZ447" s="102"/>
      <c r="BA447" s="102"/>
      <c r="BB447" s="102"/>
      <c r="BC447" s="102"/>
      <c r="BD447" s="102"/>
      <c r="BE447" s="102"/>
      <c r="BF447" s="102"/>
      <c r="BG447" s="102"/>
      <c r="BH447" s="102"/>
      <c r="BI447" s="102"/>
      <c r="BJ447" s="102"/>
      <c r="BK447" s="102"/>
      <c r="BL447" s="102"/>
      <c r="BM447" s="102"/>
      <c r="BN447" s="102"/>
      <c r="BO447" s="102"/>
      <c r="BP447" s="102"/>
      <c r="BQ447" s="102"/>
      <c r="BR447" s="102"/>
      <c r="BS447" s="102"/>
      <c r="BT447" s="102"/>
      <c r="BU447" s="102"/>
      <c r="BV447" s="102"/>
      <c r="BW447" s="102"/>
      <c r="BX447" s="102"/>
      <c r="BY447" s="102"/>
      <c r="BZ447" s="102"/>
      <c r="CA447" s="102"/>
      <c r="CB447" s="102"/>
      <c r="CC447" s="102"/>
      <c r="CD447" s="102"/>
      <c r="CE447" s="102"/>
      <c r="CF447" s="102"/>
      <c r="CG447" s="102"/>
      <c r="CH447" s="102"/>
      <c r="CI447" s="102"/>
      <c r="CJ447" s="102"/>
      <c r="CK447" s="102"/>
      <c r="CL447" s="102"/>
      <c r="CM447" s="102"/>
      <c r="CN447" s="102"/>
      <c r="CO447" s="102"/>
      <c r="CP447" s="102"/>
      <c r="CQ447" s="102"/>
      <c r="CR447" s="102"/>
      <c r="CS447" s="102"/>
      <c r="CT447" s="102"/>
      <c r="CU447" s="102"/>
      <c r="CV447" s="102"/>
      <c r="CW447" s="102"/>
      <c r="CX447" s="102"/>
      <c r="CY447" s="102"/>
      <c r="CZ447" s="102"/>
      <c r="DA447" s="102"/>
      <c r="DB447" s="102"/>
      <c r="DC447" s="102"/>
      <c r="DD447" s="102"/>
      <c r="DE447" s="102"/>
      <c r="DF447" s="102"/>
      <c r="DG447" s="102"/>
      <c r="DH447" s="102"/>
      <c r="DI447" s="102"/>
      <c r="DJ447" s="102"/>
      <c r="DK447" s="102"/>
      <c r="DL447" s="102"/>
      <c r="DM447" s="102"/>
      <c r="DN447" s="102"/>
      <c r="DO447" s="102"/>
      <c r="DP447" s="102"/>
      <c r="DQ447" s="102"/>
      <c r="DR447" s="102"/>
      <c r="DS447" s="102"/>
      <c r="DT447" s="102"/>
      <c r="DU447" s="102"/>
      <c r="DV447" s="102"/>
      <c r="DW447" s="102"/>
      <c r="DX447" s="102"/>
    </row>
    <row r="448" spans="1:128" x14ac:dyDescent="0.2">
      <c r="A448" s="105" t="s">
        <v>553</v>
      </c>
      <c r="B448" s="102"/>
      <c r="C448" s="103">
        <v>858</v>
      </c>
      <c r="D448" s="102"/>
      <c r="E448" s="103">
        <v>950</v>
      </c>
      <c r="F448" s="102"/>
      <c r="G448" s="102"/>
      <c r="H448" s="102"/>
      <c r="I448" s="103">
        <v>279</v>
      </c>
      <c r="J448" s="102"/>
      <c r="K448" s="103">
        <v>240</v>
      </c>
      <c r="L448" s="102"/>
      <c r="M448" s="104">
        <v>1027</v>
      </c>
      <c r="N448" s="102"/>
      <c r="O448" s="103">
        <v>690</v>
      </c>
      <c r="P448" s="102"/>
      <c r="Q448" s="103">
        <v>283</v>
      </c>
      <c r="R448" s="102"/>
      <c r="S448" s="103">
        <v>318</v>
      </c>
      <c r="T448" s="102"/>
      <c r="U448" s="103">
        <v>115</v>
      </c>
      <c r="V448" s="102"/>
      <c r="W448" s="102"/>
      <c r="X448" s="102"/>
      <c r="Y448" s="103">
        <v>292</v>
      </c>
      <c r="Z448" s="102"/>
      <c r="AA448" s="109">
        <v>92</v>
      </c>
      <c r="AB448" s="102"/>
      <c r="AC448" s="104">
        <v>1104</v>
      </c>
      <c r="AD448" s="102"/>
      <c r="AE448" s="103">
        <v>385</v>
      </c>
      <c r="AF448" s="102"/>
      <c r="AG448" s="103">
        <v>118</v>
      </c>
      <c r="AH448" s="102"/>
      <c r="AI448" s="103">
        <v>209</v>
      </c>
      <c r="AJ448" s="102"/>
      <c r="AK448" s="102"/>
      <c r="AL448" s="102"/>
      <c r="AM448" s="103">
        <v>204</v>
      </c>
      <c r="AN448" s="102"/>
      <c r="AO448" s="103">
        <v>204</v>
      </c>
      <c r="AP448" s="102"/>
      <c r="AQ448" s="102"/>
      <c r="AR448" s="102"/>
      <c r="AS448" s="102"/>
      <c r="AT448" s="102"/>
      <c r="AU448" s="102"/>
      <c r="AV448" s="102"/>
      <c r="AW448" s="102"/>
      <c r="AX448" s="102"/>
      <c r="AY448" s="109">
        <v>89</v>
      </c>
      <c r="AZ448" s="102"/>
      <c r="BA448" s="102"/>
      <c r="BB448" s="102"/>
      <c r="BC448" s="102"/>
      <c r="BD448" s="102"/>
      <c r="BE448" s="102"/>
      <c r="BF448" s="102"/>
      <c r="BG448" s="102"/>
      <c r="BH448" s="102"/>
      <c r="BI448" s="109">
        <v>17</v>
      </c>
      <c r="BJ448" s="102"/>
      <c r="BK448" s="102"/>
      <c r="BL448" s="102"/>
      <c r="BM448" s="102"/>
      <c r="BN448" s="102"/>
      <c r="BO448" s="103">
        <v>336</v>
      </c>
      <c r="BP448" s="102"/>
      <c r="BQ448" s="109">
        <v>92</v>
      </c>
      <c r="BR448" s="102"/>
      <c r="BS448" s="102"/>
      <c r="BT448" s="102"/>
      <c r="BU448" s="102"/>
      <c r="BV448" s="102"/>
      <c r="BW448" s="102"/>
      <c r="BX448" s="102"/>
      <c r="BY448" s="103">
        <v>225</v>
      </c>
      <c r="BZ448" s="102"/>
      <c r="CA448" s="103">
        <v>253</v>
      </c>
      <c r="CB448" s="102"/>
      <c r="CC448" s="104">
        <v>1490</v>
      </c>
      <c r="CD448" s="102"/>
      <c r="CE448" s="103">
        <v>773</v>
      </c>
      <c r="CF448" s="102"/>
      <c r="CG448" s="103">
        <v>116</v>
      </c>
      <c r="CH448" s="102"/>
      <c r="CI448" s="103">
        <v>597</v>
      </c>
      <c r="CJ448" s="102"/>
      <c r="CK448" s="103">
        <v>429</v>
      </c>
      <c r="CL448" s="102"/>
      <c r="CM448" s="103">
        <v>363</v>
      </c>
      <c r="CN448" s="102"/>
      <c r="CO448" s="103">
        <v>357</v>
      </c>
      <c r="CP448" s="102"/>
      <c r="CQ448" s="103">
        <v>189</v>
      </c>
      <c r="CR448" s="102"/>
      <c r="CS448" s="109">
        <v>96</v>
      </c>
      <c r="CT448" s="102"/>
      <c r="CU448" s="103">
        <v>342</v>
      </c>
      <c r="CV448" s="102"/>
      <c r="CW448" s="103">
        <v>141</v>
      </c>
      <c r="CX448" s="102"/>
      <c r="CY448" s="103">
        <v>103</v>
      </c>
      <c r="CZ448" s="102"/>
      <c r="DA448" s="103">
        <v>312</v>
      </c>
      <c r="DB448" s="102"/>
      <c r="DC448" s="109">
        <v>96</v>
      </c>
      <c r="DD448" s="102"/>
      <c r="DE448" s="103">
        <v>111</v>
      </c>
      <c r="DF448" s="102"/>
      <c r="DG448" s="102"/>
      <c r="DH448" s="102"/>
      <c r="DI448" s="102"/>
      <c r="DJ448" s="102"/>
      <c r="DK448" s="102"/>
      <c r="DL448" s="102"/>
      <c r="DM448" s="102"/>
      <c r="DN448" s="102"/>
      <c r="DO448" s="102"/>
      <c r="DP448" s="102"/>
      <c r="DQ448" s="102"/>
      <c r="DR448" s="102"/>
      <c r="DS448" s="102"/>
      <c r="DT448" s="102"/>
      <c r="DU448" s="102"/>
      <c r="DV448" s="102"/>
      <c r="DW448" s="102"/>
      <c r="DX448" s="102"/>
    </row>
    <row r="449" spans="1:128" x14ac:dyDescent="0.2">
      <c r="A449" s="105" t="s">
        <v>559</v>
      </c>
      <c r="B449" s="108">
        <v>75788</v>
      </c>
      <c r="C449" s="114">
        <v>17156</v>
      </c>
      <c r="D449" s="112">
        <v>100414</v>
      </c>
      <c r="E449" s="114">
        <v>21173</v>
      </c>
      <c r="F449" s="108">
        <v>84489</v>
      </c>
      <c r="G449" s="114">
        <v>17558</v>
      </c>
      <c r="H449" s="108">
        <v>83410</v>
      </c>
      <c r="I449" s="114">
        <v>19462</v>
      </c>
      <c r="J449" s="112">
        <v>105475</v>
      </c>
      <c r="K449" s="114">
        <v>19460</v>
      </c>
      <c r="L449" s="108">
        <v>83992</v>
      </c>
      <c r="M449" s="114">
        <v>20012</v>
      </c>
      <c r="N449" s="108">
        <v>64787</v>
      </c>
      <c r="O449" s="114">
        <v>16789</v>
      </c>
      <c r="P449" s="108">
        <v>65880</v>
      </c>
      <c r="Q449" s="114">
        <v>15482</v>
      </c>
      <c r="R449" s="108">
        <v>55077</v>
      </c>
      <c r="S449" s="114">
        <v>16817</v>
      </c>
      <c r="T449" s="108">
        <v>55159</v>
      </c>
      <c r="U449" s="114">
        <v>12436</v>
      </c>
      <c r="V449" s="108">
        <v>66630</v>
      </c>
      <c r="W449" s="114">
        <v>16217</v>
      </c>
      <c r="X449" s="108">
        <v>48001</v>
      </c>
      <c r="Y449" s="114">
        <v>11805</v>
      </c>
      <c r="Z449" s="108">
        <v>39572</v>
      </c>
      <c r="AA449" s="114">
        <v>11116</v>
      </c>
      <c r="AB449" s="108">
        <v>35653</v>
      </c>
      <c r="AC449" s="114">
        <v>10590</v>
      </c>
      <c r="AD449" s="107">
        <v>7690</v>
      </c>
      <c r="AE449" s="104">
        <v>8849</v>
      </c>
      <c r="AF449" s="107">
        <v>4037</v>
      </c>
      <c r="AG449" s="104">
        <v>5869</v>
      </c>
      <c r="AH449" s="106">
        <v>839</v>
      </c>
      <c r="AI449" s="104">
        <v>5314</v>
      </c>
      <c r="AJ449" s="106">
        <v>538</v>
      </c>
      <c r="AK449" s="104">
        <v>5275</v>
      </c>
      <c r="AL449" s="106">
        <v>538</v>
      </c>
      <c r="AM449" s="104">
        <v>4078</v>
      </c>
      <c r="AN449" s="102"/>
      <c r="AO449" s="104">
        <v>2587</v>
      </c>
      <c r="AP449" s="102"/>
      <c r="AQ449" s="104">
        <v>2045</v>
      </c>
      <c r="AR449" s="102"/>
      <c r="AS449" s="104">
        <v>1065</v>
      </c>
      <c r="AT449" s="102"/>
      <c r="AU449" s="103">
        <v>502</v>
      </c>
      <c r="AV449" s="102"/>
      <c r="AW449" s="103">
        <v>909</v>
      </c>
      <c r="AX449" s="102"/>
      <c r="AY449" s="103">
        <v>516</v>
      </c>
      <c r="AZ449" s="102"/>
      <c r="BA449" s="103">
        <v>457</v>
      </c>
      <c r="BB449" s="102"/>
      <c r="BC449" s="103">
        <v>300</v>
      </c>
      <c r="BD449" s="102"/>
      <c r="BE449" s="103">
        <v>437</v>
      </c>
      <c r="BF449" s="102"/>
      <c r="BG449" s="103">
        <v>499</v>
      </c>
      <c r="BH449" s="102"/>
      <c r="BI449" s="103">
        <v>422</v>
      </c>
      <c r="BJ449" s="102"/>
      <c r="BK449" s="103">
        <v>413</v>
      </c>
      <c r="BL449" s="102"/>
      <c r="BM449" s="103">
        <v>240</v>
      </c>
      <c r="BN449" s="102"/>
      <c r="BO449" s="103">
        <v>310</v>
      </c>
      <c r="BP449" s="102"/>
      <c r="BQ449" s="103">
        <v>223</v>
      </c>
      <c r="BR449" s="102"/>
      <c r="BS449" s="103">
        <v>383</v>
      </c>
      <c r="BT449" s="102"/>
      <c r="BU449" s="103">
        <v>124</v>
      </c>
      <c r="BV449" s="102"/>
      <c r="BW449" s="103">
        <v>371</v>
      </c>
      <c r="BX449" s="102"/>
      <c r="BY449" s="103">
        <v>419</v>
      </c>
      <c r="BZ449" s="102"/>
      <c r="CA449" s="103">
        <v>432</v>
      </c>
      <c r="CB449" s="102"/>
      <c r="CC449" s="103">
        <v>352</v>
      </c>
      <c r="CD449" s="102"/>
      <c r="CE449" s="103">
        <v>203</v>
      </c>
      <c r="CF449" s="102"/>
      <c r="CG449" s="103">
        <v>608</v>
      </c>
      <c r="CH449" s="102"/>
      <c r="CI449" s="103">
        <v>329</v>
      </c>
      <c r="CJ449" s="102"/>
      <c r="CK449" s="103">
        <v>260</v>
      </c>
      <c r="CL449" s="102"/>
      <c r="CM449" s="103">
        <v>267</v>
      </c>
      <c r="CN449" s="102"/>
      <c r="CO449" s="103">
        <v>112</v>
      </c>
      <c r="CP449" s="102"/>
      <c r="CQ449" s="109">
        <v>70</v>
      </c>
      <c r="CR449" s="102"/>
      <c r="CS449" s="103">
        <v>158</v>
      </c>
      <c r="CT449" s="102"/>
      <c r="CU449" s="103">
        <v>149</v>
      </c>
      <c r="CV449" s="102"/>
      <c r="CW449" s="102"/>
      <c r="CX449" s="102"/>
      <c r="CY449" s="103">
        <v>168</v>
      </c>
      <c r="CZ449" s="102"/>
      <c r="DA449" s="109">
        <v>40</v>
      </c>
      <c r="DB449" s="102"/>
      <c r="DC449" s="103">
        <v>154</v>
      </c>
      <c r="DD449" s="102"/>
      <c r="DE449" s="103">
        <v>135</v>
      </c>
      <c r="DF449" s="102"/>
      <c r="DG449" s="103">
        <v>158</v>
      </c>
      <c r="DH449" s="102"/>
      <c r="DI449" s="102"/>
      <c r="DJ449" s="102"/>
      <c r="DK449" s="102"/>
      <c r="DL449" s="102"/>
      <c r="DM449" s="102"/>
      <c r="DN449" s="102"/>
      <c r="DO449" s="102"/>
      <c r="DP449" s="102"/>
      <c r="DQ449" s="102"/>
      <c r="DR449" s="102"/>
      <c r="DS449" s="102"/>
      <c r="DT449" s="102"/>
      <c r="DU449" s="102"/>
      <c r="DV449" s="102"/>
      <c r="DW449" s="102"/>
      <c r="DX449" s="102"/>
    </row>
    <row r="450" spans="1:128" x14ac:dyDescent="0.2">
      <c r="A450" s="105" t="s">
        <v>562</v>
      </c>
      <c r="B450" s="112">
        <v>102308</v>
      </c>
      <c r="C450" s="102"/>
      <c r="D450" s="112">
        <v>232243</v>
      </c>
      <c r="E450" s="102"/>
      <c r="F450" s="108">
        <v>16480</v>
      </c>
      <c r="G450" s="102"/>
      <c r="H450" s="112">
        <v>147040</v>
      </c>
      <c r="I450" s="102"/>
      <c r="J450" s="102"/>
      <c r="K450" s="102"/>
      <c r="L450" s="108">
        <v>64480</v>
      </c>
      <c r="M450" s="102"/>
      <c r="N450" s="102"/>
      <c r="O450" s="102"/>
      <c r="P450" s="102"/>
      <c r="Q450" s="102"/>
      <c r="R450" s="107">
        <v>9485</v>
      </c>
      <c r="S450" s="102"/>
      <c r="T450" s="112">
        <v>110240</v>
      </c>
      <c r="U450" s="102"/>
      <c r="V450" s="112">
        <v>163422</v>
      </c>
      <c r="W450" s="102"/>
      <c r="X450" s="108">
        <v>18388</v>
      </c>
      <c r="Y450" s="102"/>
      <c r="Z450" s="107">
        <v>3803</v>
      </c>
      <c r="AA450" s="102"/>
      <c r="AB450" s="113">
        <v>1026868</v>
      </c>
      <c r="AC450" s="102"/>
      <c r="AD450" s="112">
        <v>971776</v>
      </c>
      <c r="AE450" s="102"/>
      <c r="AF450" s="108">
        <v>49440</v>
      </c>
      <c r="AG450" s="102"/>
      <c r="AH450" s="108">
        <v>51054</v>
      </c>
      <c r="AI450" s="102"/>
      <c r="AJ450" s="112">
        <v>169359</v>
      </c>
      <c r="AK450" s="102"/>
      <c r="AL450" s="108">
        <v>55558</v>
      </c>
      <c r="AM450" s="102"/>
      <c r="AN450" s="108">
        <v>60160</v>
      </c>
      <c r="AO450" s="102"/>
      <c r="AP450" s="102"/>
      <c r="AQ450" s="102"/>
      <c r="AR450" s="108">
        <v>16480</v>
      </c>
      <c r="AS450" s="102"/>
      <c r="AT450" s="107">
        <v>2098</v>
      </c>
      <c r="AU450" s="102"/>
      <c r="AV450" s="112">
        <v>130720</v>
      </c>
      <c r="AW450" s="102"/>
      <c r="AX450" s="108">
        <v>16480</v>
      </c>
      <c r="AY450" s="102"/>
      <c r="AZ450" s="108">
        <v>65426</v>
      </c>
      <c r="BA450" s="102"/>
      <c r="BB450" s="108">
        <v>32466</v>
      </c>
      <c r="BC450" s="102"/>
      <c r="BD450" s="108">
        <v>36660</v>
      </c>
      <c r="BE450" s="102"/>
      <c r="BF450" s="102"/>
      <c r="BG450" s="102"/>
      <c r="BH450" s="102"/>
      <c r="BI450" s="102"/>
      <c r="BJ450" s="102"/>
      <c r="BK450" s="102"/>
      <c r="BL450" s="102"/>
      <c r="BM450" s="102"/>
      <c r="BN450" s="102"/>
      <c r="BO450" s="102"/>
      <c r="BP450" s="102"/>
      <c r="BQ450" s="102"/>
      <c r="BR450" s="102"/>
      <c r="BS450" s="102"/>
      <c r="BT450" s="102"/>
      <c r="BU450" s="102"/>
      <c r="BV450" s="102"/>
      <c r="BW450" s="102"/>
      <c r="BX450" s="102"/>
      <c r="BY450" s="102"/>
      <c r="BZ450" s="102"/>
      <c r="CA450" s="102"/>
      <c r="CB450" s="102"/>
      <c r="CC450" s="102"/>
      <c r="CD450" s="102"/>
      <c r="CE450" s="102"/>
      <c r="CF450" s="102"/>
      <c r="CG450" s="111">
        <v>5</v>
      </c>
      <c r="CH450" s="102"/>
      <c r="CI450" s="102"/>
      <c r="CJ450" s="102"/>
      <c r="CK450" s="102"/>
      <c r="CL450" s="102"/>
      <c r="CM450" s="102"/>
      <c r="CN450" s="102"/>
      <c r="CO450" s="102"/>
      <c r="CP450" s="102"/>
      <c r="CQ450" s="102"/>
      <c r="CR450" s="102"/>
      <c r="CS450" s="102"/>
      <c r="CT450" s="102"/>
      <c r="CU450" s="102"/>
      <c r="CV450" s="102"/>
      <c r="CW450" s="102"/>
      <c r="CX450" s="102"/>
      <c r="CY450" s="102"/>
      <c r="CZ450" s="102"/>
      <c r="DA450" s="102"/>
      <c r="DB450" s="102"/>
      <c r="DC450" s="102"/>
      <c r="DD450" s="102"/>
      <c r="DE450" s="102"/>
      <c r="DF450" s="102"/>
      <c r="DG450" s="102"/>
      <c r="DH450" s="102"/>
      <c r="DI450" s="102"/>
      <c r="DJ450" s="102"/>
      <c r="DK450" s="102"/>
      <c r="DL450" s="102"/>
      <c r="DM450" s="102"/>
      <c r="DN450" s="102"/>
      <c r="DO450" s="102"/>
      <c r="DP450" s="102"/>
      <c r="DQ450" s="102"/>
      <c r="DR450" s="102"/>
      <c r="DS450" s="102"/>
      <c r="DT450" s="102"/>
      <c r="DU450" s="102"/>
      <c r="DV450" s="102"/>
      <c r="DW450" s="102"/>
      <c r="DX450" s="102"/>
    </row>
    <row r="451" spans="1:128" x14ac:dyDescent="0.2">
      <c r="A451" s="105" t="s">
        <v>563</v>
      </c>
      <c r="B451" s="106">
        <v>725</v>
      </c>
      <c r="C451" s="103">
        <v>257</v>
      </c>
      <c r="D451" s="107">
        <v>1868</v>
      </c>
      <c r="E451" s="103">
        <v>339</v>
      </c>
      <c r="F451" s="107">
        <v>1034</v>
      </c>
      <c r="G451" s="103">
        <v>393</v>
      </c>
      <c r="H451" s="107">
        <v>1212</v>
      </c>
      <c r="I451" s="103">
        <v>382</v>
      </c>
      <c r="J451" s="106">
        <v>516</v>
      </c>
      <c r="K451" s="103">
        <v>208</v>
      </c>
      <c r="L451" s="106">
        <v>875</v>
      </c>
      <c r="M451" s="103">
        <v>245</v>
      </c>
      <c r="N451" s="107">
        <v>1066</v>
      </c>
      <c r="O451" s="103">
        <v>581</v>
      </c>
      <c r="P451" s="106">
        <v>606</v>
      </c>
      <c r="Q451" s="103">
        <v>255</v>
      </c>
      <c r="R451" s="106">
        <v>514</v>
      </c>
      <c r="S451" s="103">
        <v>341</v>
      </c>
      <c r="T451" s="107">
        <v>1277</v>
      </c>
      <c r="U451" s="103">
        <v>520</v>
      </c>
      <c r="V451" s="106">
        <v>606</v>
      </c>
      <c r="W451" s="103">
        <v>287</v>
      </c>
      <c r="X451" s="106">
        <v>422</v>
      </c>
      <c r="Y451" s="103">
        <v>309</v>
      </c>
      <c r="Z451" s="106">
        <v>392</v>
      </c>
      <c r="AA451" s="103">
        <v>122</v>
      </c>
      <c r="AB451" s="106">
        <v>121</v>
      </c>
      <c r="AC451" s="103">
        <v>149</v>
      </c>
      <c r="AD451" s="110">
        <v>61</v>
      </c>
      <c r="AE451" s="109">
        <v>81</v>
      </c>
      <c r="AF451" s="102"/>
      <c r="AG451" s="102"/>
      <c r="AH451" s="102"/>
      <c r="AI451" s="109">
        <v>95</v>
      </c>
      <c r="AJ451" s="102"/>
      <c r="AK451" s="109">
        <v>17</v>
      </c>
      <c r="AL451" s="102"/>
      <c r="AM451" s="109">
        <v>47</v>
      </c>
      <c r="AN451" s="110">
        <v>30</v>
      </c>
      <c r="AO451" s="109">
        <v>72</v>
      </c>
      <c r="AP451" s="110">
        <v>60</v>
      </c>
      <c r="AQ451" s="109">
        <v>30</v>
      </c>
      <c r="AR451" s="102"/>
      <c r="AS451" s="102"/>
      <c r="AT451" s="102"/>
      <c r="AU451" s="109">
        <v>15</v>
      </c>
      <c r="AV451" s="102"/>
      <c r="AW451" s="109">
        <v>18</v>
      </c>
      <c r="AX451" s="102"/>
      <c r="AY451" s="109">
        <v>30</v>
      </c>
      <c r="AZ451" s="110">
        <v>30</v>
      </c>
      <c r="BA451" s="109">
        <v>18</v>
      </c>
      <c r="BB451" s="102"/>
      <c r="BC451" s="109">
        <v>18</v>
      </c>
      <c r="BD451" s="102"/>
      <c r="BE451" s="102"/>
      <c r="BF451" s="102"/>
      <c r="BG451" s="109">
        <v>15</v>
      </c>
      <c r="BH451" s="102"/>
      <c r="BI451" s="102"/>
      <c r="BJ451" s="102"/>
      <c r="BK451" s="102"/>
      <c r="BL451" s="102"/>
      <c r="BM451" s="109">
        <v>60</v>
      </c>
      <c r="BN451" s="102"/>
      <c r="BO451" s="109">
        <v>21</v>
      </c>
      <c r="BP451" s="102"/>
      <c r="BQ451" s="109">
        <v>18</v>
      </c>
      <c r="BR451" s="102"/>
      <c r="BS451" s="102"/>
      <c r="BT451" s="102"/>
      <c r="BU451" s="102"/>
      <c r="BV451" s="102"/>
      <c r="BW451" s="109">
        <v>48</v>
      </c>
      <c r="BX451" s="102"/>
      <c r="BY451" s="109">
        <v>16</v>
      </c>
      <c r="BZ451" s="102"/>
      <c r="CA451" s="102"/>
      <c r="CB451" s="102"/>
      <c r="CC451" s="102"/>
      <c r="CD451" s="102"/>
      <c r="CE451" s="102"/>
      <c r="CF451" s="102"/>
      <c r="CG451" s="102"/>
      <c r="CH451" s="102"/>
      <c r="CI451" s="109">
        <v>17</v>
      </c>
      <c r="CJ451" s="102"/>
      <c r="CK451" s="102"/>
      <c r="CL451" s="102"/>
      <c r="CM451" s="109">
        <v>16</v>
      </c>
      <c r="CN451" s="102"/>
      <c r="CO451" s="102"/>
      <c r="CP451" s="102"/>
      <c r="CQ451" s="102"/>
      <c r="CR451" s="102"/>
      <c r="CS451" s="109">
        <v>67</v>
      </c>
      <c r="CT451" s="102"/>
      <c r="CU451" s="102"/>
      <c r="CV451" s="102"/>
      <c r="CW451" s="102"/>
      <c r="CX451" s="102"/>
      <c r="CY451" s="109">
        <v>17</v>
      </c>
      <c r="CZ451" s="102"/>
      <c r="DA451" s="102"/>
      <c r="DB451" s="102"/>
      <c r="DC451" s="102"/>
      <c r="DD451" s="102"/>
      <c r="DE451" s="102"/>
      <c r="DF451" s="102"/>
      <c r="DG451" s="102"/>
      <c r="DH451" s="102"/>
      <c r="DI451" s="102"/>
      <c r="DJ451" s="102"/>
      <c r="DK451" s="102"/>
      <c r="DL451" s="102"/>
      <c r="DM451" s="102"/>
      <c r="DN451" s="102"/>
      <c r="DO451" s="102"/>
      <c r="DP451" s="102"/>
      <c r="DQ451" s="102"/>
      <c r="DR451" s="102"/>
      <c r="DS451" s="102"/>
      <c r="DT451" s="102"/>
      <c r="DU451" s="102"/>
      <c r="DV451" s="102"/>
      <c r="DW451" s="102"/>
      <c r="DX451" s="102"/>
    </row>
    <row r="452" spans="1:128" x14ac:dyDescent="0.2">
      <c r="A452" s="105" t="s">
        <v>564</v>
      </c>
      <c r="B452" s="108">
        <v>18075</v>
      </c>
      <c r="C452" s="103">
        <v>735</v>
      </c>
      <c r="D452" s="108">
        <v>18400</v>
      </c>
      <c r="E452" s="103">
        <v>831</v>
      </c>
      <c r="F452" s="108">
        <v>12654</v>
      </c>
      <c r="G452" s="103">
        <v>592</v>
      </c>
      <c r="H452" s="108">
        <v>18190</v>
      </c>
      <c r="I452" s="103">
        <v>452</v>
      </c>
      <c r="J452" s="108">
        <v>20821</v>
      </c>
      <c r="K452" s="103">
        <v>739</v>
      </c>
      <c r="L452" s="108">
        <v>12321</v>
      </c>
      <c r="M452" s="103">
        <v>381</v>
      </c>
      <c r="N452" s="108">
        <v>11229</v>
      </c>
      <c r="O452" s="103">
        <v>389</v>
      </c>
      <c r="P452" s="108">
        <v>15800</v>
      </c>
      <c r="Q452" s="103">
        <v>418</v>
      </c>
      <c r="R452" s="107">
        <v>7708</v>
      </c>
      <c r="S452" s="103">
        <v>517</v>
      </c>
      <c r="T452" s="108">
        <v>10504</v>
      </c>
      <c r="U452" s="103">
        <v>446</v>
      </c>
      <c r="V452" s="108">
        <v>22169</v>
      </c>
      <c r="W452" s="104">
        <v>1383</v>
      </c>
      <c r="X452" s="108">
        <v>19495</v>
      </c>
      <c r="Y452" s="103">
        <v>596</v>
      </c>
      <c r="Z452" s="108">
        <v>10543</v>
      </c>
      <c r="AA452" s="103">
        <v>414</v>
      </c>
      <c r="AB452" s="108">
        <v>16870</v>
      </c>
      <c r="AC452" s="103">
        <v>497</v>
      </c>
      <c r="AD452" s="107">
        <v>6172</v>
      </c>
      <c r="AE452" s="103">
        <v>234</v>
      </c>
      <c r="AF452" s="107">
        <v>3899</v>
      </c>
      <c r="AG452" s="103">
        <v>257</v>
      </c>
      <c r="AH452" s="107">
        <v>7540</v>
      </c>
      <c r="AI452" s="103">
        <v>307</v>
      </c>
      <c r="AJ452" s="108">
        <v>11185</v>
      </c>
      <c r="AK452" s="103">
        <v>254</v>
      </c>
      <c r="AL452" s="107">
        <v>8676</v>
      </c>
      <c r="AM452" s="103">
        <v>127</v>
      </c>
      <c r="AN452" s="108">
        <v>18911</v>
      </c>
      <c r="AO452" s="103">
        <v>351</v>
      </c>
      <c r="AP452" s="107">
        <v>4690</v>
      </c>
      <c r="AQ452" s="103">
        <v>337</v>
      </c>
      <c r="AR452" s="107">
        <v>6919</v>
      </c>
      <c r="AS452" s="103">
        <v>343</v>
      </c>
      <c r="AT452" s="108">
        <v>12151</v>
      </c>
      <c r="AU452" s="103">
        <v>341</v>
      </c>
      <c r="AV452" s="108">
        <v>10177</v>
      </c>
      <c r="AW452" s="103">
        <v>303</v>
      </c>
      <c r="AX452" s="108">
        <v>10834</v>
      </c>
      <c r="AY452" s="103">
        <v>259</v>
      </c>
      <c r="AZ452" s="108">
        <v>14720</v>
      </c>
      <c r="BA452" s="103">
        <v>435</v>
      </c>
      <c r="BB452" s="108">
        <v>11730</v>
      </c>
      <c r="BC452" s="103">
        <v>724</v>
      </c>
      <c r="BD452" s="107">
        <v>8935</v>
      </c>
      <c r="BE452" s="103">
        <v>313</v>
      </c>
      <c r="BF452" s="107">
        <v>7856</v>
      </c>
      <c r="BG452" s="103">
        <v>548</v>
      </c>
      <c r="BH452" s="107">
        <v>8122</v>
      </c>
      <c r="BI452" s="103">
        <v>401</v>
      </c>
      <c r="BJ452" s="108">
        <v>12231</v>
      </c>
      <c r="BK452" s="103">
        <v>440</v>
      </c>
      <c r="BL452" s="107">
        <v>9878</v>
      </c>
      <c r="BM452" s="103">
        <v>271</v>
      </c>
      <c r="BN452" s="107">
        <v>8337</v>
      </c>
      <c r="BO452" s="103">
        <v>333</v>
      </c>
      <c r="BP452" s="107">
        <v>8709</v>
      </c>
      <c r="BQ452" s="103">
        <v>258</v>
      </c>
      <c r="BR452" s="107">
        <v>8887</v>
      </c>
      <c r="BS452" s="103">
        <v>378</v>
      </c>
      <c r="BT452" s="107">
        <v>8623</v>
      </c>
      <c r="BU452" s="103">
        <v>226</v>
      </c>
      <c r="BV452" s="108">
        <v>11012</v>
      </c>
      <c r="BW452" s="103">
        <v>231</v>
      </c>
      <c r="BX452" s="108">
        <v>11892</v>
      </c>
      <c r="BY452" s="103">
        <v>476</v>
      </c>
      <c r="BZ452" s="108">
        <v>10731</v>
      </c>
      <c r="CA452" s="103">
        <v>317</v>
      </c>
      <c r="CB452" s="107">
        <v>7459</v>
      </c>
      <c r="CC452" s="103">
        <v>299</v>
      </c>
      <c r="CD452" s="107">
        <v>9667</v>
      </c>
      <c r="CE452" s="103">
        <v>410</v>
      </c>
      <c r="CF452" s="107">
        <v>2113</v>
      </c>
      <c r="CG452" s="103">
        <v>298</v>
      </c>
      <c r="CH452" s="107">
        <v>5669</v>
      </c>
      <c r="CI452" s="103">
        <v>300</v>
      </c>
      <c r="CJ452" s="107">
        <v>6320</v>
      </c>
      <c r="CK452" s="103">
        <v>139</v>
      </c>
      <c r="CL452" s="107">
        <v>6549</v>
      </c>
      <c r="CM452" s="103">
        <v>224</v>
      </c>
      <c r="CN452" s="107">
        <v>7552</v>
      </c>
      <c r="CO452" s="103">
        <v>211</v>
      </c>
      <c r="CP452" s="107">
        <v>7690</v>
      </c>
      <c r="CQ452" s="103">
        <v>191</v>
      </c>
      <c r="CR452" s="108">
        <v>10249</v>
      </c>
      <c r="CS452" s="103">
        <v>277</v>
      </c>
      <c r="CT452" s="107">
        <v>6714</v>
      </c>
      <c r="CU452" s="103">
        <v>365</v>
      </c>
      <c r="CV452" s="107">
        <v>7927</v>
      </c>
      <c r="CW452" s="103">
        <v>355</v>
      </c>
      <c r="CX452" s="107">
        <v>4875</v>
      </c>
      <c r="CY452" s="103">
        <v>279</v>
      </c>
      <c r="CZ452" s="107">
        <v>1932</v>
      </c>
      <c r="DA452" s="103">
        <v>221</v>
      </c>
      <c r="DB452" s="107">
        <v>2253</v>
      </c>
      <c r="DC452" s="103">
        <v>147</v>
      </c>
      <c r="DD452" s="102"/>
      <c r="DE452" s="103">
        <v>118</v>
      </c>
      <c r="DF452" s="102"/>
      <c r="DG452" s="103">
        <v>134</v>
      </c>
      <c r="DH452" s="106">
        <v>165</v>
      </c>
      <c r="DI452" s="102"/>
      <c r="DJ452" s="102"/>
      <c r="DK452" s="102"/>
      <c r="DL452" s="102"/>
      <c r="DM452" s="102"/>
      <c r="DN452" s="102"/>
      <c r="DO452" s="102"/>
      <c r="DP452" s="102"/>
      <c r="DQ452" s="102"/>
      <c r="DR452" s="102"/>
      <c r="DS452" s="102"/>
      <c r="DT452" s="102"/>
      <c r="DU452" s="102"/>
      <c r="DV452" s="102"/>
      <c r="DW452" s="102"/>
      <c r="DX452" s="102"/>
    </row>
    <row r="453" spans="1:128" x14ac:dyDescent="0.2">
      <c r="A453" s="105" t="s">
        <v>571</v>
      </c>
      <c r="B453" s="102"/>
      <c r="C453" s="104">
        <v>1693</v>
      </c>
      <c r="D453" s="102"/>
      <c r="E453" s="103">
        <v>622</v>
      </c>
      <c r="F453" s="102"/>
      <c r="G453" s="103">
        <v>556</v>
      </c>
      <c r="H453" s="102"/>
      <c r="I453" s="103">
        <v>690</v>
      </c>
      <c r="J453" s="102"/>
      <c r="K453" s="103">
        <v>588</v>
      </c>
      <c r="L453" s="102"/>
      <c r="M453" s="104">
        <v>1504</v>
      </c>
      <c r="N453" s="102"/>
      <c r="O453" s="103">
        <v>536</v>
      </c>
      <c r="P453" s="102"/>
      <c r="Q453" s="104">
        <v>1233</v>
      </c>
      <c r="R453" s="102"/>
      <c r="S453" s="103">
        <v>462</v>
      </c>
      <c r="T453" s="102"/>
      <c r="U453" s="103">
        <v>391</v>
      </c>
      <c r="V453" s="102"/>
      <c r="W453" s="102"/>
      <c r="X453" s="102"/>
      <c r="Y453" s="103">
        <v>180</v>
      </c>
      <c r="Z453" s="102"/>
      <c r="AA453" s="103">
        <v>615</v>
      </c>
      <c r="AB453" s="102"/>
      <c r="AC453" s="103">
        <v>605</v>
      </c>
      <c r="AD453" s="102"/>
      <c r="AE453" s="103">
        <v>736</v>
      </c>
      <c r="AF453" s="102"/>
      <c r="AG453" s="104">
        <v>1618</v>
      </c>
      <c r="AH453" s="102"/>
      <c r="AI453" s="103">
        <v>571</v>
      </c>
      <c r="AJ453" s="102"/>
      <c r="AK453" s="102"/>
      <c r="AL453" s="102"/>
      <c r="AM453" s="104">
        <v>1312</v>
      </c>
      <c r="AN453" s="102"/>
      <c r="AO453" s="103">
        <v>395</v>
      </c>
      <c r="AP453" s="102"/>
      <c r="AQ453" s="104">
        <v>1218</v>
      </c>
      <c r="AR453" s="102"/>
      <c r="AS453" s="103">
        <v>220</v>
      </c>
      <c r="AT453" s="102"/>
      <c r="AU453" s="103">
        <v>449</v>
      </c>
      <c r="AV453" s="102"/>
      <c r="AW453" s="103">
        <v>476</v>
      </c>
      <c r="AX453" s="102"/>
      <c r="AY453" s="103">
        <v>596</v>
      </c>
      <c r="AZ453" s="102"/>
      <c r="BA453" s="104">
        <v>1150</v>
      </c>
      <c r="BB453" s="102"/>
      <c r="BC453" s="103">
        <v>579</v>
      </c>
      <c r="BD453" s="102"/>
      <c r="BE453" s="103">
        <v>854</v>
      </c>
      <c r="BF453" s="102"/>
      <c r="BG453" s="102"/>
      <c r="BH453" s="102"/>
      <c r="BI453" s="104">
        <v>1517</v>
      </c>
      <c r="BJ453" s="102"/>
      <c r="BK453" s="103">
        <v>609</v>
      </c>
      <c r="BL453" s="102"/>
      <c r="BM453" s="103">
        <v>601</v>
      </c>
      <c r="BN453" s="102"/>
      <c r="BO453" s="104">
        <v>1223</v>
      </c>
      <c r="BP453" s="102"/>
      <c r="BQ453" s="103">
        <v>182</v>
      </c>
      <c r="BR453" s="102"/>
      <c r="BS453" s="103">
        <v>865</v>
      </c>
      <c r="BT453" s="102"/>
      <c r="BU453" s="103">
        <v>981</v>
      </c>
      <c r="BV453" s="102"/>
      <c r="BW453" s="103">
        <v>206</v>
      </c>
      <c r="BX453" s="102"/>
      <c r="BY453" s="103">
        <v>614</v>
      </c>
      <c r="BZ453" s="102"/>
      <c r="CA453" s="102"/>
      <c r="CB453" s="102"/>
      <c r="CC453" s="103">
        <v>578</v>
      </c>
      <c r="CD453" s="102"/>
      <c r="CE453" s="102"/>
      <c r="CF453" s="102"/>
      <c r="CG453" s="103">
        <v>185</v>
      </c>
      <c r="CH453" s="102"/>
      <c r="CI453" s="102"/>
      <c r="CJ453" s="102"/>
      <c r="CK453" s="102"/>
      <c r="CL453" s="102"/>
      <c r="CM453" s="103">
        <v>781</v>
      </c>
      <c r="CN453" s="102"/>
      <c r="CO453" s="103">
        <v>190</v>
      </c>
      <c r="CP453" s="102"/>
      <c r="CQ453" s="102"/>
      <c r="CR453" s="102"/>
      <c r="CS453" s="103">
        <v>184</v>
      </c>
      <c r="CT453" s="102"/>
      <c r="CU453" s="102"/>
      <c r="CV453" s="102"/>
      <c r="CW453" s="103">
        <v>189</v>
      </c>
      <c r="CX453" s="102"/>
      <c r="CY453" s="103">
        <v>189</v>
      </c>
      <c r="CZ453" s="102"/>
      <c r="DA453" s="103">
        <v>205</v>
      </c>
      <c r="DB453" s="102"/>
      <c r="DC453" s="103">
        <v>784</v>
      </c>
      <c r="DD453" s="102"/>
      <c r="DE453" s="103">
        <v>382</v>
      </c>
      <c r="DF453" s="102"/>
      <c r="DG453" s="103">
        <v>405</v>
      </c>
      <c r="DH453" s="102"/>
      <c r="DI453" s="102"/>
      <c r="DJ453" s="102"/>
      <c r="DK453" s="102"/>
      <c r="DL453" s="102"/>
      <c r="DM453" s="102"/>
      <c r="DN453" s="102"/>
      <c r="DO453" s="102"/>
      <c r="DP453" s="102"/>
      <c r="DQ453" s="102"/>
      <c r="DR453" s="102"/>
      <c r="DS453" s="102"/>
      <c r="DT453" s="102"/>
      <c r="DU453" s="102"/>
      <c r="DV453" s="102"/>
      <c r="DW453" s="102"/>
      <c r="DX453" s="10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workbookViewId="0">
      <selection activeCell="E6" sqref="E6"/>
    </sheetView>
  </sheetViews>
  <sheetFormatPr defaultRowHeight="12.75" x14ac:dyDescent="0.2"/>
  <cols>
    <col min="3" max="3" width="10.28515625" customWidth="1"/>
  </cols>
  <sheetData>
    <row r="1" spans="1:5" x14ac:dyDescent="0.2">
      <c r="A1" t="s">
        <v>7</v>
      </c>
    </row>
    <row r="2" spans="1:5" x14ac:dyDescent="0.2">
      <c r="B2" t="s">
        <v>601</v>
      </c>
      <c r="C2" t="s">
        <v>593</v>
      </c>
    </row>
    <row r="3" spans="1:5" x14ac:dyDescent="0.2">
      <c r="B3" t="s">
        <v>602</v>
      </c>
      <c r="C3" t="s">
        <v>765</v>
      </c>
    </row>
    <row r="4" spans="1:5" x14ac:dyDescent="0.2">
      <c r="B4" t="s">
        <v>766</v>
      </c>
    </row>
    <row r="5" spans="1:5" x14ac:dyDescent="0.2">
      <c r="C5" t="s">
        <v>715</v>
      </c>
      <c r="D5" t="s">
        <v>767</v>
      </c>
    </row>
    <row r="6" spans="1:5" x14ac:dyDescent="0.2">
      <c r="B6" t="s">
        <v>721</v>
      </c>
      <c r="C6" s="52">
        <v>42314</v>
      </c>
      <c r="D6">
        <v>5526471</v>
      </c>
      <c r="E6" s="38">
        <f>SUM(D6:D10)/SUM(D19:D23)-1</f>
        <v>-5.1828279020100787E-3</v>
      </c>
    </row>
    <row r="7" spans="1:5" x14ac:dyDescent="0.2">
      <c r="B7" t="s">
        <v>724</v>
      </c>
      <c r="C7" s="52">
        <v>42307</v>
      </c>
      <c r="D7">
        <v>5141264.5</v>
      </c>
    </row>
    <row r="8" spans="1:5" x14ac:dyDescent="0.2">
      <c r="B8" t="s">
        <v>723</v>
      </c>
      <c r="C8" s="52">
        <v>42300</v>
      </c>
      <c r="D8">
        <v>5217646.5</v>
      </c>
    </row>
    <row r="9" spans="1:5" x14ac:dyDescent="0.2">
      <c r="B9" t="s">
        <v>720</v>
      </c>
      <c r="C9" s="52">
        <v>42293</v>
      </c>
      <c r="D9">
        <v>5150135</v>
      </c>
    </row>
    <row r="10" spans="1:5" x14ac:dyDescent="0.2">
      <c r="B10" t="s">
        <v>719</v>
      </c>
      <c r="C10" s="52">
        <v>42286</v>
      </c>
      <c r="D10">
        <v>5251235.5</v>
      </c>
    </row>
    <row r="11" spans="1:5" x14ac:dyDescent="0.2">
      <c r="B11" t="s">
        <v>731</v>
      </c>
      <c r="C11" s="52">
        <v>42279</v>
      </c>
      <c r="D11">
        <v>5623459</v>
      </c>
    </row>
    <row r="12" spans="1:5" x14ac:dyDescent="0.2">
      <c r="B12" t="s">
        <v>730</v>
      </c>
      <c r="C12" s="52">
        <v>42272</v>
      </c>
      <c r="D12">
        <v>5259107.5</v>
      </c>
    </row>
    <row r="13" spans="1:5" x14ac:dyDescent="0.2">
      <c r="B13" t="s">
        <v>729</v>
      </c>
      <c r="C13" s="52">
        <v>42265</v>
      </c>
      <c r="D13">
        <v>5312302.5</v>
      </c>
    </row>
    <row r="14" spans="1:5" x14ac:dyDescent="0.2">
      <c r="B14" t="s">
        <v>728</v>
      </c>
      <c r="C14" s="52">
        <v>42258</v>
      </c>
      <c r="D14">
        <v>5112194.5</v>
      </c>
    </row>
    <row r="15" spans="1:5" x14ac:dyDescent="0.2">
      <c r="B15" t="s">
        <v>726</v>
      </c>
      <c r="C15" s="52">
        <v>42251</v>
      </c>
      <c r="D15">
        <v>5243141</v>
      </c>
    </row>
    <row r="16" spans="1:5" x14ac:dyDescent="0.2">
      <c r="B16" t="s">
        <v>722</v>
      </c>
      <c r="C16" s="52">
        <v>42244</v>
      </c>
      <c r="D16">
        <v>5410025</v>
      </c>
    </row>
    <row r="17" spans="2:4" x14ac:dyDescent="0.2">
      <c r="B17" t="s">
        <v>727</v>
      </c>
      <c r="C17" s="52">
        <v>42237</v>
      </c>
      <c r="D17">
        <v>5391851</v>
      </c>
    </row>
    <row r="18" spans="2:4" x14ac:dyDescent="0.2">
      <c r="B18" t="s">
        <v>725</v>
      </c>
      <c r="C18" s="52">
        <v>42230</v>
      </c>
      <c r="D18">
        <v>5136021.5</v>
      </c>
    </row>
    <row r="19" spans="2:4" x14ac:dyDescent="0.2">
      <c r="B19" t="s">
        <v>721</v>
      </c>
      <c r="C19" s="52">
        <v>42223</v>
      </c>
      <c r="D19">
        <v>5389478.5</v>
      </c>
    </row>
    <row r="20" spans="2:4" x14ac:dyDescent="0.2">
      <c r="B20" t="s">
        <v>724</v>
      </c>
      <c r="C20" s="52">
        <v>42216</v>
      </c>
      <c r="D20">
        <v>5289143.5</v>
      </c>
    </row>
    <row r="21" spans="2:4" x14ac:dyDescent="0.2">
      <c r="B21" t="s">
        <v>723</v>
      </c>
      <c r="C21" s="52">
        <v>42209</v>
      </c>
      <c r="D21">
        <v>5224533</v>
      </c>
    </row>
    <row r="22" spans="2:4" x14ac:dyDescent="0.2">
      <c r="B22" t="s">
        <v>720</v>
      </c>
      <c r="C22" s="52">
        <v>42202</v>
      </c>
      <c r="D22">
        <v>5218009.5</v>
      </c>
    </row>
    <row r="23" spans="2:4" x14ac:dyDescent="0.2">
      <c r="B23" t="s">
        <v>719</v>
      </c>
      <c r="C23" s="52">
        <v>42195</v>
      </c>
      <c r="D23">
        <v>5302537.5</v>
      </c>
    </row>
    <row r="24" spans="2:4" x14ac:dyDescent="0.2">
      <c r="B24" t="s">
        <v>731</v>
      </c>
      <c r="C24" s="52">
        <v>42187</v>
      </c>
      <c r="D24">
        <v>5496019</v>
      </c>
    </row>
    <row r="25" spans="2:4" x14ac:dyDescent="0.2">
      <c r="B25" t="s">
        <v>730</v>
      </c>
      <c r="C25" s="52">
        <v>42181</v>
      </c>
      <c r="D25">
        <v>5878039.5</v>
      </c>
    </row>
    <row r="26" spans="2:4" x14ac:dyDescent="0.2">
      <c r="B26" t="s">
        <v>729</v>
      </c>
      <c r="C26" s="52">
        <v>42174</v>
      </c>
      <c r="D26">
        <v>7306657.5</v>
      </c>
    </row>
    <row r="27" spans="2:4" x14ac:dyDescent="0.2">
      <c r="C27" s="52">
        <v>42167</v>
      </c>
      <c r="D27">
        <v>7390110.5</v>
      </c>
    </row>
    <row r="28" spans="2:4" x14ac:dyDescent="0.2">
      <c r="C28" s="52">
        <v>42160</v>
      </c>
      <c r="D28">
        <v>7087565</v>
      </c>
    </row>
    <row r="29" spans="2:4" x14ac:dyDescent="0.2">
      <c r="C29" s="52">
        <v>42153</v>
      </c>
      <c r="D29">
        <v>6715570</v>
      </c>
    </row>
    <row r="30" spans="2:4" x14ac:dyDescent="0.2">
      <c r="C30" s="52">
        <v>42146</v>
      </c>
      <c r="D30">
        <v>6886793.5</v>
      </c>
    </row>
    <row r="31" spans="2:4" x14ac:dyDescent="0.2">
      <c r="C31" s="52">
        <v>42139</v>
      </c>
      <c r="D31">
        <v>7181360</v>
      </c>
    </row>
    <row r="32" spans="2:4" x14ac:dyDescent="0.2">
      <c r="C32" s="52">
        <v>42132</v>
      </c>
      <c r="D32">
        <v>7211022.5</v>
      </c>
    </row>
    <row r="33" spans="3:4" x14ac:dyDescent="0.2">
      <c r="C33" s="52">
        <v>42125</v>
      </c>
      <c r="D33">
        <v>7343815.5</v>
      </c>
    </row>
    <row r="34" spans="3:4" x14ac:dyDescent="0.2">
      <c r="C34" s="52">
        <v>42118</v>
      </c>
      <c r="D34">
        <v>7106336.5</v>
      </c>
    </row>
    <row r="35" spans="3:4" x14ac:dyDescent="0.2">
      <c r="C35" s="52">
        <v>42111</v>
      </c>
      <c r="D35">
        <v>7215801</v>
      </c>
    </row>
    <row r="36" spans="3:4" x14ac:dyDescent="0.2">
      <c r="C36" s="52">
        <v>42104</v>
      </c>
      <c r="D36">
        <v>6825455</v>
      </c>
    </row>
    <row r="37" spans="3:4" x14ac:dyDescent="0.2">
      <c r="C37" s="52">
        <v>42096</v>
      </c>
      <c r="D37">
        <v>5027515</v>
      </c>
    </row>
    <row r="38" spans="3:4" x14ac:dyDescent="0.2">
      <c r="C38" s="52">
        <v>42090</v>
      </c>
      <c r="D38">
        <v>4465083.5</v>
      </c>
    </row>
    <row r="39" spans="3:4" x14ac:dyDescent="0.2">
      <c r="C39" s="52">
        <v>42083</v>
      </c>
      <c r="D39">
        <v>4559087</v>
      </c>
    </row>
    <row r="40" spans="3:4" x14ac:dyDescent="0.2">
      <c r="C40" s="52">
        <v>42076</v>
      </c>
      <c r="D40">
        <v>4623085</v>
      </c>
    </row>
    <row r="41" spans="3:4" x14ac:dyDescent="0.2">
      <c r="C41" s="52">
        <v>42069</v>
      </c>
      <c r="D41">
        <v>4800211</v>
      </c>
    </row>
    <row r="42" spans="3:4" x14ac:dyDescent="0.2">
      <c r="C42" s="52">
        <v>42062</v>
      </c>
      <c r="D42">
        <v>4603579.5</v>
      </c>
    </row>
    <row r="43" spans="3:4" x14ac:dyDescent="0.2">
      <c r="C43" s="52">
        <v>42055</v>
      </c>
      <c r="D43">
        <v>4449060</v>
      </c>
    </row>
    <row r="44" spans="3:4" x14ac:dyDescent="0.2">
      <c r="C44" s="52">
        <v>42048</v>
      </c>
      <c r="D44">
        <v>4520402.5</v>
      </c>
    </row>
    <row r="45" spans="3:4" x14ac:dyDescent="0.2">
      <c r="C45" s="52">
        <v>42041</v>
      </c>
      <c r="D45">
        <v>4668936</v>
      </c>
    </row>
    <row r="46" spans="3:4" x14ac:dyDescent="0.2">
      <c r="C46" s="52">
        <v>42034</v>
      </c>
      <c r="D46">
        <v>4572509.5</v>
      </c>
    </row>
    <row r="47" spans="3:4" x14ac:dyDescent="0.2">
      <c r="C47" s="52">
        <v>42027</v>
      </c>
      <c r="D47">
        <v>4559043.5</v>
      </c>
    </row>
    <row r="48" spans="3:4" x14ac:dyDescent="0.2">
      <c r="C48" s="52">
        <v>42020</v>
      </c>
      <c r="D48">
        <v>4752756</v>
      </c>
    </row>
    <row r="49" spans="3:4" x14ac:dyDescent="0.2">
      <c r="C49" s="52">
        <v>42013</v>
      </c>
      <c r="D49">
        <v>4809343.5</v>
      </c>
    </row>
    <row r="50" spans="3:4" x14ac:dyDescent="0.2">
      <c r="C50" s="52">
        <v>42006</v>
      </c>
      <c r="D50">
        <v>4615706</v>
      </c>
    </row>
    <row r="51" spans="3:4" x14ac:dyDescent="0.2">
      <c r="C51" s="52">
        <v>41999</v>
      </c>
      <c r="D51">
        <v>4006238.75</v>
      </c>
    </row>
    <row r="52" spans="3:4" x14ac:dyDescent="0.2">
      <c r="C52" s="52">
        <v>41992</v>
      </c>
      <c r="D52">
        <v>4942851</v>
      </c>
    </row>
    <row r="53" spans="3:4" x14ac:dyDescent="0.2">
      <c r="C53" s="52">
        <v>41985</v>
      </c>
      <c r="D53">
        <v>4539236</v>
      </c>
    </row>
    <row r="54" spans="3:4" x14ac:dyDescent="0.2">
      <c r="C54" s="52">
        <v>41978</v>
      </c>
      <c r="D54">
        <v>4824237.5</v>
      </c>
    </row>
    <row r="55" spans="3:4" x14ac:dyDescent="0.2">
      <c r="C55" s="52">
        <v>41971</v>
      </c>
      <c r="D55">
        <v>4175101</v>
      </c>
    </row>
    <row r="56" spans="3:4" x14ac:dyDescent="0.2">
      <c r="C56" s="52">
        <v>41964</v>
      </c>
      <c r="D56">
        <v>4604670</v>
      </c>
    </row>
    <row r="57" spans="3:4" x14ac:dyDescent="0.2">
      <c r="C57" s="52">
        <v>41957</v>
      </c>
      <c r="D57">
        <v>4408187</v>
      </c>
    </row>
    <row r="58" spans="3:4" x14ac:dyDescent="0.2">
      <c r="C58" s="52">
        <v>41950</v>
      </c>
      <c r="D58">
        <v>4541443</v>
      </c>
    </row>
    <row r="59" spans="3:4" x14ac:dyDescent="0.2">
      <c r="C59" s="52">
        <v>41943</v>
      </c>
      <c r="D59">
        <v>4442470.5</v>
      </c>
    </row>
    <row r="60" spans="3:4" x14ac:dyDescent="0.2">
      <c r="C60" s="52">
        <v>41936</v>
      </c>
      <c r="D60">
        <v>4585585</v>
      </c>
    </row>
    <row r="61" spans="3:4" x14ac:dyDescent="0.2">
      <c r="C61" s="52">
        <v>41929</v>
      </c>
      <c r="D61">
        <v>4506323.5</v>
      </c>
    </row>
    <row r="62" spans="3:4" x14ac:dyDescent="0.2">
      <c r="C62" s="52">
        <v>41922</v>
      </c>
      <c r="D62">
        <v>4498522</v>
      </c>
    </row>
    <row r="63" spans="3:4" x14ac:dyDescent="0.2">
      <c r="C63" s="52">
        <v>41915</v>
      </c>
      <c r="D63">
        <v>4663641</v>
      </c>
    </row>
    <row r="64" spans="3:4" x14ac:dyDescent="0.2">
      <c r="C64" s="52">
        <v>41908</v>
      </c>
      <c r="D64">
        <v>4571385.5</v>
      </c>
    </row>
    <row r="65" spans="3:4" x14ac:dyDescent="0.2">
      <c r="C65" s="52">
        <v>41901</v>
      </c>
      <c r="D65">
        <v>4475872</v>
      </c>
    </row>
    <row r="66" spans="3:4" x14ac:dyDescent="0.2">
      <c r="C66" s="52">
        <v>41894</v>
      </c>
      <c r="D66">
        <v>4543775.5</v>
      </c>
    </row>
    <row r="67" spans="3:4" x14ac:dyDescent="0.2">
      <c r="C67" s="52">
        <v>41887</v>
      </c>
      <c r="D67">
        <v>4221620.5</v>
      </c>
    </row>
    <row r="68" spans="3:4" x14ac:dyDescent="0.2">
      <c r="C68" s="52">
        <v>41880</v>
      </c>
      <c r="D68">
        <v>4541417</v>
      </c>
    </row>
    <row r="69" spans="3:4" x14ac:dyDescent="0.2">
      <c r="C69" s="52">
        <v>41873</v>
      </c>
      <c r="D69">
        <v>4405526</v>
      </c>
    </row>
    <row r="70" spans="3:4" x14ac:dyDescent="0.2">
      <c r="C70" s="52">
        <v>41866</v>
      </c>
      <c r="D70">
        <v>4550132</v>
      </c>
    </row>
    <row r="71" spans="3:4" x14ac:dyDescent="0.2">
      <c r="C71" s="52">
        <v>41859</v>
      </c>
      <c r="D71">
        <v>4514820.5</v>
      </c>
    </row>
    <row r="72" spans="3:4" x14ac:dyDescent="0.2">
      <c r="C72" s="52">
        <v>41852</v>
      </c>
      <c r="D72">
        <v>4505515</v>
      </c>
    </row>
    <row r="73" spans="3:4" x14ac:dyDescent="0.2">
      <c r="C73" s="52">
        <v>41845</v>
      </c>
      <c r="D73">
        <v>4400804.5</v>
      </c>
    </row>
    <row r="74" spans="3:4" x14ac:dyDescent="0.2">
      <c r="C74" s="52">
        <v>41838</v>
      </c>
      <c r="D74">
        <v>4415484</v>
      </c>
    </row>
    <row r="75" spans="3:4" x14ac:dyDescent="0.2">
      <c r="C75" s="52">
        <v>41831</v>
      </c>
      <c r="D75">
        <v>4527600</v>
      </c>
    </row>
    <row r="76" spans="3:4" x14ac:dyDescent="0.2">
      <c r="C76" s="52">
        <v>41823</v>
      </c>
      <c r="D76">
        <v>4205055</v>
      </c>
    </row>
    <row r="77" spans="3:4" x14ac:dyDescent="0.2">
      <c r="C77" s="52">
        <v>41817</v>
      </c>
      <c r="D77">
        <v>4323300.5</v>
      </c>
    </row>
    <row r="78" spans="3:4" x14ac:dyDescent="0.2">
      <c r="C78" s="52">
        <v>41810</v>
      </c>
      <c r="D78">
        <v>4355529.5</v>
      </c>
    </row>
    <row r="79" spans="3:4" x14ac:dyDescent="0.2">
      <c r="C79" s="52">
        <v>41803</v>
      </c>
      <c r="D79">
        <v>4383317</v>
      </c>
    </row>
    <row r="80" spans="3:4" x14ac:dyDescent="0.2">
      <c r="C80" s="52">
        <v>41796</v>
      </c>
      <c r="D80">
        <v>4301563.5</v>
      </c>
    </row>
    <row r="81" spans="3:4" x14ac:dyDescent="0.2">
      <c r="C81" s="52">
        <v>41789</v>
      </c>
      <c r="D81">
        <v>3787153.75</v>
      </c>
    </row>
    <row r="82" spans="3:4" x14ac:dyDescent="0.2">
      <c r="C82" s="52">
        <v>41782</v>
      </c>
      <c r="D82">
        <v>3997356</v>
      </c>
    </row>
    <row r="83" spans="3:4" x14ac:dyDescent="0.2">
      <c r="C83" s="52">
        <v>41775</v>
      </c>
      <c r="D83">
        <v>3925971.75</v>
      </c>
    </row>
    <row r="84" spans="3:4" x14ac:dyDescent="0.2">
      <c r="C84" s="52">
        <v>41768</v>
      </c>
      <c r="D84">
        <v>4018813.75</v>
      </c>
    </row>
    <row r="85" spans="3:4" x14ac:dyDescent="0.2">
      <c r="C85" s="52">
        <v>41761</v>
      </c>
      <c r="D85">
        <v>4035991.5</v>
      </c>
    </row>
    <row r="86" spans="3:4" x14ac:dyDescent="0.2">
      <c r="C86" s="52">
        <v>41754</v>
      </c>
      <c r="D86">
        <v>3952159.25</v>
      </c>
    </row>
    <row r="87" spans="3:4" x14ac:dyDescent="0.2">
      <c r="C87" s="52">
        <v>41746</v>
      </c>
      <c r="D87">
        <v>3907984</v>
      </c>
    </row>
    <row r="88" spans="3:4" x14ac:dyDescent="0.2">
      <c r="C88" s="52">
        <v>41740</v>
      </c>
      <c r="D88">
        <v>4066049.75</v>
      </c>
    </row>
    <row r="89" spans="3:4" x14ac:dyDescent="0.2">
      <c r="C89" s="52">
        <v>41733</v>
      </c>
      <c r="D89">
        <v>3893523</v>
      </c>
    </row>
    <row r="90" spans="3:4" x14ac:dyDescent="0.2">
      <c r="C90" s="52">
        <v>41726</v>
      </c>
      <c r="D90">
        <v>3866692.25</v>
      </c>
    </row>
    <row r="91" spans="3:4" x14ac:dyDescent="0.2">
      <c r="C91" s="52">
        <v>41719</v>
      </c>
      <c r="D91">
        <v>3765068.25</v>
      </c>
    </row>
    <row r="92" spans="3:4" x14ac:dyDescent="0.2">
      <c r="C92" s="52">
        <v>41712</v>
      </c>
      <c r="D92">
        <v>3821103</v>
      </c>
    </row>
    <row r="93" spans="3:4" x14ac:dyDescent="0.2">
      <c r="C93" s="52">
        <v>41705</v>
      </c>
      <c r="D93">
        <v>3924643.25</v>
      </c>
    </row>
    <row r="94" spans="3:4" x14ac:dyDescent="0.2">
      <c r="C94" s="52">
        <v>41698</v>
      </c>
      <c r="D94">
        <v>3757138</v>
      </c>
    </row>
    <row r="95" spans="3:4" x14ac:dyDescent="0.2">
      <c r="C95" s="52">
        <v>41691</v>
      </c>
      <c r="D95">
        <v>3765665.25</v>
      </c>
    </row>
    <row r="96" spans="3:4" x14ac:dyDescent="0.2">
      <c r="C96" s="52">
        <v>41684</v>
      </c>
      <c r="D96">
        <v>3790815</v>
      </c>
    </row>
    <row r="97" spans="3:4" x14ac:dyDescent="0.2">
      <c r="C97" s="52">
        <v>41677</v>
      </c>
      <c r="D97">
        <v>3851915.75</v>
      </c>
    </row>
    <row r="98" spans="3:4" x14ac:dyDescent="0.2">
      <c r="C98" s="52">
        <v>41670</v>
      </c>
      <c r="D98">
        <v>3722092.75</v>
      </c>
    </row>
    <row r="99" spans="3:4" x14ac:dyDescent="0.2">
      <c r="C99" s="52">
        <v>41663</v>
      </c>
      <c r="D99">
        <v>3560645.75</v>
      </c>
    </row>
    <row r="100" spans="3:4" x14ac:dyDescent="0.2">
      <c r="C100" s="52">
        <v>41656</v>
      </c>
      <c r="D100">
        <v>3873276.25</v>
      </c>
    </row>
    <row r="101" spans="3:4" x14ac:dyDescent="0.2">
      <c r="C101" s="52">
        <v>41649</v>
      </c>
      <c r="D101">
        <v>3997816.25</v>
      </c>
    </row>
    <row r="102" spans="3:4" x14ac:dyDescent="0.2">
      <c r="C102" s="52">
        <v>41642</v>
      </c>
      <c r="D102">
        <v>3705556.25</v>
      </c>
    </row>
    <row r="103" spans="3:4" x14ac:dyDescent="0.2">
      <c r="C103" s="52">
        <v>41635</v>
      </c>
      <c r="D103">
        <v>3226184.25</v>
      </c>
    </row>
    <row r="104" spans="3:4" x14ac:dyDescent="0.2">
      <c r="C104" s="52">
        <v>41628</v>
      </c>
      <c r="D104">
        <v>3642062</v>
      </c>
    </row>
    <row r="105" spans="3:4" x14ac:dyDescent="0.2">
      <c r="C105" s="52">
        <v>41621</v>
      </c>
      <c r="D105">
        <v>3648433.25</v>
      </c>
    </row>
    <row r="106" spans="3:4" x14ac:dyDescent="0.2">
      <c r="C106" s="52">
        <v>41614</v>
      </c>
      <c r="D106">
        <v>3756112.5</v>
      </c>
    </row>
    <row r="107" spans="3:4" x14ac:dyDescent="0.2">
      <c r="C107" s="52">
        <v>41607</v>
      </c>
      <c r="D107">
        <v>3094774</v>
      </c>
    </row>
    <row r="108" spans="3:4" x14ac:dyDescent="0.2">
      <c r="C108" s="52">
        <v>41600</v>
      </c>
      <c r="D108">
        <v>3529917.5</v>
      </c>
    </row>
    <row r="109" spans="3:4" x14ac:dyDescent="0.2">
      <c r="C109" s="52">
        <v>41593</v>
      </c>
      <c r="D109">
        <v>3492379.5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E21" sqref="E21"/>
    </sheetView>
  </sheetViews>
  <sheetFormatPr defaultRowHeight="12.75" x14ac:dyDescent="0.2"/>
  <cols>
    <col min="1" max="1" width="5" bestFit="1" customWidth="1"/>
    <col min="2" max="2" width="12.85546875" bestFit="1" customWidth="1"/>
    <col min="3" max="3" width="10" customWidth="1"/>
    <col min="5" max="5" width="13.85546875" bestFit="1" customWidth="1"/>
  </cols>
  <sheetData>
    <row r="1" spans="1:4" x14ac:dyDescent="0.2">
      <c r="A1" s="25" t="s">
        <v>7</v>
      </c>
    </row>
    <row r="2" spans="1:4" x14ac:dyDescent="0.2">
      <c r="B2" t="s">
        <v>601</v>
      </c>
      <c r="C2" t="s">
        <v>588</v>
      </c>
    </row>
    <row r="3" spans="1:4" x14ac:dyDescent="0.2">
      <c r="B3" t="s">
        <v>602</v>
      </c>
      <c r="C3" t="s">
        <v>738</v>
      </c>
    </row>
    <row r="4" spans="1:4" x14ac:dyDescent="0.2">
      <c r="B4" t="s">
        <v>693</v>
      </c>
      <c r="C4" t="s">
        <v>739</v>
      </c>
    </row>
    <row r="5" spans="1:4" x14ac:dyDescent="0.2">
      <c r="B5" t="s">
        <v>685</v>
      </c>
    </row>
    <row r="6" spans="1:4" x14ac:dyDescent="0.2">
      <c r="B6" t="s">
        <v>606</v>
      </c>
      <c r="C6" t="s">
        <v>741</v>
      </c>
    </row>
    <row r="7" spans="1:4" x14ac:dyDescent="0.2">
      <c r="C7" t="s">
        <v>743</v>
      </c>
    </row>
    <row r="8" spans="1:4" x14ac:dyDescent="0.2">
      <c r="C8" t="s">
        <v>744</v>
      </c>
    </row>
    <row r="9" spans="1:4" x14ac:dyDescent="0.2">
      <c r="B9" t="s">
        <v>740</v>
      </c>
    </row>
    <row r="10" spans="1:4" x14ac:dyDescent="0.2">
      <c r="C10" s="51" t="s">
        <v>745</v>
      </c>
    </row>
    <row r="11" spans="1:4" x14ac:dyDescent="0.2">
      <c r="C11" t="s">
        <v>746</v>
      </c>
    </row>
    <row r="16" spans="1:4" x14ac:dyDescent="0.2">
      <c r="C16" t="s">
        <v>715</v>
      </c>
      <c r="D16" t="s">
        <v>747</v>
      </c>
    </row>
    <row r="17" spans="2:8" x14ac:dyDescent="0.2">
      <c r="B17" t="s">
        <v>721</v>
      </c>
      <c r="C17" s="52">
        <v>42314</v>
      </c>
      <c r="D17">
        <v>11445607</v>
      </c>
    </row>
    <row r="18" spans="2:8" x14ac:dyDescent="0.2">
      <c r="B18" t="s">
        <v>724</v>
      </c>
      <c r="C18" s="52">
        <v>42307</v>
      </c>
      <c r="D18">
        <v>10655368</v>
      </c>
    </row>
    <row r="19" spans="2:8" x14ac:dyDescent="0.2">
      <c r="B19" t="s">
        <v>723</v>
      </c>
      <c r="C19" s="52">
        <v>42300</v>
      </c>
      <c r="D19">
        <v>10321363</v>
      </c>
    </row>
    <row r="20" spans="2:8" x14ac:dyDescent="0.2">
      <c r="B20" t="s">
        <v>720</v>
      </c>
      <c r="C20" s="52">
        <v>42293</v>
      </c>
      <c r="D20">
        <v>10368349</v>
      </c>
    </row>
    <row r="21" spans="2:8" x14ac:dyDescent="0.2">
      <c r="B21" t="s">
        <v>719</v>
      </c>
      <c r="C21" s="52">
        <v>42286</v>
      </c>
      <c r="D21">
        <v>10745575</v>
      </c>
      <c r="E21" s="38">
        <f>SUM(D17:D21)/SUM(D30:D34)-1</f>
        <v>8.5096848615360043E-2</v>
      </c>
    </row>
    <row r="22" spans="2:8" x14ac:dyDescent="0.2">
      <c r="B22" t="s">
        <v>731</v>
      </c>
      <c r="C22" s="53">
        <v>42279</v>
      </c>
      <c r="D22" s="48">
        <v>10927484</v>
      </c>
      <c r="E22" s="2">
        <f>SUM(D22:D34)</f>
        <v>132097914</v>
      </c>
      <c r="F22" t="s">
        <v>6</v>
      </c>
      <c r="G22">
        <v>106</v>
      </c>
      <c r="H22" s="1">
        <f>CORREL(E22:E48,G22:G48)</f>
        <v>0.98295922955898063</v>
      </c>
    </row>
    <row r="23" spans="2:8" x14ac:dyDescent="0.2">
      <c r="B23" t="s">
        <v>730</v>
      </c>
      <c r="C23" s="52">
        <v>42272</v>
      </c>
      <c r="D23">
        <v>10445510</v>
      </c>
    </row>
    <row r="24" spans="2:8" x14ac:dyDescent="0.2">
      <c r="B24" t="s">
        <v>729</v>
      </c>
      <c r="C24" s="52">
        <v>42265</v>
      </c>
      <c r="D24">
        <v>10378286</v>
      </c>
    </row>
    <row r="25" spans="2:8" x14ac:dyDescent="0.2">
      <c r="B25" t="s">
        <v>728</v>
      </c>
      <c r="C25" s="52">
        <v>42258</v>
      </c>
      <c r="D25">
        <v>9629535</v>
      </c>
    </row>
    <row r="26" spans="2:8" x14ac:dyDescent="0.2">
      <c r="B26" t="s">
        <v>726</v>
      </c>
      <c r="C26" s="54">
        <v>42251</v>
      </c>
      <c r="D26" s="50">
        <v>10949795</v>
      </c>
    </row>
    <row r="27" spans="2:8" x14ac:dyDescent="0.2">
      <c r="B27" t="s">
        <v>748</v>
      </c>
      <c r="C27" s="52">
        <v>42244</v>
      </c>
      <c r="D27">
        <v>10549090</v>
      </c>
    </row>
    <row r="28" spans="2:8" x14ac:dyDescent="0.2">
      <c r="B28" t="s">
        <v>749</v>
      </c>
      <c r="C28" s="52">
        <v>42237</v>
      </c>
      <c r="D28">
        <v>10192928</v>
      </c>
    </row>
    <row r="29" spans="2:8" x14ac:dyDescent="0.2">
      <c r="B29" t="s">
        <v>750</v>
      </c>
      <c r="C29" s="52">
        <v>42230</v>
      </c>
      <c r="D29">
        <v>9687513</v>
      </c>
    </row>
    <row r="30" spans="2:8" x14ac:dyDescent="0.2">
      <c r="B30" t="s">
        <v>751</v>
      </c>
      <c r="C30" s="52">
        <v>42223</v>
      </c>
      <c r="D30">
        <v>9956684</v>
      </c>
    </row>
    <row r="31" spans="2:8" x14ac:dyDescent="0.2">
      <c r="B31" t="s">
        <v>752</v>
      </c>
      <c r="C31" s="52">
        <v>42216</v>
      </c>
      <c r="D31">
        <v>10326340</v>
      </c>
    </row>
    <row r="32" spans="2:8" x14ac:dyDescent="0.2">
      <c r="B32" t="s">
        <v>753</v>
      </c>
      <c r="C32" s="52">
        <v>42209</v>
      </c>
      <c r="D32">
        <v>9801668</v>
      </c>
    </row>
    <row r="33" spans="2:7" x14ac:dyDescent="0.2">
      <c r="B33" t="s">
        <v>754</v>
      </c>
      <c r="C33" s="52">
        <v>42202</v>
      </c>
      <c r="D33">
        <v>9958326</v>
      </c>
    </row>
    <row r="34" spans="2:7" x14ac:dyDescent="0.2">
      <c r="B34" t="s">
        <v>755</v>
      </c>
      <c r="C34" s="52">
        <v>42195</v>
      </c>
      <c r="D34">
        <v>9294755</v>
      </c>
    </row>
    <row r="35" spans="2:7" x14ac:dyDescent="0.2">
      <c r="B35" t="s">
        <v>756</v>
      </c>
      <c r="C35" s="52">
        <v>42187</v>
      </c>
      <c r="D35">
        <v>9493666</v>
      </c>
      <c r="E35" s="2">
        <f>SUM(D35:D47)</f>
        <v>120441399</v>
      </c>
      <c r="F35" t="s">
        <v>14</v>
      </c>
      <c r="G35">
        <v>102</v>
      </c>
    </row>
    <row r="36" spans="2:7" x14ac:dyDescent="0.2">
      <c r="B36" t="s">
        <v>757</v>
      </c>
      <c r="C36" s="52">
        <v>42181</v>
      </c>
      <c r="D36">
        <v>9917507</v>
      </c>
    </row>
    <row r="37" spans="2:7" x14ac:dyDescent="0.2">
      <c r="B37" t="s">
        <v>758</v>
      </c>
      <c r="C37" s="52">
        <v>42174</v>
      </c>
      <c r="D37">
        <v>10058180</v>
      </c>
    </row>
    <row r="38" spans="2:7" x14ac:dyDescent="0.2">
      <c r="B38" t="s">
        <v>759</v>
      </c>
      <c r="C38" s="52">
        <v>42167</v>
      </c>
      <c r="D38">
        <v>9495704</v>
      </c>
    </row>
    <row r="39" spans="2:7" x14ac:dyDescent="0.2">
      <c r="B39" t="s">
        <v>760</v>
      </c>
      <c r="C39" s="52">
        <v>42160</v>
      </c>
      <c r="D39">
        <v>10091072</v>
      </c>
    </row>
    <row r="40" spans="2:7" x14ac:dyDescent="0.2">
      <c r="B40" t="s">
        <v>748</v>
      </c>
      <c r="C40" s="52">
        <v>42153</v>
      </c>
      <c r="D40">
        <v>8671608</v>
      </c>
    </row>
    <row r="41" spans="2:7" x14ac:dyDescent="0.2">
      <c r="B41" t="s">
        <v>749</v>
      </c>
      <c r="C41" s="52">
        <v>42146</v>
      </c>
      <c r="D41">
        <v>9746522</v>
      </c>
    </row>
    <row r="42" spans="2:7" x14ac:dyDescent="0.2">
      <c r="B42" t="s">
        <v>750</v>
      </c>
      <c r="C42" s="52">
        <v>42139</v>
      </c>
      <c r="D42">
        <v>9704559</v>
      </c>
    </row>
    <row r="43" spans="2:7" x14ac:dyDescent="0.2">
      <c r="B43" t="s">
        <v>751</v>
      </c>
      <c r="C43" s="52">
        <v>42132</v>
      </c>
      <c r="D43">
        <v>9125843</v>
      </c>
    </row>
    <row r="44" spans="2:7" x14ac:dyDescent="0.2">
      <c r="B44" t="s">
        <v>752</v>
      </c>
      <c r="C44" s="52">
        <v>42125</v>
      </c>
      <c r="D44">
        <v>9004455</v>
      </c>
    </row>
    <row r="45" spans="2:7" x14ac:dyDescent="0.2">
      <c r="B45" t="s">
        <v>753</v>
      </c>
      <c r="C45" s="52">
        <v>42118</v>
      </c>
      <c r="D45">
        <v>8468098</v>
      </c>
    </row>
    <row r="46" spans="2:7" x14ac:dyDescent="0.2">
      <c r="B46" t="s">
        <v>754</v>
      </c>
      <c r="C46" s="52">
        <v>42111</v>
      </c>
      <c r="D46">
        <v>8641080</v>
      </c>
    </row>
    <row r="47" spans="2:7" x14ac:dyDescent="0.2">
      <c r="B47" t="s">
        <v>755</v>
      </c>
      <c r="C47" s="52">
        <v>42104</v>
      </c>
      <c r="D47">
        <v>8023105</v>
      </c>
    </row>
    <row r="48" spans="2:7" x14ac:dyDescent="0.2">
      <c r="B48" t="s">
        <v>756</v>
      </c>
      <c r="C48" s="52">
        <v>42096</v>
      </c>
      <c r="D48">
        <v>8061026.5</v>
      </c>
      <c r="E48" s="2">
        <f>SUM(D48:D60)</f>
        <v>89388272</v>
      </c>
      <c r="F48" t="s">
        <v>13</v>
      </c>
      <c r="G48">
        <v>62</v>
      </c>
    </row>
    <row r="49" spans="2:4" x14ac:dyDescent="0.2">
      <c r="B49" t="s">
        <v>757</v>
      </c>
      <c r="C49" s="52">
        <v>42090</v>
      </c>
      <c r="D49">
        <v>8165444.5</v>
      </c>
    </row>
    <row r="50" spans="2:4" x14ac:dyDescent="0.2">
      <c r="B50" t="s">
        <v>758</v>
      </c>
      <c r="C50" s="52">
        <v>42083</v>
      </c>
      <c r="D50">
        <v>7657443</v>
      </c>
    </row>
    <row r="51" spans="2:4" x14ac:dyDescent="0.2">
      <c r="B51" t="s">
        <v>759</v>
      </c>
      <c r="C51" s="52">
        <v>42076</v>
      </c>
      <c r="D51">
        <v>7407424</v>
      </c>
    </row>
    <row r="52" spans="2:4" x14ac:dyDescent="0.2">
      <c r="B52" t="s">
        <v>760</v>
      </c>
      <c r="C52" s="52">
        <v>42069</v>
      </c>
      <c r="D52">
        <v>7452975</v>
      </c>
    </row>
    <row r="53" spans="2:4" x14ac:dyDescent="0.2">
      <c r="B53" t="s">
        <v>748</v>
      </c>
      <c r="C53" s="52">
        <v>42062</v>
      </c>
      <c r="D53">
        <v>7514902.5</v>
      </c>
    </row>
    <row r="54" spans="2:4" x14ac:dyDescent="0.2">
      <c r="B54" t="s">
        <v>749</v>
      </c>
      <c r="C54" s="52">
        <v>42055</v>
      </c>
      <c r="D54">
        <v>6958090.5</v>
      </c>
    </row>
    <row r="55" spans="2:4" x14ac:dyDescent="0.2">
      <c r="B55" t="s">
        <v>750</v>
      </c>
      <c r="C55" s="52">
        <v>42048</v>
      </c>
      <c r="D55">
        <v>7359246.5</v>
      </c>
    </row>
    <row r="56" spans="2:4" x14ac:dyDescent="0.2">
      <c r="B56" t="s">
        <v>751</v>
      </c>
      <c r="C56" s="52">
        <v>42041</v>
      </c>
      <c r="D56">
        <v>6645985</v>
      </c>
    </row>
    <row r="57" spans="2:4" x14ac:dyDescent="0.2">
      <c r="B57" t="s">
        <v>752</v>
      </c>
      <c r="C57" s="52">
        <v>42034</v>
      </c>
      <c r="D57">
        <v>5659922.5</v>
      </c>
    </row>
    <row r="58" spans="2:4" x14ac:dyDescent="0.2">
      <c r="B58" t="s">
        <v>753</v>
      </c>
      <c r="C58" s="52">
        <v>42027</v>
      </c>
      <c r="D58">
        <v>5873625.5</v>
      </c>
    </row>
    <row r="59" spans="2:4" x14ac:dyDescent="0.2">
      <c r="B59" t="s">
        <v>754</v>
      </c>
      <c r="C59" s="52">
        <v>42020</v>
      </c>
      <c r="D59">
        <v>5568904</v>
      </c>
    </row>
    <row r="60" spans="2:4" x14ac:dyDescent="0.2">
      <c r="B60" t="s">
        <v>755</v>
      </c>
      <c r="C60" s="52">
        <v>42013</v>
      </c>
      <c r="D60">
        <v>5063282.5</v>
      </c>
    </row>
    <row r="61" spans="2:4" x14ac:dyDescent="0.2">
      <c r="B61" t="s">
        <v>756</v>
      </c>
      <c r="C61" s="52">
        <v>42006</v>
      </c>
      <c r="D61">
        <v>4459789</v>
      </c>
    </row>
    <row r="62" spans="2:4" x14ac:dyDescent="0.2">
      <c r="B62" t="s">
        <v>757</v>
      </c>
      <c r="C62" s="52">
        <v>41999</v>
      </c>
      <c r="D62">
        <v>3899082.25</v>
      </c>
    </row>
    <row r="63" spans="2:4" x14ac:dyDescent="0.2">
      <c r="B63" t="s">
        <v>758</v>
      </c>
      <c r="C63" s="52">
        <v>41992</v>
      </c>
      <c r="D63">
        <v>5411668.5</v>
      </c>
    </row>
    <row r="64" spans="2:4" x14ac:dyDescent="0.2">
      <c r="B64" t="s">
        <v>759</v>
      </c>
      <c r="C64" s="52">
        <v>41985</v>
      </c>
      <c r="D64">
        <v>5052563</v>
      </c>
    </row>
    <row r="65" spans="2:4" x14ac:dyDescent="0.2">
      <c r="B65" t="s">
        <v>760</v>
      </c>
      <c r="C65" s="52">
        <v>41978</v>
      </c>
      <c r="D65">
        <v>4664032</v>
      </c>
    </row>
    <row r="66" spans="2:4" x14ac:dyDescent="0.2">
      <c r="B66" t="s">
        <v>748</v>
      </c>
      <c r="C66" s="52">
        <v>41971</v>
      </c>
      <c r="D66">
        <v>3373828.5</v>
      </c>
    </row>
    <row r="67" spans="2:4" x14ac:dyDescent="0.2">
      <c r="B67" t="s">
        <v>749</v>
      </c>
      <c r="C67" s="52">
        <v>41964</v>
      </c>
      <c r="D67">
        <v>4023272.5</v>
      </c>
    </row>
    <row r="68" spans="2:4" x14ac:dyDescent="0.2">
      <c r="B68" t="s">
        <v>750</v>
      </c>
      <c r="C68" s="52">
        <v>41957</v>
      </c>
      <c r="D68">
        <v>3493793</v>
      </c>
    </row>
    <row r="69" spans="2:4" x14ac:dyDescent="0.2">
      <c r="B69" t="s">
        <v>751</v>
      </c>
    </row>
    <row r="70" spans="2:4" x14ac:dyDescent="0.2">
      <c r="B70" t="s">
        <v>752</v>
      </c>
    </row>
    <row r="71" spans="2:4" x14ac:dyDescent="0.2">
      <c r="B71" t="s">
        <v>753</v>
      </c>
    </row>
    <row r="72" spans="2:4" x14ac:dyDescent="0.2">
      <c r="B72" t="s">
        <v>754</v>
      </c>
    </row>
    <row r="73" spans="2:4" x14ac:dyDescent="0.2">
      <c r="B73" t="s">
        <v>755</v>
      </c>
    </row>
  </sheetData>
  <hyperlinks>
    <hyperlink ref="A1" location="Main!A1" display="Mai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workbookViewId="0">
      <selection activeCell="C8" sqref="C8"/>
    </sheetView>
  </sheetViews>
  <sheetFormatPr defaultRowHeight="12.75" x14ac:dyDescent="0.2"/>
  <cols>
    <col min="1" max="1" width="5" bestFit="1" customWidth="1"/>
    <col min="2" max="2" width="14.28515625" customWidth="1"/>
    <col min="3" max="3" width="11.5703125" style="26" customWidth="1"/>
  </cols>
  <sheetData>
    <row r="1" spans="1:3" x14ac:dyDescent="0.2">
      <c r="A1" s="25" t="s">
        <v>7</v>
      </c>
    </row>
    <row r="2" spans="1:3" x14ac:dyDescent="0.2">
      <c r="B2" t="s">
        <v>601</v>
      </c>
      <c r="C2" s="26" t="s">
        <v>587</v>
      </c>
    </row>
    <row r="3" spans="1:3" x14ac:dyDescent="0.2">
      <c r="B3" t="s">
        <v>602</v>
      </c>
      <c r="C3" s="26" t="s">
        <v>610</v>
      </c>
    </row>
    <row r="4" spans="1:3" x14ac:dyDescent="0.2">
      <c r="B4" t="s">
        <v>604</v>
      </c>
      <c r="C4" s="26" t="s">
        <v>684</v>
      </c>
    </row>
    <row r="5" spans="1:3" x14ac:dyDescent="0.2">
      <c r="B5" t="s">
        <v>693</v>
      </c>
      <c r="C5" s="26" t="s">
        <v>689</v>
      </c>
    </row>
    <row r="6" spans="1:3" x14ac:dyDescent="0.2">
      <c r="B6" t="s">
        <v>685</v>
      </c>
      <c r="C6" s="26" t="s">
        <v>694</v>
      </c>
    </row>
    <row r="7" spans="1:3" x14ac:dyDescent="0.2">
      <c r="B7" t="s">
        <v>609</v>
      </c>
      <c r="C7" s="27">
        <v>38132</v>
      </c>
    </row>
    <row r="8" spans="1:3" x14ac:dyDescent="0.2">
      <c r="B8" t="s">
        <v>606</v>
      </c>
      <c r="C8" s="47" t="s">
        <v>695</v>
      </c>
    </row>
    <row r="9" spans="1:3" x14ac:dyDescent="0.2">
      <c r="C9" s="26" t="s">
        <v>707</v>
      </c>
    </row>
    <row r="10" spans="1:3" x14ac:dyDescent="0.2">
      <c r="C10" s="26" t="s">
        <v>706</v>
      </c>
    </row>
    <row r="11" spans="1:3" x14ac:dyDescent="0.2">
      <c r="C11" s="26" t="s">
        <v>705</v>
      </c>
    </row>
    <row r="12" spans="1:3" x14ac:dyDescent="0.2">
      <c r="C12" s="26" t="s">
        <v>704</v>
      </c>
    </row>
    <row r="13" spans="1:3" x14ac:dyDescent="0.2">
      <c r="C13" s="26" t="s">
        <v>703</v>
      </c>
    </row>
    <row r="14" spans="1:3" x14ac:dyDescent="0.2">
      <c r="C14" s="26" t="s">
        <v>702</v>
      </c>
    </row>
    <row r="15" spans="1:3" x14ac:dyDescent="0.2">
      <c r="C15" s="26" t="s">
        <v>701</v>
      </c>
    </row>
    <row r="16" spans="1:3" x14ac:dyDescent="0.2">
      <c r="C16" s="26" t="s">
        <v>699</v>
      </c>
    </row>
    <row r="17" spans="2:6" x14ac:dyDescent="0.2">
      <c r="C17" s="26" t="s">
        <v>698</v>
      </c>
    </row>
    <row r="18" spans="2:6" x14ac:dyDescent="0.2">
      <c r="C18" s="26" t="s">
        <v>697</v>
      </c>
    </row>
    <row r="19" spans="2:6" x14ac:dyDescent="0.2">
      <c r="C19" s="26" t="s">
        <v>696</v>
      </c>
    </row>
    <row r="20" spans="2:6" x14ac:dyDescent="0.2">
      <c r="C20" s="26" t="s">
        <v>700</v>
      </c>
    </row>
    <row r="21" spans="2:6" x14ac:dyDescent="0.2">
      <c r="C21" s="46" t="s">
        <v>708</v>
      </c>
    </row>
    <row r="22" spans="2:6" x14ac:dyDescent="0.2">
      <c r="B22" t="s">
        <v>692</v>
      </c>
      <c r="C22" s="26" t="s">
        <v>690</v>
      </c>
    </row>
    <row r="23" spans="2:6" x14ac:dyDescent="0.2">
      <c r="C23" s="26" t="s">
        <v>691</v>
      </c>
    </row>
    <row r="24" spans="2:6" x14ac:dyDescent="0.2">
      <c r="C24" s="26" t="s">
        <v>709</v>
      </c>
    </row>
    <row r="25" spans="2:6" x14ac:dyDescent="0.2">
      <c r="C25" s="26" t="s">
        <v>710</v>
      </c>
    </row>
    <row r="26" spans="2:6" x14ac:dyDescent="0.2">
      <c r="C26" s="26" t="s">
        <v>711</v>
      </c>
    </row>
    <row r="27" spans="2:6" x14ac:dyDescent="0.2">
      <c r="C27" s="26" t="s">
        <v>712</v>
      </c>
    </row>
    <row r="28" spans="2:6" x14ac:dyDescent="0.2">
      <c r="C28" s="26" t="s">
        <v>713</v>
      </c>
    </row>
    <row r="29" spans="2:6" x14ac:dyDescent="0.2">
      <c r="B29" t="s">
        <v>714</v>
      </c>
    </row>
    <row r="30" spans="2:6" x14ac:dyDescent="0.2">
      <c r="C30" s="26" t="s">
        <v>715</v>
      </c>
      <c r="D30" t="s">
        <v>716</v>
      </c>
      <c r="E30" t="s">
        <v>717</v>
      </c>
      <c r="F30" t="s">
        <v>718</v>
      </c>
    </row>
    <row r="31" spans="2:6" x14ac:dyDescent="0.2">
      <c r="B31" t="s">
        <v>721</v>
      </c>
      <c r="C31" s="27">
        <v>42314</v>
      </c>
      <c r="D31">
        <v>16106</v>
      </c>
      <c r="E31" s="38">
        <f>+D31/D83-1</f>
        <v>0.35128785971977505</v>
      </c>
      <c r="F31" s="38">
        <f>D31/D44-1</f>
        <v>0.16710144927536241</v>
      </c>
    </row>
    <row r="32" spans="2:6" x14ac:dyDescent="0.2">
      <c r="B32" t="s">
        <v>724</v>
      </c>
      <c r="C32" s="27">
        <v>42307</v>
      </c>
      <c r="D32">
        <v>15836</v>
      </c>
      <c r="E32" s="38">
        <f t="shared" ref="E32:E35" si="0">+D32/D84-1</f>
        <v>0.32729863381108038</v>
      </c>
      <c r="F32" s="38">
        <f t="shared" ref="F32:F34" si="1">D32/D45-1</f>
        <v>0.14587554269175107</v>
      </c>
    </row>
    <row r="33" spans="2:6" x14ac:dyDescent="0.2">
      <c r="B33" t="s">
        <v>723</v>
      </c>
      <c r="C33" s="27">
        <v>42300</v>
      </c>
      <c r="D33">
        <v>15182</v>
      </c>
      <c r="E33" s="38">
        <f t="shared" si="0"/>
        <v>0.37120664739884401</v>
      </c>
      <c r="F33" s="38">
        <f t="shared" si="1"/>
        <v>9.5145350934141337E-2</v>
      </c>
    </row>
    <row r="34" spans="2:6" x14ac:dyDescent="0.2">
      <c r="B34" t="s">
        <v>720</v>
      </c>
      <c r="C34" s="27">
        <v>42293</v>
      </c>
      <c r="D34">
        <v>15097</v>
      </c>
      <c r="E34" s="38">
        <f t="shared" si="0"/>
        <v>0.33672746591110325</v>
      </c>
      <c r="F34" s="38">
        <f t="shared" si="1"/>
        <v>7.2306271752255125E-2</v>
      </c>
    </row>
    <row r="35" spans="2:6" x14ac:dyDescent="0.2">
      <c r="B35" t="s">
        <v>719</v>
      </c>
      <c r="C35" s="27">
        <v>42286</v>
      </c>
      <c r="D35">
        <v>14449</v>
      </c>
      <c r="E35" s="38">
        <f t="shared" si="0"/>
        <v>0.25153746210480721</v>
      </c>
      <c r="F35" s="38">
        <f>D35/D48-1</f>
        <v>9.7031356768658483E-2</v>
      </c>
    </row>
    <row r="36" spans="2:6" x14ac:dyDescent="0.2">
      <c r="B36" t="s">
        <v>731</v>
      </c>
      <c r="C36" s="47">
        <v>42279</v>
      </c>
      <c r="D36" s="48">
        <v>14806</v>
      </c>
    </row>
    <row r="37" spans="2:6" x14ac:dyDescent="0.2">
      <c r="B37" t="s">
        <v>730</v>
      </c>
      <c r="C37" s="49">
        <v>42272</v>
      </c>
      <c r="D37" s="50">
        <v>14401</v>
      </c>
    </row>
    <row r="38" spans="2:6" x14ac:dyDescent="0.2">
      <c r="B38" t="s">
        <v>729</v>
      </c>
      <c r="C38" s="27">
        <v>42265</v>
      </c>
      <c r="D38">
        <v>14186</v>
      </c>
    </row>
    <row r="39" spans="2:6" x14ac:dyDescent="0.2">
      <c r="B39" t="s">
        <v>728</v>
      </c>
      <c r="C39" s="27">
        <v>42258</v>
      </c>
      <c r="D39">
        <v>12887</v>
      </c>
    </row>
    <row r="40" spans="2:6" x14ac:dyDescent="0.2">
      <c r="B40" t="s">
        <v>726</v>
      </c>
      <c r="C40" s="27">
        <v>42251</v>
      </c>
      <c r="D40">
        <v>14476</v>
      </c>
    </row>
    <row r="41" spans="2:6" x14ac:dyDescent="0.2">
      <c r="B41" t="s">
        <v>722</v>
      </c>
      <c r="C41" s="27">
        <v>42244</v>
      </c>
      <c r="D41">
        <v>14212</v>
      </c>
    </row>
    <row r="42" spans="2:6" x14ac:dyDescent="0.2">
      <c r="B42" t="s">
        <v>727</v>
      </c>
      <c r="C42" s="27">
        <v>42237</v>
      </c>
      <c r="D42">
        <v>13824</v>
      </c>
    </row>
    <row r="43" spans="2:6" x14ac:dyDescent="0.2">
      <c r="B43" t="s">
        <v>725</v>
      </c>
      <c r="C43" s="27">
        <v>42230</v>
      </c>
      <c r="D43">
        <v>13876</v>
      </c>
    </row>
    <row r="44" spans="2:6" x14ac:dyDescent="0.2">
      <c r="B44" t="s">
        <v>721</v>
      </c>
      <c r="C44" s="27">
        <v>42223</v>
      </c>
      <c r="D44">
        <v>13800</v>
      </c>
    </row>
    <row r="45" spans="2:6" x14ac:dyDescent="0.2">
      <c r="B45" t="s">
        <v>724</v>
      </c>
      <c r="C45" s="27">
        <v>42216</v>
      </c>
      <c r="D45">
        <v>13820</v>
      </c>
    </row>
    <row r="46" spans="2:6" x14ac:dyDescent="0.2">
      <c r="B46" t="s">
        <v>723</v>
      </c>
      <c r="C46" s="27">
        <v>42209</v>
      </c>
      <c r="D46">
        <v>13863</v>
      </c>
    </row>
    <row r="47" spans="2:6" x14ac:dyDescent="0.2">
      <c r="B47" t="s">
        <v>720</v>
      </c>
      <c r="C47" s="27">
        <v>42202</v>
      </c>
      <c r="D47">
        <v>14079</v>
      </c>
    </row>
    <row r="48" spans="2:6" x14ac:dyDescent="0.2">
      <c r="B48" t="s">
        <v>719</v>
      </c>
      <c r="C48" s="27">
        <v>42195</v>
      </c>
      <c r="D48">
        <v>13171</v>
      </c>
    </row>
    <row r="49" spans="3:4" x14ac:dyDescent="0.2">
      <c r="C49" s="47">
        <v>42187</v>
      </c>
      <c r="D49" s="48">
        <v>13302</v>
      </c>
    </row>
    <row r="50" spans="3:4" x14ac:dyDescent="0.2">
      <c r="C50" s="27">
        <v>42181</v>
      </c>
      <c r="D50">
        <v>13423</v>
      </c>
    </row>
    <row r="51" spans="3:4" x14ac:dyDescent="0.2">
      <c r="C51" s="27">
        <v>42174</v>
      </c>
      <c r="D51">
        <v>13229</v>
      </c>
    </row>
    <row r="52" spans="3:4" x14ac:dyDescent="0.2">
      <c r="C52" s="27">
        <v>42167</v>
      </c>
      <c r="D52">
        <v>12425</v>
      </c>
    </row>
    <row r="53" spans="3:4" x14ac:dyDescent="0.2">
      <c r="C53" s="27">
        <v>42160</v>
      </c>
      <c r="D53">
        <v>12729</v>
      </c>
    </row>
    <row r="54" spans="3:4" x14ac:dyDescent="0.2">
      <c r="C54" s="27">
        <v>42153</v>
      </c>
      <c r="D54">
        <v>10983</v>
      </c>
    </row>
    <row r="55" spans="3:4" x14ac:dyDescent="0.2">
      <c r="C55" s="27">
        <v>42146</v>
      </c>
      <c r="D55">
        <v>11952</v>
      </c>
    </row>
    <row r="56" spans="3:4" x14ac:dyDescent="0.2">
      <c r="C56" s="27">
        <v>42139</v>
      </c>
      <c r="D56">
        <v>12054</v>
      </c>
    </row>
    <row r="57" spans="3:4" x14ac:dyDescent="0.2">
      <c r="C57" s="27">
        <v>42132</v>
      </c>
      <c r="D57">
        <v>12058</v>
      </c>
    </row>
    <row r="58" spans="3:4" x14ac:dyDescent="0.2">
      <c r="C58" s="27">
        <v>42125</v>
      </c>
      <c r="D58">
        <v>11977</v>
      </c>
    </row>
    <row r="59" spans="3:4" x14ac:dyDescent="0.2">
      <c r="C59" s="27">
        <v>42118</v>
      </c>
      <c r="D59">
        <v>11687</v>
      </c>
    </row>
    <row r="60" spans="3:4" x14ac:dyDescent="0.2">
      <c r="C60" s="27">
        <v>42111</v>
      </c>
      <c r="D60">
        <v>11616</v>
      </c>
    </row>
    <row r="61" spans="3:4" x14ac:dyDescent="0.2">
      <c r="C61" s="27">
        <v>42104</v>
      </c>
      <c r="D61">
        <v>11375</v>
      </c>
    </row>
    <row r="62" spans="3:4" x14ac:dyDescent="0.2">
      <c r="C62" s="27">
        <v>42096</v>
      </c>
      <c r="D62">
        <v>11679</v>
      </c>
    </row>
    <row r="63" spans="3:4" x14ac:dyDescent="0.2">
      <c r="C63" s="27">
        <v>42090</v>
      </c>
      <c r="D63">
        <v>11728</v>
      </c>
    </row>
    <row r="64" spans="3:4" x14ac:dyDescent="0.2">
      <c r="C64" s="27">
        <v>42083</v>
      </c>
      <c r="D64">
        <v>11640</v>
      </c>
    </row>
    <row r="65" spans="3:4" x14ac:dyDescent="0.2">
      <c r="C65" s="27">
        <v>42076</v>
      </c>
      <c r="D65">
        <v>11953</v>
      </c>
    </row>
    <row r="66" spans="3:4" x14ac:dyDescent="0.2">
      <c r="C66" s="27">
        <v>42069</v>
      </c>
      <c r="D66">
        <v>12083</v>
      </c>
    </row>
    <row r="67" spans="3:4" x14ac:dyDescent="0.2">
      <c r="C67" s="27">
        <v>42062</v>
      </c>
      <c r="D67">
        <v>11321</v>
      </c>
    </row>
    <row r="68" spans="3:4" x14ac:dyDescent="0.2">
      <c r="C68" s="27">
        <v>42055</v>
      </c>
      <c r="D68">
        <v>10875</v>
      </c>
    </row>
    <row r="69" spans="3:4" x14ac:dyDescent="0.2">
      <c r="C69" s="27">
        <v>42048</v>
      </c>
      <c r="D69">
        <v>11731</v>
      </c>
    </row>
    <row r="70" spans="3:4" x14ac:dyDescent="0.2">
      <c r="C70" s="27">
        <v>42041</v>
      </c>
      <c r="D70">
        <v>11563</v>
      </c>
    </row>
    <row r="71" spans="3:4" x14ac:dyDescent="0.2">
      <c r="C71" s="27">
        <v>42034</v>
      </c>
      <c r="D71">
        <v>11069</v>
      </c>
    </row>
    <row r="72" spans="3:4" x14ac:dyDescent="0.2">
      <c r="C72" s="27">
        <v>42027</v>
      </c>
      <c r="D72">
        <v>11119</v>
      </c>
    </row>
    <row r="73" spans="3:4" x14ac:dyDescent="0.2">
      <c r="C73" s="27">
        <v>42020</v>
      </c>
      <c r="D73">
        <v>11692</v>
      </c>
    </row>
    <row r="74" spans="3:4" x14ac:dyDescent="0.2">
      <c r="C74" s="27">
        <v>42013</v>
      </c>
      <c r="D74">
        <v>11263</v>
      </c>
    </row>
    <row r="75" spans="3:4" x14ac:dyDescent="0.2">
      <c r="C75" s="27">
        <v>42006</v>
      </c>
      <c r="D75">
        <v>11054</v>
      </c>
    </row>
    <row r="76" spans="3:4" x14ac:dyDescent="0.2">
      <c r="C76" s="27">
        <v>41999</v>
      </c>
      <c r="D76">
        <v>9733</v>
      </c>
    </row>
    <row r="77" spans="3:4" x14ac:dyDescent="0.2">
      <c r="C77" s="27">
        <v>41992</v>
      </c>
      <c r="D77">
        <v>12325</v>
      </c>
    </row>
    <row r="78" spans="3:4" x14ac:dyDescent="0.2">
      <c r="C78" s="27">
        <v>41985</v>
      </c>
      <c r="D78">
        <v>11822</v>
      </c>
    </row>
    <row r="79" spans="3:4" x14ac:dyDescent="0.2">
      <c r="C79" s="27">
        <v>41978</v>
      </c>
      <c r="D79">
        <v>12298</v>
      </c>
    </row>
    <row r="80" spans="3:4" x14ac:dyDescent="0.2">
      <c r="C80" s="27">
        <v>41971</v>
      </c>
      <c r="D80">
        <v>10146</v>
      </c>
    </row>
    <row r="81" spans="3:4" x14ac:dyDescent="0.2">
      <c r="C81" s="27">
        <v>41964</v>
      </c>
      <c r="D81">
        <v>11878</v>
      </c>
    </row>
    <row r="82" spans="3:4" x14ac:dyDescent="0.2">
      <c r="C82" s="27">
        <v>41957</v>
      </c>
      <c r="D82">
        <v>11548</v>
      </c>
    </row>
    <row r="83" spans="3:4" x14ac:dyDescent="0.2">
      <c r="C83" s="27">
        <v>41950</v>
      </c>
      <c r="D83">
        <v>11919</v>
      </c>
    </row>
    <row r="84" spans="3:4" x14ac:dyDescent="0.2">
      <c r="C84" s="27">
        <v>41943</v>
      </c>
      <c r="D84">
        <v>11931</v>
      </c>
    </row>
    <row r="85" spans="3:4" x14ac:dyDescent="0.2">
      <c r="C85" s="27">
        <v>41936</v>
      </c>
      <c r="D85">
        <v>11072</v>
      </c>
    </row>
    <row r="86" spans="3:4" x14ac:dyDescent="0.2">
      <c r="C86" s="27">
        <v>41929</v>
      </c>
      <c r="D86">
        <v>11294</v>
      </c>
    </row>
    <row r="87" spans="3:4" x14ac:dyDescent="0.2">
      <c r="C87" s="27">
        <v>41922</v>
      </c>
      <c r="D87">
        <v>11545</v>
      </c>
    </row>
    <row r="88" spans="3:4" x14ac:dyDescent="0.2">
      <c r="C88" s="27">
        <v>41915</v>
      </c>
      <c r="D88">
        <v>11573</v>
      </c>
    </row>
    <row r="89" spans="3:4" x14ac:dyDescent="0.2">
      <c r="C89" s="27">
        <v>41908</v>
      </c>
      <c r="D89">
        <v>11187</v>
      </c>
    </row>
    <row r="90" spans="3:4" x14ac:dyDescent="0.2">
      <c r="C90" s="27">
        <v>41901</v>
      </c>
      <c r="D90">
        <v>11214</v>
      </c>
    </row>
    <row r="91" spans="3:4" x14ac:dyDescent="0.2">
      <c r="C91" s="27">
        <v>41894</v>
      </c>
      <c r="D91">
        <v>11320</v>
      </c>
    </row>
    <row r="92" spans="3:4" x14ac:dyDescent="0.2">
      <c r="C92" s="27">
        <v>41887</v>
      </c>
      <c r="D92">
        <v>10563</v>
      </c>
    </row>
    <row r="93" spans="3:4" x14ac:dyDescent="0.2">
      <c r="C93" s="27">
        <v>41880</v>
      </c>
      <c r="D93">
        <v>11304</v>
      </c>
    </row>
    <row r="94" spans="3:4" x14ac:dyDescent="0.2">
      <c r="C94" s="27">
        <v>41873</v>
      </c>
      <c r="D94">
        <v>10759</v>
      </c>
    </row>
    <row r="95" spans="3:4" x14ac:dyDescent="0.2">
      <c r="C95" s="27">
        <v>41866</v>
      </c>
      <c r="D95">
        <v>10916</v>
      </c>
    </row>
    <row r="96" spans="3:4" x14ac:dyDescent="0.2">
      <c r="C96" s="27">
        <v>41859</v>
      </c>
      <c r="D96">
        <v>10807</v>
      </c>
    </row>
    <row r="97" spans="3:4" x14ac:dyDescent="0.2">
      <c r="C97" s="27">
        <v>41852</v>
      </c>
      <c r="D97">
        <v>11040</v>
      </c>
    </row>
    <row r="98" spans="3:4" x14ac:dyDescent="0.2">
      <c r="C98" s="27">
        <v>41845</v>
      </c>
      <c r="D98">
        <v>10691</v>
      </c>
    </row>
    <row r="99" spans="3:4" x14ac:dyDescent="0.2">
      <c r="C99" s="27">
        <v>41838</v>
      </c>
      <c r="D99">
        <v>10984</v>
      </c>
    </row>
    <row r="100" spans="3:4" x14ac:dyDescent="0.2">
      <c r="C100" s="27">
        <v>41831</v>
      </c>
      <c r="D100">
        <v>10908</v>
      </c>
    </row>
    <row r="101" spans="3:4" x14ac:dyDescent="0.2">
      <c r="C101" s="27">
        <v>41823</v>
      </c>
      <c r="D101">
        <v>10465</v>
      </c>
    </row>
    <row r="102" spans="3:4" x14ac:dyDescent="0.2">
      <c r="C102" s="27">
        <v>41817</v>
      </c>
      <c r="D102">
        <v>10789</v>
      </c>
    </row>
    <row r="103" spans="3:4" x14ac:dyDescent="0.2">
      <c r="C103" s="27">
        <v>41810</v>
      </c>
      <c r="D103">
        <v>10356</v>
      </c>
    </row>
    <row r="104" spans="3:4" x14ac:dyDescent="0.2">
      <c r="C104" s="27">
        <v>41803</v>
      </c>
      <c r="D104">
        <v>10577</v>
      </c>
    </row>
    <row r="105" spans="3:4" x14ac:dyDescent="0.2">
      <c r="C105" s="27">
        <v>41796</v>
      </c>
      <c r="D105">
        <v>11023</v>
      </c>
    </row>
    <row r="106" spans="3:4" x14ac:dyDescent="0.2">
      <c r="C106" s="27">
        <v>41789</v>
      </c>
      <c r="D106">
        <v>9978</v>
      </c>
    </row>
    <row r="107" spans="3:4" x14ac:dyDescent="0.2">
      <c r="C107" s="27">
        <v>41782</v>
      </c>
      <c r="D107">
        <v>10758</v>
      </c>
    </row>
    <row r="108" spans="3:4" x14ac:dyDescent="0.2">
      <c r="C108" s="27">
        <v>41775</v>
      </c>
      <c r="D108">
        <v>10649</v>
      </c>
    </row>
    <row r="109" spans="3:4" x14ac:dyDescent="0.2">
      <c r="C109" s="27">
        <v>41768</v>
      </c>
      <c r="D109">
        <v>10612</v>
      </c>
    </row>
    <row r="110" spans="3:4" x14ac:dyDescent="0.2">
      <c r="C110" s="27">
        <v>41761</v>
      </c>
      <c r="D110">
        <v>11080</v>
      </c>
    </row>
    <row r="111" spans="3:4" x14ac:dyDescent="0.2">
      <c r="C111" s="27">
        <v>41754</v>
      </c>
      <c r="D111">
        <v>10436</v>
      </c>
    </row>
    <row r="112" spans="3:4" x14ac:dyDescent="0.2">
      <c r="C112" s="27">
        <v>41746</v>
      </c>
      <c r="D112">
        <v>10315</v>
      </c>
    </row>
    <row r="113" spans="3:4" x14ac:dyDescent="0.2">
      <c r="C113" s="27">
        <v>41740</v>
      </c>
      <c r="D113">
        <v>10407</v>
      </c>
    </row>
    <row r="114" spans="3:4" x14ac:dyDescent="0.2">
      <c r="C114" s="27">
        <v>41733</v>
      </c>
      <c r="D114">
        <v>10366</v>
      </c>
    </row>
    <row r="115" spans="3:4" x14ac:dyDescent="0.2">
      <c r="C115" s="27">
        <v>41726</v>
      </c>
      <c r="D115">
        <v>10463</v>
      </c>
    </row>
    <row r="116" spans="3:4" x14ac:dyDescent="0.2">
      <c r="C116" s="27">
        <v>41719</v>
      </c>
      <c r="D116">
        <v>10195</v>
      </c>
    </row>
    <row r="117" spans="3:4" x14ac:dyDescent="0.2">
      <c r="C117" s="27">
        <v>41712</v>
      </c>
      <c r="D117">
        <v>10260</v>
      </c>
    </row>
    <row r="118" spans="3:4" x14ac:dyDescent="0.2">
      <c r="C118" s="27">
        <v>41705</v>
      </c>
      <c r="D118">
        <v>10592</v>
      </c>
    </row>
    <row r="119" spans="3:4" x14ac:dyDescent="0.2">
      <c r="C119" s="27">
        <v>41698</v>
      </c>
      <c r="D119">
        <v>10468</v>
      </c>
    </row>
    <row r="120" spans="3:4" x14ac:dyDescent="0.2">
      <c r="C120" s="27">
        <v>41691</v>
      </c>
      <c r="D120">
        <v>9709</v>
      </c>
    </row>
    <row r="121" spans="3:4" x14ac:dyDescent="0.2">
      <c r="C121" s="27">
        <v>41684</v>
      </c>
      <c r="D121">
        <v>9588</v>
      </c>
    </row>
    <row r="122" spans="3:4" x14ac:dyDescent="0.2">
      <c r="C122" s="27">
        <v>41677</v>
      </c>
      <c r="D122">
        <v>9914</v>
      </c>
    </row>
    <row r="123" spans="3:4" x14ac:dyDescent="0.2">
      <c r="C123" s="27">
        <v>41670</v>
      </c>
      <c r="D123">
        <v>9737</v>
      </c>
    </row>
    <row r="124" spans="3:4" x14ac:dyDescent="0.2">
      <c r="C124" s="27">
        <v>41663</v>
      </c>
      <c r="D124">
        <v>9418</v>
      </c>
    </row>
    <row r="125" spans="3:4" x14ac:dyDescent="0.2">
      <c r="C125" s="27">
        <v>41656</v>
      </c>
      <c r="D125">
        <v>9865</v>
      </c>
    </row>
    <row r="126" spans="3:4" x14ac:dyDescent="0.2">
      <c r="C126" s="27">
        <v>41649</v>
      </c>
      <c r="D126">
        <v>9681</v>
      </c>
    </row>
    <row r="127" spans="3:4" x14ac:dyDescent="0.2">
      <c r="C127" s="27">
        <v>41642</v>
      </c>
      <c r="D127">
        <v>9258</v>
      </c>
    </row>
    <row r="128" spans="3:4" x14ac:dyDescent="0.2">
      <c r="C128" s="27">
        <v>41635</v>
      </c>
      <c r="D128">
        <v>7991</v>
      </c>
    </row>
    <row r="129" spans="3:4" x14ac:dyDescent="0.2">
      <c r="C129" s="27">
        <v>41628</v>
      </c>
      <c r="D129">
        <v>10306</v>
      </c>
    </row>
    <row r="130" spans="3:4" x14ac:dyDescent="0.2">
      <c r="C130" s="27">
        <v>41621</v>
      </c>
      <c r="D130">
        <v>9681</v>
      </c>
    </row>
    <row r="131" spans="3:4" x14ac:dyDescent="0.2">
      <c r="C131" s="27">
        <v>41614</v>
      </c>
      <c r="D131">
        <v>10240</v>
      </c>
    </row>
    <row r="132" spans="3:4" x14ac:dyDescent="0.2">
      <c r="C132" s="27">
        <v>41607</v>
      </c>
      <c r="D132">
        <v>8269</v>
      </c>
    </row>
    <row r="133" spans="3:4" x14ac:dyDescent="0.2">
      <c r="C133" s="27">
        <v>41600</v>
      </c>
      <c r="D133">
        <v>9805</v>
      </c>
    </row>
    <row r="134" spans="3:4" x14ac:dyDescent="0.2">
      <c r="C134" s="27">
        <v>41593</v>
      </c>
      <c r="D134">
        <v>9577</v>
      </c>
    </row>
  </sheetData>
  <hyperlinks>
    <hyperlink ref="A1" location="Main!A1" display="Main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2.75" x14ac:dyDescent="0.2"/>
  <cols>
    <col min="1" max="1" width="5" bestFit="1" customWidth="1"/>
    <col min="2" max="2" width="13.7109375" customWidth="1"/>
    <col min="3" max="3" width="10" customWidth="1"/>
  </cols>
  <sheetData>
    <row r="1" spans="1:3" x14ac:dyDescent="0.2">
      <c r="A1" s="25" t="s">
        <v>7</v>
      </c>
    </row>
    <row r="2" spans="1:3" x14ac:dyDescent="0.2">
      <c r="B2" t="s">
        <v>601</v>
      </c>
      <c r="C2" t="s">
        <v>586</v>
      </c>
    </row>
    <row r="3" spans="1:3" x14ac:dyDescent="0.2">
      <c r="B3" t="s">
        <v>602</v>
      </c>
      <c r="C3" t="s">
        <v>603</v>
      </c>
    </row>
    <row r="4" spans="1:3" x14ac:dyDescent="0.2">
      <c r="B4" t="s">
        <v>604</v>
      </c>
      <c r="C4" t="s">
        <v>605</v>
      </c>
    </row>
    <row r="5" spans="1:3" x14ac:dyDescent="0.2">
      <c r="B5" t="s">
        <v>606</v>
      </c>
      <c r="C5" t="s">
        <v>607</v>
      </c>
    </row>
    <row r="6" spans="1:3" x14ac:dyDescent="0.2">
      <c r="C6" t="s">
        <v>608</v>
      </c>
    </row>
  </sheetData>
  <hyperlinks>
    <hyperlink ref="A1" location="Main!A1" display="Mai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Model</vt:lpstr>
      <vt:lpstr>IMS</vt:lpstr>
      <vt:lpstr>New IMS</vt:lpstr>
      <vt:lpstr>Apriso</vt:lpstr>
      <vt:lpstr>Jublia</vt:lpstr>
      <vt:lpstr>Xifaxin</vt:lpstr>
      <vt:lpstr>Glumetza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2015-11-12T00:49:35Z</dcterms:created>
  <dcterms:modified xsi:type="dcterms:W3CDTF">2016-08-09T12:26:03Z</dcterms:modified>
</cp:coreProperties>
</file>