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0385" windowHeight="12120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" l="1"/>
  <c r="I24" i="2"/>
  <c r="J24" i="2"/>
  <c r="H19" i="2" l="1"/>
  <c r="G19" i="2"/>
  <c r="I15" i="2"/>
  <c r="I13" i="2"/>
  <c r="I7" i="2"/>
  <c r="I9" i="2" s="1"/>
  <c r="F15" i="2"/>
  <c r="F13" i="2"/>
  <c r="J15" i="2"/>
  <c r="J13" i="2"/>
  <c r="F7" i="2"/>
  <c r="F9" i="2" s="1"/>
  <c r="J7" i="2"/>
  <c r="J9" i="2" s="1"/>
  <c r="O5" i="1"/>
  <c r="O3" i="1"/>
  <c r="O4" i="1" s="1"/>
  <c r="O7" i="1" s="1"/>
  <c r="I14" i="2" l="1"/>
  <c r="I16" i="2" s="1"/>
  <c r="I18" i="2" s="1"/>
  <c r="I19" i="2" s="1"/>
  <c r="J14" i="2"/>
  <c r="J16" i="2" s="1"/>
  <c r="J18" i="2" s="1"/>
  <c r="J19" i="2" s="1"/>
  <c r="F14" i="2"/>
  <c r="F16" i="2" s="1"/>
  <c r="F18" i="2" s="1"/>
  <c r="F19" i="2" s="1"/>
</calcChain>
</file>

<file path=xl/sharedStrings.xml><?xml version="1.0" encoding="utf-8"?>
<sst xmlns="http://schemas.openxmlformats.org/spreadsheetml/2006/main" count="40" uniqueCount="36">
  <si>
    <t>Price</t>
  </si>
  <si>
    <t>Shares</t>
  </si>
  <si>
    <t>MC</t>
  </si>
  <si>
    <t>Cash</t>
  </si>
  <si>
    <t>Debt</t>
  </si>
  <si>
    <t>EV</t>
  </si>
  <si>
    <t>Q415</t>
  </si>
  <si>
    <t>Main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</si>
  <si>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</si>
  <si>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</si>
  <si>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</si>
  <si>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</si>
  <si>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</si>
  <si>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</si>
  <si>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</si>
  <si>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</si>
  <si>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</si>
  <si>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</si>
  <si>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</si>
  <si>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</si>
  <si>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Membership</t>
  </si>
  <si>
    <t>Other</t>
  </si>
  <si>
    <t>Ecommerce</t>
  </si>
  <si>
    <t>Online Marketing</t>
  </si>
  <si>
    <t>COGS</t>
  </si>
  <si>
    <t>Gross Margin</t>
  </si>
  <si>
    <t>S&amp;M</t>
  </si>
  <si>
    <t>R&amp;D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</si>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</sst>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0</xdr:row>
      <xdr:rowOff>28575</xdr:rowOff>
    </xdr:from>
    <xdr:to>
      <xdr:col>10</xdr:col>
      <xdr:colOff>47625</xdr:colOff>
      <xdr:row>40</xdr:row>
      <xdr:rowOff>142875</xdr:rowOff>
    </xdr:to>
    <xdr:cxnSp macro="">
      <xdr:nvCxnSpPr>
        <xdr:cNvPr id="3" name="Straight Connector 2"/>
        <xdr:cNvCxnSpPr/>
      </xdr:nvCxnSpPr>
      <xdr:spPr>
        <a:xfrm>
          <a:off x="6467475" y="28575"/>
          <a:ext cx="0" cy="6591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:P7"/>
  <sheetViews>
    <sheetView workbookViewId="0">
      <selection activeCell="O7" sqref="O7"/>
    </sheetView>
  </sheetViews>
  <sheetFormatPr defaultRowHeight="12.75" x14ac:dyDescent="0.2"/>
  <sheetData>
    <row r="2" spans="14:16" x14ac:dyDescent="0.2">
      <c r="N2" t="s">
        <v>0</v>
      </c>
      <c r="O2" s="1">
        <v>56.54</v>
      </c>
    </row>
    <row r="3" spans="14:16" x14ac:dyDescent="0.2">
      <c r="N3" t="s">
        <v>1</v>
      </c>
      <c r="O3" s="2">
        <f>(219.413+63.654)/2</f>
        <v>141.5335</v>
      </c>
      <c r="P3" s="3" t="s">
        <v>6</v>
      </c>
    </row>
    <row r="4" spans="14:16" x14ac:dyDescent="0.2">
      <c r="N4" t="s">
        <v>2</v>
      </c>
      <c r="O4" s="2">
        <f>+O3*O2</f>
        <v>8002.3040899999996</v>
      </c>
      <c r="P4" s="3"/>
    </row>
    <row r="5" spans="14:16" x14ac:dyDescent="0.2">
      <c r="N5" t="s">
        <v>3</v>
      </c>
      <c r="O5" s="2">
        <f>528.166+4.841+150+73.6+66.698+148.173+160.669</f>
        <v>1132.1470000000002</v>
      </c>
      <c r="P5" s="3" t="s">
        <v>6</v>
      </c>
    </row>
    <row r="6" spans="14:16" x14ac:dyDescent="0.2">
      <c r="N6" t="s">
        <v>4</v>
      </c>
      <c r="O6" s="2">
        <v>276.54000000000002</v>
      </c>
      <c r="P6" s="3" t="s">
        <v>6</v>
      </c>
    </row>
    <row r="7" spans="14:16" x14ac:dyDescent="0.2">
      <c r="N7" t="s">
        <v>5</v>
      </c>
      <c r="O7" s="2">
        <f>+O4-O5+O6</f>
        <v>7146.6970899999997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  <col min="2" max="2" width="18.140625" bestFit="1" customWidth="1"/>
    <col min="3" max="35" width="9.140625" style="3"/>
  </cols>
  <sheetData>
    <row r="1" spans="1:35" x14ac:dyDescent="0.2">
      <c r="A1" t="s">
        <v>7</v>
      </c>
    </row>
    <row r="2" spans="1:35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6</v>
      </c>
      <c r="K2" s="3" t="s">
        <v>16</v>
      </c>
      <c r="L2" s="3" t="s">
        <v>17</v>
      </c>
      <c r="M2" s="3" t="s">
        <v>18</v>
      </c>
      <c r="N2" s="3" t="s">
        <v>19</v>
      </c>
    </row>
    <row r="3" spans="1:35" s="2" customFormat="1" x14ac:dyDescent="0.2">
      <c r="B3" s="2" t="s">
        <v>20</v>
      </c>
      <c r="C3" s="4"/>
      <c r="D3" s="4"/>
      <c r="E3" s="4"/>
      <c r="F3" s="4">
        <v>39.838999999999999</v>
      </c>
      <c r="G3" s="4"/>
      <c r="H3" s="4"/>
      <c r="I3" s="4">
        <v>88.649000000000001</v>
      </c>
      <c r="J3" s="4">
        <v>100.901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s="2" customFormat="1" x14ac:dyDescent="0.2">
      <c r="B4" s="2" t="s">
        <v>23</v>
      </c>
      <c r="C4" s="4"/>
      <c r="D4" s="4"/>
      <c r="E4" s="4"/>
      <c r="F4" s="4">
        <v>40.323999999999998</v>
      </c>
      <c r="G4" s="4"/>
      <c r="H4" s="4"/>
      <c r="I4" s="4">
        <v>116.071</v>
      </c>
      <c r="J4" s="4">
        <v>135.92699999999999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s="2" customFormat="1" x14ac:dyDescent="0.2">
      <c r="B5" s="2" t="s">
        <v>22</v>
      </c>
      <c r="C5" s="4"/>
      <c r="D5" s="4"/>
      <c r="E5" s="4"/>
      <c r="F5" s="4">
        <v>0</v>
      </c>
      <c r="G5" s="4"/>
      <c r="H5" s="4"/>
      <c r="I5" s="4">
        <v>6.6139999999999999</v>
      </c>
      <c r="J5" s="4">
        <v>11.51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s="2" customFormat="1" x14ac:dyDescent="0.2">
      <c r="B6" s="2" t="s">
        <v>21</v>
      </c>
      <c r="C6" s="4"/>
      <c r="D6" s="4"/>
      <c r="E6" s="4"/>
      <c r="F6" s="4">
        <v>5.7000000000000002E-2</v>
      </c>
      <c r="G6" s="4"/>
      <c r="H6" s="4"/>
      <c r="I6" s="4">
        <v>1.61</v>
      </c>
      <c r="J6" s="4">
        <v>6.9930000000000003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s="5" customFormat="1" x14ac:dyDescent="0.2">
      <c r="B7" s="5" t="s">
        <v>8</v>
      </c>
      <c r="C7" s="6"/>
      <c r="D7" s="6"/>
      <c r="E7" s="6"/>
      <c r="F7" s="6">
        <f>SUM(F3:F6)</f>
        <v>80.22</v>
      </c>
      <c r="G7" s="6"/>
      <c r="H7" s="6"/>
      <c r="I7" s="6">
        <f>SUM(I3:I6)</f>
        <v>212.94400000000002</v>
      </c>
      <c r="J7" s="6">
        <f>SUM(J3:J6)</f>
        <v>255.33099999999996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s="2" customFormat="1" x14ac:dyDescent="0.2">
      <c r="B8" s="2" t="s">
        <v>24</v>
      </c>
      <c r="C8" s="4"/>
      <c r="D8" s="4"/>
      <c r="E8" s="4"/>
      <c r="F8" s="4">
        <v>4.6040000000000001</v>
      </c>
      <c r="G8" s="4"/>
      <c r="H8" s="4"/>
      <c r="I8" s="4">
        <v>14.488</v>
      </c>
      <c r="J8" s="4">
        <v>20.847999999999999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s="2" customFormat="1" x14ac:dyDescent="0.2">
      <c r="B9" s="2" t="s">
        <v>25</v>
      </c>
      <c r="C9" s="4"/>
      <c r="D9" s="4"/>
      <c r="E9" s="4"/>
      <c r="F9" s="4">
        <f>+F7-F8</f>
        <v>75.616</v>
      </c>
      <c r="G9" s="4"/>
      <c r="H9" s="4"/>
      <c r="I9" s="4">
        <f>+I7-I8</f>
        <v>198.45600000000002</v>
      </c>
      <c r="J9" s="4">
        <f>+J7-J8</f>
        <v>234.48299999999995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s="2" customFormat="1" x14ac:dyDescent="0.2">
      <c r="B10" s="2" t="s">
        <v>26</v>
      </c>
      <c r="C10" s="4"/>
      <c r="D10" s="4"/>
      <c r="E10" s="4"/>
      <c r="F10" s="4">
        <v>60.445999999999998</v>
      </c>
      <c r="G10" s="4"/>
      <c r="H10" s="4"/>
      <c r="I10" s="4">
        <v>209.88499999999999</v>
      </c>
      <c r="J10" s="4">
        <v>238.399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s="2" customFormat="1" x14ac:dyDescent="0.2">
      <c r="B11" s="2" t="s">
        <v>27</v>
      </c>
      <c r="C11" s="4"/>
      <c r="D11" s="4"/>
      <c r="E11" s="4"/>
      <c r="F11" s="4">
        <v>13.477</v>
      </c>
      <c r="G11" s="4"/>
      <c r="H11" s="4"/>
      <c r="I11" s="4">
        <v>38.543999999999997</v>
      </c>
      <c r="J11" s="4">
        <v>43.610999999999997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s="2" customFormat="1" x14ac:dyDescent="0.2">
      <c r="B12" s="2" t="s">
        <v>28</v>
      </c>
      <c r="C12" s="4"/>
      <c r="D12" s="4"/>
      <c r="E12" s="4"/>
      <c r="F12" s="4">
        <v>7.0270000000000001</v>
      </c>
      <c r="G12" s="4"/>
      <c r="H12" s="4"/>
      <c r="I12" s="4">
        <v>35.314</v>
      </c>
      <c r="J12" s="4">
        <v>24.155999999999999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s="2" customFormat="1" x14ac:dyDescent="0.2">
      <c r="B13" s="2" t="s">
        <v>29</v>
      </c>
      <c r="C13" s="4"/>
      <c r="D13" s="4"/>
      <c r="E13" s="4"/>
      <c r="F13" s="4">
        <f>SUM(F10:F12)</f>
        <v>80.95</v>
      </c>
      <c r="G13" s="4"/>
      <c r="H13" s="4"/>
      <c r="I13" s="4">
        <f>SUM(I10:I12)</f>
        <v>283.74299999999999</v>
      </c>
      <c r="J13" s="4">
        <f>SUM(J10:J12)</f>
        <v>306.166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s="2" customFormat="1" x14ac:dyDescent="0.2">
      <c r="B14" s="2" t="s">
        <v>30</v>
      </c>
      <c r="C14" s="4"/>
      <c r="D14" s="4"/>
      <c r="E14" s="4"/>
      <c r="F14" s="4">
        <f>F9-F13</f>
        <v>-5.3340000000000032</v>
      </c>
      <c r="G14" s="4"/>
      <c r="H14" s="4"/>
      <c r="I14" s="4">
        <f>I9-I13</f>
        <v>-85.286999999999978</v>
      </c>
      <c r="J14" s="4">
        <f>J9-J13</f>
        <v>-71.68300000000005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s="2" customFormat="1" x14ac:dyDescent="0.2">
      <c r="B15" s="2" t="s">
        <v>31</v>
      </c>
      <c r="C15" s="4"/>
      <c r="D15" s="4"/>
      <c r="E15" s="4"/>
      <c r="F15" s="4">
        <f>2.528+4.342</f>
        <v>6.8699999999999992</v>
      </c>
      <c r="G15" s="4"/>
      <c r="H15" s="4"/>
      <c r="I15" s="4">
        <f>-1.982-0.769+4.616</f>
        <v>1.8649999999999998</v>
      </c>
      <c r="J15" s="4">
        <f>-3.847+1.15-1.293-0.819</f>
        <v>-4.8090000000000002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s="2" customFormat="1" x14ac:dyDescent="0.2">
      <c r="B16" s="2" t="s">
        <v>32</v>
      </c>
      <c r="C16" s="4"/>
      <c r="D16" s="4"/>
      <c r="E16" s="4"/>
      <c r="F16" s="4">
        <f>+F14+F15</f>
        <v>1.535999999999996</v>
      </c>
      <c r="G16" s="4"/>
      <c r="H16" s="4"/>
      <c r="I16" s="4">
        <f>+I14+I15</f>
        <v>-83.421999999999983</v>
      </c>
      <c r="J16" s="4">
        <f>+J14+J15</f>
        <v>-76.492000000000047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2:35" s="2" customFormat="1" x14ac:dyDescent="0.2">
      <c r="B17" s="2" t="s">
        <v>33</v>
      </c>
      <c r="C17" s="4"/>
      <c r="D17" s="4"/>
      <c r="E17" s="4"/>
      <c r="F17" s="4">
        <v>-0.32500000000000001</v>
      </c>
      <c r="G17" s="4"/>
      <c r="H17" s="4"/>
      <c r="I17" s="4">
        <v>-1.6040000000000001</v>
      </c>
      <c r="J17" s="4">
        <v>0.27500000000000002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2:35" s="2" customFormat="1" x14ac:dyDescent="0.2">
      <c r="B18" s="2" t="s">
        <v>34</v>
      </c>
      <c r="C18" s="4"/>
      <c r="D18" s="4"/>
      <c r="E18" s="4"/>
      <c r="F18" s="4">
        <f>+F16-F17</f>
        <v>1.860999999999996</v>
      </c>
      <c r="G18" s="4"/>
      <c r="H18" s="4"/>
      <c r="I18" s="4">
        <f>+I16-I17</f>
        <v>-81.817999999999984</v>
      </c>
      <c r="J18" s="4">
        <f>+J16-J17</f>
        <v>-76.767000000000053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2:35" x14ac:dyDescent="0.2">
      <c r="B19" s="2" t="s">
        <v>35</v>
      </c>
      <c r="F19" s="7">
        <f>F18/F20</f>
        <v>2.0549684742880443E-2</v>
      </c>
      <c r="G19" s="7" t="e">
        <f t="shared" ref="G19:J19" si="0">G18/G20</f>
        <v>#DIV/0!</v>
      </c>
      <c r="H19" s="7" t="e">
        <f t="shared" si="0"/>
        <v>#DIV/0!</v>
      </c>
      <c r="I19" s="7">
        <f t="shared" si="0"/>
        <v>-0.62994587353038534</v>
      </c>
      <c r="J19" s="7">
        <f t="shared" si="0"/>
        <v>-0.55011178949178818</v>
      </c>
    </row>
    <row r="20" spans="2:35" s="2" customFormat="1" x14ac:dyDescent="0.2">
      <c r="B20" s="2" t="s">
        <v>1</v>
      </c>
      <c r="C20" s="4"/>
      <c r="D20" s="4"/>
      <c r="E20" s="4"/>
      <c r="F20" s="4">
        <v>90.561000000000007</v>
      </c>
      <c r="G20" s="4"/>
      <c r="H20" s="4"/>
      <c r="I20" s="4">
        <v>129.881</v>
      </c>
      <c r="J20" s="4">
        <v>139.548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4" spans="2:35" x14ac:dyDescent="0.2">
      <c r="F24" s="8">
        <f>F9/F7</f>
        <v>0.94260782847170288</v>
      </c>
      <c r="I24" s="8">
        <f t="shared" ref="I24:J24" si="1">I9/I7</f>
        <v>0.93196333308287627</v>
      </c>
      <c r="J24" s="8">
        <f>J9/J7</f>
        <v>0.91834912329486029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2016-04-06T16:42:19Z</dcterms:created>
  <dcterms:modified xsi:type="dcterms:W3CDTF">2016-04-17T01:05:34Z</dcterms:modified>
</cp:coreProperties>
</file>