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775" windowHeight="12030" activeTab="1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I42" i="2" l="1"/>
  <c r="K9" i="1" l="1"/>
  <c r="I44" i="2"/>
  <c r="E10" i="2"/>
  <c r="I10" i="2"/>
  <c r="I43" i="2"/>
  <c r="E36" i="2"/>
  <c r="E30" i="2"/>
  <c r="E27" i="2"/>
  <c r="E28" i="2" s="1"/>
  <c r="E33" i="2" s="1"/>
  <c r="E35" i="2" s="1"/>
  <c r="E37" i="2" s="1"/>
  <c r="E38" i="2" s="1"/>
  <c r="E19" i="2"/>
  <c r="E18" i="2"/>
  <c r="I38" i="2"/>
  <c r="I18" i="2"/>
  <c r="I37" i="2"/>
  <c r="I36" i="2"/>
  <c r="I35" i="2"/>
  <c r="I33" i="2"/>
  <c r="I30" i="2"/>
  <c r="I28" i="2"/>
  <c r="I27" i="2"/>
  <c r="E23" i="2"/>
  <c r="I23" i="2"/>
  <c r="H4" i="2"/>
  <c r="E6" i="1"/>
  <c r="E3" i="1"/>
  <c r="K6" i="1"/>
  <c r="K4" i="1"/>
  <c r="K7" i="1" s="1"/>
</calcChain>
</file>

<file path=xl/comments1.xml><?xml version="1.0" encoding="utf-8"?>
<comments xmlns="http://schemas.openxmlformats.org/spreadsheetml/2006/main">
  <authors>
    <author>Martin Shkreli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Aiming for 95% franchised by YE2017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20,000 restaurants "in the future"
700 new locations in 2015</t>
        </r>
      </text>
    </comment>
  </commentList>
</comments>
</file>

<file path=xl/sharedStrings.xml><?xml version="1.0" encoding="utf-8"?>
<sst xmlns="http://schemas.openxmlformats.org/spreadsheetml/2006/main" count="76" uniqueCount="69">
  <si>
    <t>Price</t>
  </si>
  <si>
    <t>Shares</t>
  </si>
  <si>
    <t>MC</t>
  </si>
  <si>
    <t>Cash</t>
  </si>
  <si>
    <t>Debt</t>
  </si>
  <si>
    <t>EV</t>
  </si>
  <si>
    <t>Q315</t>
  </si>
  <si>
    <t>KFC</t>
  </si>
  <si>
    <t>Pizza Hut</t>
  </si>
  <si>
    <t>Taco Bell</t>
  </si>
  <si>
    <t>12/10/2015: 2015 Investor &amp; Analyst Conference</t>
  </si>
  <si>
    <t>Louisville, KY</t>
  </si>
  <si>
    <t>10/20/2015: Announces separation into two companies (China and non-China).</t>
  </si>
  <si>
    <t>Name</t>
  </si>
  <si>
    <t>Territory</t>
  </si>
  <si>
    <t>ex-China</t>
  </si>
  <si>
    <t>Worldwide</t>
  </si>
  <si>
    <t>Type</t>
  </si>
  <si>
    <t>Casual Dining</t>
  </si>
  <si>
    <t>QSR</t>
  </si>
  <si>
    <t>China</t>
  </si>
  <si>
    <t>Total</t>
  </si>
  <si>
    <t>Chinese Restaurants</t>
  </si>
  <si>
    <t>US Restaurants</t>
  </si>
  <si>
    <t>Franchisees</t>
  </si>
  <si>
    <t>YE2016: Split into Yum China and Yum Brands.</t>
  </si>
  <si>
    <t>Revenue</t>
  </si>
  <si>
    <t>Main</t>
  </si>
  <si>
    <t>Q114</t>
  </si>
  <si>
    <t>Q214</t>
  </si>
  <si>
    <t>Q314</t>
  </si>
  <si>
    <t>Q414</t>
  </si>
  <si>
    <t>Q115</t>
  </si>
  <si>
    <t>Q215</t>
  </si>
  <si>
    <t>Q415</t>
  </si>
  <si>
    <t>China SSS</t>
  </si>
  <si>
    <t>China Units</t>
  </si>
  <si>
    <t>KFC SSS</t>
  </si>
  <si>
    <t>KFC Units</t>
  </si>
  <si>
    <t>Pizza Units</t>
  </si>
  <si>
    <t>Pizza Hut SSS</t>
  </si>
  <si>
    <t>Taco Bell SSS</t>
  </si>
  <si>
    <t>Taco Bell Units</t>
  </si>
  <si>
    <t>Company Sales</t>
  </si>
  <si>
    <t>Franchise Fees</t>
  </si>
  <si>
    <t>Revenue Growth</t>
  </si>
  <si>
    <t>Restaurant Expenses</t>
  </si>
  <si>
    <t>Occupancy</t>
  </si>
  <si>
    <t>Payroll</t>
  </si>
  <si>
    <t>Food and paper</t>
  </si>
  <si>
    <t>Restaurant Margin</t>
  </si>
  <si>
    <t>Franchise Expenses</t>
  </si>
  <si>
    <t>Franchise Margin</t>
  </si>
  <si>
    <t>General &amp; Administrative</t>
  </si>
  <si>
    <t>Other Expense</t>
  </si>
  <si>
    <t>Operating Income</t>
  </si>
  <si>
    <t>Interest Expense</t>
  </si>
  <si>
    <t>Pretax Income</t>
  </si>
  <si>
    <t>Net Income</t>
  </si>
  <si>
    <t>Taxes</t>
  </si>
  <si>
    <t>Total Units</t>
  </si>
  <si>
    <t>Revenue/Unit</t>
  </si>
  <si>
    <t>EPS</t>
  </si>
  <si>
    <t>Unit Growth</t>
  </si>
  <si>
    <t>KFC Revenue</t>
  </si>
  <si>
    <t>KFC Company</t>
  </si>
  <si>
    <t>KFC Franchise</t>
  </si>
  <si>
    <t>USD</t>
  </si>
  <si>
    <t>Greg Creed - 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</si>
</sst>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3" fontId="0" fillId="0" borderId="2" xfId="0" applyNumberFormat="1" applyBorder="1" applyAlignment="1">
      <alignment horizontal="center"/>
    </xf>
    <xf numFmtId="9" fontId="0" fillId="0" borderId="0" xfId="0" applyNumberFormat="1" applyAlignment="1">
      <alignment horizontal="right"/>
    </xf>
    <xf numFmtId="0" fontId="5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28575</xdr:colOff>
      <xdr:row>57</xdr:row>
      <xdr:rowOff>142875</xdr:rowOff>
    </xdr:to>
    <xdr:cxnSp macro="">
      <xdr:nvCxnSpPr>
        <xdr:cNvPr id="3" name="Straight Connector 2"/>
        <xdr:cNvCxnSpPr/>
      </xdr:nvCxnSpPr>
      <xdr:spPr>
        <a:xfrm>
          <a:off x="5715000" y="38100"/>
          <a:ext cx="0" cy="7067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5"/>
  <sheetViews>
    <sheetView workbookViewId="0">
      <selection activeCell="H8" sqref="H8"/>
    </sheetView>
  </sheetViews>
  <sheetFormatPr defaultRowHeight="12.75" x14ac:dyDescent="0.2"/>
  <cols>
    <col min="1" max="1" width="2.85546875" customWidth="1"/>
    <col min="2" max="2" width="11.140625" customWidth="1"/>
    <col min="3" max="3" width="13.140625" customWidth="1"/>
    <col min="4" max="4" width="13.42578125" customWidth="1"/>
    <col min="5" max="5" width="18.85546875" customWidth="1"/>
    <col min="6" max="6" width="15" customWidth="1"/>
    <col min="7" max="7" width="11.85546875" customWidth="1"/>
    <col min="8" max="8" width="10.7109375" customWidth="1"/>
  </cols>
  <sheetData>
    <row r="2" spans="2:12" x14ac:dyDescent="0.2">
      <c r="B2" s="8" t="s">
        <v>13</v>
      </c>
      <c r="C2" s="9" t="s">
        <v>14</v>
      </c>
      <c r="D2" s="9" t="s">
        <v>17</v>
      </c>
      <c r="E2" s="9" t="s">
        <v>22</v>
      </c>
      <c r="F2" s="9" t="s">
        <v>23</v>
      </c>
      <c r="G2" s="9" t="s">
        <v>24</v>
      </c>
      <c r="H2" s="10" t="s">
        <v>26</v>
      </c>
      <c r="J2" t="s">
        <v>0</v>
      </c>
      <c r="K2" s="1">
        <v>71.239999999999995</v>
      </c>
    </row>
    <row r="3" spans="2:12" x14ac:dyDescent="0.2">
      <c r="B3" s="4" t="s">
        <v>8</v>
      </c>
      <c r="C3" s="11"/>
      <c r="D3" s="11" t="s">
        <v>18</v>
      </c>
      <c r="E3" s="16">
        <f>1421+284</f>
        <v>1705</v>
      </c>
      <c r="F3" s="11"/>
      <c r="G3" s="11"/>
      <c r="H3" s="12"/>
      <c r="J3" t="s">
        <v>1</v>
      </c>
      <c r="K3" s="2">
        <v>431.24162699999999</v>
      </c>
      <c r="L3" s="3" t="s">
        <v>6</v>
      </c>
    </row>
    <row r="4" spans="2:12" x14ac:dyDescent="0.2">
      <c r="B4" s="4" t="s">
        <v>9</v>
      </c>
      <c r="C4" s="11" t="s">
        <v>15</v>
      </c>
      <c r="D4" s="11" t="s">
        <v>19</v>
      </c>
      <c r="E4" s="11">
        <v>0</v>
      </c>
      <c r="F4" s="11"/>
      <c r="G4" s="11"/>
      <c r="H4" s="12"/>
      <c r="J4" s="6" t="s">
        <v>2</v>
      </c>
      <c r="K4" s="17">
        <f>+K3*K2</f>
        <v>30721.653507479998</v>
      </c>
      <c r="L4" s="3"/>
    </row>
    <row r="5" spans="2:12" x14ac:dyDescent="0.2">
      <c r="B5" s="4" t="s">
        <v>7</v>
      </c>
      <c r="C5" s="11" t="s">
        <v>16</v>
      </c>
      <c r="D5" s="13" t="s">
        <v>19</v>
      </c>
      <c r="E5" s="16">
        <v>4889</v>
      </c>
      <c r="F5" s="11"/>
      <c r="G5" s="11"/>
      <c r="H5" s="12"/>
      <c r="J5" t="s">
        <v>3</v>
      </c>
      <c r="K5" s="2">
        <v>861</v>
      </c>
      <c r="L5" s="3" t="s">
        <v>6</v>
      </c>
    </row>
    <row r="6" spans="2:12" x14ac:dyDescent="0.2">
      <c r="B6" s="4" t="s">
        <v>21</v>
      </c>
      <c r="C6" s="11"/>
      <c r="D6" s="11"/>
      <c r="E6" s="16">
        <f>+E5+E4+E3</f>
        <v>6594</v>
      </c>
      <c r="F6" s="11"/>
      <c r="G6" s="16">
        <v>41000</v>
      </c>
      <c r="H6" s="12"/>
      <c r="J6" t="s">
        <v>4</v>
      </c>
      <c r="K6" s="2">
        <f>2651+566</f>
        <v>3217</v>
      </c>
      <c r="L6" s="3" t="s">
        <v>6</v>
      </c>
    </row>
    <row r="7" spans="2:12" x14ac:dyDescent="0.2">
      <c r="B7" s="4"/>
      <c r="C7" s="11"/>
      <c r="D7" s="11"/>
      <c r="E7" s="11"/>
      <c r="F7" s="11"/>
      <c r="G7" s="11"/>
      <c r="H7" s="12"/>
      <c r="J7" s="6" t="s">
        <v>5</v>
      </c>
      <c r="K7" s="17">
        <f>+K4-K5+K6</f>
        <v>33077.653507479998</v>
      </c>
    </row>
    <row r="8" spans="2:12" x14ac:dyDescent="0.2">
      <c r="B8" s="4" t="s">
        <v>20</v>
      </c>
      <c r="C8" s="11"/>
      <c r="D8" s="11"/>
      <c r="E8" s="16">
        <v>6900</v>
      </c>
      <c r="F8" s="16"/>
      <c r="G8" s="16"/>
      <c r="H8" s="21">
        <v>6300</v>
      </c>
      <c r="K8" s="2"/>
    </row>
    <row r="9" spans="2:12" x14ac:dyDescent="0.2">
      <c r="B9" s="4"/>
      <c r="C9" s="11"/>
      <c r="D9" s="11"/>
      <c r="E9" s="11"/>
      <c r="F9" s="11"/>
      <c r="G9" s="11"/>
      <c r="H9" s="12"/>
      <c r="K9" s="2">
        <f>426*4</f>
        <v>1704</v>
      </c>
    </row>
    <row r="10" spans="2:12" x14ac:dyDescent="0.2">
      <c r="B10" s="5"/>
      <c r="C10" s="14"/>
      <c r="D10" s="14"/>
      <c r="E10" s="14"/>
      <c r="F10" s="14"/>
      <c r="G10" s="14"/>
      <c r="H10" s="15"/>
    </row>
    <row r="15" spans="2:12" x14ac:dyDescent="0.2">
      <c r="B15" t="s">
        <v>11</v>
      </c>
    </row>
    <row r="17" spans="2:5" x14ac:dyDescent="0.2">
      <c r="B17" s="7" t="s">
        <v>12</v>
      </c>
    </row>
    <row r="18" spans="2:5" x14ac:dyDescent="0.2">
      <c r="B18" s="6" t="s">
        <v>10</v>
      </c>
    </row>
    <row r="19" spans="2:5" x14ac:dyDescent="0.2">
      <c r="B19" t="s">
        <v>25</v>
      </c>
    </row>
    <row r="22" spans="2:5" x14ac:dyDescent="0.2">
      <c r="B22" t="s">
        <v>68</v>
      </c>
      <c r="C22" s="18"/>
      <c r="D22" s="19"/>
      <c r="E22" s="20"/>
    </row>
    <row r="23" spans="2:5" x14ac:dyDescent="0.2">
      <c r="C23" s="19"/>
      <c r="D23" s="19"/>
      <c r="E23" s="20"/>
    </row>
    <row r="24" spans="2:5" x14ac:dyDescent="0.2">
      <c r="C24" s="18"/>
      <c r="D24" s="19"/>
      <c r="E24" s="20"/>
    </row>
    <row r="25" spans="2:5" x14ac:dyDescent="0.2">
      <c r="C25" s="18"/>
      <c r="D25" s="18"/>
      <c r="E25" s="2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 x14ac:dyDescent="0.2"/>
  <cols>
    <col min="1" max="1" width="5" bestFit="1" customWidth="1"/>
    <col min="2" max="2" width="21.85546875" bestFit="1" customWidth="1"/>
    <col min="3" max="13" width="9.140625" style="3"/>
  </cols>
  <sheetData>
    <row r="1" spans="1:10" x14ac:dyDescent="0.2">
      <c r="A1" s="23" t="s">
        <v>27</v>
      </c>
    </row>
    <row r="2" spans="1:10" x14ac:dyDescent="0.2">
      <c r="B2" t="s">
        <v>67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6</v>
      </c>
      <c r="J2" s="3" t="s">
        <v>34</v>
      </c>
    </row>
    <row r="3" spans="1:10" x14ac:dyDescent="0.2">
      <c r="B3" t="s">
        <v>35</v>
      </c>
      <c r="I3" s="22">
        <v>0.02</v>
      </c>
    </row>
    <row r="4" spans="1:10" x14ac:dyDescent="0.2">
      <c r="B4" t="s">
        <v>36</v>
      </c>
      <c r="H4" s="24">
        <f>+I4-108</f>
        <v>6759</v>
      </c>
      <c r="I4" s="24">
        <v>6867</v>
      </c>
    </row>
    <row r="5" spans="1:10" x14ac:dyDescent="0.2">
      <c r="H5" s="24"/>
      <c r="I5" s="24"/>
    </row>
    <row r="6" spans="1:10" x14ac:dyDescent="0.2">
      <c r="B6" t="s">
        <v>37</v>
      </c>
      <c r="I6" s="22">
        <v>0.03</v>
      </c>
    </row>
    <row r="7" spans="1:10" x14ac:dyDescent="0.2">
      <c r="B7" t="s">
        <v>38</v>
      </c>
      <c r="E7" s="24">
        <v>13961</v>
      </c>
      <c r="F7" s="24"/>
      <c r="G7" s="24"/>
      <c r="H7" s="24"/>
      <c r="I7" s="24">
        <v>14316</v>
      </c>
    </row>
    <row r="8" spans="1:10" x14ac:dyDescent="0.2">
      <c r="B8" t="s">
        <v>65</v>
      </c>
      <c r="E8" s="24">
        <v>566</v>
      </c>
      <c r="F8" s="24"/>
      <c r="G8" s="24"/>
      <c r="H8" s="24"/>
      <c r="I8" s="24">
        <v>501</v>
      </c>
    </row>
    <row r="9" spans="1:10" x14ac:dyDescent="0.2">
      <c r="B9" t="s">
        <v>66</v>
      </c>
      <c r="E9" s="24">
        <v>205</v>
      </c>
      <c r="F9" s="24"/>
      <c r="G9" s="24"/>
      <c r="H9" s="24"/>
      <c r="I9" s="24">
        <v>193</v>
      </c>
    </row>
    <row r="10" spans="1:10" x14ac:dyDescent="0.2">
      <c r="B10" t="s">
        <v>64</v>
      </c>
      <c r="E10" s="26">
        <f>+E9+E8</f>
        <v>771</v>
      </c>
      <c r="F10" s="24"/>
      <c r="G10" s="24"/>
      <c r="H10" s="24"/>
      <c r="I10" s="24">
        <f>+I9+I8</f>
        <v>694</v>
      </c>
    </row>
    <row r="11" spans="1:10" x14ac:dyDescent="0.2">
      <c r="E11" s="24"/>
      <c r="F11" s="24"/>
      <c r="G11" s="24"/>
      <c r="H11" s="24"/>
      <c r="I11" s="24"/>
    </row>
    <row r="12" spans="1:10" x14ac:dyDescent="0.2">
      <c r="B12" t="s">
        <v>40</v>
      </c>
      <c r="E12" s="24"/>
      <c r="F12" s="24"/>
      <c r="G12" s="24"/>
      <c r="H12" s="24"/>
      <c r="I12" s="22">
        <v>0.01</v>
      </c>
    </row>
    <row r="13" spans="1:10" x14ac:dyDescent="0.2">
      <c r="B13" t="s">
        <v>39</v>
      </c>
      <c r="E13" s="24">
        <v>13393</v>
      </c>
      <c r="F13" s="24"/>
      <c r="G13" s="24"/>
      <c r="H13" s="24"/>
      <c r="I13" s="24">
        <v>13616</v>
      </c>
    </row>
    <row r="14" spans="1:10" x14ac:dyDescent="0.2">
      <c r="E14" s="24"/>
      <c r="F14" s="24"/>
      <c r="G14" s="24"/>
      <c r="H14" s="24"/>
      <c r="I14" s="24"/>
    </row>
    <row r="15" spans="1:10" x14ac:dyDescent="0.2">
      <c r="B15" t="s">
        <v>41</v>
      </c>
      <c r="E15" s="24"/>
      <c r="F15" s="24"/>
      <c r="G15" s="24"/>
      <c r="H15" s="24"/>
      <c r="I15" s="22">
        <v>0.04</v>
      </c>
    </row>
    <row r="16" spans="1:10" x14ac:dyDescent="0.2">
      <c r="B16" t="s">
        <v>42</v>
      </c>
      <c r="E16" s="24">
        <v>6109</v>
      </c>
      <c r="F16" s="24"/>
      <c r="G16" s="24"/>
      <c r="H16" s="24"/>
      <c r="I16" s="24">
        <v>6314</v>
      </c>
    </row>
    <row r="17" spans="2:13" x14ac:dyDescent="0.2">
      <c r="E17" s="24"/>
      <c r="F17" s="24"/>
      <c r="G17" s="24"/>
      <c r="H17" s="24"/>
      <c r="I17" s="24"/>
    </row>
    <row r="18" spans="2:13" x14ac:dyDescent="0.2">
      <c r="B18" t="s">
        <v>60</v>
      </c>
      <c r="E18" s="24">
        <f>+E16+E13+E7</f>
        <v>33463</v>
      </c>
      <c r="F18" s="24"/>
      <c r="G18" s="24"/>
      <c r="H18" s="24"/>
      <c r="I18" s="24">
        <f>+I16+I13+I7</f>
        <v>34246</v>
      </c>
    </row>
    <row r="19" spans="2:13" x14ac:dyDescent="0.2">
      <c r="B19" t="s">
        <v>61</v>
      </c>
      <c r="E19" s="25">
        <f>+E23*1000000/E18</f>
        <v>100230.10489197023</v>
      </c>
      <c r="I19" s="25">
        <f>+I23*1000000/I18</f>
        <v>100070.08117736378</v>
      </c>
    </row>
    <row r="21" spans="2:13" s="2" customFormat="1" x14ac:dyDescent="0.2">
      <c r="B21" s="2" t="s">
        <v>43</v>
      </c>
      <c r="C21" s="24"/>
      <c r="D21" s="24"/>
      <c r="E21" s="24">
        <v>2891</v>
      </c>
      <c r="F21" s="24"/>
      <c r="G21" s="24"/>
      <c r="H21" s="24"/>
      <c r="I21" s="24">
        <v>2968</v>
      </c>
      <c r="J21" s="24"/>
      <c r="K21" s="24"/>
      <c r="L21" s="24"/>
      <c r="M21" s="24"/>
    </row>
    <row r="22" spans="2:13" s="2" customFormat="1" x14ac:dyDescent="0.2">
      <c r="B22" s="2" t="s">
        <v>44</v>
      </c>
      <c r="C22" s="24"/>
      <c r="D22" s="24"/>
      <c r="E22" s="24">
        <v>463</v>
      </c>
      <c r="F22" s="24"/>
      <c r="G22" s="24"/>
      <c r="H22" s="24"/>
      <c r="I22" s="24">
        <v>459</v>
      </c>
      <c r="J22" s="24"/>
      <c r="K22" s="24"/>
      <c r="L22" s="24"/>
      <c r="M22" s="24"/>
    </row>
    <row r="23" spans="2:13" s="17" customFormat="1" x14ac:dyDescent="0.2">
      <c r="B23" s="17" t="s">
        <v>26</v>
      </c>
      <c r="C23" s="25"/>
      <c r="D23" s="25"/>
      <c r="E23" s="25">
        <f>+E22+E21</f>
        <v>3354</v>
      </c>
      <c r="F23" s="25"/>
      <c r="G23" s="25"/>
      <c r="H23" s="25"/>
      <c r="I23" s="25">
        <f>+I22+I21</f>
        <v>3427</v>
      </c>
      <c r="J23" s="25"/>
      <c r="K23" s="25"/>
      <c r="L23" s="25"/>
      <c r="M23" s="25"/>
    </row>
    <row r="24" spans="2:13" x14ac:dyDescent="0.2">
      <c r="B24" t="s">
        <v>49</v>
      </c>
      <c r="C24" s="24"/>
      <c r="D24" s="24"/>
      <c r="E24" s="24">
        <v>951</v>
      </c>
      <c r="F24" s="24"/>
      <c r="G24" s="24"/>
      <c r="H24" s="24"/>
      <c r="I24" s="24">
        <v>933</v>
      </c>
      <c r="J24" s="22"/>
    </row>
    <row r="25" spans="2:13" x14ac:dyDescent="0.2">
      <c r="B25" t="s">
        <v>48</v>
      </c>
      <c r="C25" s="24"/>
      <c r="D25" s="24"/>
      <c r="E25" s="24">
        <v>642</v>
      </c>
      <c r="F25" s="24"/>
      <c r="G25" s="24"/>
      <c r="H25" s="24"/>
      <c r="I25" s="24">
        <v>625</v>
      </c>
      <c r="J25" s="22"/>
    </row>
    <row r="26" spans="2:13" x14ac:dyDescent="0.2">
      <c r="B26" t="s">
        <v>47</v>
      </c>
      <c r="C26" s="24"/>
      <c r="D26" s="24"/>
      <c r="E26" s="24">
        <v>869</v>
      </c>
      <c r="F26" s="24"/>
      <c r="G26" s="24"/>
      <c r="H26" s="24"/>
      <c r="I26" s="24">
        <v>871</v>
      </c>
      <c r="J26" s="22"/>
    </row>
    <row r="27" spans="2:13" x14ac:dyDescent="0.2">
      <c r="B27" t="s">
        <v>46</v>
      </c>
      <c r="C27" s="24"/>
      <c r="D27" s="24"/>
      <c r="E27" s="24">
        <f>+E26+E25+E24</f>
        <v>2462</v>
      </c>
      <c r="F27" s="24"/>
      <c r="G27" s="24"/>
      <c r="H27" s="24"/>
      <c r="I27" s="24">
        <f>+I26+I25+I24</f>
        <v>2429</v>
      </c>
    </row>
    <row r="28" spans="2:13" x14ac:dyDescent="0.2">
      <c r="B28" t="s">
        <v>50</v>
      </c>
      <c r="E28" s="26">
        <f>+E21-E27</f>
        <v>429</v>
      </c>
      <c r="I28" s="26">
        <f>+I21-I27</f>
        <v>539</v>
      </c>
    </row>
    <row r="29" spans="2:13" x14ac:dyDescent="0.2">
      <c r="B29" t="s">
        <v>51</v>
      </c>
      <c r="E29" s="3">
        <v>42</v>
      </c>
      <c r="I29" s="3">
        <v>65</v>
      </c>
    </row>
    <row r="30" spans="2:13" x14ac:dyDescent="0.2">
      <c r="B30" t="s">
        <v>52</v>
      </c>
      <c r="E30" s="26">
        <f>E22-E29</f>
        <v>421</v>
      </c>
      <c r="I30" s="26">
        <f>I22-I29</f>
        <v>394</v>
      </c>
    </row>
    <row r="31" spans="2:13" x14ac:dyDescent="0.2">
      <c r="B31" t="s">
        <v>53</v>
      </c>
      <c r="E31" s="3">
        <v>328</v>
      </c>
      <c r="I31" s="3">
        <v>328</v>
      </c>
    </row>
    <row r="32" spans="2:13" x14ac:dyDescent="0.2">
      <c r="B32" t="s">
        <v>54</v>
      </c>
      <c r="E32" s="3">
        <v>-9</v>
      </c>
      <c r="I32" s="3">
        <v>-3</v>
      </c>
    </row>
    <row r="33" spans="2:13" x14ac:dyDescent="0.2">
      <c r="B33" t="s">
        <v>55</v>
      </c>
      <c r="E33" s="24">
        <f>+E28+E30-E31-E32</f>
        <v>531</v>
      </c>
      <c r="I33" s="24">
        <f>+I28+I30-I31-I32</f>
        <v>608</v>
      </c>
    </row>
    <row r="34" spans="2:13" x14ac:dyDescent="0.2">
      <c r="B34" t="s">
        <v>56</v>
      </c>
      <c r="E34" s="3">
        <v>-28</v>
      </c>
      <c r="I34" s="3">
        <v>-32</v>
      </c>
    </row>
    <row r="35" spans="2:13" x14ac:dyDescent="0.2">
      <c r="B35" t="s">
        <v>57</v>
      </c>
      <c r="E35" s="24">
        <f>+E34+E33</f>
        <v>503</v>
      </c>
      <c r="I35" s="24">
        <f>+I34+I33</f>
        <v>576</v>
      </c>
    </row>
    <row r="36" spans="2:13" x14ac:dyDescent="0.2">
      <c r="B36" t="s">
        <v>59</v>
      </c>
      <c r="E36" s="3">
        <f>119-1</f>
        <v>118</v>
      </c>
      <c r="I36" s="3">
        <f>145+5</f>
        <v>150</v>
      </c>
    </row>
    <row r="37" spans="2:13" s="6" customFormat="1" x14ac:dyDescent="0.2">
      <c r="B37" s="6" t="s">
        <v>58</v>
      </c>
      <c r="C37" s="30"/>
      <c r="D37" s="30"/>
      <c r="E37" s="25">
        <f>E35-E36</f>
        <v>385</v>
      </c>
      <c r="F37" s="30"/>
      <c r="G37" s="30"/>
      <c r="H37" s="30"/>
      <c r="I37" s="25">
        <f>I35-I36</f>
        <v>426</v>
      </c>
      <c r="J37" s="30"/>
      <c r="K37" s="30"/>
      <c r="L37" s="30"/>
      <c r="M37" s="30"/>
    </row>
    <row r="38" spans="2:13" x14ac:dyDescent="0.2">
      <c r="B38" t="s">
        <v>62</v>
      </c>
      <c r="E38" s="27">
        <f>+E37/E39</f>
        <v>0.85176991150442483</v>
      </c>
      <c r="I38" s="27">
        <f>+I37/I39</f>
        <v>0.95945945945945943</v>
      </c>
    </row>
    <row r="39" spans="2:13" x14ac:dyDescent="0.2">
      <c r="B39" t="s">
        <v>1</v>
      </c>
      <c r="E39" s="26">
        <v>452</v>
      </c>
      <c r="I39" s="26">
        <v>444</v>
      </c>
    </row>
    <row r="42" spans="2:13" x14ac:dyDescent="0.2">
      <c r="B42" s="6" t="s">
        <v>45</v>
      </c>
      <c r="I42" s="28">
        <f>I23/E23-1</f>
        <v>2.1765056648777481E-2</v>
      </c>
    </row>
    <row r="43" spans="2:13" x14ac:dyDescent="0.2">
      <c r="B43" t="s">
        <v>63</v>
      </c>
      <c r="I43" s="29">
        <f>I18/E18-1</f>
        <v>2.3398977975674695E-2</v>
      </c>
    </row>
    <row r="44" spans="2:13" x14ac:dyDescent="0.2">
      <c r="B44" t="s">
        <v>64</v>
      </c>
      <c r="I44" s="22">
        <f>I10/E10-1</f>
        <v>-9.9870298313878059E-2</v>
      </c>
    </row>
    <row r="50" spans="9:12" x14ac:dyDescent="0.2">
      <c r="I50" s="24"/>
      <c r="J50" s="24"/>
      <c r="K50" s="24"/>
      <c r="L50" s="24"/>
    </row>
    <row r="51" spans="9:12" x14ac:dyDescent="0.2">
      <c r="I51" s="24"/>
      <c r="J51" s="24"/>
      <c r="K51" s="24"/>
      <c r="L51" s="24"/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2015-11-08T20:24:45Z</dcterms:created>
  <dcterms:modified xsi:type="dcterms:W3CDTF">2015-11-17T00:30:27Z</dcterms:modified>
</cp:coreProperties>
</file>