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<sst xmlns="http://schemas.openxmlformats.org/spreadsheetml/2006/main" count="14" uniqueCount="13">
  <si>
    <t>WAN</t>
  </si>
  <si>
    <t>LAN</t>
  </si>
  <si>
    <t>red</t>
  </si>
  <si>
    <t>#hots</t>
  </si>
  <si>
    <t>#total direcciones</t>
  </si>
  <si>
    <t>n</t>
  </si>
  <si>
    <t>valor 2^n</t>
  </si>
  <si>
    <t>Mascara</t>
  </si>
  <si>
    <t>Wildcard</t>
  </si>
  <si>
    <t>CIDR</t>
  </si>
  <si>
    <t>Subred</t>
  </si>
  <si>
    <t>Broadcast</t>
  </si>
  <si>
    <t>Rango util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</si>
</sst>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name val="Arial"/>
    </font>
    <font>
      <b/>
      <sz val="11.0"/>
      <color rgb="FFFA7D0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7F7F7F"/>
      </right>
    </border>
    <border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Border="1" applyFont="1"/>
    <xf borderId="4" fillId="0" fontId="1" numFmtId="0" xfId="0" applyBorder="1" applyFont="1"/>
    <xf borderId="5" fillId="0" fontId="2" numFmtId="0" xfId="0" applyAlignment="1" applyBorder="1" applyFont="1">
      <alignment vertical="bottom"/>
    </xf>
    <xf borderId="6" fillId="2" fontId="3" numFmtId="0" xfId="0" applyAlignment="1" applyBorder="1" applyFill="1" applyFont="1">
      <alignment horizontal="right" vertical="bottom"/>
    </xf>
    <xf borderId="1" fillId="0" fontId="1" numFmtId="0" xfId="0" applyAlignment="1" applyBorder="1" applyFont="1">
      <alignment horizontal="center"/>
    </xf>
    <xf borderId="0" fillId="0" fontId="4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horizontal="right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86"/>
    <col customWidth="1" min="2" max="2" width="8.29"/>
    <col customWidth="1" min="3" max="3" width="10.43"/>
    <col customWidth="1" min="4" max="4" width="15.71"/>
    <col customWidth="1" min="5" max="5" width="6.14"/>
    <col customWidth="1" min="6" max="6" width="10.43"/>
    <col customWidth="1" min="7" max="7" width="6.0"/>
    <col customWidth="1" min="8" max="8" width="6.43"/>
    <col customWidth="1" min="9" max="10" width="6.0"/>
    <col customWidth="1" min="11" max="15" width="6.43"/>
    <col customWidth="1" min="16" max="16" width="7.0"/>
    <col customWidth="1" min="17" max="17" width="6.43"/>
    <col customWidth="1" min="18" max="18" width="7.29"/>
    <col customWidth="1" min="19" max="20" width="5.57"/>
    <col customWidth="1" min="21" max="21" width="5.71"/>
    <col customWidth="1" min="22" max="22" width="6.43"/>
    <col customWidth="1" min="23" max="23" width="5.71"/>
    <col customWidth="1" min="24" max="25" width="5.86"/>
    <col customWidth="1" min="26" max="31" width="5.71"/>
    <col customWidth="1" min="33" max="33" width="4.71"/>
    <col customWidth="1" min="34" max="34" width="5.29"/>
    <col customWidth="1" min="35" max="35" width="4.29"/>
    <col customWidth="1" min="36" max="36" width="3.43"/>
    <col customWidth="1" min="37" max="38" width="3.0"/>
    <col customWidth="1" min="39" max="41" width="3.29"/>
  </cols>
  <sheetData>
    <row r="1">
      <c r="AF1" s="1"/>
      <c r="AG1" s="2"/>
      <c r="AH1" s="2"/>
      <c r="AI1" s="2"/>
      <c r="AJ1" s="2"/>
    </row>
    <row r="2">
      <c r="AF2" s="1"/>
      <c r="AG2" s="2"/>
      <c r="AH2" s="2"/>
      <c r="AI2" s="2"/>
      <c r="AJ2" s="2"/>
    </row>
    <row r="3">
      <c r="AF3" s="1" t="s">
        <v>0</v>
      </c>
      <c r="AG3" s="2">
        <v>200.0</v>
      </c>
      <c r="AH3" s="2">
        <v>10.0</v>
      </c>
      <c r="AI3" s="2">
        <v>20.0</v>
      </c>
      <c r="AJ3" s="2">
        <v>0.0</v>
      </c>
    </row>
    <row r="4">
      <c r="AF4" s="1" t="s">
        <v>1</v>
      </c>
      <c r="AG4" s="2">
        <v>196.0</v>
      </c>
      <c r="AH4" s="2">
        <v>172.0</v>
      </c>
      <c r="AI4" s="2">
        <v>10.0</v>
      </c>
      <c r="AJ4" s="2">
        <v>0.0</v>
      </c>
    </row>
    <row r="6"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4" t="s">
        <v>7</v>
      </c>
      <c r="H6" s="5"/>
      <c r="I6" s="5"/>
      <c r="J6" s="6"/>
      <c r="K6" s="4" t="s">
        <v>8</v>
      </c>
      <c r="L6" s="5"/>
      <c r="M6" s="5"/>
      <c r="N6" s="6"/>
      <c r="O6" s="3" t="s">
        <v>9</v>
      </c>
      <c r="P6" s="4" t="s">
        <v>10</v>
      </c>
      <c r="Q6" s="5"/>
      <c r="R6" s="5"/>
      <c r="S6" s="6"/>
      <c r="T6" s="4" t="s">
        <v>11</v>
      </c>
      <c r="U6" s="5"/>
      <c r="V6" s="5"/>
      <c r="W6" s="6"/>
      <c r="X6" s="4" t="s">
        <v>12</v>
      </c>
      <c r="Y6" s="5"/>
      <c r="Z6" s="5"/>
      <c r="AA6" s="6"/>
      <c r="AB6" s="4" t="s">
        <v>12</v>
      </c>
      <c r="AC6" s="5"/>
      <c r="AD6" s="5"/>
      <c r="AE6" s="6"/>
      <c r="AG6" s="7"/>
      <c r="AH6" s="8">
        <v>128.0</v>
      </c>
      <c r="AI6" s="8">
        <v>64.0</v>
      </c>
      <c r="AJ6" s="8">
        <v>32.0</v>
      </c>
      <c r="AK6" s="8">
        <v>16.0</v>
      </c>
      <c r="AL6" s="8">
        <v>8.0</v>
      </c>
      <c r="AM6" s="8">
        <v>4.0</v>
      </c>
      <c r="AN6" s="8">
        <v>2.0</v>
      </c>
      <c r="AO6" s="8">
        <v>1.0</v>
      </c>
    </row>
    <row r="7">
      <c r="B7" s="3"/>
      <c r="C7" s="3"/>
      <c r="D7" s="3">
        <f t="shared" ref="D7:D9" si="5">if(B7 = "LAN" , C7+3, C7+2 )</f>
        <v>2</v>
      </c>
      <c r="E7" s="3"/>
      <c r="F7" s="9">
        <f t="shared" ref="F7:F9" si="6">2^E7</f>
        <v>1</v>
      </c>
      <c r="G7" s="3">
        <f t="shared" ref="G7:G9" si="7">if(O7&gt;=8, 255)</f>
        <v>255</v>
      </c>
      <c r="H7" s="3">
        <f t="shared" ref="H7:H9" si="8">if(O7&gt;=16, 255)</f>
        <v>255</v>
      </c>
      <c r="I7" s="3">
        <f t="shared" ref="I7:I9" si="9">if(O7&gt;=24, 255)</f>
        <v>255</v>
      </c>
      <c r="J7" s="3">
        <f t="shared" ref="J7:J9" si="10">255-N7</f>
        <v>255</v>
      </c>
      <c r="K7" s="9">
        <f t="shared" ref="K7:M7" si="1">255-G7</f>
        <v>0</v>
      </c>
      <c r="L7" s="9">
        <f t="shared" si="1"/>
        <v>0</v>
      </c>
      <c r="M7" s="9">
        <f t="shared" si="1"/>
        <v>0</v>
      </c>
      <c r="N7" s="9">
        <f t="shared" ref="N7:N9" si="12">(2^E7)-1</f>
        <v>0</v>
      </c>
      <c r="O7" s="9">
        <f t="shared" ref="O7:O9" si="13">32-E7</f>
        <v>32</v>
      </c>
      <c r="P7" s="3">
        <f>if(B7="LAN", AG4,AG3)</f>
        <v>200</v>
      </c>
      <c r="Q7" s="3">
        <f>if(B7="LAN", AH4,AH3)</f>
        <v>10</v>
      </c>
      <c r="R7" s="3">
        <f>if(B7="LAN", AI4,AI3)</f>
        <v>20</v>
      </c>
      <c r="S7" s="3">
        <f>if(B7="LAN", AJ4,AJ3)</f>
        <v>0</v>
      </c>
      <c r="T7" s="3">
        <f t="shared" ref="T7:W7" si="2">P7+K7</f>
        <v>200</v>
      </c>
      <c r="U7" s="3">
        <f t="shared" si="2"/>
        <v>10</v>
      </c>
      <c r="V7" s="3">
        <f t="shared" si="2"/>
        <v>20</v>
      </c>
      <c r="W7" s="3">
        <f t="shared" si="2"/>
        <v>0</v>
      </c>
      <c r="X7" s="3">
        <f t="shared" ref="X7:Z7" si="3">P7</f>
        <v>200</v>
      </c>
      <c r="Y7" s="3">
        <f t="shared" si="3"/>
        <v>10</v>
      </c>
      <c r="Z7" s="3">
        <f t="shared" si="3"/>
        <v>20</v>
      </c>
      <c r="AA7" s="3">
        <f>S7+1</f>
        <v>1</v>
      </c>
      <c r="AB7" s="3">
        <f t="shared" ref="AB7:AD7" si="4">T7</f>
        <v>200</v>
      </c>
      <c r="AC7" s="3">
        <f t="shared" si="4"/>
        <v>10</v>
      </c>
      <c r="AD7" s="3">
        <f t="shared" si="4"/>
        <v>20</v>
      </c>
      <c r="AE7" s="3">
        <f>W7-1</f>
        <v>-1</v>
      </c>
      <c r="AG7" s="10">
        <f>AH7*AH6+AI7*AI6+AJ7*AJ6+AK7*AK6+AL7*AL6+AM7*AM6+AN7*AN6+AO7*AO6</f>
        <v>255</v>
      </c>
      <c r="AH7" s="10">
        <v>1.0</v>
      </c>
      <c r="AI7" s="10">
        <v>1.0</v>
      </c>
      <c r="AJ7" s="10">
        <v>1.0</v>
      </c>
      <c r="AK7" s="10">
        <v>1.0</v>
      </c>
      <c r="AL7" s="10">
        <v>1.0</v>
      </c>
      <c r="AM7" s="10">
        <v>1.0</v>
      </c>
      <c r="AN7" s="10">
        <v>1.0</v>
      </c>
      <c r="AO7" s="10">
        <v>1.0</v>
      </c>
    </row>
    <row r="8">
      <c r="B8" s="3"/>
      <c r="C8" s="3"/>
      <c r="D8" s="3">
        <f t="shared" si="5"/>
        <v>2</v>
      </c>
      <c r="E8" s="3"/>
      <c r="F8" s="9">
        <f t="shared" si="6"/>
        <v>1</v>
      </c>
      <c r="G8" s="3">
        <f t="shared" si="7"/>
        <v>255</v>
      </c>
      <c r="H8" s="3">
        <f t="shared" si="8"/>
        <v>255</v>
      </c>
      <c r="I8" s="3">
        <f t="shared" si="9"/>
        <v>255</v>
      </c>
      <c r="J8" s="3">
        <f t="shared" si="10"/>
        <v>255</v>
      </c>
      <c r="K8" s="9">
        <f t="shared" ref="K8:M8" si="11">255-G8</f>
        <v>0</v>
      </c>
      <c r="L8" s="9">
        <f t="shared" si="11"/>
        <v>0</v>
      </c>
      <c r="M8" s="9">
        <f t="shared" si="11"/>
        <v>0</v>
      </c>
      <c r="N8" s="9">
        <f t="shared" si="12"/>
        <v>0</v>
      </c>
      <c r="O8" s="9">
        <f t="shared" si="13"/>
        <v>32</v>
      </c>
      <c r="P8" s="3">
        <f t="shared" ref="P8:R8" si="14">P7</f>
        <v>200</v>
      </c>
      <c r="Q8" s="3">
        <f t="shared" si="14"/>
        <v>10</v>
      </c>
      <c r="R8" s="3">
        <f t="shared" si="14"/>
        <v>20</v>
      </c>
      <c r="S8" s="3">
        <f>W7+1</f>
        <v>1</v>
      </c>
      <c r="T8" s="3">
        <f t="shared" ref="T8:W8" si="15">P8+K8</f>
        <v>200</v>
      </c>
      <c r="U8" s="3">
        <f t="shared" si="15"/>
        <v>10</v>
      </c>
      <c r="V8" s="3">
        <f t="shared" si="15"/>
        <v>20</v>
      </c>
      <c r="W8" s="3">
        <f t="shared" si="15"/>
        <v>1</v>
      </c>
      <c r="X8" s="3"/>
      <c r="Y8" s="3"/>
      <c r="Z8" s="3"/>
      <c r="AA8" s="3"/>
      <c r="AB8" s="3"/>
      <c r="AC8" s="3"/>
      <c r="AD8" s="3"/>
      <c r="AE8" s="3"/>
      <c r="AG8" s="10"/>
      <c r="AH8" s="11"/>
      <c r="AI8" s="11"/>
      <c r="AJ8" s="11"/>
      <c r="AK8" s="11"/>
      <c r="AL8" s="11"/>
      <c r="AM8" s="11"/>
      <c r="AN8" s="11"/>
      <c r="AO8" s="11"/>
    </row>
    <row r="9">
      <c r="B9" s="3"/>
      <c r="C9" s="3"/>
      <c r="D9" s="3">
        <f t="shared" si="5"/>
        <v>2</v>
      </c>
      <c r="E9" s="3"/>
      <c r="F9" s="9">
        <f t="shared" si="6"/>
        <v>1</v>
      </c>
      <c r="G9" s="3">
        <f t="shared" si="7"/>
        <v>255</v>
      </c>
      <c r="H9" s="3">
        <f t="shared" si="8"/>
        <v>255</v>
      </c>
      <c r="I9" s="3">
        <f t="shared" si="9"/>
        <v>255</v>
      </c>
      <c r="J9" s="3">
        <f t="shared" si="10"/>
        <v>255</v>
      </c>
      <c r="K9" s="9">
        <f t="shared" ref="K9:M9" si="16">255-G9</f>
        <v>0</v>
      </c>
      <c r="L9" s="9">
        <f t="shared" si="16"/>
        <v>0</v>
      </c>
      <c r="M9" s="9">
        <f t="shared" si="16"/>
        <v>0</v>
      </c>
      <c r="N9" s="9">
        <f t="shared" si="12"/>
        <v>0</v>
      </c>
      <c r="O9" s="9">
        <f t="shared" si="13"/>
        <v>32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G9" s="10">
        <f>AH9*AH6+AI9*AI6+AJ9*AJ6+AK9*AK6+AL9*AL6+AM9*AM6+AN9*AN6+AO9*AO6</f>
        <v>255</v>
      </c>
      <c r="AH9" s="10">
        <v>1.0</v>
      </c>
      <c r="AI9" s="10">
        <v>1.0</v>
      </c>
      <c r="AJ9" s="10">
        <v>1.0</v>
      </c>
      <c r="AK9" s="10">
        <v>1.0</v>
      </c>
      <c r="AL9" s="10">
        <v>1.0</v>
      </c>
      <c r="AM9" s="10">
        <v>1.0</v>
      </c>
      <c r="AN9" s="10">
        <v>1.0</v>
      </c>
      <c r="AO9" s="10">
        <v>1.0</v>
      </c>
    </row>
    <row r="10">
      <c r="AG10" s="10"/>
      <c r="AH10" s="11"/>
      <c r="AI10" s="11"/>
      <c r="AJ10" s="11"/>
      <c r="AK10" s="11"/>
      <c r="AL10" s="11"/>
      <c r="AM10" s="11"/>
      <c r="AN10" s="11"/>
      <c r="AO10" s="11"/>
    </row>
    <row r="11">
      <c r="AG11" s="10">
        <f>AH11*AH6+AI11*AI6+AJ11*AJ6+AK11*AK6+AL11*AL6+AM11*AM6+AN11*AN6+AO11*AO6</f>
        <v>255</v>
      </c>
      <c r="AH11" s="10">
        <v>1.0</v>
      </c>
      <c r="AI11" s="10">
        <v>1.0</v>
      </c>
      <c r="AJ11" s="10">
        <v>1.0</v>
      </c>
      <c r="AK11" s="10">
        <v>1.0</v>
      </c>
      <c r="AL11" s="10">
        <v>1.0</v>
      </c>
      <c r="AM11" s="10">
        <v>1.0</v>
      </c>
      <c r="AN11" s="10">
        <v>1.0</v>
      </c>
      <c r="AO11" s="10">
        <v>1.0</v>
      </c>
    </row>
    <row r="12">
      <c r="AG12" s="10"/>
      <c r="AH12" s="11"/>
      <c r="AI12" s="11"/>
      <c r="AJ12" s="11"/>
      <c r="AK12" s="11"/>
      <c r="AL12" s="11"/>
      <c r="AM12" s="11"/>
      <c r="AN12" s="11"/>
      <c r="AO12" s="11"/>
    </row>
    <row r="13">
      <c r="AG13" s="10">
        <f>AH13*AH6+AI13*AI6+AJ13*AJ6+AK13*AK6+AL13*AL6+AM13*AM6+AN13*AN6+AO13*AO6</f>
        <v>224</v>
      </c>
      <c r="AH13" s="12">
        <v>1.0</v>
      </c>
      <c r="AI13" s="12">
        <v>1.0</v>
      </c>
      <c r="AJ13" s="12">
        <v>1.0</v>
      </c>
      <c r="AK13" s="12">
        <v>0.0</v>
      </c>
      <c r="AL13" s="12">
        <v>0.0</v>
      </c>
      <c r="AM13" s="12">
        <v>0.0</v>
      </c>
      <c r="AN13" s="12">
        <v>0.0</v>
      </c>
      <c r="AO13" s="12">
        <v>0.0</v>
      </c>
    </row>
  </sheetData>
  <mergeCells count="7">
    <mergeCell ref="G6:J6"/>
    <mergeCell ref="P6:S6"/>
    <mergeCell ref="T6:W6"/>
    <mergeCell ref="X6:AA6"/>
    <mergeCell ref="G1:J1"/>
    <mergeCell ref="K6:N6"/>
    <mergeCell ref="AB6:AE6"/>
  </mergeCells>
  <conditionalFormatting sqref="D7:D9">
    <cfRule type="notContainsBlanks" dxfId="0" priority="1">
      <formula>LEN(TRIM(D7))&gt;0</formula>
    </cfRule>
  </conditionalFormatting>
  <conditionalFormatting sqref="D7:D9">
    <cfRule type="notContainsBlanks" dxfId="0" priority="2">
      <formula>LEN(TRIM(D7))&gt;0</formula>
    </cfRule>
  </conditionalFormatting>
  <drawing r:id="rId1"/>
</worksheet>
</file>