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79C3FB86-7730-4A94-AE01-243D91290ADB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ARMOR" sheetId="1" r:id="rId1"/>
    <sheet name="BLOCK" sheetId="3" r:id="rId2"/>
    <sheet name="BOWS" sheetId="4" r:id="rId3"/>
    <sheet name="Cosas pendientes a hacer" sheetId="2" r:id="rId4"/>
  </sheets>
  <calcPr calcId="179017"/>
</workbook>
</file>

<file path=xl/calcChain.xml><?xml version="1.0" encoding="utf-8"?>
<calcChain xmlns="http://schemas.openxmlformats.org/spreadsheetml/2006/main">
  <c r="M10" i="4" l="1"/>
  <c r="N10" i="4" s="1"/>
  <c r="M17" i="4"/>
  <c r="N17" i="4" s="1"/>
  <c r="M32" i="4"/>
  <c r="O32" i="4" s="1"/>
  <c r="M22" i="4"/>
  <c r="N22" i="4" s="1"/>
  <c r="M4" i="4"/>
  <c r="N4" i="4" s="1"/>
  <c r="M30" i="4"/>
  <c r="N30" i="4" s="1"/>
  <c r="M2" i="4"/>
  <c r="N2" i="4" s="1"/>
  <c r="M23" i="4"/>
  <c r="N23" i="4" s="1"/>
  <c r="M11" i="4"/>
  <c r="N11" i="4" s="1"/>
  <c r="M31" i="4"/>
  <c r="N31" i="4" s="1"/>
  <c r="M15" i="4"/>
  <c r="N15" i="4" s="1"/>
  <c r="M28" i="4"/>
  <c r="N28" i="4" s="1"/>
  <c r="M18" i="4"/>
  <c r="N18" i="4" s="1"/>
  <c r="M16" i="4"/>
  <c r="N16" i="4" s="1"/>
  <c r="M9" i="4"/>
  <c r="O9" i="4" s="1"/>
  <c r="M36" i="4"/>
  <c r="O36" i="4" s="1"/>
  <c r="M5" i="4"/>
  <c r="N5" i="4" s="1"/>
  <c r="M7" i="4"/>
  <c r="N7" i="4" s="1"/>
  <c r="M33" i="4"/>
  <c r="N33" i="4" s="1"/>
  <c r="M34" i="4"/>
  <c r="N34" i="4" s="1"/>
  <c r="M24" i="4"/>
  <c r="N24" i="4" s="1"/>
  <c r="M25" i="4"/>
  <c r="N25" i="4" s="1"/>
  <c r="M26" i="4"/>
  <c r="N26" i="4" s="1"/>
  <c r="M21" i="4"/>
  <c r="O21" i="4" s="1"/>
  <c r="M35" i="4"/>
  <c r="N35" i="4" s="1"/>
  <c r="M12" i="4"/>
  <c r="N12" i="4" s="1"/>
  <c r="M19" i="4"/>
  <c r="N19" i="4" s="1"/>
  <c r="M27" i="4"/>
  <c r="N27" i="4" s="1"/>
  <c r="M8" i="4"/>
  <c r="N8" i="4" s="1"/>
  <c r="M43" i="4"/>
  <c r="N43" i="4" s="1"/>
  <c r="M42" i="4"/>
  <c r="N42" i="4" s="1"/>
  <c r="M41" i="4"/>
  <c r="N41" i="4" s="1"/>
  <c r="M40" i="4"/>
  <c r="N40" i="4" s="1"/>
  <c r="M39" i="4"/>
  <c r="N39" i="4" s="1"/>
  <c r="M6" i="4"/>
  <c r="N6" i="4" s="1"/>
  <c r="M37" i="4"/>
  <c r="N37" i="4" s="1"/>
  <c r="M14" i="4"/>
  <c r="N14" i="4" s="1"/>
  <c r="M29" i="4"/>
  <c r="N29" i="4" s="1"/>
  <c r="M38" i="4"/>
  <c r="N38" i="4" s="1"/>
  <c r="M3" i="4"/>
  <c r="N3" i="4" s="1"/>
  <c r="M20" i="4"/>
  <c r="N20" i="4" s="1"/>
  <c r="M13" i="4"/>
  <c r="O13" i="4" s="1"/>
  <c r="N32" i="4" l="1"/>
  <c r="O35" i="4"/>
  <c r="O33" i="4"/>
  <c r="O19" i="4"/>
  <c r="O5" i="4"/>
  <c r="N36" i="4"/>
  <c r="O3" i="4"/>
  <c r="O6" i="4"/>
  <c r="O15" i="4"/>
  <c r="O23" i="4"/>
  <c r="O41" i="4"/>
  <c r="O11" i="4"/>
  <c r="N21" i="4"/>
  <c r="O10" i="4"/>
  <c r="N9" i="4"/>
  <c r="O38" i="4"/>
  <c r="O42" i="4"/>
  <c r="O26" i="4"/>
  <c r="O2" i="4"/>
  <c r="O40" i="4"/>
  <c r="O29" i="4"/>
  <c r="O43" i="4"/>
  <c r="O25" i="4"/>
  <c r="O16" i="4"/>
  <c r="O30" i="4"/>
  <c r="O14" i="4"/>
  <c r="O8" i="4"/>
  <c r="O24" i="4"/>
  <c r="O18" i="4"/>
  <c r="O4" i="4"/>
  <c r="O20" i="4"/>
  <c r="O37" i="4"/>
  <c r="O27" i="4"/>
  <c r="O34" i="4"/>
  <c r="O28" i="4"/>
  <c r="O22" i="4"/>
  <c r="N13" i="4"/>
  <c r="O39" i="4"/>
  <c r="O12" i="4"/>
  <c r="O7" i="4"/>
  <c r="O31" i="4"/>
  <c r="O17" i="4"/>
  <c r="A11" i="3"/>
  <c r="A10" i="3"/>
  <c r="B13" i="3" l="1"/>
  <c r="F8" i="1"/>
  <c r="F11" i="1"/>
  <c r="F14" i="1"/>
  <c r="F12" i="1"/>
  <c r="F9" i="1" l="1"/>
  <c r="F10" i="1"/>
  <c r="F13" i="1" l="1"/>
  <c r="F16" i="1" s="1"/>
</calcChain>
</file>

<file path=xl/sharedStrings.xml><?xml version="1.0" encoding="utf-8"?>
<sst xmlns="http://schemas.openxmlformats.org/spreadsheetml/2006/main" count="346" uniqueCount="246">
  <si>
    <t>Notes</t>
  </si>
  <si>
    <t>1 point = 0,12% damage</t>
  </si>
  <si>
    <t>Cap at 80%</t>
  </si>
  <si>
    <t>567 without shield</t>
  </si>
  <si>
    <t>667 without wearing</t>
  </si>
  <si>
    <t>LordStone:</t>
  </si>
  <si>
    <t>50 points + 25% magic</t>
  </si>
  <si>
    <t>542 wearing 4 + shield</t>
  </si>
  <si>
    <t>UnisonPerk</t>
  </si>
  <si>
    <t>MatchingSet</t>
  </si>
  <si>
    <t>ArmorPerk</t>
  </si>
  <si>
    <t>Armor</t>
  </si>
  <si>
    <t>Boots</t>
  </si>
  <si>
    <t>Gauntlets</t>
  </si>
  <si>
    <t>Helmet</t>
  </si>
  <si>
    <t>Shield</t>
  </si>
  <si>
    <t>Light Armor</t>
  </si>
  <si>
    <t>Base</t>
  </si>
  <si>
    <t>Quality</t>
  </si>
  <si>
    <t>Rating</t>
  </si>
  <si>
    <t>Effects</t>
  </si>
  <si>
    <t>Total</t>
  </si>
  <si>
    <t>Hidden</t>
  </si>
  <si>
    <t>Damage Reduction</t>
  </si>
  <si>
    <t xml:space="preserve">Quality </t>
  </si>
  <si>
    <t xml:space="preserve">Smithing Level Required </t>
  </si>
  <si>
    <t xml:space="preserve">Rating Bonus </t>
  </si>
  <si>
    <t>Value</t>
  </si>
  <si>
    <t xml:space="preserve">Without Perk </t>
  </si>
  <si>
    <t xml:space="preserve">With Perk </t>
  </si>
  <si>
    <t>Other †</t>
  </si>
  <si>
    <t xml:space="preserve">Fine </t>
  </si>
  <si>
    <t>1.166x</t>
  </si>
  <si>
    <t xml:space="preserve">Superior </t>
  </si>
  <si>
    <t>1.333x</t>
  </si>
  <si>
    <t xml:space="preserve">Exquisite </t>
  </si>
  <si>
    <t>1.499x</t>
  </si>
  <si>
    <t xml:space="preserve">Flawless </t>
  </si>
  <si>
    <t>1.666x</t>
  </si>
  <si>
    <t xml:space="preserve">Epic </t>
  </si>
  <si>
    <t>1.833x</t>
  </si>
  <si>
    <t xml:space="preserve">Legendary </t>
  </si>
  <si>
    <t>1.999x</t>
  </si>
  <si>
    <t xml:space="preserve">Name (ID) </t>
  </si>
  <si>
    <t xml:space="preserve">Weight </t>
  </si>
  <si>
    <t xml:space="preserve">Value </t>
  </si>
  <si>
    <t>Hide Armor</t>
  </si>
  <si>
    <t>Fur Armor</t>
  </si>
  <si>
    <t>Studded Armor</t>
  </si>
  <si>
    <t>Leather Armor</t>
  </si>
  <si>
    <t>Elven Armor</t>
  </si>
  <si>
    <t>Chitin ArmorDB</t>
  </si>
  <si>
    <t>Scaled Armor</t>
  </si>
  <si>
    <t>Scaled Horn Armor†</t>
  </si>
  <si>
    <t>Elven Gilded Armor</t>
  </si>
  <si>
    <t>Glass Armor</t>
  </si>
  <si>
    <t>Stalhrim Light ArmorDB</t>
  </si>
  <si>
    <t>Dragonscale Armor</t>
  </si>
  <si>
    <t>Hide Boots</t>
  </si>
  <si>
    <t>Fur Boots‡</t>
  </si>
  <si>
    <t>Fur Shoes</t>
  </si>
  <si>
    <t>Leather Boots</t>
  </si>
  <si>
    <t>Elven Boots</t>
  </si>
  <si>
    <t>Chitin BootsDB</t>
  </si>
  <si>
    <t>Scaled Boots</t>
  </si>
  <si>
    <t>Glass Boots</t>
  </si>
  <si>
    <t>Stalhrim Light BootsDB</t>
  </si>
  <si>
    <t>Dragonscale Boots</t>
  </si>
  <si>
    <t>Hide Bracers</t>
  </si>
  <si>
    <t>Fur Gauntlets‡</t>
  </si>
  <si>
    <t>Fur Bracers</t>
  </si>
  <si>
    <t>Leather Bracers</t>
  </si>
  <si>
    <t>Elven Gauntlets</t>
  </si>
  <si>
    <t>Chitin BracersDB</t>
  </si>
  <si>
    <t>Scaled Bracers</t>
  </si>
  <si>
    <t>Glass Gauntlets</t>
  </si>
  <si>
    <t>Stalhrim Light BracersDB</t>
  </si>
  <si>
    <t>Dragonscale Gauntlets</t>
  </si>
  <si>
    <t>Helmets</t>
  </si>
  <si>
    <t>Hide Helmet</t>
  </si>
  <si>
    <t>Fur Helmet</t>
  </si>
  <si>
    <t>Leather Helmet</t>
  </si>
  <si>
    <t>Elven Helmet</t>
  </si>
  <si>
    <t>Chitin HelmetDB</t>
  </si>
  <si>
    <t>Scaled Helmet</t>
  </si>
  <si>
    <t>Glass Helmet</t>
  </si>
  <si>
    <t>Stalhrim Light HelmetDB</t>
  </si>
  <si>
    <t>Dragonscale Helmet</t>
  </si>
  <si>
    <t>Shields</t>
  </si>
  <si>
    <t>Hide Shield</t>
  </si>
  <si>
    <t>Elven Shield</t>
  </si>
  <si>
    <t>Chitin ShieldDB</t>
  </si>
  <si>
    <t>Glass Shield</t>
  </si>
  <si>
    <t>Dragonscale Shield</t>
  </si>
  <si>
    <t>Stalhrim ShieldDB</t>
  </si>
  <si>
    <t>Lord Stone</t>
  </si>
  <si>
    <t>Azura Shrine</t>
  </si>
  <si>
    <t>Blocked Damage % = (45 + 0.2 x BaseShieldArmorRating x (1 + BlockSkill x 1.5 / 100)) x (1 + Shield Wall perk) x (1 + Enchantment1 + Enchantment2) x (1 + Potion)</t>
  </si>
  <si>
    <t>BaseShieldArmorRating</t>
  </si>
  <si>
    <t>BlockSkill</t>
  </si>
  <si>
    <t>Shield Wall perk</t>
  </si>
  <si>
    <t>%</t>
  </si>
  <si>
    <t>Name</t>
  </si>
  <si>
    <t>Base Damage</t>
  </si>
  <si>
    <t>Weight</t>
  </si>
  <si>
    <t>Speed</t>
  </si>
  <si>
    <t>Time (s)</t>
  </si>
  <si>
    <t>DPS</t>
  </si>
  <si>
    <t>QS Time (s)</t>
  </si>
  <si>
    <t>QS DPS</t>
  </si>
  <si>
    <t>Best Base DPS</t>
  </si>
  <si>
    <t>Ancient Nord Bow</t>
  </si>
  <si>
    <t>0.875</t>
  </si>
  <si>
    <t>2.76</t>
  </si>
  <si>
    <t>3.25</t>
  </si>
  <si>
    <t>13.42</t>
  </si>
  <si>
    <t>Angi's Bow</t>
  </si>
  <si>
    <t>0.937</t>
  </si>
  <si>
    <t>2.53</t>
  </si>
  <si>
    <t>2.96</t>
  </si>
  <si>
    <t>13.54</t>
  </si>
  <si>
    <r>
      <t>Auriel's Bow</t>
    </r>
    <r>
      <rPr>
        <vertAlign val="superscript"/>
        <sz val="11"/>
        <color theme="1"/>
        <rFont val="Calibri"/>
        <family val="2"/>
        <scheme val="minor"/>
      </rPr>
      <t>DG</t>
    </r>
  </si>
  <si>
    <t>4.89</t>
  </si>
  <si>
    <t>5.71</t>
  </si>
  <si>
    <t>16.69</t>
  </si>
  <si>
    <t>Bound Bow</t>
  </si>
  <si>
    <t>6.21</t>
  </si>
  <si>
    <t>7.32</t>
  </si>
  <si>
    <t>17.48</t>
  </si>
  <si>
    <t>Bound Bow (Mystic)</t>
  </si>
  <si>
    <t>8.28</t>
  </si>
  <si>
    <t>9.76</t>
  </si>
  <si>
    <t>19.92</t>
  </si>
  <si>
    <t>Bow of the Hunt</t>
  </si>
  <si>
    <t>3.61</t>
  </si>
  <si>
    <t>4.23</t>
  </si>
  <si>
    <t>14.81</t>
  </si>
  <si>
    <t>Daedric Bow</t>
  </si>
  <si>
    <t>0.5</t>
  </si>
  <si>
    <t>4.40</t>
  </si>
  <si>
    <t>5.35</t>
  </si>
  <si>
    <t>12.38</t>
  </si>
  <si>
    <t>Dragonbone Bow</t>
  </si>
  <si>
    <t>0.75</t>
  </si>
  <si>
    <t>6.22</t>
  </si>
  <si>
    <t>7.40</t>
  </si>
  <si>
    <t>16.65</t>
  </si>
  <si>
    <t>Drainspell Bow</t>
  </si>
  <si>
    <t>4.83</t>
  </si>
  <si>
    <t>5.70</t>
  </si>
  <si>
    <t>15.86</t>
  </si>
  <si>
    <t>Dravin's Bow</t>
  </si>
  <si>
    <r>
      <t>Dwarven Black Bow of Fate</t>
    </r>
    <r>
      <rPr>
        <vertAlign val="superscript"/>
        <sz val="11"/>
        <color theme="1"/>
        <rFont val="Calibri"/>
        <family val="2"/>
        <scheme val="minor"/>
      </rPr>
      <t>DB</t>
    </r>
  </si>
  <si>
    <t>4.05</t>
  </si>
  <si>
    <t>4.81</t>
  </si>
  <si>
    <t>14.06</t>
  </si>
  <si>
    <t>Dwarven Bow</t>
  </si>
  <si>
    <t>3.73</t>
  </si>
  <si>
    <t>4.44</t>
  </si>
  <si>
    <t>13.69</t>
  </si>
  <si>
    <t>Ebony Bow</t>
  </si>
  <si>
    <t>0.5625</t>
  </si>
  <si>
    <t>4.30</t>
  </si>
  <si>
    <t>5.20</t>
  </si>
  <si>
    <t>12.84</t>
  </si>
  <si>
    <t>Elven Bow</t>
  </si>
  <si>
    <t>0.6875</t>
  </si>
  <si>
    <t>3.81</t>
  </si>
  <si>
    <t>4.55</t>
  </si>
  <si>
    <t>13.30</t>
  </si>
  <si>
    <t>Falmer Bow</t>
  </si>
  <si>
    <t>Falmer Supple Bow</t>
  </si>
  <si>
    <t>4.67</t>
  </si>
  <si>
    <t>5.55</t>
  </si>
  <si>
    <t>14.80</t>
  </si>
  <si>
    <t>Firiniel's End</t>
  </si>
  <si>
    <t>Forsworn Bow</t>
  </si>
  <si>
    <t>4.14</t>
  </si>
  <si>
    <t>4.88</t>
  </si>
  <si>
    <t>15.04</t>
  </si>
  <si>
    <t>Froki's Bow</t>
  </si>
  <si>
    <t>2.26</t>
  </si>
  <si>
    <t>2.64</t>
  </si>
  <si>
    <t>13.61</t>
  </si>
  <si>
    <t>Gauldur Blackbow levels 1-11</t>
  </si>
  <si>
    <t>Gauldur Blackbow levels 12-18</t>
  </si>
  <si>
    <t>Gauldur Blackbow levels 19-26</t>
  </si>
  <si>
    <t>Gauldur Blackbow levels 27-35</t>
  </si>
  <si>
    <t>Gauldur Blackbow levels 36+</t>
  </si>
  <si>
    <t>Glass Bow</t>
  </si>
  <si>
    <t>0.625</t>
  </si>
  <si>
    <t>4.10</t>
  </si>
  <si>
    <t>4.93</t>
  </si>
  <si>
    <t>13.11</t>
  </si>
  <si>
    <r>
      <t>Glass Bow of the Stag Prince</t>
    </r>
    <r>
      <rPr>
        <vertAlign val="superscript"/>
        <sz val="11"/>
        <color theme="1"/>
        <rFont val="Calibri"/>
        <family val="2"/>
        <scheme val="minor"/>
      </rPr>
      <t>DB</t>
    </r>
  </si>
  <si>
    <t>4.38</t>
  </si>
  <si>
    <t>5.26</t>
  </si>
  <si>
    <t>13.47</t>
  </si>
  <si>
    <t>Hunting Bow</t>
  </si>
  <si>
    <t>Imperial Bow</t>
  </si>
  <si>
    <t>2.80</t>
  </si>
  <si>
    <t>3.33</t>
  </si>
  <si>
    <t>12.58</t>
  </si>
  <si>
    <t>Karliah's Bow</t>
  </si>
  <si>
    <t>6.88</t>
  </si>
  <si>
    <t>8.22</t>
  </si>
  <si>
    <t>16.43</t>
  </si>
  <si>
    <t>Long Bow</t>
  </si>
  <si>
    <t>Nightingale Bow levels 1-18</t>
  </si>
  <si>
    <t>2.78</t>
  </si>
  <si>
    <t>3.38</t>
  </si>
  <si>
    <t>10.41</t>
  </si>
  <si>
    <t>Nightingale Bow levels 19-26</t>
  </si>
  <si>
    <t>3.01</t>
  </si>
  <si>
    <t>3.69</t>
  </si>
  <si>
    <t>10.69</t>
  </si>
  <si>
    <t>Nightingale Bow levels 27-35</t>
  </si>
  <si>
    <t>3.47</t>
  </si>
  <si>
    <t>4.22</t>
  </si>
  <si>
    <t>11.26</t>
  </si>
  <si>
    <t>Nightingale Bow levels 36-45</t>
  </si>
  <si>
    <t>3.94</t>
  </si>
  <si>
    <t>4.78</t>
  </si>
  <si>
    <t>11.82</t>
  </si>
  <si>
    <t>Nightingale Bow levels 46+</t>
  </si>
  <si>
    <t>Nord Hero Bow</t>
  </si>
  <si>
    <t>3.80</t>
  </si>
  <si>
    <t>4.47</t>
  </si>
  <si>
    <t>14.64</t>
  </si>
  <si>
    <r>
      <t>Nordic Bow</t>
    </r>
    <r>
      <rPr>
        <vertAlign val="superscript"/>
        <sz val="11"/>
        <color theme="1"/>
        <rFont val="Calibri"/>
        <family val="2"/>
        <scheme val="minor"/>
      </rPr>
      <t>DB</t>
    </r>
  </si>
  <si>
    <t>Orcish Bow</t>
  </si>
  <si>
    <t>0.812</t>
  </si>
  <si>
    <t>3.29</t>
  </si>
  <si>
    <t>3.89</t>
  </si>
  <si>
    <r>
      <t>Ruin's Edge</t>
    </r>
    <r>
      <rPr>
        <vertAlign val="superscript"/>
        <sz val="11"/>
        <color theme="1"/>
        <rFont val="Calibri"/>
        <family val="2"/>
        <scheme val="minor"/>
      </rPr>
      <t>CC</t>
    </r>
  </si>
  <si>
    <r>
      <t>Stalhrim Bow</t>
    </r>
    <r>
      <rPr>
        <vertAlign val="superscript"/>
        <sz val="11"/>
        <color theme="1"/>
        <rFont val="Calibri"/>
        <family val="2"/>
        <scheme val="minor"/>
      </rPr>
      <t>DB</t>
    </r>
  </si>
  <si>
    <t>Supple Ancient Nord Bow</t>
  </si>
  <si>
    <r>
      <t>Zephyr</t>
    </r>
    <r>
      <rPr>
        <vertAlign val="superscript"/>
        <sz val="11"/>
        <color theme="1"/>
        <rFont val="Calibri"/>
        <family val="2"/>
        <scheme val="minor"/>
      </rPr>
      <t>DG</t>
    </r>
  </si>
  <si>
    <t>4.51</t>
  </si>
  <si>
    <t>5.27</t>
  </si>
  <si>
    <t>16.25</t>
  </si>
  <si>
    <t>DPS_base</t>
  </si>
  <si>
    <t>Plus_Damage</t>
  </si>
  <si>
    <t>QS_DPS_base</t>
  </si>
  <si>
    <t>Arrows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</si>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</sst>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2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n.uesp.net/wiki/Skyrim:Falmer_Bow" TargetMode="External"/><Relationship Id="rId18" Type="http://schemas.openxmlformats.org/officeDocument/2006/relationships/hyperlink" Target="http://en.uesp.net/wiki/Skyrim:Gauldur_Blackbow" TargetMode="External"/><Relationship Id="rId26" Type="http://schemas.openxmlformats.org/officeDocument/2006/relationships/hyperlink" Target="http://en.uesp.net/wiki/Skyrim:Karliah%27s_Bow" TargetMode="External"/><Relationship Id="rId3" Type="http://schemas.openxmlformats.org/officeDocument/2006/relationships/hyperlink" Target="http://en.uesp.net/wiki/Skyrim:Bound_Weapon" TargetMode="External"/><Relationship Id="rId21" Type="http://schemas.openxmlformats.org/officeDocument/2006/relationships/hyperlink" Target="http://en.uesp.net/wiki/Skyrim:Gauldur_Blackbow" TargetMode="External"/><Relationship Id="rId34" Type="http://schemas.openxmlformats.org/officeDocument/2006/relationships/hyperlink" Target="http://en.uesp.net/wiki/Skyrim:Orcish_Bow" TargetMode="External"/><Relationship Id="rId7" Type="http://schemas.openxmlformats.org/officeDocument/2006/relationships/hyperlink" Target="http://en.uesp.net/wiki/Skyrim:Dragonbone_Bow" TargetMode="External"/><Relationship Id="rId12" Type="http://schemas.openxmlformats.org/officeDocument/2006/relationships/hyperlink" Target="http://en.uesp.net/wiki/Skyrim:Elven_Bow" TargetMode="External"/><Relationship Id="rId17" Type="http://schemas.openxmlformats.org/officeDocument/2006/relationships/hyperlink" Target="http://en.uesp.net/wiki/Skyrim:Froki%27s_Bow" TargetMode="External"/><Relationship Id="rId25" Type="http://schemas.openxmlformats.org/officeDocument/2006/relationships/hyperlink" Target="http://en.uesp.net/wiki/Skyrim:Imperial_Bow" TargetMode="External"/><Relationship Id="rId33" Type="http://schemas.openxmlformats.org/officeDocument/2006/relationships/hyperlink" Target="http://en.uesp.net/wiki/Skyrim:Nord_Hero_Bow" TargetMode="External"/><Relationship Id="rId2" Type="http://schemas.openxmlformats.org/officeDocument/2006/relationships/hyperlink" Target="http://en.uesp.net/wiki/Skyrim:Angi%27s_Bow" TargetMode="External"/><Relationship Id="rId16" Type="http://schemas.openxmlformats.org/officeDocument/2006/relationships/hyperlink" Target="http://en.uesp.net/wiki/Skyrim:Forsworn_Bow" TargetMode="External"/><Relationship Id="rId20" Type="http://schemas.openxmlformats.org/officeDocument/2006/relationships/hyperlink" Target="http://en.uesp.net/wiki/Skyrim:Gauldur_Blackbow" TargetMode="External"/><Relationship Id="rId29" Type="http://schemas.openxmlformats.org/officeDocument/2006/relationships/hyperlink" Target="http://en.uesp.net/wiki/Skyrim:Nightingale_Bow" TargetMode="External"/><Relationship Id="rId1" Type="http://schemas.openxmlformats.org/officeDocument/2006/relationships/hyperlink" Target="http://en.uesp.net/wiki/Skyrim:Ancient_Nord_Bow" TargetMode="External"/><Relationship Id="rId6" Type="http://schemas.openxmlformats.org/officeDocument/2006/relationships/hyperlink" Target="http://en.uesp.net/wiki/Skyrim:Daedric_Bow" TargetMode="External"/><Relationship Id="rId11" Type="http://schemas.openxmlformats.org/officeDocument/2006/relationships/hyperlink" Target="http://en.uesp.net/wiki/Skyrim:Ebony_Bow" TargetMode="External"/><Relationship Id="rId24" Type="http://schemas.openxmlformats.org/officeDocument/2006/relationships/hyperlink" Target="http://en.uesp.net/wiki/Skyrim:Hunting_Bow" TargetMode="External"/><Relationship Id="rId32" Type="http://schemas.openxmlformats.org/officeDocument/2006/relationships/hyperlink" Target="http://en.uesp.net/wiki/Skyrim:Nightingale_Bow" TargetMode="External"/><Relationship Id="rId5" Type="http://schemas.openxmlformats.org/officeDocument/2006/relationships/hyperlink" Target="http://en.uesp.net/wiki/Skyrim:Bow_of_the_Hunt" TargetMode="External"/><Relationship Id="rId15" Type="http://schemas.openxmlformats.org/officeDocument/2006/relationships/hyperlink" Target="http://en.uesp.net/wiki/Skyrim:Firiniel%27s_End" TargetMode="External"/><Relationship Id="rId23" Type="http://schemas.openxmlformats.org/officeDocument/2006/relationships/hyperlink" Target="http://en.uesp.net/wiki/Skyrim:Glass_Bow" TargetMode="External"/><Relationship Id="rId28" Type="http://schemas.openxmlformats.org/officeDocument/2006/relationships/hyperlink" Target="http://en.uesp.net/wiki/Skyrim:Nightingale_Bow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://en.uesp.net/wiki/Skyrim:Dwarven_Bow" TargetMode="External"/><Relationship Id="rId19" Type="http://schemas.openxmlformats.org/officeDocument/2006/relationships/hyperlink" Target="http://en.uesp.net/wiki/Skyrim:Gauldur_Blackbow" TargetMode="External"/><Relationship Id="rId31" Type="http://schemas.openxmlformats.org/officeDocument/2006/relationships/hyperlink" Target="http://en.uesp.net/wiki/Skyrim:Nightingale_Bow" TargetMode="External"/><Relationship Id="rId4" Type="http://schemas.openxmlformats.org/officeDocument/2006/relationships/hyperlink" Target="http://en.uesp.net/wiki/Skyrim:Bound_Weapon" TargetMode="External"/><Relationship Id="rId9" Type="http://schemas.openxmlformats.org/officeDocument/2006/relationships/hyperlink" Target="http://en.uesp.net/wiki/Skyrim:Dravin%27s_Bow" TargetMode="External"/><Relationship Id="rId14" Type="http://schemas.openxmlformats.org/officeDocument/2006/relationships/hyperlink" Target="http://en.uesp.net/wiki/Skyrim:Falmer_Supple_Bow" TargetMode="External"/><Relationship Id="rId22" Type="http://schemas.openxmlformats.org/officeDocument/2006/relationships/hyperlink" Target="http://en.uesp.net/wiki/Skyrim:Gauldur_Blackbow" TargetMode="External"/><Relationship Id="rId27" Type="http://schemas.openxmlformats.org/officeDocument/2006/relationships/hyperlink" Target="http://en.uesp.net/wiki/Skyrim:Long_Bow" TargetMode="External"/><Relationship Id="rId30" Type="http://schemas.openxmlformats.org/officeDocument/2006/relationships/hyperlink" Target="http://en.uesp.net/wiki/Skyrim:Nightingale_Bow" TargetMode="External"/><Relationship Id="rId35" Type="http://schemas.openxmlformats.org/officeDocument/2006/relationships/hyperlink" Target="http://en.uesp.net/wiki/Skyrim:Supple_Ancient_Nord_Bow" TargetMode="External"/><Relationship Id="rId8" Type="http://schemas.openxmlformats.org/officeDocument/2006/relationships/hyperlink" Target="http://en.uesp.net/wiki/Skyrim:Drainspell_B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83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21.85546875" bestFit="1" customWidth="1"/>
    <col min="3" max="3" width="17.7109375" bestFit="1" customWidth="1"/>
    <col min="4" max="4" width="5.140625" bestFit="1" customWidth="1"/>
    <col min="5" max="5" width="7.42578125" bestFit="1" customWidth="1"/>
    <col min="6" max="6" width="12" style="4" bestFit="1" customWidth="1"/>
    <col min="8" max="8" width="7.42578125" style="4" bestFit="1" customWidth="1"/>
    <col min="9" max="9" width="10.5703125" style="4" bestFit="1" customWidth="1"/>
    <col min="10" max="10" width="13.140625" style="4" bestFit="1" customWidth="1"/>
    <col min="11" max="11" width="10.140625" style="4" bestFit="1" customWidth="1"/>
    <col min="12" max="12" width="12.42578125" style="4" bestFit="1" customWidth="1"/>
    <col min="13" max="13" width="7.5703125" style="4" bestFit="1" customWidth="1"/>
    <col min="14" max="14" width="6.5703125" style="4" bestFit="1" customWidth="1"/>
    <col min="16" max="16" width="22.85546875" bestFit="1" customWidth="1"/>
    <col min="17" max="17" width="8" bestFit="1" customWidth="1"/>
    <col min="18" max="20" width="6.5703125" bestFit="1" customWidth="1"/>
  </cols>
  <sheetData>
    <row r="1" spans="1:20" x14ac:dyDescent="0.25">
      <c r="A1" s="1" t="s">
        <v>0</v>
      </c>
      <c r="C1" s="3" t="s">
        <v>8</v>
      </c>
      <c r="D1" s="4">
        <v>0</v>
      </c>
      <c r="H1" s="6" t="s">
        <v>18</v>
      </c>
      <c r="I1" s="6" t="s">
        <v>24</v>
      </c>
      <c r="J1" s="21" t="s">
        <v>25</v>
      </c>
      <c r="K1" s="21"/>
      <c r="L1" s="21" t="s">
        <v>26</v>
      </c>
      <c r="M1" s="21"/>
      <c r="N1" s="6" t="s">
        <v>27</v>
      </c>
      <c r="P1" s="6" t="s">
        <v>11</v>
      </c>
      <c r="Q1" s="4"/>
      <c r="R1" s="4"/>
      <c r="S1" s="4"/>
      <c r="T1" s="4"/>
    </row>
    <row r="2" spans="1:20" x14ac:dyDescent="0.25">
      <c r="A2" s="2" t="s">
        <v>1</v>
      </c>
      <c r="C2" s="3" t="s">
        <v>9</v>
      </c>
      <c r="D2" s="4">
        <v>0</v>
      </c>
      <c r="H2" s="6"/>
      <c r="I2" s="6"/>
      <c r="J2" s="6" t="s">
        <v>28</v>
      </c>
      <c r="K2" s="6" t="s">
        <v>29</v>
      </c>
      <c r="L2" s="6" t="s">
        <v>11</v>
      </c>
      <c r="M2" s="6" t="s">
        <v>30</v>
      </c>
      <c r="N2" s="6"/>
      <c r="P2" s="6" t="s">
        <v>43</v>
      </c>
      <c r="Q2" s="6" t="s">
        <v>44</v>
      </c>
      <c r="R2" s="6" t="s">
        <v>45</v>
      </c>
      <c r="S2" s="6" t="s">
        <v>19</v>
      </c>
      <c r="T2" s="4"/>
    </row>
    <row r="3" spans="1:20" ht="18.75" x14ac:dyDescent="0.3">
      <c r="A3" s="1" t="s">
        <v>2</v>
      </c>
      <c r="C3" s="3" t="s">
        <v>10</v>
      </c>
      <c r="D3" s="4">
        <v>0.2</v>
      </c>
      <c r="H3" s="6">
        <v>1</v>
      </c>
      <c r="I3" s="4" t="s">
        <v>31</v>
      </c>
      <c r="J3" s="4">
        <v>14</v>
      </c>
      <c r="K3" s="4">
        <v>14</v>
      </c>
      <c r="L3" s="4">
        <v>2</v>
      </c>
      <c r="M3" s="4">
        <v>1</v>
      </c>
      <c r="N3" s="4" t="s">
        <v>32</v>
      </c>
      <c r="P3" s="5" t="s">
        <v>46</v>
      </c>
      <c r="Q3" s="4">
        <v>5</v>
      </c>
      <c r="R3" s="4">
        <v>50</v>
      </c>
      <c r="S3" s="4">
        <v>20</v>
      </c>
      <c r="T3" s="9"/>
    </row>
    <row r="4" spans="1:20" x14ac:dyDescent="0.25">
      <c r="A4" s="2" t="s">
        <v>7</v>
      </c>
      <c r="C4" s="3" t="s">
        <v>16</v>
      </c>
      <c r="D4" s="4">
        <v>30</v>
      </c>
      <c r="H4" s="6">
        <v>2</v>
      </c>
      <c r="I4" s="4" t="s">
        <v>33</v>
      </c>
      <c r="J4" s="4">
        <v>31</v>
      </c>
      <c r="K4" s="4">
        <v>22</v>
      </c>
      <c r="L4" s="4">
        <v>6</v>
      </c>
      <c r="M4" s="4">
        <v>3</v>
      </c>
      <c r="N4" s="4" t="s">
        <v>34</v>
      </c>
      <c r="P4" s="4" t="s">
        <v>47</v>
      </c>
      <c r="Q4" s="4">
        <v>6</v>
      </c>
      <c r="R4" s="4">
        <v>50</v>
      </c>
      <c r="S4" s="4">
        <v>23</v>
      </c>
      <c r="T4" s="4"/>
    </row>
    <row r="5" spans="1:20" x14ac:dyDescent="0.25">
      <c r="A5" s="2" t="s">
        <v>3</v>
      </c>
      <c r="C5" s="3" t="s">
        <v>20</v>
      </c>
      <c r="D5" s="4">
        <v>50</v>
      </c>
      <c r="H5" s="6">
        <v>3</v>
      </c>
      <c r="I5" s="4" t="s">
        <v>35</v>
      </c>
      <c r="J5" s="4">
        <v>65</v>
      </c>
      <c r="K5" s="4">
        <v>40</v>
      </c>
      <c r="L5" s="4">
        <v>10</v>
      </c>
      <c r="M5" s="4">
        <v>5</v>
      </c>
      <c r="N5" s="4" t="s">
        <v>36</v>
      </c>
      <c r="P5" s="4" t="s">
        <v>48</v>
      </c>
      <c r="Q5" s="4">
        <v>6</v>
      </c>
      <c r="R5" s="4">
        <v>75</v>
      </c>
      <c r="S5" s="4">
        <v>23</v>
      </c>
      <c r="T5" s="4"/>
    </row>
    <row r="6" spans="1:20" x14ac:dyDescent="0.25">
      <c r="A6" s="2" t="s">
        <v>4</v>
      </c>
      <c r="C6" s="3"/>
      <c r="D6" s="4"/>
      <c r="H6" s="6">
        <v>4</v>
      </c>
      <c r="I6" s="4" t="s">
        <v>37</v>
      </c>
      <c r="J6" s="4">
        <v>100</v>
      </c>
      <c r="K6" s="4">
        <v>57</v>
      </c>
      <c r="L6" s="4">
        <v>13</v>
      </c>
      <c r="M6" s="4">
        <v>7</v>
      </c>
      <c r="N6" s="4" t="s">
        <v>38</v>
      </c>
      <c r="P6" s="4" t="s">
        <v>49</v>
      </c>
      <c r="Q6" s="4">
        <v>6</v>
      </c>
      <c r="R6" s="4">
        <v>125</v>
      </c>
      <c r="S6" s="4">
        <v>26</v>
      </c>
      <c r="T6" s="4"/>
    </row>
    <row r="7" spans="1:20" x14ac:dyDescent="0.25">
      <c r="A7" s="1" t="s">
        <v>5</v>
      </c>
      <c r="C7" s="1"/>
      <c r="D7" s="1" t="s">
        <v>17</v>
      </c>
      <c r="E7" s="1" t="s">
        <v>18</v>
      </c>
      <c r="F7" s="6" t="s">
        <v>19</v>
      </c>
      <c r="H7" s="6">
        <v>5</v>
      </c>
      <c r="I7" s="4" t="s">
        <v>39</v>
      </c>
      <c r="J7" s="4">
        <v>134</v>
      </c>
      <c r="K7" s="4">
        <v>74</v>
      </c>
      <c r="L7" s="4">
        <v>17</v>
      </c>
      <c r="M7" s="4">
        <v>9</v>
      </c>
      <c r="N7" s="4" t="s">
        <v>40</v>
      </c>
      <c r="P7" s="4" t="s">
        <v>50</v>
      </c>
      <c r="Q7" s="4">
        <v>4</v>
      </c>
      <c r="R7" s="4">
        <v>225</v>
      </c>
      <c r="S7" s="4">
        <v>29</v>
      </c>
      <c r="T7" s="4"/>
    </row>
    <row r="8" spans="1:20" x14ac:dyDescent="0.25">
      <c r="A8" s="2" t="s">
        <v>6</v>
      </c>
      <c r="C8" s="3" t="s">
        <v>11</v>
      </c>
      <c r="D8" s="4">
        <v>29</v>
      </c>
      <c r="E8" s="4">
        <v>10</v>
      </c>
      <c r="F8" s="11">
        <f>(D8+E8)*(1+0.4*($D$4/100))*(1+$D$1)*(1+$D$2)*(1+$D$3)</f>
        <v>52.416000000000004</v>
      </c>
      <c r="H8" s="6">
        <v>6</v>
      </c>
      <c r="I8" s="4" t="s">
        <v>41</v>
      </c>
      <c r="J8" s="4">
        <v>168</v>
      </c>
      <c r="K8" s="4">
        <v>91</v>
      </c>
      <c r="L8" s="4">
        <v>20</v>
      </c>
      <c r="M8" s="4">
        <v>10</v>
      </c>
      <c r="N8" s="4" t="s">
        <v>42</v>
      </c>
      <c r="P8" s="4" t="s">
        <v>51</v>
      </c>
      <c r="Q8" s="4">
        <v>4</v>
      </c>
      <c r="R8" s="4">
        <v>240</v>
      </c>
      <c r="S8" s="4">
        <v>30</v>
      </c>
      <c r="T8" s="4"/>
    </row>
    <row r="9" spans="1:20" x14ac:dyDescent="0.25">
      <c r="C9" s="3" t="s">
        <v>12</v>
      </c>
      <c r="D9" s="4">
        <v>8</v>
      </c>
      <c r="E9" s="4">
        <v>5</v>
      </c>
      <c r="F9" s="11">
        <f t="shared" ref="F9:F11" si="0">(D9+E9)*(1+0.4*($D$4/100))*(1+$D$1)*(1+$D$2)*(1+$D$3)</f>
        <v>17.472000000000001</v>
      </c>
      <c r="P9" s="4" t="s">
        <v>52</v>
      </c>
      <c r="Q9" s="4">
        <v>6</v>
      </c>
      <c r="R9" s="4">
        <v>350</v>
      </c>
      <c r="S9" s="4">
        <v>32</v>
      </c>
      <c r="T9" s="4"/>
    </row>
    <row r="10" spans="1:20" x14ac:dyDescent="0.25">
      <c r="C10" s="3" t="s">
        <v>13</v>
      </c>
      <c r="D10" s="4">
        <v>8</v>
      </c>
      <c r="E10" s="4">
        <v>5</v>
      </c>
      <c r="F10" s="11">
        <f t="shared" si="0"/>
        <v>17.472000000000001</v>
      </c>
      <c r="P10" s="4" t="s">
        <v>53</v>
      </c>
      <c r="Q10" s="4">
        <v>6</v>
      </c>
      <c r="R10" s="4">
        <v>350</v>
      </c>
      <c r="S10" s="4">
        <v>32</v>
      </c>
      <c r="T10" s="4"/>
    </row>
    <row r="11" spans="1:20" x14ac:dyDescent="0.25">
      <c r="C11" s="3" t="s">
        <v>14</v>
      </c>
      <c r="D11" s="4">
        <v>13</v>
      </c>
      <c r="E11" s="4">
        <v>5</v>
      </c>
      <c r="F11" s="11">
        <f t="shared" si="0"/>
        <v>24.192000000000004</v>
      </c>
      <c r="P11" s="4" t="s">
        <v>54</v>
      </c>
      <c r="Q11" s="4">
        <v>4</v>
      </c>
      <c r="R11" s="4">
        <v>550</v>
      </c>
      <c r="S11" s="4">
        <v>35</v>
      </c>
      <c r="T11" s="4"/>
    </row>
    <row r="12" spans="1:20" x14ac:dyDescent="0.25">
      <c r="C12" s="3" t="s">
        <v>15</v>
      </c>
      <c r="D12" s="4">
        <v>21</v>
      </c>
      <c r="E12" s="4">
        <v>5</v>
      </c>
      <c r="F12" s="11">
        <f>(D12+E12)*(1+0.4*($D$4/100))*(1+$D$1)*(1+$D$2)</f>
        <v>29.120000000000005</v>
      </c>
      <c r="P12" s="4" t="s">
        <v>55</v>
      </c>
      <c r="Q12" s="4">
        <v>7</v>
      </c>
      <c r="R12" s="4">
        <v>900</v>
      </c>
      <c r="S12" s="4">
        <v>38</v>
      </c>
      <c r="T12" s="4"/>
    </row>
    <row r="13" spans="1:20" s="8" customFormat="1" ht="18.75" x14ac:dyDescent="0.3">
      <c r="C13" s="22" t="s">
        <v>21</v>
      </c>
      <c r="D13" s="22"/>
      <c r="E13" s="22"/>
      <c r="F13" s="12">
        <f>SUM(F8:F12)+D5</f>
        <v>190.67200000000003</v>
      </c>
      <c r="M13" s="9"/>
      <c r="N13" s="9"/>
      <c r="P13" s="4" t="s">
        <v>56</v>
      </c>
      <c r="Q13" s="4">
        <v>7</v>
      </c>
      <c r="R13" s="4">
        <v>925</v>
      </c>
      <c r="S13" s="4">
        <v>39</v>
      </c>
      <c r="T13" s="4"/>
    </row>
    <row r="14" spans="1:20" x14ac:dyDescent="0.25">
      <c r="C14" s="23" t="s">
        <v>22</v>
      </c>
      <c r="D14" s="23"/>
      <c r="E14" s="23"/>
      <c r="F14" s="7">
        <f>3%*COUNT(D8:D12)</f>
        <v>0.15</v>
      </c>
      <c r="P14" s="4" t="s">
        <v>57</v>
      </c>
      <c r="Q14" s="4">
        <v>10</v>
      </c>
      <c r="R14" s="4">
        <v>1500</v>
      </c>
      <c r="S14" s="4">
        <v>41</v>
      </c>
      <c r="T14" s="4"/>
    </row>
    <row r="15" spans="1:20" x14ac:dyDescent="0.25">
      <c r="C15" s="3"/>
      <c r="D15" s="1"/>
      <c r="E15" s="1"/>
      <c r="F15" s="7"/>
      <c r="P15" s="4"/>
      <c r="Q15" s="4"/>
      <c r="R15" s="4"/>
      <c r="S15" s="4"/>
      <c r="T15" s="4"/>
    </row>
    <row r="16" spans="1:20" x14ac:dyDescent="0.25">
      <c r="C16" s="3" t="s">
        <v>23</v>
      </c>
      <c r="D16" s="1"/>
      <c r="E16" s="1"/>
      <c r="F16" s="10">
        <f>F13*0.12/100+F14</f>
        <v>0.37880639999999999</v>
      </c>
      <c r="P16" s="6" t="s">
        <v>12</v>
      </c>
      <c r="Q16" s="6"/>
      <c r="R16" s="6"/>
      <c r="S16" s="6"/>
      <c r="T16" s="4"/>
    </row>
    <row r="17" spans="16:20" x14ac:dyDescent="0.25">
      <c r="P17" s="6" t="s">
        <v>43</v>
      </c>
      <c r="Q17" s="6" t="s">
        <v>44</v>
      </c>
      <c r="R17" s="6" t="s">
        <v>45</v>
      </c>
      <c r="S17" s="6" t="s">
        <v>19</v>
      </c>
      <c r="T17" s="4"/>
    </row>
    <row r="18" spans="16:20" x14ac:dyDescent="0.25">
      <c r="P18" s="4" t="s">
        <v>58</v>
      </c>
      <c r="Q18" s="4">
        <v>1</v>
      </c>
      <c r="R18" s="4">
        <v>10</v>
      </c>
      <c r="S18" s="4">
        <v>5</v>
      </c>
      <c r="T18" s="4"/>
    </row>
    <row r="19" spans="16:20" x14ac:dyDescent="0.25">
      <c r="P19" s="4" t="s">
        <v>59</v>
      </c>
      <c r="Q19" s="4">
        <v>2</v>
      </c>
      <c r="R19" s="4">
        <v>5</v>
      </c>
      <c r="S19" s="4">
        <v>5</v>
      </c>
      <c r="T19" s="4"/>
    </row>
    <row r="20" spans="16:20" x14ac:dyDescent="0.25">
      <c r="P20" s="4" t="s">
        <v>60</v>
      </c>
      <c r="Q20" s="4">
        <v>2</v>
      </c>
      <c r="R20" s="4">
        <v>4</v>
      </c>
      <c r="S20" s="4">
        <v>6</v>
      </c>
      <c r="T20" s="4"/>
    </row>
    <row r="21" spans="16:20" x14ac:dyDescent="0.25">
      <c r="P21" s="4" t="s">
        <v>61</v>
      </c>
      <c r="Q21" s="4">
        <v>2</v>
      </c>
      <c r="R21" s="4">
        <v>25</v>
      </c>
      <c r="S21" s="4">
        <v>7</v>
      </c>
      <c r="T21" s="4"/>
    </row>
    <row r="22" spans="16:20" x14ac:dyDescent="0.25">
      <c r="P22" s="4" t="s">
        <v>62</v>
      </c>
      <c r="Q22" s="4">
        <v>1</v>
      </c>
      <c r="R22" s="4">
        <v>45</v>
      </c>
      <c r="S22" s="4">
        <v>8</v>
      </c>
      <c r="T22" s="4"/>
    </row>
    <row r="23" spans="16:20" x14ac:dyDescent="0.25">
      <c r="P23" s="4" t="s">
        <v>63</v>
      </c>
      <c r="Q23" s="4">
        <v>1</v>
      </c>
      <c r="R23" s="4">
        <v>50</v>
      </c>
      <c r="S23" s="4">
        <v>8.5</v>
      </c>
      <c r="T23" s="4"/>
    </row>
    <row r="24" spans="16:20" x14ac:dyDescent="0.25">
      <c r="P24" s="4" t="s">
        <v>64</v>
      </c>
      <c r="Q24" s="4">
        <v>2</v>
      </c>
      <c r="R24" s="4">
        <v>70</v>
      </c>
      <c r="S24" s="4">
        <v>9</v>
      </c>
      <c r="T24" s="4"/>
    </row>
    <row r="25" spans="16:20" x14ac:dyDescent="0.25">
      <c r="P25" s="4" t="s">
        <v>65</v>
      </c>
      <c r="Q25" s="4">
        <v>2</v>
      </c>
      <c r="R25" s="4">
        <v>190</v>
      </c>
      <c r="S25" s="4">
        <v>11</v>
      </c>
      <c r="T25" s="4"/>
    </row>
    <row r="26" spans="16:20" x14ac:dyDescent="0.25">
      <c r="P26" s="4" t="s">
        <v>66</v>
      </c>
      <c r="Q26" s="4">
        <v>2</v>
      </c>
      <c r="R26" s="4">
        <v>215</v>
      </c>
      <c r="S26" s="4">
        <v>11.5</v>
      </c>
      <c r="T26" s="4"/>
    </row>
    <row r="27" spans="16:20" x14ac:dyDescent="0.25">
      <c r="P27" s="4" t="s">
        <v>67</v>
      </c>
      <c r="Q27" s="4">
        <v>3</v>
      </c>
      <c r="R27" s="4">
        <v>300</v>
      </c>
      <c r="S27" s="4">
        <v>12</v>
      </c>
      <c r="T27" s="4"/>
    </row>
    <row r="28" spans="16:20" x14ac:dyDescent="0.25">
      <c r="P28" s="4"/>
      <c r="Q28" s="4"/>
      <c r="R28" s="4"/>
      <c r="S28" s="4"/>
      <c r="T28" s="4"/>
    </row>
    <row r="29" spans="16:20" x14ac:dyDescent="0.25">
      <c r="P29" s="6" t="s">
        <v>13</v>
      </c>
      <c r="Q29" s="4"/>
      <c r="R29" s="4"/>
      <c r="S29" s="4"/>
      <c r="T29" s="4"/>
    </row>
    <row r="30" spans="16:20" x14ac:dyDescent="0.25">
      <c r="P30" s="6" t="s">
        <v>43</v>
      </c>
      <c r="Q30" s="6" t="s">
        <v>44</v>
      </c>
      <c r="R30" s="6" t="s">
        <v>45</v>
      </c>
      <c r="S30" s="6" t="s">
        <v>19</v>
      </c>
      <c r="T30" s="4"/>
    </row>
    <row r="31" spans="16:20" x14ac:dyDescent="0.25">
      <c r="P31" s="4" t="s">
        <v>68</v>
      </c>
      <c r="Q31" s="4">
        <v>1</v>
      </c>
      <c r="R31" s="4">
        <v>10</v>
      </c>
      <c r="S31" s="4">
        <v>5</v>
      </c>
      <c r="T31" s="4"/>
    </row>
    <row r="32" spans="16:20" x14ac:dyDescent="0.25">
      <c r="P32" s="4" t="s">
        <v>69</v>
      </c>
      <c r="Q32" s="4">
        <v>2</v>
      </c>
      <c r="R32" s="4">
        <v>5</v>
      </c>
      <c r="S32" s="4">
        <v>5</v>
      </c>
      <c r="T32" s="4"/>
    </row>
    <row r="33" spans="16:20" x14ac:dyDescent="0.25">
      <c r="P33" s="4" t="s">
        <v>70</v>
      </c>
      <c r="Q33" s="4">
        <v>1</v>
      </c>
      <c r="R33" s="4">
        <v>10</v>
      </c>
      <c r="S33" s="4">
        <v>6</v>
      </c>
      <c r="T33" s="4"/>
    </row>
    <row r="34" spans="16:20" x14ac:dyDescent="0.25">
      <c r="P34" s="4" t="s">
        <v>71</v>
      </c>
      <c r="Q34" s="4">
        <v>2</v>
      </c>
      <c r="R34" s="4">
        <v>25</v>
      </c>
      <c r="S34" s="4">
        <v>7</v>
      </c>
      <c r="T34" s="4"/>
    </row>
    <row r="35" spans="16:20" x14ac:dyDescent="0.25">
      <c r="P35" s="4" t="s">
        <v>72</v>
      </c>
      <c r="Q35" s="4">
        <v>1</v>
      </c>
      <c r="R35" s="4">
        <v>45</v>
      </c>
      <c r="S35" s="4">
        <v>8</v>
      </c>
      <c r="T35" s="4"/>
    </row>
    <row r="36" spans="16:20" x14ac:dyDescent="0.25">
      <c r="P36" s="4" t="s">
        <v>73</v>
      </c>
      <c r="Q36" s="4">
        <v>2</v>
      </c>
      <c r="R36" s="4">
        <v>50</v>
      </c>
      <c r="S36" s="4">
        <v>8.5</v>
      </c>
      <c r="T36" s="4"/>
    </row>
    <row r="37" spans="16:20" x14ac:dyDescent="0.25">
      <c r="P37" s="4" t="s">
        <v>74</v>
      </c>
      <c r="Q37" s="4">
        <v>2</v>
      </c>
      <c r="R37" s="4">
        <v>70</v>
      </c>
      <c r="S37" s="4">
        <v>9</v>
      </c>
      <c r="T37" s="4"/>
    </row>
    <row r="38" spans="16:20" x14ac:dyDescent="0.25">
      <c r="P38" s="4" t="s">
        <v>75</v>
      </c>
      <c r="Q38" s="4">
        <v>2</v>
      </c>
      <c r="R38" s="4">
        <v>190</v>
      </c>
      <c r="S38" s="4">
        <v>11</v>
      </c>
      <c r="T38" s="4"/>
    </row>
    <row r="39" spans="16:20" x14ac:dyDescent="0.25">
      <c r="P39" s="4" t="s">
        <v>76</v>
      </c>
      <c r="Q39" s="4">
        <v>2</v>
      </c>
      <c r="R39" s="4">
        <v>215</v>
      </c>
      <c r="S39" s="4">
        <v>11.5</v>
      </c>
      <c r="T39" s="4"/>
    </row>
    <row r="40" spans="16:20" x14ac:dyDescent="0.25">
      <c r="P40" s="4" t="s">
        <v>77</v>
      </c>
      <c r="Q40" s="4">
        <v>3</v>
      </c>
      <c r="R40" s="4">
        <v>300</v>
      </c>
      <c r="S40" s="4">
        <v>12</v>
      </c>
      <c r="T40" s="4"/>
    </row>
    <row r="41" spans="16:20" x14ac:dyDescent="0.25">
      <c r="T41" s="4"/>
    </row>
    <row r="42" spans="16:20" x14ac:dyDescent="0.25">
      <c r="T42" s="4"/>
    </row>
    <row r="43" spans="16:20" x14ac:dyDescent="0.25">
      <c r="T43" s="4"/>
    </row>
    <row r="44" spans="16:20" x14ac:dyDescent="0.25">
      <c r="P44" s="6" t="s">
        <v>78</v>
      </c>
      <c r="T44" s="4"/>
    </row>
    <row r="45" spans="16:20" x14ac:dyDescent="0.25">
      <c r="P45" s="6" t="s">
        <v>43</v>
      </c>
      <c r="Q45" s="6" t="s">
        <v>44</v>
      </c>
      <c r="R45" s="6" t="s">
        <v>45</v>
      </c>
      <c r="S45" s="6" t="s">
        <v>19</v>
      </c>
      <c r="T45" s="4"/>
    </row>
    <row r="46" spans="16:20" x14ac:dyDescent="0.25">
      <c r="P46" t="s">
        <v>79</v>
      </c>
      <c r="Q46">
        <v>2</v>
      </c>
      <c r="R46">
        <v>25</v>
      </c>
      <c r="S46">
        <v>10</v>
      </c>
      <c r="T46" s="4"/>
    </row>
    <row r="47" spans="16:20" x14ac:dyDescent="0.25">
      <c r="P47" t="s">
        <v>80</v>
      </c>
      <c r="Q47">
        <v>1</v>
      </c>
      <c r="R47">
        <v>23</v>
      </c>
      <c r="S47">
        <v>11</v>
      </c>
      <c r="T47" s="4"/>
    </row>
    <row r="48" spans="16:20" x14ac:dyDescent="0.25">
      <c r="P48" t="s">
        <v>81</v>
      </c>
      <c r="Q48">
        <v>2</v>
      </c>
      <c r="R48">
        <v>60</v>
      </c>
      <c r="S48">
        <v>12</v>
      </c>
      <c r="T48" s="4"/>
    </row>
    <row r="49" spans="16:20" x14ac:dyDescent="0.25">
      <c r="P49" t="s">
        <v>82</v>
      </c>
      <c r="Q49">
        <v>1</v>
      </c>
      <c r="R49">
        <v>110</v>
      </c>
      <c r="S49">
        <v>13</v>
      </c>
      <c r="T49" s="4"/>
    </row>
    <row r="50" spans="16:20" x14ac:dyDescent="0.25">
      <c r="P50" t="s">
        <v>83</v>
      </c>
      <c r="Q50">
        <v>1</v>
      </c>
      <c r="R50">
        <v>125</v>
      </c>
      <c r="S50">
        <v>13.5</v>
      </c>
      <c r="T50" s="4"/>
    </row>
    <row r="51" spans="16:20" x14ac:dyDescent="0.25">
      <c r="P51" t="s">
        <v>84</v>
      </c>
      <c r="Q51">
        <v>2</v>
      </c>
      <c r="R51">
        <v>175</v>
      </c>
      <c r="S51">
        <v>14</v>
      </c>
      <c r="T51" s="4"/>
    </row>
    <row r="52" spans="16:20" x14ac:dyDescent="0.25">
      <c r="P52" t="s">
        <v>85</v>
      </c>
      <c r="Q52">
        <v>2</v>
      </c>
      <c r="R52">
        <v>450</v>
      </c>
      <c r="S52">
        <v>16</v>
      </c>
      <c r="T52" s="4"/>
    </row>
    <row r="53" spans="16:20" x14ac:dyDescent="0.25">
      <c r="P53" t="s">
        <v>86</v>
      </c>
      <c r="Q53">
        <v>2</v>
      </c>
      <c r="R53">
        <v>465</v>
      </c>
      <c r="S53">
        <v>16.5</v>
      </c>
      <c r="T53" s="4"/>
    </row>
    <row r="54" spans="16:20" x14ac:dyDescent="0.25">
      <c r="P54" t="s">
        <v>87</v>
      </c>
      <c r="Q54">
        <v>4</v>
      </c>
      <c r="R54">
        <v>750</v>
      </c>
      <c r="S54">
        <v>17</v>
      </c>
      <c r="T54" s="4"/>
    </row>
    <row r="55" spans="16:20" x14ac:dyDescent="0.25">
      <c r="T55" s="4"/>
    </row>
    <row r="56" spans="16:20" x14ac:dyDescent="0.25">
      <c r="P56" s="1" t="s">
        <v>88</v>
      </c>
      <c r="T56" s="4"/>
    </row>
    <row r="57" spans="16:20" x14ac:dyDescent="0.25">
      <c r="P57" s="6" t="s">
        <v>43</v>
      </c>
      <c r="Q57" s="6" t="s">
        <v>44</v>
      </c>
      <c r="R57" s="6" t="s">
        <v>45</v>
      </c>
      <c r="S57" s="6" t="s">
        <v>19</v>
      </c>
      <c r="T57" s="4"/>
    </row>
    <row r="58" spans="16:20" x14ac:dyDescent="0.25">
      <c r="P58" t="s">
        <v>89</v>
      </c>
      <c r="Q58">
        <v>4</v>
      </c>
      <c r="R58">
        <v>25</v>
      </c>
      <c r="S58">
        <v>15</v>
      </c>
      <c r="T58" s="4"/>
    </row>
    <row r="59" spans="16:20" x14ac:dyDescent="0.25">
      <c r="P59" t="s">
        <v>90</v>
      </c>
      <c r="Q59">
        <v>4</v>
      </c>
      <c r="R59">
        <v>115</v>
      </c>
      <c r="S59">
        <v>21</v>
      </c>
      <c r="T59" s="4"/>
    </row>
    <row r="60" spans="16:20" x14ac:dyDescent="0.25">
      <c r="P60" t="s">
        <v>91</v>
      </c>
      <c r="Q60">
        <v>8</v>
      </c>
      <c r="R60">
        <v>215</v>
      </c>
      <c r="S60">
        <v>24.5</v>
      </c>
      <c r="T60" s="4"/>
    </row>
    <row r="61" spans="16:20" x14ac:dyDescent="0.25">
      <c r="P61" t="s">
        <v>92</v>
      </c>
      <c r="Q61">
        <v>6</v>
      </c>
      <c r="R61">
        <v>450</v>
      </c>
      <c r="S61">
        <v>27</v>
      </c>
      <c r="T61" s="4"/>
    </row>
    <row r="62" spans="16:20" x14ac:dyDescent="0.25">
      <c r="P62" t="s">
        <v>93</v>
      </c>
      <c r="Q62">
        <v>6</v>
      </c>
      <c r="R62">
        <v>750</v>
      </c>
      <c r="S62">
        <v>29</v>
      </c>
      <c r="T62" s="4"/>
    </row>
    <row r="63" spans="16:20" x14ac:dyDescent="0.25">
      <c r="P63" t="s">
        <v>94</v>
      </c>
      <c r="Q63">
        <v>10</v>
      </c>
      <c r="R63">
        <v>600</v>
      </c>
      <c r="S63">
        <v>29.5</v>
      </c>
      <c r="T63" s="4"/>
    </row>
    <row r="64" spans="16:20" x14ac:dyDescent="0.25">
      <c r="T64" s="4"/>
    </row>
    <row r="65" spans="20:20" x14ac:dyDescent="0.25">
      <c r="T65" s="4"/>
    </row>
    <row r="66" spans="20:20" x14ac:dyDescent="0.25">
      <c r="T66" s="4"/>
    </row>
    <row r="67" spans="20:20" x14ac:dyDescent="0.25">
      <c r="T67" s="4"/>
    </row>
    <row r="68" spans="20:20" x14ac:dyDescent="0.25">
      <c r="T68" s="4"/>
    </row>
    <row r="69" spans="20:20" x14ac:dyDescent="0.25">
      <c r="T69" s="4"/>
    </row>
    <row r="70" spans="20:20" x14ac:dyDescent="0.25">
      <c r="T70" s="4"/>
    </row>
    <row r="71" spans="20:20" x14ac:dyDescent="0.25">
      <c r="T71" s="4"/>
    </row>
    <row r="72" spans="20:20" x14ac:dyDescent="0.25">
      <c r="T72" s="4"/>
    </row>
    <row r="73" spans="20:20" x14ac:dyDescent="0.25">
      <c r="T73" s="4"/>
    </row>
    <row r="74" spans="20:20" x14ac:dyDescent="0.25">
      <c r="T74" s="4"/>
    </row>
    <row r="75" spans="20:20" x14ac:dyDescent="0.25">
      <c r="T75" s="4"/>
    </row>
    <row r="76" spans="20:20" x14ac:dyDescent="0.25">
      <c r="T76" s="4"/>
    </row>
    <row r="77" spans="20:20" x14ac:dyDescent="0.25">
      <c r="T77" s="4"/>
    </row>
    <row r="78" spans="20:20" x14ac:dyDescent="0.25">
      <c r="T78" s="4"/>
    </row>
    <row r="79" spans="20:20" x14ac:dyDescent="0.25">
      <c r="T79" s="4"/>
    </row>
    <row r="80" spans="20:20" x14ac:dyDescent="0.25">
      <c r="T80" s="4"/>
    </row>
    <row r="81" spans="20:20" x14ac:dyDescent="0.25">
      <c r="T81" s="4"/>
    </row>
    <row r="82" spans="20:20" x14ac:dyDescent="0.25">
      <c r="T82" s="4"/>
    </row>
    <row r="83" spans="20:20" x14ac:dyDescent="0.25">
      <c r="T83" s="4"/>
    </row>
  </sheetData>
  <mergeCells count="4">
    <mergeCell ref="L1:M1"/>
    <mergeCell ref="J1:K1"/>
    <mergeCell ref="C13:E13"/>
    <mergeCell ref="C14:E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13"/>
  <sheetViews>
    <sheetView workbookViewId="0">
      <selection activeCell="B5" sqref="B5"/>
    </sheetView>
  </sheetViews>
  <sheetFormatPr baseColWidth="10" defaultRowHeight="15" x14ac:dyDescent="0.25"/>
  <cols>
    <col min="1" max="1" width="24.7109375" customWidth="1"/>
  </cols>
  <sheetData>
    <row r="1" spans="1:3" x14ac:dyDescent="0.25">
      <c r="A1" t="s">
        <v>97</v>
      </c>
    </row>
    <row r="5" spans="1:3" x14ac:dyDescent="0.25">
      <c r="A5" t="s">
        <v>98</v>
      </c>
      <c r="B5">
        <v>42</v>
      </c>
    </row>
    <row r="6" spans="1:3" x14ac:dyDescent="0.25">
      <c r="A6" t="s">
        <v>99</v>
      </c>
      <c r="B6">
        <v>60</v>
      </c>
    </row>
    <row r="7" spans="1:3" x14ac:dyDescent="0.25">
      <c r="A7" t="s">
        <v>100</v>
      </c>
      <c r="B7">
        <v>0.3</v>
      </c>
    </row>
    <row r="9" spans="1:3" x14ac:dyDescent="0.25">
      <c r="A9">
        <v>45</v>
      </c>
    </row>
    <row r="10" spans="1:3" x14ac:dyDescent="0.25">
      <c r="A10">
        <f>0.2*B5*(1+(B6*1.5)/100)</f>
        <v>15.959999999999999</v>
      </c>
    </row>
    <row r="11" spans="1:3" x14ac:dyDescent="0.25">
      <c r="A11">
        <f>1+B7</f>
        <v>1.3</v>
      </c>
    </row>
    <row r="13" spans="1:3" ht="15.75" x14ac:dyDescent="0.25">
      <c r="A13" s="13" t="s">
        <v>21</v>
      </c>
      <c r="B13" s="13">
        <f>(A9+A10)*A11</f>
        <v>79.248000000000005</v>
      </c>
      <c r="C13" s="13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B6F-DD8C-480E-AA0F-BBB1905C2E60}">
  <dimension ref="A1:O43"/>
  <sheetViews>
    <sheetView workbookViewId="0">
      <selection activeCell="O2" sqref="O2"/>
    </sheetView>
  </sheetViews>
  <sheetFormatPr baseColWidth="10" defaultRowHeight="15" x14ac:dyDescent="0.25"/>
  <cols>
    <col min="1" max="1" width="28.140625" bestFit="1" customWidth="1"/>
    <col min="2" max="2" width="8.140625" bestFit="1" customWidth="1"/>
    <col min="3" max="3" width="7.5703125" bestFit="1" customWidth="1"/>
    <col min="4" max="4" width="6.140625" bestFit="1" customWidth="1"/>
    <col min="5" max="5" width="6.5703125" bestFit="1" customWidth="1"/>
    <col min="6" max="6" width="8.140625" bestFit="1" customWidth="1"/>
    <col min="7" max="7" width="4.5703125" bestFit="1" customWidth="1"/>
    <col min="8" max="8" width="11" bestFit="1" customWidth="1"/>
    <col min="9" max="9" width="7.28515625" bestFit="1" customWidth="1"/>
    <col min="10" max="10" width="9.42578125" bestFit="1" customWidth="1"/>
    <col min="11" max="11" width="9.42578125" customWidth="1"/>
    <col min="12" max="13" width="12.85546875" bestFit="1" customWidth="1"/>
    <col min="14" max="14" width="11.42578125" style="26"/>
    <col min="15" max="15" width="13.28515625" customWidth="1"/>
  </cols>
  <sheetData>
    <row r="1" spans="1:15" ht="30" x14ac:dyDescent="0.25">
      <c r="A1" s="15" t="s">
        <v>102</v>
      </c>
      <c r="B1" s="15" t="s">
        <v>103</v>
      </c>
      <c r="C1" s="15" t="s">
        <v>104</v>
      </c>
      <c r="D1" s="15" t="s">
        <v>27</v>
      </c>
      <c r="E1" s="15" t="s">
        <v>105</v>
      </c>
      <c r="F1" s="15" t="s">
        <v>106</v>
      </c>
      <c r="G1" s="15" t="s">
        <v>107</v>
      </c>
      <c r="H1" s="15" t="s">
        <v>108</v>
      </c>
      <c r="I1" s="15" t="s">
        <v>109</v>
      </c>
      <c r="J1" s="15" t="s">
        <v>110</v>
      </c>
      <c r="K1" s="19" t="s">
        <v>244</v>
      </c>
      <c r="L1" s="19" t="s">
        <v>242</v>
      </c>
      <c r="M1" s="19" t="s">
        <v>245</v>
      </c>
      <c r="N1" s="24" t="s">
        <v>241</v>
      </c>
      <c r="O1" s="19" t="s">
        <v>243</v>
      </c>
    </row>
    <row r="2" spans="1:15" x14ac:dyDescent="0.25">
      <c r="A2" s="17" t="s">
        <v>142</v>
      </c>
      <c r="B2" s="16">
        <v>20</v>
      </c>
      <c r="C2" s="16">
        <v>20</v>
      </c>
      <c r="D2" s="16">
        <v>2725</v>
      </c>
      <c r="E2" s="16" t="s">
        <v>143</v>
      </c>
      <c r="F2" s="16">
        <v>3.21</v>
      </c>
      <c r="G2" s="16" t="s">
        <v>144</v>
      </c>
      <c r="H2" s="16">
        <v>2.7</v>
      </c>
      <c r="I2" s="16" t="s">
        <v>145</v>
      </c>
      <c r="J2" s="16" t="s">
        <v>146</v>
      </c>
      <c r="K2" s="16">
        <v>24</v>
      </c>
      <c r="L2" s="16">
        <v>22</v>
      </c>
      <c r="M2" s="14">
        <f>B2+K2+L2</f>
        <v>66</v>
      </c>
      <c r="N2" s="25">
        <f>M2/F2</f>
        <v>20.560747663551403</v>
      </c>
      <c r="O2" s="20">
        <f>M2/H2</f>
        <v>24.444444444444443</v>
      </c>
    </row>
    <row r="3" spans="1:15" x14ac:dyDescent="0.25">
      <c r="A3" s="17" t="s">
        <v>236</v>
      </c>
      <c r="B3" s="16">
        <v>14</v>
      </c>
      <c r="C3" s="16">
        <v>18</v>
      </c>
      <c r="D3" s="16">
        <v>235</v>
      </c>
      <c r="E3" s="16" t="s">
        <v>112</v>
      </c>
      <c r="F3" s="16">
        <v>2.9</v>
      </c>
      <c r="G3" s="16" t="s">
        <v>148</v>
      </c>
      <c r="H3" s="16">
        <v>2.46</v>
      </c>
      <c r="I3" s="16" t="s">
        <v>149</v>
      </c>
      <c r="J3" s="16" t="s">
        <v>150</v>
      </c>
      <c r="K3" s="16">
        <v>24</v>
      </c>
      <c r="L3" s="16">
        <v>22</v>
      </c>
      <c r="M3" s="14">
        <f>B3+K3+L3</f>
        <v>60</v>
      </c>
      <c r="N3" s="25">
        <f>M3/F3</f>
        <v>20.689655172413794</v>
      </c>
      <c r="O3" s="20">
        <f>M3/H3</f>
        <v>24.390243902439025</v>
      </c>
    </row>
    <row r="4" spans="1:15" x14ac:dyDescent="0.25">
      <c r="A4" s="17" t="s">
        <v>133</v>
      </c>
      <c r="B4" s="16">
        <v>10</v>
      </c>
      <c r="C4" s="16">
        <v>7</v>
      </c>
      <c r="D4" s="16">
        <v>434</v>
      </c>
      <c r="E4" s="16" t="s">
        <v>117</v>
      </c>
      <c r="F4" s="18">
        <v>2.7719999999999998</v>
      </c>
      <c r="G4" s="16" t="s">
        <v>134</v>
      </c>
      <c r="H4" s="16">
        <v>2.36</v>
      </c>
      <c r="I4" s="16" t="s">
        <v>135</v>
      </c>
      <c r="J4" s="16" t="s">
        <v>136</v>
      </c>
      <c r="K4" s="16">
        <v>24</v>
      </c>
      <c r="L4" s="16">
        <v>22</v>
      </c>
      <c r="M4" s="14">
        <f>B4+K4+L4</f>
        <v>56</v>
      </c>
      <c r="N4" s="25">
        <f>M4/F4</f>
        <v>20.202020202020204</v>
      </c>
      <c r="O4" s="20">
        <f>M4/H4</f>
        <v>23.728813559322035</v>
      </c>
    </row>
    <row r="5" spans="1:15" x14ac:dyDescent="0.25">
      <c r="A5" s="17" t="s">
        <v>176</v>
      </c>
      <c r="B5" s="16">
        <v>12</v>
      </c>
      <c r="C5" s="16">
        <v>11</v>
      </c>
      <c r="D5" s="16">
        <v>145</v>
      </c>
      <c r="E5" s="16" t="s">
        <v>112</v>
      </c>
      <c r="F5" s="16">
        <v>2.9</v>
      </c>
      <c r="G5" s="16" t="s">
        <v>177</v>
      </c>
      <c r="H5" s="16">
        <v>2.46</v>
      </c>
      <c r="I5" s="16" t="s">
        <v>178</v>
      </c>
      <c r="J5" s="16" t="s">
        <v>179</v>
      </c>
      <c r="K5" s="16">
        <v>24</v>
      </c>
      <c r="L5" s="16">
        <v>22</v>
      </c>
      <c r="M5" s="14">
        <f>B5+K5+L5</f>
        <v>58</v>
      </c>
      <c r="N5" s="25">
        <f>M5/F5</f>
        <v>20</v>
      </c>
      <c r="O5" s="20">
        <f>M5/H5</f>
        <v>23.577235772357724</v>
      </c>
    </row>
    <row r="6" spans="1:15" x14ac:dyDescent="0.25">
      <c r="A6" s="17" t="s">
        <v>225</v>
      </c>
      <c r="B6" s="16">
        <v>11</v>
      </c>
      <c r="C6" s="16">
        <v>7</v>
      </c>
      <c r="D6" s="16">
        <v>200</v>
      </c>
      <c r="E6" s="16" t="s">
        <v>112</v>
      </c>
      <c r="F6" s="16">
        <v>2.9</v>
      </c>
      <c r="G6" s="16" t="s">
        <v>226</v>
      </c>
      <c r="H6" s="16">
        <v>2.46</v>
      </c>
      <c r="I6" s="16" t="s">
        <v>227</v>
      </c>
      <c r="J6" s="16" t="s">
        <v>228</v>
      </c>
      <c r="K6" s="16">
        <v>24</v>
      </c>
      <c r="L6" s="16">
        <v>22</v>
      </c>
      <c r="M6" s="14">
        <f>B6+K6+L6</f>
        <v>57</v>
      </c>
      <c r="N6" s="25">
        <f>M6/F6</f>
        <v>19.655172413793103</v>
      </c>
      <c r="O6" s="20">
        <f>M6/H6</f>
        <v>23.170731707317074</v>
      </c>
    </row>
    <row r="7" spans="1:15" x14ac:dyDescent="0.25">
      <c r="A7" s="17" t="s">
        <v>180</v>
      </c>
      <c r="B7" s="16">
        <v>6</v>
      </c>
      <c r="C7" s="16">
        <v>5</v>
      </c>
      <c r="D7" s="16">
        <v>307</v>
      </c>
      <c r="E7" s="16">
        <v>1</v>
      </c>
      <c r="F7" s="16">
        <v>2.66</v>
      </c>
      <c r="G7" s="16" t="s">
        <v>181</v>
      </c>
      <c r="H7" s="16">
        <v>2.2799999999999998</v>
      </c>
      <c r="I7" s="16" t="s">
        <v>182</v>
      </c>
      <c r="J7" s="16" t="s">
        <v>183</v>
      </c>
      <c r="K7" s="16">
        <v>24</v>
      </c>
      <c r="L7" s="16">
        <v>22</v>
      </c>
      <c r="M7" s="14">
        <f>B7+K7+L7</f>
        <v>52</v>
      </c>
      <c r="N7" s="25">
        <f>M7/F7</f>
        <v>19.548872180451127</v>
      </c>
      <c r="O7" s="20">
        <f>M7/H7</f>
        <v>22.807017543859651</v>
      </c>
    </row>
    <row r="8" spans="1:15" x14ac:dyDescent="0.25">
      <c r="A8" s="17" t="s">
        <v>207</v>
      </c>
      <c r="B8" s="16">
        <v>6</v>
      </c>
      <c r="C8" s="16">
        <v>5</v>
      </c>
      <c r="D8" s="16">
        <v>30</v>
      </c>
      <c r="E8" s="16">
        <v>1</v>
      </c>
      <c r="F8" s="16">
        <v>2.66</v>
      </c>
      <c r="G8" s="16" t="s">
        <v>181</v>
      </c>
      <c r="H8" s="16">
        <v>2.2799999999999998</v>
      </c>
      <c r="I8" s="16" t="s">
        <v>182</v>
      </c>
      <c r="J8" s="16" t="s">
        <v>183</v>
      </c>
      <c r="K8" s="16">
        <v>24</v>
      </c>
      <c r="L8" s="16">
        <v>22</v>
      </c>
      <c r="M8" s="14">
        <f>B8+K8+L8</f>
        <v>52</v>
      </c>
      <c r="N8" s="25">
        <f>M8/F8</f>
        <v>19.548872180451127</v>
      </c>
      <c r="O8" s="20">
        <f>M8/H8</f>
        <v>22.807017543859651</v>
      </c>
    </row>
    <row r="9" spans="1:15" x14ac:dyDescent="0.25">
      <c r="A9" s="17" t="s">
        <v>171</v>
      </c>
      <c r="B9" s="16">
        <v>15</v>
      </c>
      <c r="C9" s="16">
        <v>20</v>
      </c>
      <c r="D9" s="16">
        <v>410</v>
      </c>
      <c r="E9" s="16" t="s">
        <v>143</v>
      </c>
      <c r="F9" s="16">
        <v>3.21</v>
      </c>
      <c r="G9" s="16" t="s">
        <v>172</v>
      </c>
      <c r="H9" s="16">
        <v>2.7</v>
      </c>
      <c r="I9" s="16" t="s">
        <v>173</v>
      </c>
      <c r="J9" s="16" t="s">
        <v>174</v>
      </c>
      <c r="K9" s="16">
        <v>24</v>
      </c>
      <c r="L9" s="16">
        <v>22</v>
      </c>
      <c r="M9" s="14">
        <f>B9+K9+L9</f>
        <v>61</v>
      </c>
      <c r="N9" s="25">
        <f>M9/F9</f>
        <v>19.003115264797508</v>
      </c>
      <c r="O9" s="20">
        <f>M9/H9</f>
        <v>22.592592592592592</v>
      </c>
    </row>
    <row r="10" spans="1:15" x14ac:dyDescent="0.25">
      <c r="A10" s="17" t="s">
        <v>116</v>
      </c>
      <c r="B10" s="16">
        <v>7</v>
      </c>
      <c r="C10" s="16">
        <v>7</v>
      </c>
      <c r="D10" s="16">
        <v>50</v>
      </c>
      <c r="E10" s="16" t="s">
        <v>117</v>
      </c>
      <c r="F10" s="16">
        <v>2.77</v>
      </c>
      <c r="G10" s="16" t="s">
        <v>118</v>
      </c>
      <c r="H10" s="16">
        <v>2.36</v>
      </c>
      <c r="I10" s="16" t="s">
        <v>119</v>
      </c>
      <c r="J10" s="16" t="s">
        <v>120</v>
      </c>
      <c r="K10" s="16">
        <v>24</v>
      </c>
      <c r="L10" s="16">
        <v>22</v>
      </c>
      <c r="M10" s="14">
        <f>B10+K10+L10</f>
        <v>53</v>
      </c>
      <c r="N10" s="25">
        <f>M10/F10</f>
        <v>19.133574007220215</v>
      </c>
      <c r="O10" s="20">
        <f>M10/H10</f>
        <v>22.457627118644069</v>
      </c>
    </row>
    <row r="11" spans="1:15" x14ac:dyDescent="0.25">
      <c r="A11" s="17" t="s">
        <v>151</v>
      </c>
      <c r="B11" s="16">
        <v>7</v>
      </c>
      <c r="C11" s="16">
        <v>7</v>
      </c>
      <c r="D11" s="16">
        <v>50</v>
      </c>
      <c r="E11" s="16" t="s">
        <v>117</v>
      </c>
      <c r="F11" s="16">
        <v>2.77</v>
      </c>
      <c r="G11" s="16" t="s">
        <v>118</v>
      </c>
      <c r="H11" s="16">
        <v>2.36</v>
      </c>
      <c r="I11" s="16" t="s">
        <v>119</v>
      </c>
      <c r="J11" s="16" t="s">
        <v>120</v>
      </c>
      <c r="K11" s="16">
        <v>24</v>
      </c>
      <c r="L11" s="16">
        <v>22</v>
      </c>
      <c r="M11" s="14">
        <f>B11+K11+L11</f>
        <v>53</v>
      </c>
      <c r="N11" s="25">
        <f>M11/F11</f>
        <v>19.133574007220215</v>
      </c>
      <c r="O11" s="20">
        <f>M11/H11</f>
        <v>22.457627118644069</v>
      </c>
    </row>
    <row r="12" spans="1:15" x14ac:dyDescent="0.25">
      <c r="A12" s="17" t="s">
        <v>198</v>
      </c>
      <c r="B12" s="16">
        <v>7</v>
      </c>
      <c r="C12" s="16">
        <v>7</v>
      </c>
      <c r="D12" s="16">
        <v>50</v>
      </c>
      <c r="E12" s="16" t="s">
        <v>117</v>
      </c>
      <c r="F12" s="16">
        <v>2.77</v>
      </c>
      <c r="G12" s="16" t="s">
        <v>118</v>
      </c>
      <c r="H12" s="16">
        <v>2.36</v>
      </c>
      <c r="I12" s="16" t="s">
        <v>119</v>
      </c>
      <c r="J12" s="16" t="s">
        <v>120</v>
      </c>
      <c r="K12" s="16">
        <v>24</v>
      </c>
      <c r="L12" s="16">
        <v>22</v>
      </c>
      <c r="M12" s="14">
        <f>B12+K12+L12</f>
        <v>53</v>
      </c>
      <c r="N12" s="25">
        <f>M12/F12</f>
        <v>19.133574007220215</v>
      </c>
      <c r="O12" s="20">
        <f>M12/H12</f>
        <v>22.457627118644069</v>
      </c>
    </row>
    <row r="13" spans="1:15" x14ac:dyDescent="0.25">
      <c r="A13" s="17" t="s">
        <v>111</v>
      </c>
      <c r="B13" s="16">
        <v>8</v>
      </c>
      <c r="C13" s="16">
        <v>12</v>
      </c>
      <c r="D13" s="16">
        <v>45</v>
      </c>
      <c r="E13" s="16" t="s">
        <v>112</v>
      </c>
      <c r="F13" s="16">
        <v>2.9</v>
      </c>
      <c r="G13" s="16" t="s">
        <v>113</v>
      </c>
      <c r="H13" s="16">
        <v>2.46</v>
      </c>
      <c r="I13" s="16" t="s">
        <v>114</v>
      </c>
      <c r="J13" s="16" t="s">
        <v>115</v>
      </c>
      <c r="K13" s="16">
        <v>24</v>
      </c>
      <c r="L13" s="16">
        <v>22</v>
      </c>
      <c r="M13" s="14">
        <f>B13+K13+L13</f>
        <v>54</v>
      </c>
      <c r="N13" s="25">
        <f>M13/F13</f>
        <v>18.620689655172413</v>
      </c>
      <c r="O13" s="20">
        <f>M13/H13</f>
        <v>21.951219512195124</v>
      </c>
    </row>
    <row r="14" spans="1:15" x14ac:dyDescent="0.25">
      <c r="A14" s="17" t="s">
        <v>230</v>
      </c>
      <c r="B14" s="16">
        <v>10</v>
      </c>
      <c r="C14" s="16">
        <v>9</v>
      </c>
      <c r="D14" s="16">
        <v>150</v>
      </c>
      <c r="E14" s="16" t="s">
        <v>231</v>
      </c>
      <c r="F14" s="16">
        <v>3.04</v>
      </c>
      <c r="G14" s="16" t="s">
        <v>232</v>
      </c>
      <c r="H14" s="16">
        <v>2.57</v>
      </c>
      <c r="I14" s="16" t="s">
        <v>233</v>
      </c>
      <c r="J14" s="16" t="s">
        <v>183</v>
      </c>
      <c r="K14" s="16">
        <v>24</v>
      </c>
      <c r="L14" s="16">
        <v>22</v>
      </c>
      <c r="M14" s="14">
        <f>B14+K14+L14</f>
        <v>56</v>
      </c>
      <c r="N14" s="25">
        <f>M14/F14</f>
        <v>18.421052631578949</v>
      </c>
      <c r="O14" s="20">
        <f>M14/H14</f>
        <v>21.789883268482491</v>
      </c>
    </row>
    <row r="15" spans="1:15" x14ac:dyDescent="0.25">
      <c r="A15" s="17" t="s">
        <v>156</v>
      </c>
      <c r="B15" s="16">
        <v>12</v>
      </c>
      <c r="C15" s="16">
        <v>10</v>
      </c>
      <c r="D15" s="16">
        <v>270</v>
      </c>
      <c r="E15" s="16" t="s">
        <v>143</v>
      </c>
      <c r="F15" s="16">
        <v>3.21</v>
      </c>
      <c r="G15" s="16" t="s">
        <v>157</v>
      </c>
      <c r="H15" s="16">
        <v>2.7</v>
      </c>
      <c r="I15" s="16" t="s">
        <v>158</v>
      </c>
      <c r="J15" s="16" t="s">
        <v>159</v>
      </c>
      <c r="K15" s="16">
        <v>24</v>
      </c>
      <c r="L15" s="16">
        <v>22</v>
      </c>
      <c r="M15" s="14">
        <f>B15+K15+L15</f>
        <v>58</v>
      </c>
      <c r="N15" s="25">
        <f>M15/F15</f>
        <v>18.068535825545172</v>
      </c>
      <c r="O15" s="20">
        <f>M15/H15</f>
        <v>21.481481481481481</v>
      </c>
    </row>
    <row r="16" spans="1:15" x14ac:dyDescent="0.25">
      <c r="A16" s="17" t="s">
        <v>170</v>
      </c>
      <c r="B16" s="16">
        <v>12</v>
      </c>
      <c r="C16" s="16">
        <v>15</v>
      </c>
      <c r="D16" s="16">
        <v>135</v>
      </c>
      <c r="E16" s="16" t="s">
        <v>143</v>
      </c>
      <c r="F16" s="16">
        <v>3.21</v>
      </c>
      <c r="G16" s="16" t="s">
        <v>157</v>
      </c>
      <c r="H16" s="16">
        <v>2.7</v>
      </c>
      <c r="I16" s="16" t="s">
        <v>158</v>
      </c>
      <c r="J16" s="16" t="s">
        <v>159</v>
      </c>
      <c r="K16" s="16">
        <v>24</v>
      </c>
      <c r="L16" s="16">
        <v>22</v>
      </c>
      <c r="M16" s="14">
        <f>B16+K16+L16</f>
        <v>58</v>
      </c>
      <c r="N16" s="25">
        <f>M16/F16</f>
        <v>18.068535825545172</v>
      </c>
      <c r="O16" s="20">
        <f>M16/H16</f>
        <v>21.481481481481481</v>
      </c>
    </row>
    <row r="17" spans="1:15" ht="17.25" x14ac:dyDescent="0.25">
      <c r="A17" s="16" t="s">
        <v>121</v>
      </c>
      <c r="B17" s="16">
        <v>13</v>
      </c>
      <c r="C17" s="16">
        <v>11</v>
      </c>
      <c r="D17" s="16">
        <v>1436</v>
      </c>
      <c r="E17" s="16">
        <v>1</v>
      </c>
      <c r="F17" s="16">
        <v>2.66</v>
      </c>
      <c r="G17" s="16" t="s">
        <v>122</v>
      </c>
      <c r="H17" s="16">
        <v>2.23</v>
      </c>
      <c r="I17" s="16" t="s">
        <v>123</v>
      </c>
      <c r="J17" s="16" t="s">
        <v>124</v>
      </c>
      <c r="K17" s="16">
        <v>24</v>
      </c>
      <c r="L17" s="16">
        <v>10</v>
      </c>
      <c r="M17" s="14">
        <f>B17+K17+L17</f>
        <v>47</v>
      </c>
      <c r="N17" s="25">
        <f>M17/F17</f>
        <v>17.669172932330827</v>
      </c>
      <c r="O17" s="20">
        <f>M17/H17</f>
        <v>21.076233183856502</v>
      </c>
    </row>
    <row r="18" spans="1:15" x14ac:dyDescent="0.25">
      <c r="A18" s="17" t="s">
        <v>165</v>
      </c>
      <c r="B18" s="16">
        <v>13</v>
      </c>
      <c r="C18" s="16">
        <v>12</v>
      </c>
      <c r="D18" s="16">
        <v>470</v>
      </c>
      <c r="E18" s="16" t="s">
        <v>166</v>
      </c>
      <c r="F18" s="16">
        <v>3.42</v>
      </c>
      <c r="G18" s="16" t="s">
        <v>167</v>
      </c>
      <c r="H18" s="16">
        <v>2.86</v>
      </c>
      <c r="I18" s="16" t="s">
        <v>168</v>
      </c>
      <c r="J18" s="16" t="s">
        <v>169</v>
      </c>
      <c r="K18" s="16">
        <v>24</v>
      </c>
      <c r="L18" s="16">
        <v>22</v>
      </c>
      <c r="M18" s="14">
        <f>B18+K18+L18</f>
        <v>59</v>
      </c>
      <c r="N18" s="25">
        <f>M18/F18</f>
        <v>17.251461988304094</v>
      </c>
      <c r="O18" s="20">
        <f>M18/H18</f>
        <v>20.62937062937063</v>
      </c>
    </row>
    <row r="19" spans="1:15" x14ac:dyDescent="0.25">
      <c r="A19" s="17" t="s">
        <v>199</v>
      </c>
      <c r="B19" s="16">
        <v>9</v>
      </c>
      <c r="C19" s="16">
        <v>8</v>
      </c>
      <c r="D19" s="16">
        <v>90</v>
      </c>
      <c r="E19" s="16" t="s">
        <v>143</v>
      </c>
      <c r="F19" s="16">
        <v>3.21</v>
      </c>
      <c r="G19" s="16" t="s">
        <v>200</v>
      </c>
      <c r="H19" s="16">
        <v>2.7</v>
      </c>
      <c r="I19" s="16" t="s">
        <v>201</v>
      </c>
      <c r="J19" s="16" t="s">
        <v>202</v>
      </c>
      <c r="K19" s="16">
        <v>24</v>
      </c>
      <c r="L19" s="16">
        <v>22</v>
      </c>
      <c r="M19" s="14">
        <f>B19+K19+L19</f>
        <v>55</v>
      </c>
      <c r="N19" s="25">
        <f>M19/F19</f>
        <v>17.133956386292834</v>
      </c>
      <c r="O19" s="20">
        <f>M19/H19</f>
        <v>20.37037037037037</v>
      </c>
    </row>
    <row r="20" spans="1:15" ht="17.25" x14ac:dyDescent="0.25">
      <c r="A20" s="16" t="s">
        <v>237</v>
      </c>
      <c r="B20" s="16">
        <v>12</v>
      </c>
      <c r="C20" s="16">
        <v>10</v>
      </c>
      <c r="D20" s="16">
        <v>670</v>
      </c>
      <c r="E20" s="16">
        <v>1</v>
      </c>
      <c r="F20" s="16">
        <v>2.66</v>
      </c>
      <c r="G20" s="16" t="s">
        <v>238</v>
      </c>
      <c r="H20" s="16">
        <v>2.2799999999999998</v>
      </c>
      <c r="I20" s="16" t="s">
        <v>239</v>
      </c>
      <c r="J20" s="16" t="s">
        <v>240</v>
      </c>
      <c r="K20" s="16">
        <v>24</v>
      </c>
      <c r="L20" s="16">
        <v>10</v>
      </c>
      <c r="M20" s="14">
        <f>B20+K20+L20</f>
        <v>46</v>
      </c>
      <c r="N20" s="25">
        <f>M20/F20</f>
        <v>17.293233082706767</v>
      </c>
      <c r="O20" s="20">
        <f>M20/H20</f>
        <v>20.17543859649123</v>
      </c>
    </row>
    <row r="21" spans="1:15" x14ac:dyDescent="0.25">
      <c r="A21" s="17" t="s">
        <v>189</v>
      </c>
      <c r="B21" s="16">
        <v>15</v>
      </c>
      <c r="C21" s="16">
        <v>14</v>
      </c>
      <c r="D21" s="16">
        <v>820</v>
      </c>
      <c r="E21" s="16" t="s">
        <v>190</v>
      </c>
      <c r="F21" s="16">
        <v>3.66</v>
      </c>
      <c r="G21" s="16" t="s">
        <v>191</v>
      </c>
      <c r="H21" s="16">
        <v>3.04</v>
      </c>
      <c r="I21" s="16" t="s">
        <v>192</v>
      </c>
      <c r="J21" s="16" t="s">
        <v>193</v>
      </c>
      <c r="K21" s="16">
        <v>24</v>
      </c>
      <c r="L21" s="16">
        <v>22</v>
      </c>
      <c r="M21" s="14">
        <f>B21+K21+L21</f>
        <v>61</v>
      </c>
      <c r="N21" s="25">
        <f>M21/F21</f>
        <v>16.666666666666664</v>
      </c>
      <c r="O21" s="20">
        <f>M21/H21</f>
        <v>20.065789473684209</v>
      </c>
    </row>
    <row r="22" spans="1:15" x14ac:dyDescent="0.25">
      <c r="A22" s="17" t="s">
        <v>129</v>
      </c>
      <c r="B22" s="16">
        <v>24</v>
      </c>
      <c r="C22" s="16">
        <v>0</v>
      </c>
      <c r="D22" s="16">
        <v>0</v>
      </c>
      <c r="E22" s="16" t="s">
        <v>112</v>
      </c>
      <c r="F22" s="16">
        <v>2.9</v>
      </c>
      <c r="G22" s="16" t="s">
        <v>130</v>
      </c>
      <c r="H22" s="16">
        <v>2.46</v>
      </c>
      <c r="I22" s="16" t="s">
        <v>131</v>
      </c>
      <c r="J22" s="16" t="s">
        <v>132</v>
      </c>
      <c r="K22" s="16">
        <v>24</v>
      </c>
      <c r="L22" s="16"/>
      <c r="M22" s="14">
        <f>B22+K22+L22</f>
        <v>48</v>
      </c>
      <c r="N22" s="25">
        <f>M22/F22</f>
        <v>16.551724137931036</v>
      </c>
      <c r="O22" s="20">
        <f>M22/H22</f>
        <v>19.512195121951219</v>
      </c>
    </row>
    <row r="23" spans="1:15" x14ac:dyDescent="0.25">
      <c r="A23" s="17" t="s">
        <v>147</v>
      </c>
      <c r="B23" s="16">
        <v>14</v>
      </c>
      <c r="C23" s="16">
        <v>6</v>
      </c>
      <c r="D23" s="16">
        <v>458</v>
      </c>
      <c r="E23" s="16" t="s">
        <v>112</v>
      </c>
      <c r="F23" s="16">
        <v>2.9</v>
      </c>
      <c r="G23" s="16" t="s">
        <v>148</v>
      </c>
      <c r="H23" s="16">
        <v>2.46</v>
      </c>
      <c r="I23" s="16" t="s">
        <v>149</v>
      </c>
      <c r="J23" s="16" t="s">
        <v>150</v>
      </c>
      <c r="K23" s="16">
        <v>24</v>
      </c>
      <c r="L23" s="16">
        <v>10</v>
      </c>
      <c r="M23" s="14">
        <f>B23+K23+L23</f>
        <v>48</v>
      </c>
      <c r="N23" s="25">
        <f>M23/F23</f>
        <v>16.551724137931036</v>
      </c>
      <c r="O23" s="20">
        <f>M23/H23</f>
        <v>19.512195121951219</v>
      </c>
    </row>
    <row r="24" spans="1:15" x14ac:dyDescent="0.25">
      <c r="A24" s="17" t="s">
        <v>186</v>
      </c>
      <c r="B24" s="16">
        <v>14</v>
      </c>
      <c r="C24" s="16">
        <v>18</v>
      </c>
      <c r="D24" s="16">
        <v>530</v>
      </c>
      <c r="E24" s="16" t="s">
        <v>112</v>
      </c>
      <c r="F24" s="16">
        <v>2.9</v>
      </c>
      <c r="G24" s="16" t="s">
        <v>148</v>
      </c>
      <c r="H24" s="16">
        <v>2.46</v>
      </c>
      <c r="I24" s="16" t="s">
        <v>149</v>
      </c>
      <c r="J24" s="16" t="s">
        <v>150</v>
      </c>
      <c r="K24" s="16">
        <v>24</v>
      </c>
      <c r="L24" s="16">
        <v>10</v>
      </c>
      <c r="M24" s="14">
        <f>B24+K24+L24</f>
        <v>48</v>
      </c>
      <c r="N24" s="25">
        <f>M24/F24</f>
        <v>16.551724137931036</v>
      </c>
      <c r="O24" s="20">
        <f>M24/H24</f>
        <v>19.512195121951219</v>
      </c>
    </row>
    <row r="25" spans="1:15" x14ac:dyDescent="0.25">
      <c r="A25" s="17" t="s">
        <v>187</v>
      </c>
      <c r="B25" s="16">
        <v>14</v>
      </c>
      <c r="C25" s="16">
        <v>18</v>
      </c>
      <c r="D25" s="16">
        <v>750</v>
      </c>
      <c r="E25" s="16" t="s">
        <v>112</v>
      </c>
      <c r="F25" s="16">
        <v>2.9</v>
      </c>
      <c r="G25" s="16" t="s">
        <v>148</v>
      </c>
      <c r="H25" s="16">
        <v>2.46</v>
      </c>
      <c r="I25" s="16" t="s">
        <v>149</v>
      </c>
      <c r="J25" s="16" t="s">
        <v>150</v>
      </c>
      <c r="K25" s="16">
        <v>24</v>
      </c>
      <c r="L25" s="16">
        <v>10</v>
      </c>
      <c r="M25" s="14">
        <f>B25+K25+L25</f>
        <v>48</v>
      </c>
      <c r="N25" s="25">
        <f>M25/F25</f>
        <v>16.551724137931036</v>
      </c>
      <c r="O25" s="20">
        <f>M25/H25</f>
        <v>19.512195121951219</v>
      </c>
    </row>
    <row r="26" spans="1:15" x14ac:dyDescent="0.25">
      <c r="A26" s="17" t="s">
        <v>188</v>
      </c>
      <c r="B26" s="16">
        <v>14</v>
      </c>
      <c r="C26" s="16">
        <v>18</v>
      </c>
      <c r="D26" s="16">
        <v>972</v>
      </c>
      <c r="E26" s="16" t="s">
        <v>112</v>
      </c>
      <c r="F26" s="16">
        <v>2.9</v>
      </c>
      <c r="G26" s="16" t="s">
        <v>148</v>
      </c>
      <c r="H26" s="16">
        <v>2.46</v>
      </c>
      <c r="I26" s="16" t="s">
        <v>149</v>
      </c>
      <c r="J26" s="16" t="s">
        <v>150</v>
      </c>
      <c r="K26" s="16">
        <v>24</v>
      </c>
      <c r="L26" s="16">
        <v>10</v>
      </c>
      <c r="M26" s="14">
        <f>B26+K26+L26</f>
        <v>48</v>
      </c>
      <c r="N26" s="25">
        <f>M26/F26</f>
        <v>16.551724137931036</v>
      </c>
      <c r="O26" s="20">
        <f>M26/H26</f>
        <v>19.512195121951219</v>
      </c>
    </row>
    <row r="27" spans="1:15" x14ac:dyDescent="0.25">
      <c r="A27" s="17" t="s">
        <v>203</v>
      </c>
      <c r="B27" s="16">
        <v>25</v>
      </c>
      <c r="C27" s="16">
        <v>9</v>
      </c>
      <c r="D27" s="16">
        <v>5</v>
      </c>
      <c r="E27" s="16" t="s">
        <v>190</v>
      </c>
      <c r="F27" s="16">
        <v>3.66</v>
      </c>
      <c r="G27" s="16" t="s">
        <v>204</v>
      </c>
      <c r="H27" s="16">
        <v>3.04</v>
      </c>
      <c r="I27" s="16" t="s">
        <v>205</v>
      </c>
      <c r="J27" s="16" t="s">
        <v>206</v>
      </c>
      <c r="K27" s="16">
        <v>24</v>
      </c>
      <c r="L27" s="16">
        <v>10</v>
      </c>
      <c r="M27" s="14">
        <f>B27+K27+L27</f>
        <v>59</v>
      </c>
      <c r="N27" s="25">
        <f>M27/F27</f>
        <v>16.120218579234972</v>
      </c>
      <c r="O27" s="20">
        <f>M27/H27</f>
        <v>19.407894736842106</v>
      </c>
    </row>
    <row r="28" spans="1:15" x14ac:dyDescent="0.25">
      <c r="A28" s="17" t="s">
        <v>160</v>
      </c>
      <c r="B28" s="16">
        <v>17</v>
      </c>
      <c r="C28" s="16">
        <v>16</v>
      </c>
      <c r="D28" s="16">
        <v>1440</v>
      </c>
      <c r="E28" s="16" t="s">
        <v>161</v>
      </c>
      <c r="F28" s="16">
        <v>3.95</v>
      </c>
      <c r="G28" s="16" t="s">
        <v>162</v>
      </c>
      <c r="H28" s="16">
        <v>3.27</v>
      </c>
      <c r="I28" s="16" t="s">
        <v>163</v>
      </c>
      <c r="J28" s="16" t="s">
        <v>164</v>
      </c>
      <c r="K28" s="16">
        <v>24</v>
      </c>
      <c r="L28" s="16">
        <v>22</v>
      </c>
      <c r="M28" s="14">
        <f>B28+K28+L28</f>
        <v>63</v>
      </c>
      <c r="N28" s="25">
        <f>M28/F28</f>
        <v>15.949367088607595</v>
      </c>
      <c r="O28" s="20">
        <f>M28/H28</f>
        <v>19.26605504587156</v>
      </c>
    </row>
    <row r="29" spans="1:15" ht="17.25" x14ac:dyDescent="0.25">
      <c r="A29" s="16" t="s">
        <v>234</v>
      </c>
      <c r="B29" s="16">
        <v>12</v>
      </c>
      <c r="C29" s="16">
        <v>7</v>
      </c>
      <c r="D29" s="16">
        <v>750</v>
      </c>
      <c r="E29" s="16" t="s">
        <v>112</v>
      </c>
      <c r="F29" s="16">
        <v>2.9</v>
      </c>
      <c r="G29" s="16" t="s">
        <v>177</v>
      </c>
      <c r="H29" s="16">
        <v>2.46</v>
      </c>
      <c r="I29" s="16" t="s">
        <v>178</v>
      </c>
      <c r="J29" s="16" t="s">
        <v>179</v>
      </c>
      <c r="K29" s="16">
        <v>24</v>
      </c>
      <c r="L29" s="16">
        <v>10</v>
      </c>
      <c r="M29" s="14">
        <f>B29+K29+L29</f>
        <v>46</v>
      </c>
      <c r="N29" s="25">
        <f>M29/F29</f>
        <v>15.862068965517242</v>
      </c>
      <c r="O29" s="20">
        <f>M29/H29</f>
        <v>18.699186991869919</v>
      </c>
    </row>
    <row r="30" spans="1:15" x14ac:dyDescent="0.25">
      <c r="A30" s="17" t="s">
        <v>137</v>
      </c>
      <c r="B30" s="16">
        <v>19</v>
      </c>
      <c r="C30" s="16">
        <v>18</v>
      </c>
      <c r="D30" s="16">
        <v>2500</v>
      </c>
      <c r="E30" s="16" t="s">
        <v>138</v>
      </c>
      <c r="F30" s="16">
        <v>4.32</v>
      </c>
      <c r="G30" s="16" t="s">
        <v>139</v>
      </c>
      <c r="H30" s="16">
        <v>3.55</v>
      </c>
      <c r="I30" s="16" t="s">
        <v>140</v>
      </c>
      <c r="J30" s="16" t="s">
        <v>141</v>
      </c>
      <c r="K30" s="16">
        <v>24</v>
      </c>
      <c r="L30" s="16">
        <v>22</v>
      </c>
      <c r="M30" s="14">
        <f>B30+K30+L30</f>
        <v>65</v>
      </c>
      <c r="N30" s="25">
        <f>M30/F30</f>
        <v>15.046296296296296</v>
      </c>
      <c r="O30" s="20">
        <f>M30/H30</f>
        <v>18.30985915492958</v>
      </c>
    </row>
    <row r="31" spans="1:15" ht="17.25" x14ac:dyDescent="0.25">
      <c r="A31" s="16" t="s">
        <v>152</v>
      </c>
      <c r="B31" s="16">
        <v>13</v>
      </c>
      <c r="C31" s="16">
        <v>10</v>
      </c>
      <c r="D31" s="16">
        <v>1446</v>
      </c>
      <c r="E31" s="16" t="s">
        <v>143</v>
      </c>
      <c r="F31" s="16">
        <v>3.21</v>
      </c>
      <c r="G31" s="16" t="s">
        <v>153</v>
      </c>
      <c r="H31" s="16">
        <v>2.7</v>
      </c>
      <c r="I31" s="16" t="s">
        <v>154</v>
      </c>
      <c r="J31" s="16" t="s">
        <v>155</v>
      </c>
      <c r="K31" s="16">
        <v>24</v>
      </c>
      <c r="L31" s="16">
        <v>10</v>
      </c>
      <c r="M31" s="14">
        <f>B31+K31+L31</f>
        <v>47</v>
      </c>
      <c r="N31" s="25">
        <f>M31/F31</f>
        <v>14.641744548286605</v>
      </c>
      <c r="O31" s="20">
        <f>M31/H31</f>
        <v>17.407407407407405</v>
      </c>
    </row>
    <row r="32" spans="1:15" x14ac:dyDescent="0.25">
      <c r="A32" s="17" t="s">
        <v>125</v>
      </c>
      <c r="B32" s="16">
        <v>18</v>
      </c>
      <c r="C32" s="16">
        <v>0</v>
      </c>
      <c r="D32" s="16">
        <v>0</v>
      </c>
      <c r="E32" s="16" t="s">
        <v>112</v>
      </c>
      <c r="F32" s="16">
        <v>2.9</v>
      </c>
      <c r="G32" s="16" t="s">
        <v>126</v>
      </c>
      <c r="H32" s="16">
        <v>2.46</v>
      </c>
      <c r="I32" s="16" t="s">
        <v>127</v>
      </c>
      <c r="J32" s="16" t="s">
        <v>128</v>
      </c>
      <c r="K32" s="16">
        <v>24</v>
      </c>
      <c r="L32" s="16"/>
      <c r="M32" s="14">
        <f>B32+K32+L32</f>
        <v>42</v>
      </c>
      <c r="N32" s="25">
        <f>M32/F32</f>
        <v>14.482758620689655</v>
      </c>
      <c r="O32" s="20">
        <f>M32/H32</f>
        <v>17.073170731707318</v>
      </c>
    </row>
    <row r="33" spans="1:15" x14ac:dyDescent="0.25">
      <c r="A33" s="17" t="s">
        <v>184</v>
      </c>
      <c r="B33" s="16">
        <v>8</v>
      </c>
      <c r="C33" s="16">
        <v>12</v>
      </c>
      <c r="D33" s="16">
        <v>253</v>
      </c>
      <c r="E33" s="16" t="s">
        <v>112</v>
      </c>
      <c r="F33" s="16">
        <v>2.9</v>
      </c>
      <c r="G33" s="16" t="s">
        <v>113</v>
      </c>
      <c r="H33" s="16">
        <v>2.46</v>
      </c>
      <c r="I33" s="16" t="s">
        <v>114</v>
      </c>
      <c r="J33" s="16" t="s">
        <v>115</v>
      </c>
      <c r="K33" s="16">
        <v>24</v>
      </c>
      <c r="L33" s="16">
        <v>10</v>
      </c>
      <c r="M33" s="14">
        <f>B33+K33+L33</f>
        <v>42</v>
      </c>
      <c r="N33" s="25">
        <f>M33/F33</f>
        <v>14.482758620689655</v>
      </c>
      <c r="O33" s="20">
        <f>M33/H33</f>
        <v>17.073170731707318</v>
      </c>
    </row>
    <row r="34" spans="1:15" x14ac:dyDescent="0.25">
      <c r="A34" s="17" t="s">
        <v>185</v>
      </c>
      <c r="B34" s="16">
        <v>8</v>
      </c>
      <c r="C34" s="16">
        <v>12</v>
      </c>
      <c r="D34" s="16">
        <v>407</v>
      </c>
      <c r="E34" s="16" t="s">
        <v>112</v>
      </c>
      <c r="F34" s="16">
        <v>2.9</v>
      </c>
      <c r="G34" s="16" t="s">
        <v>113</v>
      </c>
      <c r="H34" s="16">
        <v>2.46</v>
      </c>
      <c r="I34" s="16" t="s">
        <v>114</v>
      </c>
      <c r="J34" s="16" t="s">
        <v>115</v>
      </c>
      <c r="K34" s="16">
        <v>24</v>
      </c>
      <c r="L34" s="16">
        <v>10</v>
      </c>
      <c r="M34" s="14">
        <f>B34+K34+L34</f>
        <v>42</v>
      </c>
      <c r="N34" s="25">
        <f>M34/F34</f>
        <v>14.482758620689655</v>
      </c>
      <c r="O34" s="20">
        <f>M34/H34</f>
        <v>17.073170731707318</v>
      </c>
    </row>
    <row r="35" spans="1:15" ht="17.25" x14ac:dyDescent="0.25">
      <c r="A35" s="16" t="s">
        <v>194</v>
      </c>
      <c r="B35" s="16">
        <v>16</v>
      </c>
      <c r="C35" s="16">
        <v>14</v>
      </c>
      <c r="D35" s="16">
        <v>375</v>
      </c>
      <c r="E35" s="16" t="s">
        <v>190</v>
      </c>
      <c r="F35" s="16">
        <v>3.66</v>
      </c>
      <c r="G35" s="16" t="s">
        <v>195</v>
      </c>
      <c r="H35" s="16">
        <v>3.04</v>
      </c>
      <c r="I35" s="16" t="s">
        <v>196</v>
      </c>
      <c r="J35" s="16" t="s">
        <v>197</v>
      </c>
      <c r="K35" s="16">
        <v>24</v>
      </c>
      <c r="L35" s="16">
        <v>10</v>
      </c>
      <c r="M35" s="14">
        <f>B35+K35+L35</f>
        <v>50</v>
      </c>
      <c r="N35" s="25">
        <f>M35/F35</f>
        <v>13.66120218579235</v>
      </c>
      <c r="O35" s="20">
        <f>M35/H35</f>
        <v>16.44736842105263</v>
      </c>
    </row>
    <row r="36" spans="1:15" x14ac:dyDescent="0.25">
      <c r="A36" s="17" t="s">
        <v>175</v>
      </c>
      <c r="B36" s="16">
        <v>13</v>
      </c>
      <c r="C36" s="16">
        <v>12</v>
      </c>
      <c r="D36" s="16">
        <v>785</v>
      </c>
      <c r="E36" s="16" t="s">
        <v>166</v>
      </c>
      <c r="F36" s="16">
        <v>3.42</v>
      </c>
      <c r="G36" s="16" t="s">
        <v>167</v>
      </c>
      <c r="H36" s="16">
        <v>2.86</v>
      </c>
      <c r="I36" s="16" t="s">
        <v>168</v>
      </c>
      <c r="J36" s="16" t="s">
        <v>169</v>
      </c>
      <c r="K36" s="16">
        <v>24</v>
      </c>
      <c r="L36" s="16">
        <v>10</v>
      </c>
      <c r="M36" s="14">
        <f>B36+K36+L36</f>
        <v>47</v>
      </c>
      <c r="N36" s="25">
        <f>M36/F36</f>
        <v>13.742690058479532</v>
      </c>
      <c r="O36" s="20">
        <f>M36/H36</f>
        <v>16.433566433566433</v>
      </c>
    </row>
    <row r="37" spans="1:15" ht="17.25" x14ac:dyDescent="0.25">
      <c r="A37" s="16" t="s">
        <v>229</v>
      </c>
      <c r="B37" s="16">
        <v>13</v>
      </c>
      <c r="C37" s="16">
        <v>11</v>
      </c>
      <c r="D37" s="16">
        <v>580</v>
      </c>
      <c r="E37" s="16" t="s">
        <v>166</v>
      </c>
      <c r="F37" s="16">
        <v>3.42</v>
      </c>
      <c r="G37" s="16" t="s">
        <v>167</v>
      </c>
      <c r="H37" s="16">
        <v>2.86</v>
      </c>
      <c r="I37" s="16" t="s">
        <v>168</v>
      </c>
      <c r="J37" s="16" t="s">
        <v>169</v>
      </c>
      <c r="K37" s="16">
        <v>24</v>
      </c>
      <c r="L37" s="16">
        <v>10</v>
      </c>
      <c r="M37" s="14">
        <f>B37+K37+L37</f>
        <v>47</v>
      </c>
      <c r="N37" s="25">
        <f>M37/F37</f>
        <v>13.742690058479532</v>
      </c>
      <c r="O37" s="20">
        <f>M37/H37</f>
        <v>16.433566433566433</v>
      </c>
    </row>
    <row r="38" spans="1:15" ht="17.25" x14ac:dyDescent="0.25">
      <c r="A38" s="16" t="s">
        <v>235</v>
      </c>
      <c r="B38" s="16">
        <v>17</v>
      </c>
      <c r="C38" s="16">
        <v>15</v>
      </c>
      <c r="D38" s="16">
        <v>1800</v>
      </c>
      <c r="E38" s="16" t="s">
        <v>161</v>
      </c>
      <c r="F38" s="16">
        <v>3.95</v>
      </c>
      <c r="G38" s="16" t="s">
        <v>162</v>
      </c>
      <c r="H38" s="16">
        <v>3.27</v>
      </c>
      <c r="I38" s="16" t="s">
        <v>163</v>
      </c>
      <c r="J38" s="16" t="s">
        <v>164</v>
      </c>
      <c r="K38" s="16">
        <v>24</v>
      </c>
      <c r="L38" s="16">
        <v>10</v>
      </c>
      <c r="M38" s="14">
        <f>B38+K38+L38</f>
        <v>51</v>
      </c>
      <c r="N38" s="25">
        <f>M38/F38</f>
        <v>12.911392405063291</v>
      </c>
      <c r="O38" s="20">
        <f>M38/H38</f>
        <v>15.596330275229358</v>
      </c>
    </row>
    <row r="39" spans="1:15" x14ac:dyDescent="0.25">
      <c r="A39" s="17" t="s">
        <v>224</v>
      </c>
      <c r="B39" s="16">
        <v>19</v>
      </c>
      <c r="C39" s="16">
        <v>18</v>
      </c>
      <c r="D39" s="16">
        <v>3405</v>
      </c>
      <c r="E39" s="16" t="s">
        <v>138</v>
      </c>
      <c r="F39" s="16">
        <v>4.32</v>
      </c>
      <c r="G39" s="16" t="s">
        <v>139</v>
      </c>
      <c r="H39" s="16">
        <v>3.55</v>
      </c>
      <c r="I39" s="16" t="s">
        <v>140</v>
      </c>
      <c r="J39" s="16" t="s">
        <v>141</v>
      </c>
      <c r="K39" s="16">
        <v>24</v>
      </c>
      <c r="L39" s="16">
        <v>10</v>
      </c>
      <c r="M39" s="14">
        <f>B39+K39+L39</f>
        <v>53</v>
      </c>
      <c r="N39" s="25">
        <f>M39/F39</f>
        <v>12.268518518518517</v>
      </c>
      <c r="O39" s="20">
        <f>M39/H39</f>
        <v>14.929577464788734</v>
      </c>
    </row>
    <row r="40" spans="1:15" x14ac:dyDescent="0.25">
      <c r="A40" s="17" t="s">
        <v>220</v>
      </c>
      <c r="B40" s="16">
        <v>17</v>
      </c>
      <c r="C40" s="16">
        <v>15</v>
      </c>
      <c r="D40" s="16">
        <v>2240</v>
      </c>
      <c r="E40" s="16" t="s">
        <v>138</v>
      </c>
      <c r="F40" s="16">
        <v>4.32</v>
      </c>
      <c r="G40" s="16" t="s">
        <v>221</v>
      </c>
      <c r="H40" s="16">
        <v>3.55</v>
      </c>
      <c r="I40" s="16" t="s">
        <v>222</v>
      </c>
      <c r="J40" s="16" t="s">
        <v>223</v>
      </c>
      <c r="K40" s="16">
        <v>24</v>
      </c>
      <c r="L40" s="16">
        <v>10</v>
      </c>
      <c r="M40" s="14">
        <f>B40+K40+L40</f>
        <v>51</v>
      </c>
      <c r="N40" s="25">
        <f>M40/F40</f>
        <v>11.805555555555555</v>
      </c>
      <c r="O40" s="20">
        <f>M40/H40</f>
        <v>14.366197183098592</v>
      </c>
    </row>
    <row r="41" spans="1:15" x14ac:dyDescent="0.25">
      <c r="A41" s="17" t="s">
        <v>216</v>
      </c>
      <c r="B41" s="16">
        <v>15</v>
      </c>
      <c r="C41" s="16">
        <v>13</v>
      </c>
      <c r="D41" s="16">
        <v>1409</v>
      </c>
      <c r="E41" s="16" t="s">
        <v>138</v>
      </c>
      <c r="F41" s="16">
        <v>4.32</v>
      </c>
      <c r="G41" s="16" t="s">
        <v>217</v>
      </c>
      <c r="H41" s="16">
        <v>3.55</v>
      </c>
      <c r="I41" s="16" t="s">
        <v>218</v>
      </c>
      <c r="J41" s="16" t="s">
        <v>219</v>
      </c>
      <c r="K41" s="16">
        <v>24</v>
      </c>
      <c r="L41" s="16">
        <v>10</v>
      </c>
      <c r="M41" s="14">
        <f>B41+K41+L41</f>
        <v>49</v>
      </c>
      <c r="N41" s="25">
        <f>M41/F41</f>
        <v>11.342592592592592</v>
      </c>
      <c r="O41" s="20">
        <f>M41/H41</f>
        <v>13.802816901408452</v>
      </c>
    </row>
    <row r="42" spans="1:15" x14ac:dyDescent="0.25">
      <c r="A42" s="17" t="s">
        <v>212</v>
      </c>
      <c r="B42" s="16">
        <v>13</v>
      </c>
      <c r="C42" s="16">
        <v>11</v>
      </c>
      <c r="D42" s="16">
        <v>838</v>
      </c>
      <c r="E42" s="16" t="s">
        <v>138</v>
      </c>
      <c r="F42" s="16">
        <v>4.32</v>
      </c>
      <c r="G42" s="16" t="s">
        <v>213</v>
      </c>
      <c r="H42" s="16">
        <v>3.55</v>
      </c>
      <c r="I42" s="16" t="s">
        <v>214</v>
      </c>
      <c r="J42" s="16" t="s">
        <v>215</v>
      </c>
      <c r="K42" s="16">
        <v>24</v>
      </c>
      <c r="L42" s="16">
        <v>10</v>
      </c>
      <c r="M42" s="14">
        <f>B42+K42+L42</f>
        <v>47</v>
      </c>
      <c r="N42" s="25">
        <f>M42/F42</f>
        <v>10.87962962962963</v>
      </c>
      <c r="O42" s="20">
        <f>M42/H42</f>
        <v>13.23943661971831</v>
      </c>
    </row>
    <row r="43" spans="1:15" x14ac:dyDescent="0.25">
      <c r="A43" s="17" t="s">
        <v>208</v>
      </c>
      <c r="B43" s="16">
        <v>12</v>
      </c>
      <c r="C43" s="16">
        <v>9</v>
      </c>
      <c r="D43" s="16">
        <v>493</v>
      </c>
      <c r="E43" s="16" t="s">
        <v>138</v>
      </c>
      <c r="F43" s="16">
        <v>4.32</v>
      </c>
      <c r="G43" s="16" t="s">
        <v>209</v>
      </c>
      <c r="H43" s="16">
        <v>3.55</v>
      </c>
      <c r="I43" s="16" t="s">
        <v>210</v>
      </c>
      <c r="J43" s="16" t="s">
        <v>211</v>
      </c>
      <c r="K43" s="16">
        <v>24</v>
      </c>
      <c r="L43" s="16">
        <v>10</v>
      </c>
      <c r="M43" s="14">
        <f>B43+K43+L43</f>
        <v>46</v>
      </c>
      <c r="N43" s="25">
        <f>M43/F43</f>
        <v>10.648148148148147</v>
      </c>
      <c r="O43" s="20">
        <f>M43/H43</f>
        <v>12.95774647887324</v>
      </c>
    </row>
  </sheetData>
  <sortState ref="A2:O43">
    <sortCondition descending="1" ref="O2:O43"/>
  </sortState>
  <conditionalFormatting sqref="M2:M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3" r:id="rId1" tooltip="Skyrim:Ancient Nord Bow" display="http://en.uesp.net/wiki/Skyrim:Ancient_Nord_Bow" xr:uid="{CA224F0E-BE34-483D-AD86-A263C7A14C49}"/>
    <hyperlink ref="A10" r:id="rId2" tooltip="Skyrim:Angi's Bow" display="http://en.uesp.net/wiki/Skyrim:Angi%27s_Bow" xr:uid="{4E9861E8-BC5D-4542-9361-ED7A9ABA0FD1}"/>
    <hyperlink ref="A32" r:id="rId3" tooltip="Skyrim:Bound Weapon" display="http://en.uesp.net/wiki/Skyrim:Bound_Weapon" xr:uid="{64CD5611-519A-4AD9-BA23-ED26841AC62B}"/>
    <hyperlink ref="A22" r:id="rId4" tooltip="Skyrim:Bound Weapon" display="http://en.uesp.net/wiki/Skyrim:Bound_Weapon" xr:uid="{B1907B32-632B-4F44-86E1-567035718189}"/>
    <hyperlink ref="A4" r:id="rId5" tooltip="Skyrim:Bow of the Hunt" display="http://en.uesp.net/wiki/Skyrim:Bow_of_the_Hunt" xr:uid="{D491CAF9-064D-48AB-9C16-26160A2EB64B}"/>
    <hyperlink ref="A30" r:id="rId6" tooltip="Skyrim:Daedric Bow" display="http://en.uesp.net/wiki/Skyrim:Daedric_Bow" xr:uid="{2714F607-5E28-4353-A8D7-7FE8B42A5904}"/>
    <hyperlink ref="A2" r:id="rId7" tooltip="Skyrim:Dragonbone Bow" display="http://en.uesp.net/wiki/Skyrim:Dragonbone_Bow" xr:uid="{88FAA406-D203-48EC-8090-0866E5906B4E}"/>
    <hyperlink ref="A23" r:id="rId8" tooltip="Skyrim:Drainspell Bow" display="http://en.uesp.net/wiki/Skyrim:Drainspell_Bow" xr:uid="{2C5F8209-E1EE-4FDB-9EFC-39E6757BAA3C}"/>
    <hyperlink ref="A11" r:id="rId9" tooltip="Skyrim:Dravin's Bow" display="http://en.uesp.net/wiki/Skyrim:Dravin%27s_Bow" xr:uid="{57A2CD8C-724E-4CAE-B86F-6B367B8379DD}"/>
    <hyperlink ref="A15" r:id="rId10" tooltip="Skyrim:Dwarven Bow" display="http://en.uesp.net/wiki/Skyrim:Dwarven_Bow" xr:uid="{DD7524AD-84DE-4F2B-94A8-F2590ADE9F45}"/>
    <hyperlink ref="A28" r:id="rId11" tooltip="Skyrim:Ebony Bow" display="http://en.uesp.net/wiki/Skyrim:Ebony_Bow" xr:uid="{EE314309-5E74-4208-9031-AE6373F5FA35}"/>
    <hyperlink ref="A18" r:id="rId12" tooltip="Skyrim:Elven Bow" display="http://en.uesp.net/wiki/Skyrim:Elven_Bow" xr:uid="{5C7A8B09-5AB2-4A8D-9CE9-D20890281603}"/>
    <hyperlink ref="A16" r:id="rId13" tooltip="Skyrim:Falmer Bow" display="http://en.uesp.net/wiki/Skyrim:Falmer_Bow" xr:uid="{2D8A5DD7-A8FF-4D2A-9E1B-A1765DDCC1BB}"/>
    <hyperlink ref="A9" r:id="rId14" tooltip="Skyrim:Falmer Supple Bow" display="http://en.uesp.net/wiki/Skyrim:Falmer_Supple_Bow" xr:uid="{8B758B41-A3A4-4B7C-98E1-6069D77A796C}"/>
    <hyperlink ref="A36" r:id="rId15" tooltip="Skyrim:Firiniel's End" display="http://en.uesp.net/wiki/Skyrim:Firiniel%27s_End" xr:uid="{B0DDB0F9-5A73-4924-880F-63BC578856F3}"/>
    <hyperlink ref="A5" r:id="rId16" tooltip="Skyrim:Forsworn Bow" display="http://en.uesp.net/wiki/Skyrim:Forsworn_Bow" xr:uid="{25C4D9DC-4EA1-43DE-999B-0324866E9C35}"/>
    <hyperlink ref="A7" r:id="rId17" tooltip="Skyrim:Froki's Bow" display="http://en.uesp.net/wiki/Skyrim:Froki%27s_Bow" xr:uid="{45F130E3-7D45-4627-8759-58E061BB0986}"/>
    <hyperlink ref="A33" r:id="rId18" tooltip="Skyrim:Gauldur Blackbow" display="http://en.uesp.net/wiki/Skyrim:Gauldur_Blackbow" xr:uid="{065B357F-5928-4384-B5ED-79795BA2CA32}"/>
    <hyperlink ref="A34" r:id="rId19" tooltip="Skyrim:Gauldur Blackbow" display="http://en.uesp.net/wiki/Skyrim:Gauldur_Blackbow" xr:uid="{3EEC1F62-EA5B-4309-B852-4B8D6423D3DE}"/>
    <hyperlink ref="A24" r:id="rId20" tooltip="Skyrim:Gauldur Blackbow" display="http://en.uesp.net/wiki/Skyrim:Gauldur_Blackbow" xr:uid="{5AE8826F-5892-45B3-9665-F5A3E0076BB4}"/>
    <hyperlink ref="A25" r:id="rId21" tooltip="Skyrim:Gauldur Blackbow" display="http://en.uesp.net/wiki/Skyrim:Gauldur_Blackbow" xr:uid="{3DD76AE1-F7DE-452A-916F-C65C41A6C2E0}"/>
    <hyperlink ref="A26" r:id="rId22" tooltip="Skyrim:Gauldur Blackbow" display="http://en.uesp.net/wiki/Skyrim:Gauldur_Blackbow" xr:uid="{B09E70AD-E05A-42ED-B9A8-84919AE4A399}"/>
    <hyperlink ref="A21" r:id="rId23" tooltip="Skyrim:Glass Bow" display="http://en.uesp.net/wiki/Skyrim:Glass_Bow" xr:uid="{229B9F96-9785-4945-B230-D10BE26B3EB5}"/>
    <hyperlink ref="A12" r:id="rId24" tooltip="Skyrim:Hunting Bow" display="http://en.uesp.net/wiki/Skyrim:Hunting_Bow" xr:uid="{2209B4F7-C83D-4A83-BF01-16B84E1F65C8}"/>
    <hyperlink ref="A19" r:id="rId25" tooltip="Skyrim:Imperial Bow" display="http://en.uesp.net/wiki/Skyrim:Imperial_Bow" xr:uid="{EEA0B8B9-67D6-4BF1-82D7-314935663503}"/>
    <hyperlink ref="A27" r:id="rId26" tooltip="Skyrim:Karliah's Bow" display="http://en.uesp.net/wiki/Skyrim:Karliah%27s_Bow" xr:uid="{5577FA4E-074C-4E8C-8A56-E4B7B4527F38}"/>
    <hyperlink ref="A8" r:id="rId27" tooltip="Skyrim:Long Bow" display="http://en.uesp.net/wiki/Skyrim:Long_Bow" xr:uid="{ED4332E5-A6BE-4B2D-84BE-155B45D0FF11}"/>
    <hyperlink ref="A43" r:id="rId28" tooltip="Skyrim:Nightingale Bow" display="http://en.uesp.net/wiki/Skyrim:Nightingale_Bow" xr:uid="{BA48A2CC-F7A9-4619-9961-6C9B7634A830}"/>
    <hyperlink ref="A42" r:id="rId29" tooltip="Skyrim:Nightingale Bow" display="http://en.uesp.net/wiki/Skyrim:Nightingale_Bow" xr:uid="{9E174C42-62B3-42D5-AA44-EB67EAE91371}"/>
    <hyperlink ref="A41" r:id="rId30" tooltip="Skyrim:Nightingale Bow" display="http://en.uesp.net/wiki/Skyrim:Nightingale_Bow" xr:uid="{91E48B8A-9147-42F4-BBD7-AE1535D1F6B7}"/>
    <hyperlink ref="A40" r:id="rId31" tooltip="Skyrim:Nightingale Bow" display="http://en.uesp.net/wiki/Skyrim:Nightingale_Bow" xr:uid="{0135EA79-B7A5-488A-BFC9-69F97A0794DD}"/>
    <hyperlink ref="A39" r:id="rId32" tooltip="Skyrim:Nightingale Bow" display="http://en.uesp.net/wiki/Skyrim:Nightingale_Bow" xr:uid="{610B3610-BDD1-4FCF-9FA0-6619DF7554D8}"/>
    <hyperlink ref="A6" r:id="rId33" tooltip="Skyrim:Nord Hero Bow" display="http://en.uesp.net/wiki/Skyrim:Nord_Hero_Bow" xr:uid="{C34DD7BA-BC44-4371-80DE-1071DBD9D75B}"/>
    <hyperlink ref="A14" r:id="rId34" tooltip="Skyrim:Orcish Bow" display="http://en.uesp.net/wiki/Skyrim:Orcish_Bow" xr:uid="{E7BF0611-7468-4E6F-8555-CC5B00574EDE}"/>
    <hyperlink ref="A3" r:id="rId35" tooltip="Skyrim:Supple Ancient Nord Bow" display="http://en.uesp.net/wiki/Skyrim:Supple_Ancient_Nord_Bow" xr:uid="{6844CCA8-342D-4488-81FE-355083FEB8E4}"/>
  </hyperlinks>
  <pageMargins left="0.7" right="0.7" top="0.75" bottom="0.75" header="0.3" footer="0.3"/>
  <pageSetup paperSize="9" orientation="portrait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ARMOR</vt:lpstr>
      <vt:lpstr>BLOCK</vt:lpstr>
      <vt:lpstr>BOWS</vt:lpstr>
      <vt:lpstr>Cosas pendientes a hacer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2018-09-24T13:45:30Z</dcterms:modified>
</cp:coreProperties>
</file>