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C57613C-3E61-455C-BC7B-103D88995E8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till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2" l="1"/>
  <c r="Z5" i="2"/>
  <c r="AA5" i="2"/>
  <c r="Y6" i="2"/>
  <c r="Z6" i="2"/>
  <c r="AA6" i="2"/>
  <c r="Y7" i="2"/>
  <c r="Z7" i="2"/>
  <c r="AA7" i="2"/>
  <c r="W1" i="2"/>
  <c r="X1" i="2"/>
  <c r="V1" i="2"/>
  <c r="V5" i="2"/>
  <c r="X5" i="2" s="1"/>
  <c r="U5" i="2"/>
  <c r="L5" i="2"/>
  <c r="M5" i="2" s="1"/>
  <c r="X6" i="2"/>
  <c r="V7" i="2"/>
  <c r="X7" i="2" s="1"/>
  <c r="V6" i="2"/>
  <c r="Y9" i="2"/>
  <c r="Z9" i="2"/>
  <c r="AA9" i="2"/>
  <c r="Y10" i="2"/>
  <c r="Z10" i="2"/>
  <c r="AA10" i="2"/>
  <c r="Y11" i="2"/>
  <c r="Z11" i="2"/>
  <c r="AA11" i="2"/>
  <c r="Y12" i="2"/>
  <c r="Z12" i="2"/>
  <c r="AA12" i="2"/>
  <c r="Y13" i="2"/>
  <c r="Z13" i="2"/>
  <c r="AA13" i="2"/>
  <c r="Y14" i="2"/>
  <c r="Z14" i="2"/>
  <c r="AA14" i="2"/>
  <c r="Y15" i="2"/>
  <c r="Z15" i="2"/>
  <c r="AA15" i="2"/>
  <c r="Y16" i="2"/>
  <c r="Z16" i="2"/>
  <c r="AA16" i="2"/>
  <c r="Y17" i="2"/>
  <c r="Z17" i="2"/>
  <c r="AA17" i="2"/>
  <c r="Z8" i="2"/>
  <c r="AA8" i="2"/>
  <c r="Y8" i="2"/>
  <c r="U14" i="2"/>
  <c r="U13" i="2"/>
  <c r="U12" i="2"/>
  <c r="U11" i="2"/>
  <c r="M4" i="2"/>
  <c r="M9" i="2"/>
  <c r="M12" i="2"/>
  <c r="M13" i="2"/>
  <c r="M17" i="2"/>
  <c r="L17" i="2"/>
  <c r="L16" i="2"/>
  <c r="M16" i="2" s="1"/>
  <c r="L15" i="2"/>
  <c r="M15" i="2" s="1"/>
  <c r="L14" i="2"/>
  <c r="M14" i="2" s="1"/>
  <c r="L13" i="2"/>
  <c r="L12" i="2"/>
  <c r="L11" i="2"/>
  <c r="M11" i="2" s="1"/>
  <c r="L10" i="2"/>
  <c r="M10" i="2" s="1"/>
  <c r="L9" i="2"/>
  <c r="L8" i="2"/>
  <c r="M8" i="2" s="1"/>
  <c r="L7" i="2"/>
  <c r="M7" i="2" s="1"/>
  <c r="L6" i="2"/>
  <c r="M6" i="2" s="1"/>
  <c r="L4" i="2"/>
  <c r="L3" i="2"/>
  <c r="M3" i="2" s="1"/>
  <c r="U17" i="2"/>
  <c r="U16" i="2"/>
  <c r="U15" i="2"/>
  <c r="U10" i="2"/>
  <c r="U9" i="2"/>
  <c r="U8" i="2"/>
  <c r="U7" i="2"/>
  <c r="U6" i="2"/>
  <c r="U4" i="2"/>
  <c r="U3" i="2"/>
  <c r="M1" i="2" l="1"/>
  <c r="L1" i="2"/>
</calcChain>
</file>

<file path=xl/sharedStrings.xml><?xml version="1.0" encoding="utf-8"?>
<sst xmlns="http://schemas.openxmlformats.org/spreadsheetml/2006/main" count="70" uniqueCount="47">
  <si>
    <t>Num</t>
  </si>
  <si>
    <t>POS</t>
  </si>
  <si>
    <t>ESP</t>
  </si>
  <si>
    <t>Po</t>
  </si>
  <si>
    <t>De</t>
  </si>
  <si>
    <t>Cr</t>
  </si>
  <si>
    <t>Ex</t>
  </si>
  <si>
    <t>Ps</t>
  </si>
  <si>
    <t>An</t>
  </si>
  <si>
    <t>PA</t>
  </si>
  <si>
    <t>Sueldo</t>
  </si>
  <si>
    <t>E_Po</t>
  </si>
  <si>
    <t>E_De</t>
  </si>
  <si>
    <t>E_Cr</t>
  </si>
  <si>
    <t>E_Ex</t>
  </si>
  <si>
    <t>E_Ps</t>
  </si>
  <si>
    <t>E_An</t>
  </si>
  <si>
    <t>E_PA</t>
  </si>
  <si>
    <t>E_TOTAL</t>
  </si>
  <si>
    <t>#1</t>
  </si>
  <si>
    <t>POR</t>
  </si>
  <si>
    <t>#2</t>
  </si>
  <si>
    <t>#3</t>
  </si>
  <si>
    <t>#4</t>
  </si>
  <si>
    <t>#5</t>
  </si>
  <si>
    <t>#6</t>
  </si>
  <si>
    <t>#7</t>
  </si>
  <si>
    <t>#8</t>
  </si>
  <si>
    <t>INN/DAV</t>
  </si>
  <si>
    <t>#9</t>
  </si>
  <si>
    <t>#11</t>
  </si>
  <si>
    <t>#12</t>
  </si>
  <si>
    <t>#13</t>
  </si>
  <si>
    <t>#14</t>
  </si>
  <si>
    <t>#15</t>
  </si>
  <si>
    <t>DAV</t>
  </si>
  <si>
    <t>IMP</t>
  </si>
  <si>
    <t>Entrenable</t>
  </si>
  <si>
    <t>INN_PURO</t>
  </si>
  <si>
    <t>INN_EXT</t>
  </si>
  <si>
    <t>CAB/IMP</t>
  </si>
  <si>
    <t>RAP/IMP/CAB</t>
  </si>
  <si>
    <t>Sueldo+20%</t>
  </si>
  <si>
    <t>PrecioCompra26</t>
  </si>
  <si>
    <t>PrecioCompra24</t>
  </si>
  <si>
    <t>PrecioCompra28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</si>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</sst>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9" fontId="0" fillId="0" borderId="0" xfId="1" applyFont="1"/>
    <xf numFmtId="165" fontId="0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B2C9-87C1-4D39-A52E-9DE7DF6346F5}">
  <sheetPr>
    <tabColor rgb="FF92D050"/>
  </sheetPr>
  <dimension ref="A1:AA17"/>
  <sheetViews>
    <sheetView tabSelected="1" zoomScale="110" zoomScaleNormal="110" workbookViewId="0">
      <selection activeCell="G5" sqref="G5"/>
    </sheetView>
  </sheetViews>
  <sheetFormatPr baseColWidth="10" defaultRowHeight="15" x14ac:dyDescent="0.25"/>
  <cols>
    <col min="2" max="2" width="5.140625" bestFit="1" customWidth="1"/>
    <col min="3" max="3" width="10.42578125" bestFit="1" customWidth="1"/>
    <col min="4" max="4" width="16.42578125" bestFit="1" customWidth="1"/>
    <col min="5" max="11" width="4.5703125" bestFit="1" customWidth="1"/>
    <col min="12" max="12" width="7.28515625" bestFit="1" customWidth="1"/>
    <col min="13" max="13" width="12.85546875" bestFit="1" customWidth="1"/>
    <col min="14" max="14" width="5.5703125" bestFit="1" customWidth="1"/>
    <col min="15" max="15" width="5.7109375" bestFit="1" customWidth="1"/>
    <col min="16" max="16" width="5.28515625" bestFit="1" customWidth="1"/>
    <col min="17" max="17" width="5.5703125" bestFit="1" customWidth="1"/>
    <col min="18" max="18" width="5.42578125" bestFit="1" customWidth="1"/>
    <col min="19" max="20" width="5.7109375" bestFit="1" customWidth="1"/>
    <col min="21" max="21" width="9.140625" bestFit="1" customWidth="1"/>
    <col min="22" max="24" width="16.42578125" bestFit="1" customWidth="1"/>
    <col min="25" max="25" width="5.5703125" bestFit="1" customWidth="1"/>
    <col min="26" max="27" width="4.5703125" bestFit="1" customWidth="1"/>
  </cols>
  <sheetData>
    <row r="1" spans="1:27" x14ac:dyDescent="0.25">
      <c r="C1" s="1"/>
      <c r="E1" s="1"/>
      <c r="F1" s="1"/>
      <c r="G1" s="1"/>
      <c r="H1" s="1"/>
      <c r="I1" s="1"/>
      <c r="J1" s="1"/>
      <c r="K1" s="1"/>
      <c r="L1" s="2">
        <f>SUM(L3:L17)</f>
        <v>314763.12</v>
      </c>
      <c r="M1" s="2">
        <f>SUM(M3:M17)</f>
        <v>377715.74400000001</v>
      </c>
      <c r="N1" s="1"/>
      <c r="O1" s="1"/>
      <c r="P1" s="1"/>
      <c r="Q1" s="1"/>
      <c r="R1" s="1"/>
      <c r="S1" s="1"/>
      <c r="T1" s="1"/>
      <c r="U1" s="1"/>
      <c r="V1" s="2">
        <f>SUM(V3:V17)</f>
        <v>90126.966292134835</v>
      </c>
      <c r="W1" s="2">
        <f t="shared" ref="W1:X1" si="0">SUM(W3:W17)</f>
        <v>80000</v>
      </c>
      <c r="X1" s="2">
        <f t="shared" si="0"/>
        <v>61720.224719101127</v>
      </c>
    </row>
    <row r="2" spans="1:27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42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14" t="s">
        <v>44</v>
      </c>
      <c r="W2" s="14" t="s">
        <v>43</v>
      </c>
      <c r="X2" s="14" t="s">
        <v>45</v>
      </c>
    </row>
    <row r="3" spans="1:27" x14ac:dyDescent="0.25">
      <c r="A3" t="s">
        <v>37</v>
      </c>
      <c r="B3" t="s">
        <v>19</v>
      </c>
      <c r="C3" s="4" t="s">
        <v>20</v>
      </c>
      <c r="D3" s="5" t="s">
        <v>36</v>
      </c>
      <c r="E3" s="6">
        <v>0</v>
      </c>
      <c r="F3" s="7">
        <v>12</v>
      </c>
      <c r="G3" s="6">
        <v>2</v>
      </c>
      <c r="H3" s="7">
        <v>2</v>
      </c>
      <c r="I3" s="6">
        <v>7</v>
      </c>
      <c r="J3" s="7">
        <v>2</v>
      </c>
      <c r="K3" s="6">
        <v>2</v>
      </c>
      <c r="L3" s="8">
        <f>(7010+125)*1.008</f>
        <v>7192.08</v>
      </c>
      <c r="M3" s="8">
        <f>L3*1.2</f>
        <v>8630.4959999999992</v>
      </c>
      <c r="N3" s="1">
        <v>-3</v>
      </c>
      <c r="O3" s="1">
        <v>56</v>
      </c>
      <c r="P3" s="1">
        <v>0</v>
      </c>
      <c r="Q3" s="9">
        <v>0</v>
      </c>
      <c r="R3" s="9">
        <v>14</v>
      </c>
      <c r="S3" s="9">
        <v>0</v>
      </c>
      <c r="T3" s="9">
        <v>0</v>
      </c>
      <c r="U3" s="10">
        <f>SUM(N3:T3)</f>
        <v>67</v>
      </c>
      <c r="V3" s="15"/>
      <c r="W3" s="15"/>
      <c r="X3" s="15"/>
    </row>
    <row r="4" spans="1:27" x14ac:dyDescent="0.25">
      <c r="A4" t="s">
        <v>37</v>
      </c>
      <c r="B4" t="s">
        <v>21</v>
      </c>
      <c r="C4" s="4" t="s">
        <v>20</v>
      </c>
      <c r="D4" s="11" t="s">
        <v>36</v>
      </c>
      <c r="E4" s="12">
        <v>0</v>
      </c>
      <c r="F4" s="13">
        <v>12</v>
      </c>
      <c r="G4" s="12">
        <v>2</v>
      </c>
      <c r="H4" s="13">
        <v>2</v>
      </c>
      <c r="I4" s="12">
        <v>7</v>
      </c>
      <c r="J4" s="13">
        <v>2</v>
      </c>
      <c r="K4" s="12">
        <v>2</v>
      </c>
      <c r="L4" s="8">
        <f>(7010+125)*1.008</f>
        <v>7192.08</v>
      </c>
      <c r="M4" s="8">
        <f t="shared" ref="M4:M17" si="1">L4*1.2</f>
        <v>8630.4959999999992</v>
      </c>
      <c r="N4" s="1">
        <v>-3</v>
      </c>
      <c r="O4" s="1">
        <v>56</v>
      </c>
      <c r="P4" s="1">
        <v>0</v>
      </c>
      <c r="Q4" s="1">
        <v>0</v>
      </c>
      <c r="R4" s="1">
        <v>14</v>
      </c>
      <c r="S4" s="1">
        <v>0</v>
      </c>
      <c r="T4" s="1">
        <v>0</v>
      </c>
      <c r="U4" s="10">
        <f t="shared" ref="U4:U15" si="2">SUM(N4:T4)</f>
        <v>67</v>
      </c>
      <c r="V4" s="15"/>
      <c r="W4" s="15"/>
      <c r="X4" s="15"/>
    </row>
    <row r="5" spans="1:27" x14ac:dyDescent="0.25">
      <c r="B5" t="s">
        <v>22</v>
      </c>
      <c r="C5" s="4" t="s">
        <v>38</v>
      </c>
      <c r="D5" s="11" t="s">
        <v>40</v>
      </c>
      <c r="E5" s="12">
        <v>0</v>
      </c>
      <c r="F5" s="13">
        <v>2</v>
      </c>
      <c r="G5" s="12">
        <v>14</v>
      </c>
      <c r="H5" s="13">
        <v>2</v>
      </c>
      <c r="I5" s="12">
        <v>7</v>
      </c>
      <c r="J5" s="13">
        <v>2</v>
      </c>
      <c r="K5" s="12">
        <v>2</v>
      </c>
      <c r="L5" s="8">
        <f>(22460+125)*1.008</f>
        <v>22765.68</v>
      </c>
      <c r="M5" s="8">
        <f t="shared" si="1"/>
        <v>27318.815999999999</v>
      </c>
      <c r="N5" s="1">
        <v>0</v>
      </c>
      <c r="O5" s="1">
        <v>0</v>
      </c>
      <c r="P5" s="1">
        <v>68</v>
      </c>
      <c r="Q5" s="1">
        <v>0</v>
      </c>
      <c r="R5" s="1">
        <v>14</v>
      </c>
      <c r="S5" s="1">
        <v>0</v>
      </c>
      <c r="T5" s="1">
        <v>0</v>
      </c>
      <c r="U5" s="10">
        <f t="shared" ref="U5" si="3">SUM(N5:T5)</f>
        <v>82</v>
      </c>
      <c r="V5" s="17">
        <f>W5/0.89</f>
        <v>2808.9887640449438</v>
      </c>
      <c r="W5" s="15">
        <v>2500</v>
      </c>
      <c r="X5" s="17">
        <f>V5*0.75</f>
        <v>2106.7415730337079</v>
      </c>
      <c r="Y5" s="16">
        <f t="shared" ref="Y5:Y7" si="4">V5/$V5</f>
        <v>1</v>
      </c>
      <c r="Z5" s="16">
        <f t="shared" ref="Z5:Z7" si="5">W5/$V5</f>
        <v>0.89</v>
      </c>
      <c r="AA5" s="16">
        <f t="shared" ref="AA5:AA7" si="6">X5/$V5</f>
        <v>0.75</v>
      </c>
    </row>
    <row r="6" spans="1:27" x14ac:dyDescent="0.25">
      <c r="B6" t="s">
        <v>23</v>
      </c>
      <c r="C6" s="4" t="s">
        <v>38</v>
      </c>
      <c r="D6" s="11" t="s">
        <v>40</v>
      </c>
      <c r="E6" s="12">
        <v>0</v>
      </c>
      <c r="F6" s="13">
        <v>2</v>
      </c>
      <c r="G6" s="12">
        <v>14</v>
      </c>
      <c r="H6" s="13">
        <v>2</v>
      </c>
      <c r="I6" s="12">
        <v>7</v>
      </c>
      <c r="J6" s="13">
        <v>2</v>
      </c>
      <c r="K6" s="12">
        <v>2</v>
      </c>
      <c r="L6" s="8">
        <f>(22460+125)*1.008</f>
        <v>22765.68</v>
      </c>
      <c r="M6" s="8">
        <f t="shared" si="1"/>
        <v>27318.815999999999</v>
      </c>
      <c r="N6" s="1">
        <v>0</v>
      </c>
      <c r="O6" s="1">
        <v>0</v>
      </c>
      <c r="P6" s="1">
        <v>68</v>
      </c>
      <c r="Q6" s="1">
        <v>0</v>
      </c>
      <c r="R6" s="1">
        <v>14</v>
      </c>
      <c r="S6" s="1">
        <v>0</v>
      </c>
      <c r="T6" s="1">
        <v>0</v>
      </c>
      <c r="U6" s="10">
        <f t="shared" si="2"/>
        <v>82</v>
      </c>
      <c r="V6" s="17">
        <f>W6/0.89</f>
        <v>2808.9887640449438</v>
      </c>
      <c r="W6" s="15">
        <v>2500</v>
      </c>
      <c r="X6" s="17">
        <f>V6*0.75</f>
        <v>2106.7415730337079</v>
      </c>
      <c r="Y6" s="16">
        <f t="shared" si="4"/>
        <v>1</v>
      </c>
      <c r="Z6" s="16">
        <f t="shared" si="5"/>
        <v>0.89</v>
      </c>
      <c r="AA6" s="16">
        <f t="shared" si="6"/>
        <v>0.75</v>
      </c>
    </row>
    <row r="7" spans="1:27" x14ac:dyDescent="0.25">
      <c r="B7" t="s">
        <v>24</v>
      </c>
      <c r="C7" s="4" t="s">
        <v>38</v>
      </c>
      <c r="D7" s="11" t="s">
        <v>40</v>
      </c>
      <c r="E7" s="12">
        <v>0</v>
      </c>
      <c r="F7" s="13">
        <v>2</v>
      </c>
      <c r="G7" s="12">
        <v>14</v>
      </c>
      <c r="H7" s="13">
        <v>2</v>
      </c>
      <c r="I7" s="12">
        <v>7</v>
      </c>
      <c r="J7" s="13">
        <v>2</v>
      </c>
      <c r="K7" s="12">
        <v>2</v>
      </c>
      <c r="L7" s="8">
        <f>(22460+125)*1.008</f>
        <v>22765.68</v>
      </c>
      <c r="M7" s="8">
        <f t="shared" si="1"/>
        <v>27318.815999999999</v>
      </c>
      <c r="N7" s="1">
        <v>0</v>
      </c>
      <c r="O7" s="1">
        <v>0</v>
      </c>
      <c r="P7" s="1">
        <v>68</v>
      </c>
      <c r="Q7" s="1">
        <v>0</v>
      </c>
      <c r="R7" s="1">
        <v>14</v>
      </c>
      <c r="S7" s="1">
        <v>0</v>
      </c>
      <c r="T7" s="1">
        <v>0</v>
      </c>
      <c r="U7" s="10">
        <f t="shared" ref="U7:U10" si="7">SUM(N7:T7)</f>
        <v>82</v>
      </c>
      <c r="V7" s="17">
        <f>W7/0.89</f>
        <v>2808.9887640449438</v>
      </c>
      <c r="W7" s="15">
        <v>2500</v>
      </c>
      <c r="X7" s="17">
        <f>V7*0.75</f>
        <v>2106.7415730337079</v>
      </c>
      <c r="Y7" s="16">
        <f t="shared" si="4"/>
        <v>1</v>
      </c>
      <c r="Z7" s="16">
        <f t="shared" si="5"/>
        <v>0.89</v>
      </c>
      <c r="AA7" s="16">
        <f t="shared" si="6"/>
        <v>0.75</v>
      </c>
    </row>
    <row r="8" spans="1:27" x14ac:dyDescent="0.25">
      <c r="B8" t="s">
        <v>25</v>
      </c>
      <c r="C8" s="4" t="s">
        <v>39</v>
      </c>
      <c r="D8" s="11" t="s">
        <v>41</v>
      </c>
      <c r="E8" s="12">
        <v>0</v>
      </c>
      <c r="F8" s="13">
        <v>2</v>
      </c>
      <c r="G8" s="12">
        <v>14</v>
      </c>
      <c r="H8" s="13">
        <v>7</v>
      </c>
      <c r="I8" s="12">
        <v>7</v>
      </c>
      <c r="J8" s="13">
        <v>7</v>
      </c>
      <c r="K8" s="12">
        <v>2</v>
      </c>
      <c r="L8" s="8">
        <f>(22460+125+185+245)*1.008</f>
        <v>23199.119999999999</v>
      </c>
      <c r="M8" s="8">
        <f t="shared" si="1"/>
        <v>27838.944</v>
      </c>
      <c r="N8" s="1">
        <v>0</v>
      </c>
      <c r="O8" s="1">
        <v>0</v>
      </c>
      <c r="P8" s="1">
        <v>68</v>
      </c>
      <c r="Q8" s="1">
        <v>10.5</v>
      </c>
      <c r="R8" s="1">
        <v>14</v>
      </c>
      <c r="S8" s="1">
        <v>16</v>
      </c>
      <c r="T8" s="1">
        <v>0</v>
      </c>
      <c r="U8" s="10">
        <f t="shared" si="7"/>
        <v>108.5</v>
      </c>
      <c r="V8" s="15">
        <v>5500</v>
      </c>
      <c r="W8" s="15">
        <v>4750</v>
      </c>
      <c r="X8" s="15">
        <v>2100</v>
      </c>
      <c r="Y8" s="16">
        <f>V8/$V8</f>
        <v>1</v>
      </c>
      <c r="Z8" s="16">
        <f t="shared" ref="Z8:AA8" si="8">W8/$V8</f>
        <v>0.86363636363636365</v>
      </c>
      <c r="AA8" s="16">
        <f t="shared" si="8"/>
        <v>0.38181818181818183</v>
      </c>
    </row>
    <row r="9" spans="1:27" x14ac:dyDescent="0.25">
      <c r="B9" t="s">
        <v>26</v>
      </c>
      <c r="C9" s="4" t="s">
        <v>39</v>
      </c>
      <c r="D9" s="11" t="s">
        <v>41</v>
      </c>
      <c r="E9" s="12">
        <v>0</v>
      </c>
      <c r="F9" s="13">
        <v>2</v>
      </c>
      <c r="G9" s="12">
        <v>14</v>
      </c>
      <c r="H9" s="13">
        <v>7</v>
      </c>
      <c r="I9" s="12">
        <v>7</v>
      </c>
      <c r="J9" s="13">
        <v>7</v>
      </c>
      <c r="K9" s="12">
        <v>2</v>
      </c>
      <c r="L9" s="8">
        <f>(22460+125+185+245)*1.008</f>
        <v>23199.119999999999</v>
      </c>
      <c r="M9" s="8">
        <f t="shared" si="1"/>
        <v>27838.944</v>
      </c>
      <c r="N9" s="1">
        <v>0</v>
      </c>
      <c r="O9" s="1">
        <v>0</v>
      </c>
      <c r="P9" s="1">
        <v>68</v>
      </c>
      <c r="Q9" s="1">
        <v>10.5</v>
      </c>
      <c r="R9" s="1">
        <v>14</v>
      </c>
      <c r="S9" s="1">
        <v>16</v>
      </c>
      <c r="T9" s="1">
        <v>0</v>
      </c>
      <c r="U9" s="10">
        <f t="shared" si="7"/>
        <v>108.5</v>
      </c>
      <c r="V9" s="15">
        <v>5500</v>
      </c>
      <c r="W9" s="15">
        <v>4750</v>
      </c>
      <c r="X9" s="15">
        <v>2100</v>
      </c>
      <c r="Y9" s="16">
        <f t="shared" ref="Y9:Y17" si="9">V9/$V9</f>
        <v>1</v>
      </c>
      <c r="Z9" s="16">
        <f t="shared" ref="Z9:Z17" si="10">W9/$V9</f>
        <v>0.86363636363636365</v>
      </c>
      <c r="AA9" s="16">
        <f t="shared" ref="AA9:AA17" si="11">X9/$V9</f>
        <v>0.38181818181818183</v>
      </c>
    </row>
    <row r="10" spans="1:27" x14ac:dyDescent="0.25">
      <c r="B10" t="s">
        <v>27</v>
      </c>
      <c r="C10" s="4" t="s">
        <v>28</v>
      </c>
      <c r="D10" s="11" t="s">
        <v>41</v>
      </c>
      <c r="E10" s="12">
        <v>0</v>
      </c>
      <c r="F10" s="13">
        <v>2</v>
      </c>
      <c r="G10" s="12">
        <v>14</v>
      </c>
      <c r="H10" s="13">
        <v>2</v>
      </c>
      <c r="I10" s="12">
        <v>12</v>
      </c>
      <c r="J10" s="13">
        <v>10</v>
      </c>
      <c r="K10" s="12">
        <v>2</v>
      </c>
      <c r="L10" s="8">
        <f>(22460+515+1315)*1.008</f>
        <v>24484.32</v>
      </c>
      <c r="M10" s="8">
        <f t="shared" si="1"/>
        <v>29381.183999999997</v>
      </c>
      <c r="N10" s="1">
        <v>0</v>
      </c>
      <c r="O10" s="1">
        <v>0</v>
      </c>
      <c r="P10" s="1">
        <v>68</v>
      </c>
      <c r="Q10" s="1">
        <v>0</v>
      </c>
      <c r="R10" s="1">
        <v>43</v>
      </c>
      <c r="S10" s="1">
        <v>33</v>
      </c>
      <c r="T10" s="1">
        <v>0</v>
      </c>
      <c r="U10" s="10">
        <f t="shared" si="7"/>
        <v>144</v>
      </c>
      <c r="V10" s="15">
        <v>9100</v>
      </c>
      <c r="W10" s="15">
        <v>8100</v>
      </c>
      <c r="X10" s="15">
        <v>7000</v>
      </c>
      <c r="Y10" s="16">
        <f t="shared" si="9"/>
        <v>1</v>
      </c>
      <c r="Z10" s="16">
        <f t="shared" si="10"/>
        <v>0.89010989010989006</v>
      </c>
      <c r="AA10" s="16">
        <f t="shared" si="11"/>
        <v>0.76923076923076927</v>
      </c>
    </row>
    <row r="11" spans="1:27" x14ac:dyDescent="0.25">
      <c r="B11" t="s">
        <v>29</v>
      </c>
      <c r="C11" s="4" t="s">
        <v>28</v>
      </c>
      <c r="D11" s="11" t="s">
        <v>41</v>
      </c>
      <c r="E11" s="12">
        <v>0</v>
      </c>
      <c r="F11" s="13">
        <v>2</v>
      </c>
      <c r="G11" s="12">
        <v>14</v>
      </c>
      <c r="H11" s="13">
        <v>2</v>
      </c>
      <c r="I11" s="12">
        <v>12</v>
      </c>
      <c r="J11" s="13">
        <v>10</v>
      </c>
      <c r="K11" s="12">
        <v>2</v>
      </c>
      <c r="L11" s="8">
        <f t="shared" ref="L11:L14" si="12">(22460+515+1315)*1.008</f>
        <v>24484.32</v>
      </c>
      <c r="M11" s="8">
        <f t="shared" si="1"/>
        <v>29381.183999999997</v>
      </c>
      <c r="N11" s="1">
        <v>0</v>
      </c>
      <c r="O11" s="1">
        <v>0</v>
      </c>
      <c r="P11" s="1">
        <v>68</v>
      </c>
      <c r="Q11" s="1">
        <v>0</v>
      </c>
      <c r="R11" s="1">
        <v>43</v>
      </c>
      <c r="S11" s="1">
        <v>33</v>
      </c>
      <c r="T11" s="1">
        <v>0</v>
      </c>
      <c r="U11" s="10">
        <f t="shared" ref="U11:U14" si="13">SUM(N11:T11)</f>
        <v>144</v>
      </c>
      <c r="V11" s="15">
        <v>9100</v>
      </c>
      <c r="W11" s="15">
        <v>8100</v>
      </c>
      <c r="X11" s="15">
        <v>7000</v>
      </c>
      <c r="Y11" s="16">
        <f t="shared" si="9"/>
        <v>1</v>
      </c>
      <c r="Z11" s="16">
        <f t="shared" si="10"/>
        <v>0.89010989010989006</v>
      </c>
      <c r="AA11" s="16">
        <f t="shared" si="11"/>
        <v>0.76923076923076927</v>
      </c>
    </row>
    <row r="12" spans="1:27" x14ac:dyDescent="0.25">
      <c r="B12" t="s">
        <v>46</v>
      </c>
      <c r="C12" s="4" t="s">
        <v>28</v>
      </c>
      <c r="D12" s="11" t="s">
        <v>41</v>
      </c>
      <c r="E12" s="12">
        <v>0</v>
      </c>
      <c r="F12" s="13">
        <v>2</v>
      </c>
      <c r="G12" s="12">
        <v>14</v>
      </c>
      <c r="H12" s="13">
        <v>2</v>
      </c>
      <c r="I12" s="12">
        <v>12</v>
      </c>
      <c r="J12" s="13">
        <v>10</v>
      </c>
      <c r="K12" s="12">
        <v>2</v>
      </c>
      <c r="L12" s="8">
        <f t="shared" si="12"/>
        <v>24484.32</v>
      </c>
      <c r="M12" s="8">
        <f t="shared" si="1"/>
        <v>29381.183999999997</v>
      </c>
      <c r="N12" s="1">
        <v>0</v>
      </c>
      <c r="O12" s="1">
        <v>0</v>
      </c>
      <c r="P12" s="1">
        <v>68</v>
      </c>
      <c r="Q12" s="1">
        <v>0</v>
      </c>
      <c r="R12" s="1">
        <v>43</v>
      </c>
      <c r="S12" s="1">
        <v>33</v>
      </c>
      <c r="T12" s="1">
        <v>0</v>
      </c>
      <c r="U12" s="10">
        <f t="shared" si="13"/>
        <v>144</v>
      </c>
      <c r="V12" s="15">
        <v>9100</v>
      </c>
      <c r="W12" s="15">
        <v>8100</v>
      </c>
      <c r="X12" s="15">
        <v>7000</v>
      </c>
      <c r="Y12" s="16">
        <f t="shared" si="9"/>
        <v>1</v>
      </c>
      <c r="Z12" s="16">
        <f t="shared" si="10"/>
        <v>0.89010989010989006</v>
      </c>
      <c r="AA12" s="16">
        <f t="shared" si="11"/>
        <v>0.76923076923076927</v>
      </c>
    </row>
    <row r="13" spans="1:27" x14ac:dyDescent="0.25">
      <c r="B13" t="s">
        <v>30</v>
      </c>
      <c r="C13" s="4" t="s">
        <v>28</v>
      </c>
      <c r="D13" s="11" t="s">
        <v>41</v>
      </c>
      <c r="E13" s="12">
        <v>0</v>
      </c>
      <c r="F13" s="13">
        <v>2</v>
      </c>
      <c r="G13" s="12">
        <v>14</v>
      </c>
      <c r="H13" s="13">
        <v>2</v>
      </c>
      <c r="I13" s="12">
        <v>12</v>
      </c>
      <c r="J13" s="13">
        <v>10</v>
      </c>
      <c r="K13" s="12">
        <v>2</v>
      </c>
      <c r="L13" s="8">
        <f t="shared" si="12"/>
        <v>24484.32</v>
      </c>
      <c r="M13" s="8">
        <f t="shared" si="1"/>
        <v>29381.183999999997</v>
      </c>
      <c r="N13" s="1">
        <v>0</v>
      </c>
      <c r="O13" s="1">
        <v>0</v>
      </c>
      <c r="P13" s="1">
        <v>68</v>
      </c>
      <c r="Q13" s="1">
        <v>0</v>
      </c>
      <c r="R13" s="1">
        <v>43</v>
      </c>
      <c r="S13" s="1">
        <v>33</v>
      </c>
      <c r="T13" s="1">
        <v>0</v>
      </c>
      <c r="U13" s="10">
        <f t="shared" si="13"/>
        <v>144</v>
      </c>
      <c r="V13" s="15">
        <v>9100</v>
      </c>
      <c r="W13" s="15">
        <v>8100</v>
      </c>
      <c r="X13" s="15">
        <v>7000</v>
      </c>
      <c r="Y13" s="16">
        <f t="shared" si="9"/>
        <v>1</v>
      </c>
      <c r="Z13" s="16">
        <f t="shared" si="10"/>
        <v>0.89010989010989006</v>
      </c>
      <c r="AA13" s="16">
        <f t="shared" si="11"/>
        <v>0.76923076923076927</v>
      </c>
    </row>
    <row r="14" spans="1:27" x14ac:dyDescent="0.25">
      <c r="B14" t="s">
        <v>31</v>
      </c>
      <c r="C14" s="4" t="s">
        <v>28</v>
      </c>
      <c r="D14" s="11" t="s">
        <v>41</v>
      </c>
      <c r="E14" s="12">
        <v>0</v>
      </c>
      <c r="F14" s="13">
        <v>2</v>
      </c>
      <c r="G14" s="12">
        <v>14</v>
      </c>
      <c r="H14" s="13">
        <v>2</v>
      </c>
      <c r="I14" s="12">
        <v>12</v>
      </c>
      <c r="J14" s="13">
        <v>10</v>
      </c>
      <c r="K14" s="12">
        <v>2</v>
      </c>
      <c r="L14" s="8">
        <f t="shared" si="12"/>
        <v>24484.32</v>
      </c>
      <c r="M14" s="8">
        <f t="shared" si="1"/>
        <v>29381.183999999997</v>
      </c>
      <c r="N14" s="1">
        <v>0</v>
      </c>
      <c r="O14" s="1">
        <v>0</v>
      </c>
      <c r="P14" s="1">
        <v>68</v>
      </c>
      <c r="Q14" s="1">
        <v>0</v>
      </c>
      <c r="R14" s="1">
        <v>43</v>
      </c>
      <c r="S14" s="1">
        <v>33</v>
      </c>
      <c r="T14" s="1">
        <v>0</v>
      </c>
      <c r="U14" s="10">
        <f t="shared" si="13"/>
        <v>144</v>
      </c>
      <c r="V14" s="15">
        <v>9100</v>
      </c>
      <c r="W14" s="15">
        <v>8100</v>
      </c>
      <c r="X14" s="15">
        <v>7000</v>
      </c>
      <c r="Y14" s="16">
        <f t="shared" si="9"/>
        <v>1</v>
      </c>
      <c r="Z14" s="16">
        <f t="shared" si="10"/>
        <v>0.89010989010989006</v>
      </c>
      <c r="AA14" s="16">
        <f t="shared" si="11"/>
        <v>0.76923076923076927</v>
      </c>
    </row>
    <row r="15" spans="1:27" x14ac:dyDescent="0.25">
      <c r="B15" t="s">
        <v>32</v>
      </c>
      <c r="C15" s="4" t="s">
        <v>35</v>
      </c>
      <c r="D15" s="11" t="s">
        <v>41</v>
      </c>
      <c r="E15" s="6">
        <v>0</v>
      </c>
      <c r="F15" s="7">
        <v>2</v>
      </c>
      <c r="G15" s="6">
        <v>12</v>
      </c>
      <c r="H15" s="7">
        <v>2</v>
      </c>
      <c r="I15" s="6">
        <v>14</v>
      </c>
      <c r="J15" s="7">
        <v>11</v>
      </c>
      <c r="K15" s="6">
        <v>2</v>
      </c>
      <c r="L15" s="8">
        <f>(14290+4335+2295)*1.008</f>
        <v>21087.360000000001</v>
      </c>
      <c r="M15" s="8">
        <f t="shared" si="1"/>
        <v>25304.831999999999</v>
      </c>
      <c r="N15" s="1">
        <v>0</v>
      </c>
      <c r="O15" s="1">
        <v>0</v>
      </c>
      <c r="P15" s="1">
        <v>48</v>
      </c>
      <c r="Q15" s="1">
        <v>0</v>
      </c>
      <c r="R15" s="1">
        <v>62</v>
      </c>
      <c r="S15" s="1">
        <v>40</v>
      </c>
      <c r="T15" s="1">
        <v>0</v>
      </c>
      <c r="U15" s="10">
        <f t="shared" si="2"/>
        <v>150</v>
      </c>
      <c r="V15" s="15">
        <v>8400</v>
      </c>
      <c r="W15" s="15">
        <v>7500</v>
      </c>
      <c r="X15" s="15">
        <v>5400</v>
      </c>
      <c r="Y15" s="16">
        <f t="shared" si="9"/>
        <v>1</v>
      </c>
      <c r="Z15" s="16">
        <f t="shared" si="10"/>
        <v>0.8928571428571429</v>
      </c>
      <c r="AA15" s="16">
        <f t="shared" si="11"/>
        <v>0.6428571428571429</v>
      </c>
    </row>
    <row r="16" spans="1:27" x14ac:dyDescent="0.25">
      <c r="B16" t="s">
        <v>33</v>
      </c>
      <c r="C16" s="4" t="s">
        <v>35</v>
      </c>
      <c r="D16" s="11" t="s">
        <v>41</v>
      </c>
      <c r="E16" s="12">
        <v>0</v>
      </c>
      <c r="F16" s="13">
        <v>2</v>
      </c>
      <c r="G16" s="12">
        <v>12</v>
      </c>
      <c r="H16" s="13">
        <v>2</v>
      </c>
      <c r="I16" s="6">
        <v>14</v>
      </c>
      <c r="J16" s="7">
        <v>11</v>
      </c>
      <c r="K16" s="12">
        <v>2</v>
      </c>
      <c r="L16" s="8">
        <f>(14290+4335+2295)*1.008</f>
        <v>21087.360000000001</v>
      </c>
      <c r="M16" s="8">
        <f t="shared" si="1"/>
        <v>25304.831999999999</v>
      </c>
      <c r="N16" s="1">
        <v>0</v>
      </c>
      <c r="O16" s="1">
        <v>0</v>
      </c>
      <c r="P16" s="1">
        <v>48</v>
      </c>
      <c r="Q16" s="1">
        <v>0</v>
      </c>
      <c r="R16" s="1">
        <v>62</v>
      </c>
      <c r="S16" s="1">
        <v>40</v>
      </c>
      <c r="T16" s="1">
        <v>0</v>
      </c>
      <c r="U16" s="10">
        <f t="shared" ref="U16:U17" si="14">SUM(N16:T16)</f>
        <v>150</v>
      </c>
      <c r="V16" s="15">
        <v>8400</v>
      </c>
      <c r="W16" s="15">
        <v>7500</v>
      </c>
      <c r="X16" s="15">
        <v>5400</v>
      </c>
      <c r="Y16" s="16">
        <f t="shared" si="9"/>
        <v>1</v>
      </c>
      <c r="Z16" s="16">
        <f t="shared" si="10"/>
        <v>0.8928571428571429</v>
      </c>
      <c r="AA16" s="16">
        <f t="shared" si="11"/>
        <v>0.6428571428571429</v>
      </c>
    </row>
    <row r="17" spans="2:27" x14ac:dyDescent="0.25">
      <c r="B17" t="s">
        <v>34</v>
      </c>
      <c r="C17" s="4" t="s">
        <v>35</v>
      </c>
      <c r="D17" s="11" t="s">
        <v>41</v>
      </c>
      <c r="E17" s="12">
        <v>0</v>
      </c>
      <c r="F17" s="13">
        <v>2</v>
      </c>
      <c r="G17" s="12">
        <v>12</v>
      </c>
      <c r="H17" s="13">
        <v>5</v>
      </c>
      <c r="I17" s="6">
        <v>14</v>
      </c>
      <c r="J17" s="7">
        <v>11</v>
      </c>
      <c r="K17" s="12">
        <v>2</v>
      </c>
      <c r="L17" s="8">
        <f>(14290+4335+2295)*1.008</f>
        <v>21087.360000000001</v>
      </c>
      <c r="M17" s="8">
        <f t="shared" si="1"/>
        <v>25304.831999999999</v>
      </c>
      <c r="N17" s="1">
        <v>0</v>
      </c>
      <c r="O17" s="1">
        <v>0</v>
      </c>
      <c r="P17" s="1">
        <v>48</v>
      </c>
      <c r="Q17" s="1">
        <v>0</v>
      </c>
      <c r="R17" s="1">
        <v>62</v>
      </c>
      <c r="S17" s="1">
        <v>40</v>
      </c>
      <c r="T17" s="1">
        <v>0</v>
      </c>
      <c r="U17" s="10">
        <f t="shared" si="14"/>
        <v>150</v>
      </c>
      <c r="V17" s="15">
        <v>8400</v>
      </c>
      <c r="W17" s="15">
        <v>7500</v>
      </c>
      <c r="X17" s="15">
        <v>5400</v>
      </c>
      <c r="Y17" s="16">
        <f t="shared" si="9"/>
        <v>1</v>
      </c>
      <c r="Z17" s="16">
        <f t="shared" si="10"/>
        <v>0.8928571428571429</v>
      </c>
      <c r="AA17" s="16">
        <f t="shared" si="11"/>
        <v>0.6428571428571429</v>
      </c>
    </row>
  </sheetData>
  <conditionalFormatting sqref="E10:K10 E3:K4 E15:K17 E6:K8">
    <cfRule type="colorScale" priority="26">
      <colorScale>
        <cfvo type="min"/>
        <cfvo type="max"/>
        <color rgb="FFFCFCFF"/>
        <color rgb="FF63BE7B"/>
      </colorScale>
    </cfRule>
  </conditionalFormatting>
  <conditionalFormatting sqref="N15:T17 N3:T4 N6:T10">
    <cfRule type="colorScale" priority="24">
      <colorScale>
        <cfvo type="min"/>
        <cfvo type="max"/>
        <color rgb="FFFCFCFF"/>
        <color rgb="FF63BE7B"/>
      </colorScale>
    </cfRule>
  </conditionalFormatting>
  <conditionalFormatting sqref="E9:K9">
    <cfRule type="colorScale" priority="23">
      <colorScale>
        <cfvo type="min"/>
        <cfvo type="max"/>
        <color rgb="FFFCFCFF"/>
        <color rgb="FF63BE7B"/>
      </colorScale>
    </cfRule>
  </conditionalFormatting>
  <conditionalFormatting sqref="E11:K11">
    <cfRule type="colorScale" priority="21">
      <colorScale>
        <cfvo type="min"/>
        <cfvo type="max"/>
        <color rgb="FFFCFCFF"/>
        <color rgb="FF63BE7B"/>
      </colorScale>
    </cfRule>
  </conditionalFormatting>
  <conditionalFormatting sqref="E12:K12">
    <cfRule type="colorScale" priority="19">
      <colorScale>
        <cfvo type="min"/>
        <cfvo type="max"/>
        <color rgb="FFFCFCFF"/>
        <color rgb="FF63BE7B"/>
      </colorScale>
    </cfRule>
  </conditionalFormatting>
  <conditionalFormatting sqref="E13:K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E14:K14">
    <cfRule type="colorScale" priority="15">
      <colorScale>
        <cfvo type="min"/>
        <cfvo type="max"/>
        <color rgb="FFFCFCFF"/>
        <color rgb="FF63BE7B"/>
      </colorScale>
    </cfRule>
  </conditionalFormatting>
  <conditionalFormatting sqref="N11:T11">
    <cfRule type="colorScale" priority="11">
      <colorScale>
        <cfvo type="min"/>
        <cfvo type="max"/>
        <color rgb="FFFCFCFF"/>
        <color rgb="FF63BE7B"/>
      </colorScale>
    </cfRule>
  </conditionalFormatting>
  <conditionalFormatting sqref="N12:T12">
    <cfRule type="colorScale" priority="10">
      <colorScale>
        <cfvo type="min"/>
        <cfvo type="max"/>
        <color rgb="FFFCFCFF"/>
        <color rgb="FF63BE7B"/>
      </colorScale>
    </cfRule>
  </conditionalFormatting>
  <conditionalFormatting sqref="N13:T13">
    <cfRule type="colorScale" priority="9">
      <colorScale>
        <cfvo type="min"/>
        <cfvo type="max"/>
        <color rgb="FFFCFCFF"/>
        <color rgb="FF63BE7B"/>
      </colorScale>
    </cfRule>
  </conditionalFormatting>
  <conditionalFormatting sqref="N14:T14">
    <cfRule type="colorScale" priority="8">
      <colorScale>
        <cfvo type="min"/>
        <cfvo type="max"/>
        <color rgb="FFFCFCFF"/>
        <color rgb="FF63BE7B"/>
      </colorScale>
    </cfRule>
  </conditionalFormatting>
  <conditionalFormatting sqref="V6:X17 V3:X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{BC72E2EC-6939-46A3-90AF-639F68D669BE}</x14:id>
        </ext>
      </extLst>
    </cfRule>
  </conditionalFormatting>
  <conditionalFormatting sqref="E5:K5">
    <cfRule type="colorScale" priority="5">
      <colorScale>
        <cfvo type="min"/>
        <cfvo type="max"/>
        <color rgb="FFFCFCFF"/>
        <color rgb="FF63BE7B"/>
      </colorScale>
    </cfRule>
  </conditionalFormatting>
  <conditionalFormatting sqref="N5:T5">
    <cfRule type="colorScale" priority="4">
      <colorScale>
        <cfvo type="min"/>
        <cfvo type="max"/>
        <color rgb="FFFCFCFF"/>
        <color rgb="FF63BE7B"/>
      </colorScale>
    </cfRule>
  </conditionalFormatting>
  <conditionalFormatting sqref="V5:X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{CB5E2337-2D5F-47F0-97E0-1A6018A3469B}</x14:id>
        </ext>
      </extLst>
    </cfRule>
  </conditionalFormatting>
  <conditionalFormatting sqref="L3:M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72E2EC-6939-46A3-90AF-639F68D669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V6:X17 V3:X4</xm:sqref>
        </x14:conditionalFormatting>
        <x14:conditionalFormatting xmlns:xm="http://schemas.microsoft.com/office/excel/2006/main">
          <x14:cfRule type="dataBar" id="{CB5E2337-2D5F-47F0-97E0-1A6018A346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V5:X5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2019-09-05T14:52:53Z</dcterms:modified>
</cp:coreProperties>
</file>