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953F156B-1F8E-4740-BA3D-13EA511E4A15}" xr6:coauthVersionLast="33" xr6:coauthVersionMax="33" xr10:uidLastSave="{00000000-0000-0000-0000-000000000000}"/>
  <bookViews>
    <workbookView xWindow="0" yWindow="0" windowWidth="28800" windowHeight="12435" xr2:uid="{00000000-000D-0000-FFFF-FFFF00000000}"/>
  </bookViews>
  <sheets>
    <sheet name="PLANTILLA" sheetId="5" r:id="rId1"/>
    <sheet name="MERCADO_PORTERO" sheetId="4" r:id="rId2"/>
    <sheet name="Especialidades" sheetId="7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5" l="1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S18" i="5" l="1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K1" i="5"/>
  <c r="S3" i="5"/>
  <c r="N21" i="4" l="1"/>
  <c r="O21" i="4" s="1"/>
  <c r="N48" i="4"/>
  <c r="O48" i="4" s="1"/>
  <c r="N47" i="4"/>
  <c r="O47" i="4" s="1"/>
  <c r="N44" i="4"/>
  <c r="O44" i="4" s="1"/>
  <c r="N41" i="4"/>
  <c r="O41" i="4" s="1"/>
  <c r="N20" i="4"/>
  <c r="O20" i="4" s="1"/>
  <c r="N19" i="4"/>
  <c r="O19" i="4" s="1"/>
  <c r="N17" i="4"/>
  <c r="O17" i="4" s="1"/>
  <c r="N3" i="4"/>
  <c r="O3" i="4" s="1"/>
  <c r="N13" i="4"/>
  <c r="O13" i="4" s="1"/>
  <c r="N10" i="4"/>
  <c r="O10" i="4" s="1"/>
  <c r="N7" i="4"/>
  <c r="O7" i="4" s="1"/>
  <c r="N2" i="4"/>
  <c r="O2" i="4" s="1"/>
  <c r="N15" i="4"/>
  <c r="O15" i="4" s="1"/>
  <c r="N36" i="4"/>
  <c r="O36" i="4" s="1"/>
  <c r="N31" i="4"/>
  <c r="O31" i="4" s="1"/>
  <c r="N23" i="4"/>
  <c r="O23" i="4" s="1"/>
  <c r="N43" i="4"/>
  <c r="O43" i="4" s="1"/>
  <c r="N37" i="4"/>
  <c r="O37" i="4" s="1"/>
  <c r="N32" i="4"/>
  <c r="O32" i="4" s="1"/>
  <c r="N25" i="4"/>
  <c r="O25" i="4" s="1"/>
  <c r="N6" i="4"/>
  <c r="O6" i="4" s="1"/>
  <c r="N40" i="4"/>
  <c r="O40" i="4" s="1"/>
  <c r="N27" i="4"/>
  <c r="O27" i="4" s="1"/>
  <c r="N8" i="4"/>
  <c r="O8" i="4" s="1"/>
  <c r="N46" i="4"/>
  <c r="O46" i="4" s="1"/>
  <c r="N30" i="4"/>
  <c r="O30" i="4" s="1"/>
  <c r="N24" i="4"/>
  <c r="O24" i="4" s="1"/>
  <c r="N49" i="4"/>
  <c r="O49" i="4" s="1"/>
  <c r="N39" i="4"/>
  <c r="O39" i="4" s="1"/>
  <c r="N16" i="4"/>
  <c r="O16" i="4" s="1"/>
  <c r="N28" i="4"/>
  <c r="O28" i="4" s="1"/>
  <c r="N22" i="4"/>
  <c r="O22" i="4" s="1"/>
  <c r="N45" i="4"/>
  <c r="O45" i="4" s="1"/>
  <c r="N4" i="4"/>
  <c r="O4" i="4" s="1"/>
  <c r="N38" i="4"/>
  <c r="O38" i="4" s="1"/>
  <c r="N18" i="4"/>
  <c r="O18" i="4" s="1"/>
  <c r="N12" i="4"/>
  <c r="O12" i="4" s="1"/>
  <c r="N5" i="4"/>
  <c r="O5" i="4" s="1"/>
  <c r="N42" i="4"/>
  <c r="O42" i="4" s="1"/>
  <c r="N29" i="4"/>
  <c r="O29" i="4" s="1"/>
  <c r="N33" i="4"/>
  <c r="O33" i="4" s="1"/>
  <c r="N9" i="4"/>
  <c r="O9" i="4" s="1"/>
  <c r="N35" i="4"/>
  <c r="O35" i="4" s="1"/>
  <c r="N14" i="4"/>
  <c r="O14" i="4" s="1"/>
  <c r="N11" i="4"/>
  <c r="O11" i="4" s="1"/>
  <c r="N26" i="4"/>
  <c r="O26" i="4" s="1"/>
  <c r="N34" i="4"/>
  <c r="O34" i="4" s="1"/>
</calcChain>
</file>

<file path=xl/sharedStrings.xml><?xml version="1.0" encoding="utf-8"?>
<sst xmlns="http://schemas.openxmlformats.org/spreadsheetml/2006/main" count="271" uniqueCount="130">
  <si>
    <t>DEF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</si>
  <si>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</si>
  <si>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</si>
  <si>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</si>
  <si>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</si>
  <si>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</si>
  <si>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</si>
  <si>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</si>
  <si>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</si>
  <si>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</si>
  <si>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</si>
  <si>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Sueldo</t>
  </si>
  <si>
    <t>#1</t>
  </si>
  <si>
    <t>POR</t>
  </si>
  <si>
    <t>#2</t>
  </si>
  <si>
    <t>#3</t>
  </si>
  <si>
    <t>#4</t>
  </si>
  <si>
    <t>#5</t>
  </si>
  <si>
    <t>#6</t>
  </si>
  <si>
    <t>#7</t>
  </si>
  <si>
    <t>#8</t>
  </si>
  <si>
    <t>#9</t>
  </si>
  <si>
    <t>EXT</t>
  </si>
  <si>
    <t>#11</t>
  </si>
  <si>
    <t>#12</t>
  </si>
  <si>
    <t>DAV</t>
  </si>
  <si>
    <t>#13</t>
  </si>
  <si>
    <t>#14</t>
  </si>
  <si>
    <t>#15</t>
  </si>
  <si>
    <t>E_Po</t>
  </si>
  <si>
    <t>E_De</t>
  </si>
  <si>
    <t>E_Cr</t>
  </si>
  <si>
    <t>E_Ex</t>
  </si>
  <si>
    <t>E_Ps</t>
  </si>
  <si>
    <t>E_An</t>
  </si>
  <si>
    <t>E_PA</t>
  </si>
  <si>
    <t>E_TOTAL</t>
  </si>
  <si>
    <t>INN</t>
  </si>
  <si>
    <t>#16</t>
  </si>
  <si>
    <t>Años</t>
  </si>
  <si>
    <t>Precio</t>
  </si>
  <si>
    <t>SEM</t>
  </si>
  <si>
    <t>S2</t>
  </si>
  <si>
    <t>&lt;=3</t>
  </si>
  <si>
    <t>[6,10]</t>
  </si>
  <si>
    <t>[3,7]</t>
  </si>
  <si>
    <t>[4,8]</t>
  </si>
  <si>
    <t>[5,9]</t>
  </si>
  <si>
    <t>[10,14]</t>
  </si>
  <si>
    <t>[12,16]</t>
  </si>
  <si>
    <t>[9,13]</t>
  </si>
  <si>
    <t>[13,17]</t>
  </si>
  <si>
    <t>[11,15]</t>
  </si>
  <si>
    <t>[8,12]</t>
  </si>
  <si>
    <t>[2,6]</t>
  </si>
  <si>
    <t>&gt;=15</t>
  </si>
  <si>
    <t>[8,10]</t>
  </si>
  <si>
    <t>EUR/ENT</t>
  </si>
  <si>
    <t>Paso1</t>
  </si>
  <si>
    <t>Ent</t>
  </si>
  <si>
    <t>Tem</t>
  </si>
  <si>
    <t>IMP</t>
  </si>
  <si>
    <t>POT</t>
  </si>
  <si>
    <t>Paso2</t>
  </si>
  <si>
    <t>Paso3</t>
  </si>
  <si>
    <t>Paso4</t>
  </si>
  <si>
    <t>Quick Events</t>
  </si>
  <si>
    <t>Quick scores</t>
  </si>
  <si>
    <t>If the exact opposite player is quick, then it is always stopped. If not, then we compare:</t>
  </si>
  <si>
    <t>Scoring of attacking player VS Defending of defending player</t>
  </si>
  <si>
    <t>and</t>
  </si>
  <si>
    <t>Scoring of attacking player VS Goalkeeping of the keeper</t>
  </si>
  <si>
    <t>Quick passes</t>
  </si>
  <si>
    <t>Passing of attacking player VS Defense rating of the same side</t>
  </si>
  <si>
    <t>Scoring of ball receiver VS Goalkeeping of the keeper</t>
  </si>
  <si>
    <t>Technical Events</t>
  </si>
  <si>
    <t>Technical goes around a head player</t>
  </si>
  <si>
    <t>If the exact opposite player is a header, then we compare:</t>
  </si>
  <si>
    <t>Scoring of attacking player VS Defending of defender</t>
  </si>
  <si>
    <t>Experience of attacking player VS Experience of defender</t>
  </si>
  <si>
    <t>Create a non-tactical Counter Attack</t>
  </si>
  <si>
    <t>If you have a technical defender or wing back, his passing is important. In specific:</t>
  </si>
  <si>
    <t>Passing of technical defender VS the sum of inner midfielders’ defending / 3</t>
  </si>
  <si>
    <t>Unpredictable Events</t>
  </si>
  <si>
    <t>Goal Unpredictable long pass</t>
  </si>
  <si>
    <t>Passing of your player VS the sum of inner midfielders’ defending / 3</t>
  </si>
  <si>
    <t>Goal Unpredictable scores on his own</t>
  </si>
  <si>
    <t>Goal Unpredictable special action</t>
  </si>
  <si>
    <t>Passing of your player VS Defense rating of the same side</t>
  </si>
  <si>
    <t>Experience of attacking player VS Experience of defenders of the same side</t>
  </si>
  <si>
    <t>Goal Unpredictable mistake</t>
  </si>
  <si>
    <t>Defending of your player VS Scoring of the opponent</t>
  </si>
  <si>
    <t>Experience of your player VS Experience of the opponent</t>
  </si>
  <si>
    <t>Scoring of the opponent VS Goalkeeping of your keeper</t>
  </si>
  <si>
    <t>Powerful Events</t>
  </si>
  <si>
    <t>Power Forward</t>
  </si>
  <si>
    <t>Playmaking of your player VS Defending of central defenders</t>
  </si>
  <si>
    <t>Scoring of your player VS Goalkeeping of the keeper</t>
  </si>
  <si>
    <t>Sitting Midfielder</t>
  </si>
  <si>
    <t>Defending of your player VS Scoring of the opponent player</t>
  </si>
  <si>
    <t>Stamina of your player VS Stamina of the opponent player</t>
  </si>
  <si>
    <t>Winger Events</t>
  </si>
  <si>
    <t>Winger to anyone</t>
  </si>
  <si>
    <t>Winger of your player VS Defense rating of the same side</t>
  </si>
  <si>
    <t>Scoring of the receiver VS Goalkeeping of the keeper</t>
  </si>
  <si>
    <t>Winger to Head</t>
  </si>
  <si>
    <t>Corners</t>
  </si>
  <si>
    <t>Corner to anyone</t>
  </si>
  <si>
    <t>Indirect offensive set pieces + a bonus of the set piecer of the corner VS Indirect defensive set pieces of the opponent</t>
  </si>
  <si>
    <t>Scoring of the ball receiver VS Goalkeeping of the keeper</t>
  </si>
  <si>
    <t>Corner: Head specialist</t>
  </si>
  <si>
    <t>your headers VS the opponent’s headers</t>
  </si>
  <si>
    <t>Inexperience Event</t>
  </si>
  <si>
    <t>Experienced forward scores</t>
  </si>
  <si>
    <t>Experience of your player VS average experience of your opponent’s team</t>
  </si>
  <si>
    <t>Inexperienced defender causes goal</t>
  </si>
  <si>
    <t>Scoring of the opponent’s player VS Goalkeeping of your keeper</t>
  </si>
  <si>
    <t>P.S.1 Weather events affect all the player’s skills</t>
  </si>
  <si>
    <t>P.S.2 Wherever Scoring is an important skill and Winger can have this event, he will need, in general, lower scoring comparing to Forwards and Midfielders.</t>
  </si>
  <si>
    <t>RAP/IMP</t>
  </si>
  <si>
    <t>Fichar 4 Inners puros con 14 JUG sin nada</t>
  </si>
  <si>
    <t>ENT: ANO</t>
  </si>
  <si>
    <t>16SEM</t>
  </si>
  <si>
    <t>Fichar 3 Extremos con LAT y JUG</t>
  </si>
  <si>
    <t>ENT: ANO 16SEM</t>
  </si>
  <si>
    <t>Fichar 4Def y Por IMP con solo JUG O LAT</t>
  </si>
  <si>
    <t>ENT: PAS/BP</t>
  </si>
  <si>
    <t>Fichas 3DAV con JUG/ANO</t>
  </si>
  <si>
    <t>(43SEM PAS)</t>
  </si>
  <si>
    <t>16SEM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</si>
</sst>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\ [$€-C0A]_-;\-* #,##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1" fillId="2" borderId="0" xfId="0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AP19"/>
  <sheetViews>
    <sheetView tabSelected="1" workbookViewId="0">
      <selection activeCell="F5" sqref="F5"/>
    </sheetView>
  </sheetViews>
  <sheetFormatPr baseColWidth="10" defaultRowHeight="15" x14ac:dyDescent="0.25"/>
  <cols>
    <col min="1" max="1" width="5.140625" bestFit="1" customWidth="1"/>
    <col min="2" max="2" width="4.85546875" bestFit="1" customWidth="1"/>
    <col min="3" max="3" width="12.28515625" bestFit="1" customWidth="1"/>
    <col min="4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8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3">
        <f>SUM(K3:K18)</f>
        <v>332234.88000000006</v>
      </c>
      <c r="L1" s="1"/>
      <c r="M1" s="1"/>
      <c r="N1" s="1"/>
      <c r="O1" s="1"/>
      <c r="P1" s="1"/>
      <c r="Q1" s="1"/>
      <c r="R1" s="1"/>
      <c r="S1" s="1"/>
    </row>
    <row r="2" spans="1:42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29</v>
      </c>
      <c r="M2" s="4" t="s">
        <v>30</v>
      </c>
      <c r="N2" s="4" t="s">
        <v>31</v>
      </c>
      <c r="O2" s="4" t="s">
        <v>32</v>
      </c>
      <c r="P2" s="4" t="s">
        <v>33</v>
      </c>
      <c r="Q2" s="4" t="s">
        <v>34</v>
      </c>
      <c r="R2" s="4" t="s">
        <v>35</v>
      </c>
      <c r="S2" s="4" t="s">
        <v>36</v>
      </c>
    </row>
    <row r="3" spans="1:42" x14ac:dyDescent="0.25">
      <c r="A3" t="s">
        <v>12</v>
      </c>
      <c r="B3" s="5" t="s">
        <v>13</v>
      </c>
      <c r="C3" s="6" t="s">
        <v>61</v>
      </c>
      <c r="D3" s="11">
        <v>5</v>
      </c>
      <c r="E3" s="7">
        <v>5</v>
      </c>
      <c r="F3" s="11">
        <v>2</v>
      </c>
      <c r="G3" s="7">
        <v>2</v>
      </c>
      <c r="H3" s="11">
        <v>12</v>
      </c>
      <c r="I3" s="7">
        <v>2</v>
      </c>
      <c r="J3" s="11">
        <v>19</v>
      </c>
      <c r="K3" s="8">
        <f>(5150+415+135)*1.06</f>
        <v>6042</v>
      </c>
      <c r="L3" s="1">
        <v>5.5</v>
      </c>
      <c r="M3" s="1">
        <v>10</v>
      </c>
      <c r="N3" s="1">
        <v>0</v>
      </c>
      <c r="O3" s="12">
        <v>0</v>
      </c>
      <c r="P3" s="12">
        <v>43</v>
      </c>
      <c r="Q3" s="12">
        <v>0</v>
      </c>
      <c r="R3" s="12">
        <v>33</v>
      </c>
      <c r="S3" s="3">
        <f>SUM(L3:R3)</f>
        <v>91.5</v>
      </c>
    </row>
    <row r="4" spans="1:42" x14ac:dyDescent="0.25">
      <c r="A4" t="s">
        <v>14</v>
      </c>
      <c r="B4" s="5" t="s">
        <v>0</v>
      </c>
      <c r="C4" s="9" t="s">
        <v>61</v>
      </c>
      <c r="D4" s="10">
        <v>0</v>
      </c>
      <c r="E4" s="7">
        <v>2</v>
      </c>
      <c r="F4" s="7">
        <v>13</v>
      </c>
      <c r="G4" s="7">
        <v>2</v>
      </c>
      <c r="H4" s="7">
        <v>12</v>
      </c>
      <c r="I4" s="7">
        <v>2</v>
      </c>
      <c r="J4" s="7">
        <v>19</v>
      </c>
      <c r="K4" s="8">
        <f>(14490+512)*1.06</f>
        <v>15902.12</v>
      </c>
      <c r="L4" s="1">
        <v>0</v>
      </c>
      <c r="M4" s="1">
        <v>0</v>
      </c>
      <c r="N4" s="1">
        <v>58</v>
      </c>
      <c r="O4" s="1">
        <v>0</v>
      </c>
      <c r="P4" s="1">
        <v>43</v>
      </c>
      <c r="Q4" s="1">
        <v>0</v>
      </c>
      <c r="R4" s="1">
        <v>33</v>
      </c>
      <c r="S4" s="3">
        <f t="shared" ref="S4:S16" si="0">SUM(L4:R4)</f>
        <v>134</v>
      </c>
      <c r="W4" t="s">
        <v>58</v>
      </c>
      <c r="X4" t="s">
        <v>120</v>
      </c>
      <c r="AF4" t="s">
        <v>121</v>
      </c>
      <c r="AH4" t="s">
        <v>122</v>
      </c>
    </row>
    <row r="5" spans="1:42" x14ac:dyDescent="0.25">
      <c r="A5" t="s">
        <v>15</v>
      </c>
      <c r="B5" s="5" t="s">
        <v>0</v>
      </c>
      <c r="C5" s="9" t="s">
        <v>61</v>
      </c>
      <c r="D5" s="10">
        <v>0</v>
      </c>
      <c r="E5" s="7">
        <v>2</v>
      </c>
      <c r="F5" s="7">
        <v>13</v>
      </c>
      <c r="G5" s="7">
        <v>2</v>
      </c>
      <c r="H5" s="7">
        <v>12</v>
      </c>
      <c r="I5" s="7">
        <v>2</v>
      </c>
      <c r="J5" s="7">
        <v>19</v>
      </c>
      <c r="K5" s="8">
        <f>(14490+512)*1.06</f>
        <v>15902.12</v>
      </c>
      <c r="L5" s="1">
        <v>0</v>
      </c>
      <c r="M5" s="1">
        <v>0</v>
      </c>
      <c r="N5" s="1">
        <v>58</v>
      </c>
      <c r="O5" s="1">
        <v>0</v>
      </c>
      <c r="P5" s="1">
        <v>43</v>
      </c>
      <c r="Q5" s="1">
        <v>0</v>
      </c>
      <c r="R5" s="1">
        <v>33</v>
      </c>
      <c r="S5" s="3">
        <f t="shared" si="0"/>
        <v>134</v>
      </c>
      <c r="W5" t="s">
        <v>63</v>
      </c>
      <c r="X5" t="s">
        <v>123</v>
      </c>
      <c r="AF5" t="s">
        <v>124</v>
      </c>
    </row>
    <row r="6" spans="1:42" x14ac:dyDescent="0.25">
      <c r="A6" t="s">
        <v>16</v>
      </c>
      <c r="B6" s="5" t="s">
        <v>0</v>
      </c>
      <c r="C6" s="9" t="s">
        <v>61</v>
      </c>
      <c r="D6" s="10">
        <v>0</v>
      </c>
      <c r="E6" s="7">
        <v>2</v>
      </c>
      <c r="F6" s="7">
        <v>2</v>
      </c>
      <c r="G6" s="7">
        <v>13.2</v>
      </c>
      <c r="H6" s="7">
        <v>12</v>
      </c>
      <c r="I6" s="7">
        <v>2</v>
      </c>
      <c r="J6" s="7">
        <v>19</v>
      </c>
      <c r="K6" s="8">
        <f>(7470+512)*1.06</f>
        <v>8460.92</v>
      </c>
      <c r="L6" s="1">
        <v>0</v>
      </c>
      <c r="M6" s="1">
        <v>0</v>
      </c>
      <c r="N6" s="1">
        <v>0</v>
      </c>
      <c r="O6" s="1">
        <v>40</v>
      </c>
      <c r="P6" s="1">
        <v>43</v>
      </c>
      <c r="Q6" s="1">
        <v>0</v>
      </c>
      <c r="R6" s="1">
        <v>33</v>
      </c>
      <c r="S6" s="3">
        <f t="shared" si="0"/>
        <v>116</v>
      </c>
      <c r="W6" t="s">
        <v>64</v>
      </c>
      <c r="X6" t="s">
        <v>125</v>
      </c>
      <c r="AF6" t="s">
        <v>126</v>
      </c>
      <c r="AJ6" t="s">
        <v>128</v>
      </c>
      <c r="AL6" t="s">
        <v>129</v>
      </c>
    </row>
    <row r="7" spans="1:42" x14ac:dyDescent="0.25">
      <c r="A7" t="s">
        <v>17</v>
      </c>
      <c r="B7" s="5" t="s">
        <v>0</v>
      </c>
      <c r="C7" s="9" t="s">
        <v>61</v>
      </c>
      <c r="D7" s="10">
        <v>0</v>
      </c>
      <c r="E7" s="7">
        <v>2</v>
      </c>
      <c r="F7" s="7">
        <v>2</v>
      </c>
      <c r="G7" s="7">
        <v>13.2</v>
      </c>
      <c r="H7" s="7">
        <v>12</v>
      </c>
      <c r="I7" s="7">
        <v>2</v>
      </c>
      <c r="J7" s="7">
        <v>19</v>
      </c>
      <c r="K7" s="8">
        <f>(7470+512)*1.06</f>
        <v>8460.92</v>
      </c>
      <c r="L7" s="1">
        <v>0</v>
      </c>
      <c r="M7" s="1">
        <v>0</v>
      </c>
      <c r="N7" s="1">
        <v>0</v>
      </c>
      <c r="O7" s="1">
        <v>40</v>
      </c>
      <c r="P7" s="1">
        <v>43</v>
      </c>
      <c r="Q7" s="1">
        <v>0</v>
      </c>
      <c r="R7" s="1">
        <v>33</v>
      </c>
      <c r="S7" s="3">
        <f t="shared" si="0"/>
        <v>116</v>
      </c>
      <c r="W7" t="s">
        <v>65</v>
      </c>
      <c r="X7" t="s">
        <v>127</v>
      </c>
      <c r="AF7" t="s">
        <v>126</v>
      </c>
    </row>
    <row r="8" spans="1:42" x14ac:dyDescent="0.25">
      <c r="A8" t="s">
        <v>18</v>
      </c>
      <c r="B8" s="5" t="s">
        <v>37</v>
      </c>
      <c r="C8" s="9" t="s">
        <v>119</v>
      </c>
      <c r="D8" s="10">
        <v>0</v>
      </c>
      <c r="E8" s="7">
        <v>2</v>
      </c>
      <c r="F8" s="7">
        <v>14</v>
      </c>
      <c r="G8" s="7">
        <v>2</v>
      </c>
      <c r="H8" s="7">
        <v>12</v>
      </c>
      <c r="I8" s="7">
        <v>10</v>
      </c>
      <c r="J8" s="7">
        <v>14</v>
      </c>
      <c r="K8" s="8">
        <f>(22460+515+1315)*1.04</f>
        <v>25261.600000000002</v>
      </c>
      <c r="L8" s="1">
        <v>0</v>
      </c>
      <c r="M8" s="1">
        <v>0</v>
      </c>
      <c r="N8" s="1">
        <v>68</v>
      </c>
      <c r="O8" s="1">
        <v>0</v>
      </c>
      <c r="P8" s="1">
        <v>43</v>
      </c>
      <c r="Q8" s="1">
        <v>33</v>
      </c>
      <c r="R8" s="1">
        <v>16</v>
      </c>
      <c r="S8" s="3">
        <f t="shared" ref="S8:S12" si="1">SUM(L8:R8)</f>
        <v>160</v>
      </c>
      <c r="AO8" t="s">
        <v>59</v>
      </c>
      <c r="AP8" t="s">
        <v>60</v>
      </c>
    </row>
    <row r="9" spans="1:42" x14ac:dyDescent="0.25">
      <c r="A9" t="s">
        <v>19</v>
      </c>
      <c r="B9" s="5" t="s">
        <v>37</v>
      </c>
      <c r="C9" s="9" t="s">
        <v>119</v>
      </c>
      <c r="D9" s="10">
        <v>0</v>
      </c>
      <c r="E9" s="7">
        <v>2</v>
      </c>
      <c r="F9" s="7">
        <v>14</v>
      </c>
      <c r="G9" s="7">
        <v>2</v>
      </c>
      <c r="H9" s="7">
        <v>12</v>
      </c>
      <c r="I9" s="7">
        <v>10</v>
      </c>
      <c r="J9" s="7">
        <v>14</v>
      </c>
      <c r="K9" s="8">
        <f>(22460+515+1315)*1.04</f>
        <v>25261.600000000002</v>
      </c>
      <c r="L9" s="1">
        <v>0</v>
      </c>
      <c r="M9" s="1">
        <v>0</v>
      </c>
      <c r="N9" s="1">
        <v>68</v>
      </c>
      <c r="O9" s="1">
        <v>0</v>
      </c>
      <c r="P9" s="1">
        <v>43</v>
      </c>
      <c r="Q9" s="1">
        <v>33</v>
      </c>
      <c r="R9" s="1">
        <v>16</v>
      </c>
      <c r="S9" s="3">
        <f t="shared" si="1"/>
        <v>160</v>
      </c>
      <c r="AO9" s="19"/>
      <c r="AP9" s="19"/>
    </row>
    <row r="10" spans="1:42" x14ac:dyDescent="0.25">
      <c r="A10" t="s">
        <v>20</v>
      </c>
      <c r="B10" s="5" t="s">
        <v>37</v>
      </c>
      <c r="C10" s="9" t="s">
        <v>119</v>
      </c>
      <c r="D10" s="10">
        <v>0</v>
      </c>
      <c r="E10" s="7">
        <v>2</v>
      </c>
      <c r="F10" s="7">
        <v>14</v>
      </c>
      <c r="G10" s="7">
        <v>2</v>
      </c>
      <c r="H10" s="7">
        <v>12</v>
      </c>
      <c r="I10" s="7">
        <v>10</v>
      </c>
      <c r="J10" s="7">
        <v>14</v>
      </c>
      <c r="K10" s="8">
        <f>(22460+515+1315)*1.04</f>
        <v>25261.600000000002</v>
      </c>
      <c r="L10" s="1">
        <v>0</v>
      </c>
      <c r="M10" s="1">
        <v>0</v>
      </c>
      <c r="N10" s="1">
        <v>68</v>
      </c>
      <c r="O10" s="1">
        <v>0</v>
      </c>
      <c r="P10" s="1">
        <v>43</v>
      </c>
      <c r="Q10" s="1">
        <v>33</v>
      </c>
      <c r="R10" s="1">
        <v>16</v>
      </c>
      <c r="S10" s="3">
        <f t="shared" si="1"/>
        <v>160</v>
      </c>
    </row>
    <row r="11" spans="1:42" x14ac:dyDescent="0.25">
      <c r="A11" t="s">
        <v>21</v>
      </c>
      <c r="B11" s="5" t="s">
        <v>37</v>
      </c>
      <c r="C11" s="9" t="s">
        <v>119</v>
      </c>
      <c r="D11" s="10">
        <v>0</v>
      </c>
      <c r="E11" s="7">
        <v>2</v>
      </c>
      <c r="F11" s="7">
        <v>14</v>
      </c>
      <c r="G11" s="7">
        <v>2</v>
      </c>
      <c r="H11" s="7">
        <v>12</v>
      </c>
      <c r="I11" s="7">
        <v>10</v>
      </c>
      <c r="J11" s="7">
        <v>14</v>
      </c>
      <c r="K11" s="8">
        <f>(22460+515+1315)*1.04</f>
        <v>25261.600000000002</v>
      </c>
      <c r="L11" s="1">
        <v>0</v>
      </c>
      <c r="M11" s="1">
        <v>0</v>
      </c>
      <c r="N11" s="1">
        <v>68</v>
      </c>
      <c r="O11" s="1">
        <v>0</v>
      </c>
      <c r="P11" s="1">
        <v>43</v>
      </c>
      <c r="Q11" s="1">
        <v>33</v>
      </c>
      <c r="R11" s="1">
        <v>16</v>
      </c>
      <c r="S11" s="3">
        <f t="shared" si="1"/>
        <v>160</v>
      </c>
    </row>
    <row r="12" spans="1:42" x14ac:dyDescent="0.25">
      <c r="A12" t="s">
        <v>21</v>
      </c>
      <c r="B12" s="5" t="s">
        <v>22</v>
      </c>
      <c r="C12" s="9" t="s">
        <v>119</v>
      </c>
      <c r="D12" s="10">
        <v>0</v>
      </c>
      <c r="E12" s="7">
        <v>2</v>
      </c>
      <c r="F12" s="7">
        <v>12</v>
      </c>
      <c r="G12" s="7">
        <v>15</v>
      </c>
      <c r="H12" s="7">
        <v>10</v>
      </c>
      <c r="I12" s="7">
        <v>7</v>
      </c>
      <c r="J12" s="7">
        <v>14</v>
      </c>
      <c r="K12" s="8">
        <f>(18090+4335+195+245)*1.04</f>
        <v>23779.600000000002</v>
      </c>
      <c r="L12" s="1">
        <v>0</v>
      </c>
      <c r="M12" s="1">
        <v>0</v>
      </c>
      <c r="N12" s="1">
        <v>48</v>
      </c>
      <c r="O12" s="1">
        <v>55.5</v>
      </c>
      <c r="P12" s="1">
        <v>29</v>
      </c>
      <c r="Q12" s="1">
        <v>16</v>
      </c>
      <c r="R12" s="1">
        <v>16</v>
      </c>
      <c r="S12" s="3">
        <f t="shared" si="1"/>
        <v>164.5</v>
      </c>
    </row>
    <row r="13" spans="1:42" x14ac:dyDescent="0.25">
      <c r="A13" t="s">
        <v>23</v>
      </c>
      <c r="B13" s="5" t="s">
        <v>22</v>
      </c>
      <c r="C13" s="9" t="s">
        <v>119</v>
      </c>
      <c r="D13" s="10">
        <v>0</v>
      </c>
      <c r="E13" s="7">
        <v>2</v>
      </c>
      <c r="F13" s="7">
        <v>12</v>
      </c>
      <c r="G13" s="7">
        <v>15</v>
      </c>
      <c r="H13" s="7">
        <v>10</v>
      </c>
      <c r="I13" s="7">
        <v>7</v>
      </c>
      <c r="J13" s="7">
        <v>14</v>
      </c>
      <c r="K13" s="8">
        <f>(18090+4335+195+245)*1.04</f>
        <v>23779.600000000002</v>
      </c>
      <c r="L13" s="1">
        <v>0</v>
      </c>
      <c r="M13" s="1">
        <v>0</v>
      </c>
      <c r="N13" s="1">
        <v>48</v>
      </c>
      <c r="O13" s="1">
        <v>55.5</v>
      </c>
      <c r="P13" s="1">
        <v>29</v>
      </c>
      <c r="Q13" s="1">
        <v>16</v>
      </c>
      <c r="R13" s="1">
        <v>16</v>
      </c>
      <c r="S13" s="3">
        <f t="shared" si="0"/>
        <v>164.5</v>
      </c>
    </row>
    <row r="14" spans="1:42" x14ac:dyDescent="0.25">
      <c r="A14" t="s">
        <v>24</v>
      </c>
      <c r="B14" s="5" t="s">
        <v>22</v>
      </c>
      <c r="C14" s="9" t="s">
        <v>119</v>
      </c>
      <c r="D14" s="10">
        <v>0</v>
      </c>
      <c r="E14" s="7">
        <v>2</v>
      </c>
      <c r="F14" s="7">
        <v>12</v>
      </c>
      <c r="G14" s="7">
        <v>15</v>
      </c>
      <c r="H14" s="7">
        <v>10</v>
      </c>
      <c r="I14" s="7">
        <v>7</v>
      </c>
      <c r="J14" s="7">
        <v>14</v>
      </c>
      <c r="K14" s="8">
        <f>(18090+4335+195+245)*1.04</f>
        <v>23779.600000000002</v>
      </c>
      <c r="L14" s="1">
        <v>0</v>
      </c>
      <c r="M14" s="1">
        <v>0</v>
      </c>
      <c r="N14" s="1">
        <v>48</v>
      </c>
      <c r="O14" s="1">
        <v>55.5</v>
      </c>
      <c r="P14" s="1">
        <v>29</v>
      </c>
      <c r="Q14" s="1">
        <v>16</v>
      </c>
      <c r="R14" s="1">
        <v>16</v>
      </c>
      <c r="S14" s="3">
        <f t="shared" ref="S14:S15" si="2">SUM(L14:R14)</f>
        <v>164.5</v>
      </c>
    </row>
    <row r="15" spans="1:42" x14ac:dyDescent="0.25">
      <c r="A15" t="s">
        <v>26</v>
      </c>
      <c r="B15" s="5" t="s">
        <v>25</v>
      </c>
      <c r="C15" s="9" t="s">
        <v>62</v>
      </c>
      <c r="D15" s="10">
        <v>0</v>
      </c>
      <c r="E15" s="7">
        <v>2</v>
      </c>
      <c r="F15" s="7">
        <v>13</v>
      </c>
      <c r="G15" s="7">
        <v>2</v>
      </c>
      <c r="H15" s="7">
        <v>12</v>
      </c>
      <c r="I15" s="7">
        <v>13</v>
      </c>
      <c r="J15" s="7">
        <v>14</v>
      </c>
      <c r="K15" s="8">
        <f>(14490+4335+6435)*1.04</f>
        <v>26270.400000000001</v>
      </c>
      <c r="L15" s="1">
        <v>0</v>
      </c>
      <c r="M15" s="1">
        <v>0</v>
      </c>
      <c r="N15" s="1">
        <v>58</v>
      </c>
      <c r="O15" s="1">
        <v>0</v>
      </c>
      <c r="P15" s="1">
        <v>43</v>
      </c>
      <c r="Q15" s="1">
        <v>59</v>
      </c>
      <c r="R15" s="1">
        <v>16</v>
      </c>
      <c r="S15" s="3">
        <f t="shared" si="2"/>
        <v>176</v>
      </c>
    </row>
    <row r="16" spans="1:42" x14ac:dyDescent="0.25">
      <c r="A16" t="s">
        <v>27</v>
      </c>
      <c r="B16" s="5" t="s">
        <v>25</v>
      </c>
      <c r="C16" s="9" t="s">
        <v>119</v>
      </c>
      <c r="D16" s="10">
        <v>0</v>
      </c>
      <c r="E16" s="7">
        <v>2</v>
      </c>
      <c r="F16" s="7">
        <v>13</v>
      </c>
      <c r="G16" s="7">
        <v>2</v>
      </c>
      <c r="H16" s="7">
        <v>12</v>
      </c>
      <c r="I16" s="7">
        <v>13</v>
      </c>
      <c r="J16" s="7">
        <v>14</v>
      </c>
      <c r="K16" s="8">
        <f>(14490+4335+6435)*1.04</f>
        <v>26270.400000000001</v>
      </c>
      <c r="L16" s="1">
        <v>0</v>
      </c>
      <c r="M16" s="1">
        <v>0</v>
      </c>
      <c r="N16" s="1">
        <v>58</v>
      </c>
      <c r="O16" s="1">
        <v>0</v>
      </c>
      <c r="P16" s="1">
        <v>43</v>
      </c>
      <c r="Q16" s="1">
        <v>59</v>
      </c>
      <c r="R16" s="1">
        <v>16</v>
      </c>
      <c r="S16" s="3">
        <f t="shared" si="0"/>
        <v>176</v>
      </c>
    </row>
    <row r="17" spans="1:31" x14ac:dyDescent="0.25">
      <c r="A17" t="s">
        <v>28</v>
      </c>
      <c r="B17" s="5" t="s">
        <v>25</v>
      </c>
      <c r="C17" s="9" t="s">
        <v>119</v>
      </c>
      <c r="D17" s="11">
        <v>0</v>
      </c>
      <c r="E17" s="7">
        <v>2</v>
      </c>
      <c r="F17" s="7">
        <v>13</v>
      </c>
      <c r="G17" s="7">
        <v>2</v>
      </c>
      <c r="H17" s="7">
        <v>12</v>
      </c>
      <c r="I17" s="7">
        <v>13</v>
      </c>
      <c r="J17" s="7">
        <v>14</v>
      </c>
      <c r="K17" s="8">
        <f>(14490+4335+6435)*1.04</f>
        <v>26270.400000000001</v>
      </c>
      <c r="L17" s="1">
        <v>0</v>
      </c>
      <c r="M17" s="1">
        <v>0</v>
      </c>
      <c r="N17" s="1">
        <v>58</v>
      </c>
      <c r="O17" s="1">
        <v>0</v>
      </c>
      <c r="P17" s="1">
        <v>43</v>
      </c>
      <c r="Q17" s="1">
        <v>59</v>
      </c>
      <c r="R17" s="1">
        <v>16</v>
      </c>
      <c r="S17" s="3">
        <f t="shared" ref="S17:S18" si="3">SUM(L17:R17)</f>
        <v>176</v>
      </c>
    </row>
    <row r="18" spans="1:31" x14ac:dyDescent="0.25">
      <c r="A18" t="s">
        <v>38</v>
      </c>
      <c r="B18" s="5" t="s">
        <v>25</v>
      </c>
      <c r="C18" s="9" t="s">
        <v>119</v>
      </c>
      <c r="D18" s="11">
        <v>0</v>
      </c>
      <c r="E18" s="7">
        <v>2</v>
      </c>
      <c r="F18" s="7">
        <v>13</v>
      </c>
      <c r="G18" s="7">
        <v>2</v>
      </c>
      <c r="H18" s="7">
        <v>12</v>
      </c>
      <c r="I18" s="7">
        <v>13</v>
      </c>
      <c r="J18" s="7">
        <v>14</v>
      </c>
      <c r="K18" s="8">
        <f>(14490+4335+6435)*1.04</f>
        <v>26270.400000000001</v>
      </c>
      <c r="L18" s="1">
        <v>0</v>
      </c>
      <c r="M18" s="1">
        <v>0</v>
      </c>
      <c r="N18" s="1">
        <v>58</v>
      </c>
      <c r="O18" s="1">
        <v>0</v>
      </c>
      <c r="P18" s="1">
        <v>43</v>
      </c>
      <c r="Q18" s="1">
        <v>59</v>
      </c>
      <c r="R18" s="1">
        <v>16</v>
      </c>
      <c r="S18" s="3">
        <f t="shared" si="3"/>
        <v>176</v>
      </c>
    </row>
    <row r="19" spans="1:31" x14ac:dyDescent="0.25">
      <c r="K19" s="17"/>
      <c r="AE19" s="17"/>
    </row>
  </sheetData>
  <conditionalFormatting sqref="D3:J18">
    <cfRule type="colorScale" priority="31">
      <colorScale>
        <cfvo type="min"/>
        <cfvo type="max"/>
        <color rgb="FFFFEF9C"/>
        <color rgb="FF63BE7B"/>
      </colorScale>
    </cfRule>
  </conditionalFormatting>
  <conditionalFormatting sqref="L3:R18">
    <cfRule type="colorScale" priority="30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2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9"/>
  <sheetViews>
    <sheetView workbookViewId="0">
      <pane ySplit="1" topLeftCell="A2" activePane="bottomLeft" state="frozen"/>
      <selection pane="bottomLeft" activeCell="E8" sqref="E8"/>
    </sheetView>
  </sheetViews>
  <sheetFormatPr baseColWidth="10" defaultRowHeight="15" x14ac:dyDescent="0.25"/>
  <cols>
    <col min="1" max="1" width="5.140625" style="1" customWidth="1"/>
    <col min="2" max="2" width="5.5703125" style="1" bestFit="1" customWidth="1"/>
    <col min="3" max="4" width="4.5703125" style="1" bestFit="1" customWidth="1"/>
    <col min="5" max="8" width="3.5703125" style="1" bestFit="1" customWidth="1"/>
    <col min="9" max="9" width="7" style="1" bestFit="1" customWidth="1"/>
    <col min="10" max="10" width="14.5703125" style="1" bestFit="1" customWidth="1"/>
    <col min="11" max="11" width="5.5703125" style="1" bestFit="1" customWidth="1"/>
    <col min="12" max="13" width="5.7109375" style="1" bestFit="1" customWidth="1"/>
    <col min="14" max="14" width="9.140625" style="1" bestFit="1" customWidth="1"/>
  </cols>
  <sheetData>
    <row r="1" spans="1:15" x14ac:dyDescent="0.25">
      <c r="A1" s="4" t="s">
        <v>41</v>
      </c>
      <c r="B1" s="4" t="s">
        <v>39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40</v>
      </c>
      <c r="K1" s="4" t="s">
        <v>29</v>
      </c>
      <c r="L1" s="4" t="s">
        <v>30</v>
      </c>
      <c r="M1" s="4" t="s">
        <v>35</v>
      </c>
      <c r="N1" s="4" t="s">
        <v>36</v>
      </c>
      <c r="O1" s="4" t="s">
        <v>57</v>
      </c>
    </row>
    <row r="2" spans="1:15" x14ac:dyDescent="0.25">
      <c r="A2" s="1" t="s">
        <v>42</v>
      </c>
      <c r="B2" s="14">
        <v>21</v>
      </c>
      <c r="C2" s="11">
        <v>16</v>
      </c>
      <c r="D2" s="7">
        <v>9</v>
      </c>
      <c r="E2" s="11">
        <v>0</v>
      </c>
      <c r="F2" s="7">
        <v>0</v>
      </c>
      <c r="G2" s="11">
        <v>0</v>
      </c>
      <c r="H2" s="7">
        <v>0</v>
      </c>
      <c r="I2" s="11" t="s">
        <v>43</v>
      </c>
      <c r="J2" s="15">
        <v>9950000</v>
      </c>
      <c r="K2" s="1">
        <v>62</v>
      </c>
      <c r="L2" s="1">
        <v>30</v>
      </c>
      <c r="M2" s="1">
        <v>0</v>
      </c>
      <c r="N2" s="3">
        <f t="shared" ref="N2:N49" si="0">SUM(K2:M2)</f>
        <v>92</v>
      </c>
      <c r="O2" s="16">
        <f t="shared" ref="O2:O49" si="1">J2/N2</f>
        <v>108152.17391304347</v>
      </c>
    </row>
    <row r="3" spans="1:15" x14ac:dyDescent="0.25">
      <c r="A3" s="1" t="s">
        <v>42</v>
      </c>
      <c r="B3" s="14">
        <v>20</v>
      </c>
      <c r="C3" s="11">
        <v>16</v>
      </c>
      <c r="D3" s="7">
        <v>4</v>
      </c>
      <c r="E3" s="11">
        <v>0</v>
      </c>
      <c r="F3" s="7">
        <v>0</v>
      </c>
      <c r="G3" s="11">
        <v>0</v>
      </c>
      <c r="H3" s="7">
        <v>0</v>
      </c>
      <c r="I3" s="11" t="s">
        <v>43</v>
      </c>
      <c r="J3" s="15">
        <v>6500000</v>
      </c>
      <c r="K3" s="1">
        <v>62</v>
      </c>
      <c r="L3" s="1">
        <v>6</v>
      </c>
      <c r="M3" s="1">
        <v>0</v>
      </c>
      <c r="N3" s="3">
        <f t="shared" si="0"/>
        <v>68</v>
      </c>
      <c r="O3" s="16">
        <f t="shared" si="1"/>
        <v>95588.23529411765</v>
      </c>
    </row>
    <row r="4" spans="1:15" x14ac:dyDescent="0.25">
      <c r="A4" s="1" t="s">
        <v>42</v>
      </c>
      <c r="B4" s="14">
        <v>21</v>
      </c>
      <c r="C4" s="11">
        <v>16</v>
      </c>
      <c r="D4" s="7">
        <v>2</v>
      </c>
      <c r="E4" s="11">
        <v>0</v>
      </c>
      <c r="F4" s="7">
        <v>0</v>
      </c>
      <c r="G4" s="11">
        <v>0</v>
      </c>
      <c r="H4" s="7">
        <v>0</v>
      </c>
      <c r="I4" s="11" t="s">
        <v>54</v>
      </c>
      <c r="J4" s="15">
        <v>6613000</v>
      </c>
      <c r="K4" s="1">
        <v>62</v>
      </c>
      <c r="L4" s="1">
        <v>0</v>
      </c>
      <c r="M4" s="1">
        <v>2</v>
      </c>
      <c r="N4" s="3">
        <f t="shared" si="0"/>
        <v>64</v>
      </c>
      <c r="O4" s="16">
        <f t="shared" si="1"/>
        <v>103328.125</v>
      </c>
    </row>
    <row r="5" spans="1:15" x14ac:dyDescent="0.25">
      <c r="A5" s="1" t="s">
        <v>42</v>
      </c>
      <c r="B5" s="14">
        <v>21</v>
      </c>
      <c r="C5" s="11">
        <v>15</v>
      </c>
      <c r="D5" s="7">
        <v>8</v>
      </c>
      <c r="E5" s="11">
        <v>0</v>
      </c>
      <c r="F5" s="7">
        <v>0</v>
      </c>
      <c r="G5" s="11">
        <v>0</v>
      </c>
      <c r="H5" s="7">
        <v>0</v>
      </c>
      <c r="I5" s="11" t="s">
        <v>51</v>
      </c>
      <c r="J5" s="15">
        <v>9078000</v>
      </c>
      <c r="K5" s="1">
        <v>52</v>
      </c>
      <c r="L5" s="1">
        <v>24</v>
      </c>
      <c r="M5" s="1">
        <v>15</v>
      </c>
      <c r="N5" s="3">
        <f t="shared" si="0"/>
        <v>91</v>
      </c>
      <c r="O5" s="16">
        <f t="shared" si="1"/>
        <v>99758.241758241755</v>
      </c>
    </row>
    <row r="6" spans="1:15" x14ac:dyDescent="0.25">
      <c r="A6" s="1" t="s">
        <v>42</v>
      </c>
      <c r="B6" s="14">
        <v>21</v>
      </c>
      <c r="C6" s="11">
        <v>15</v>
      </c>
      <c r="D6" s="7">
        <v>8</v>
      </c>
      <c r="E6" s="11">
        <v>0</v>
      </c>
      <c r="F6" s="7">
        <v>0</v>
      </c>
      <c r="G6" s="11">
        <v>0</v>
      </c>
      <c r="H6" s="7">
        <v>0</v>
      </c>
      <c r="I6" s="11" t="s">
        <v>44</v>
      </c>
      <c r="J6" s="15">
        <v>8300000</v>
      </c>
      <c r="K6" s="1">
        <v>52</v>
      </c>
      <c r="L6" s="1">
        <v>24</v>
      </c>
      <c r="M6" s="1">
        <v>6</v>
      </c>
      <c r="N6" s="3">
        <f t="shared" si="0"/>
        <v>82</v>
      </c>
      <c r="O6" s="16">
        <f t="shared" si="1"/>
        <v>101219.51219512195</v>
      </c>
    </row>
    <row r="7" spans="1:15" x14ac:dyDescent="0.25">
      <c r="A7" s="1" t="s">
        <v>42</v>
      </c>
      <c r="B7" s="14">
        <v>21</v>
      </c>
      <c r="C7" s="11">
        <v>15</v>
      </c>
      <c r="D7" s="7">
        <v>6</v>
      </c>
      <c r="E7" s="11">
        <v>0</v>
      </c>
      <c r="F7" s="7">
        <v>0</v>
      </c>
      <c r="G7" s="11">
        <v>0</v>
      </c>
      <c r="H7" s="7">
        <v>0</v>
      </c>
      <c r="I7" s="11" t="s">
        <v>43</v>
      </c>
      <c r="J7" s="15">
        <v>6739500</v>
      </c>
      <c r="K7" s="1">
        <v>52</v>
      </c>
      <c r="L7" s="1">
        <v>14</v>
      </c>
      <c r="M7" s="1">
        <v>0</v>
      </c>
      <c r="N7" s="3">
        <f t="shared" si="0"/>
        <v>66</v>
      </c>
      <c r="O7" s="16">
        <f t="shared" si="1"/>
        <v>102113.63636363637</v>
      </c>
    </row>
    <row r="8" spans="1:15" x14ac:dyDescent="0.25">
      <c r="A8" s="1" t="s">
        <v>42</v>
      </c>
      <c r="B8" s="14">
        <v>21</v>
      </c>
      <c r="C8" s="11">
        <v>15</v>
      </c>
      <c r="D8" s="7">
        <v>6</v>
      </c>
      <c r="E8" s="11">
        <v>0</v>
      </c>
      <c r="F8" s="7">
        <v>0</v>
      </c>
      <c r="G8" s="11">
        <v>0</v>
      </c>
      <c r="H8" s="7">
        <v>0</v>
      </c>
      <c r="I8" s="11" t="s">
        <v>47</v>
      </c>
      <c r="J8" s="15">
        <v>8000000</v>
      </c>
      <c r="K8" s="1">
        <v>52</v>
      </c>
      <c r="L8" s="1">
        <v>14</v>
      </c>
      <c r="M8" s="1">
        <v>5</v>
      </c>
      <c r="N8" s="3">
        <f t="shared" si="0"/>
        <v>71</v>
      </c>
      <c r="O8" s="16">
        <f t="shared" si="1"/>
        <v>112676.05633802817</v>
      </c>
    </row>
    <row r="9" spans="1:15" x14ac:dyDescent="0.25">
      <c r="A9" s="1" t="s">
        <v>42</v>
      </c>
      <c r="B9" s="14">
        <v>20</v>
      </c>
      <c r="C9" s="11">
        <v>15</v>
      </c>
      <c r="D9" s="7">
        <v>6</v>
      </c>
      <c r="E9" s="11">
        <v>0</v>
      </c>
      <c r="F9" s="7">
        <v>0</v>
      </c>
      <c r="G9" s="11">
        <v>0</v>
      </c>
      <c r="H9" s="7">
        <v>0</v>
      </c>
      <c r="I9" s="11" t="s">
        <v>52</v>
      </c>
      <c r="J9" s="15">
        <v>10100000</v>
      </c>
      <c r="K9" s="1">
        <v>52</v>
      </c>
      <c r="L9" s="1">
        <v>14</v>
      </c>
      <c r="M9" s="1">
        <v>12</v>
      </c>
      <c r="N9" s="3">
        <f t="shared" si="0"/>
        <v>78</v>
      </c>
      <c r="O9" s="16">
        <f t="shared" si="1"/>
        <v>129487.17948717948</v>
      </c>
    </row>
    <row r="10" spans="1:15" x14ac:dyDescent="0.25">
      <c r="A10" s="1" t="s">
        <v>42</v>
      </c>
      <c r="B10" s="14">
        <v>21</v>
      </c>
      <c r="C10" s="11">
        <v>15</v>
      </c>
      <c r="D10" s="7">
        <v>5</v>
      </c>
      <c r="E10" s="11">
        <v>0</v>
      </c>
      <c r="F10" s="7">
        <v>0</v>
      </c>
      <c r="G10" s="11">
        <v>0</v>
      </c>
      <c r="H10" s="7">
        <v>0</v>
      </c>
      <c r="I10" s="11" t="s">
        <v>43</v>
      </c>
      <c r="J10" s="15">
        <v>6234000</v>
      </c>
      <c r="K10" s="1">
        <v>52</v>
      </c>
      <c r="L10" s="1">
        <v>10</v>
      </c>
      <c r="M10" s="1">
        <v>0</v>
      </c>
      <c r="N10" s="3">
        <f t="shared" si="0"/>
        <v>62</v>
      </c>
      <c r="O10" s="16">
        <f t="shared" si="1"/>
        <v>100548.3870967742</v>
      </c>
    </row>
    <row r="11" spans="1:15" x14ac:dyDescent="0.25">
      <c r="A11" s="1" t="s">
        <v>42</v>
      </c>
      <c r="B11" s="14">
        <v>21</v>
      </c>
      <c r="C11" s="11">
        <v>15</v>
      </c>
      <c r="D11" s="7">
        <v>5</v>
      </c>
      <c r="E11" s="11">
        <v>0</v>
      </c>
      <c r="F11" s="7">
        <v>0</v>
      </c>
      <c r="G11" s="11">
        <v>0</v>
      </c>
      <c r="H11" s="7">
        <v>0</v>
      </c>
      <c r="I11" s="11" t="s">
        <v>48</v>
      </c>
      <c r="J11" s="15">
        <v>7864000</v>
      </c>
      <c r="K11" s="1">
        <v>52</v>
      </c>
      <c r="L11" s="1">
        <v>10</v>
      </c>
      <c r="M11" s="1">
        <v>10</v>
      </c>
      <c r="N11" s="3">
        <f t="shared" si="0"/>
        <v>72</v>
      </c>
      <c r="O11" s="16">
        <f t="shared" si="1"/>
        <v>109222.22222222222</v>
      </c>
    </row>
    <row r="12" spans="1:15" x14ac:dyDescent="0.25">
      <c r="A12" s="1" t="s">
        <v>42</v>
      </c>
      <c r="B12" s="14">
        <v>20</v>
      </c>
      <c r="C12" s="11">
        <v>15</v>
      </c>
      <c r="D12" s="7">
        <v>5</v>
      </c>
      <c r="E12" s="11">
        <v>0</v>
      </c>
      <c r="F12" s="7">
        <v>0</v>
      </c>
      <c r="G12" s="11">
        <v>0</v>
      </c>
      <c r="H12" s="7">
        <v>0</v>
      </c>
      <c r="I12" s="11" t="s">
        <v>51</v>
      </c>
      <c r="J12" s="15">
        <v>9365500</v>
      </c>
      <c r="K12" s="1">
        <v>52</v>
      </c>
      <c r="L12" s="1">
        <v>10</v>
      </c>
      <c r="M12" s="1">
        <v>15</v>
      </c>
      <c r="N12" s="3">
        <f t="shared" si="0"/>
        <v>77</v>
      </c>
      <c r="O12" s="16">
        <f t="shared" si="1"/>
        <v>121629.87012987013</v>
      </c>
    </row>
    <row r="13" spans="1:15" x14ac:dyDescent="0.25">
      <c r="A13" s="1" t="s">
        <v>42</v>
      </c>
      <c r="B13" s="14">
        <v>21</v>
      </c>
      <c r="C13" s="11">
        <v>15</v>
      </c>
      <c r="D13" s="7">
        <v>4</v>
      </c>
      <c r="E13" s="11">
        <v>0</v>
      </c>
      <c r="F13" s="7">
        <v>0</v>
      </c>
      <c r="G13" s="11">
        <v>0</v>
      </c>
      <c r="H13" s="7">
        <v>0</v>
      </c>
      <c r="I13" s="11" t="s">
        <v>43</v>
      </c>
      <c r="J13" s="15">
        <v>6090000</v>
      </c>
      <c r="K13" s="1">
        <v>52</v>
      </c>
      <c r="L13" s="1">
        <v>6</v>
      </c>
      <c r="M13" s="1">
        <v>0</v>
      </c>
      <c r="N13" s="3">
        <f t="shared" si="0"/>
        <v>58</v>
      </c>
      <c r="O13" s="16">
        <f t="shared" si="1"/>
        <v>105000</v>
      </c>
    </row>
    <row r="14" spans="1:15" x14ac:dyDescent="0.25">
      <c r="A14" s="1" t="s">
        <v>42</v>
      </c>
      <c r="B14" s="14">
        <v>21</v>
      </c>
      <c r="C14" s="11">
        <v>15</v>
      </c>
      <c r="D14" s="7">
        <v>4</v>
      </c>
      <c r="E14" s="11">
        <v>0</v>
      </c>
      <c r="F14" s="7">
        <v>0</v>
      </c>
      <c r="G14" s="11">
        <v>0</v>
      </c>
      <c r="H14" s="7">
        <v>0</v>
      </c>
      <c r="I14" s="11" t="s">
        <v>48</v>
      </c>
      <c r="J14" s="15">
        <v>7282000</v>
      </c>
      <c r="K14" s="1">
        <v>52</v>
      </c>
      <c r="L14" s="1">
        <v>6</v>
      </c>
      <c r="M14" s="1">
        <v>10</v>
      </c>
      <c r="N14" s="3">
        <f t="shared" si="0"/>
        <v>68</v>
      </c>
      <c r="O14" s="16">
        <f t="shared" si="1"/>
        <v>107088.23529411765</v>
      </c>
    </row>
    <row r="15" spans="1:15" x14ac:dyDescent="0.25">
      <c r="A15" s="1" t="s">
        <v>42</v>
      </c>
      <c r="B15" s="14">
        <v>20</v>
      </c>
      <c r="C15" s="11">
        <v>15</v>
      </c>
      <c r="D15" s="7">
        <v>4</v>
      </c>
      <c r="E15" s="11">
        <v>0</v>
      </c>
      <c r="F15" s="7">
        <v>0</v>
      </c>
      <c r="G15" s="11">
        <v>0</v>
      </c>
      <c r="H15" s="7">
        <v>0</v>
      </c>
      <c r="I15" s="11" t="s">
        <v>50</v>
      </c>
      <c r="J15" s="15">
        <v>7651000</v>
      </c>
      <c r="K15" s="1">
        <v>52</v>
      </c>
      <c r="L15" s="1">
        <v>6</v>
      </c>
      <c r="M15" s="1">
        <v>8</v>
      </c>
      <c r="N15" s="3">
        <f t="shared" si="0"/>
        <v>66</v>
      </c>
      <c r="O15" s="16">
        <f t="shared" si="1"/>
        <v>115924.24242424243</v>
      </c>
    </row>
    <row r="16" spans="1:15" x14ac:dyDescent="0.25">
      <c r="A16" s="1" t="s">
        <v>42</v>
      </c>
      <c r="B16" s="14">
        <v>19</v>
      </c>
      <c r="C16" s="11">
        <v>15</v>
      </c>
      <c r="D16" s="7">
        <v>4</v>
      </c>
      <c r="E16" s="11">
        <v>0</v>
      </c>
      <c r="F16" s="7">
        <v>0</v>
      </c>
      <c r="G16" s="11">
        <v>0</v>
      </c>
      <c r="H16" s="7">
        <v>0</v>
      </c>
      <c r="I16" s="11" t="s">
        <v>45</v>
      </c>
      <c r="J16" s="15">
        <v>8500000</v>
      </c>
      <c r="K16" s="1">
        <v>52</v>
      </c>
      <c r="L16" s="1">
        <v>6</v>
      </c>
      <c r="M16" s="1">
        <v>3</v>
      </c>
      <c r="N16" s="3">
        <f t="shared" si="0"/>
        <v>61</v>
      </c>
      <c r="O16" s="16">
        <f t="shared" si="1"/>
        <v>139344.26229508198</v>
      </c>
    </row>
    <row r="17" spans="1:15" x14ac:dyDescent="0.25">
      <c r="A17" s="1" t="s">
        <v>42</v>
      </c>
      <c r="B17" s="14">
        <v>19</v>
      </c>
      <c r="C17" s="11">
        <v>15</v>
      </c>
      <c r="D17" s="7">
        <v>4</v>
      </c>
      <c r="E17" s="11">
        <v>0</v>
      </c>
      <c r="F17" s="7">
        <v>0</v>
      </c>
      <c r="G17" s="11">
        <v>0</v>
      </c>
      <c r="H17" s="7">
        <v>0</v>
      </c>
      <c r="I17" s="11" t="s">
        <v>43</v>
      </c>
      <c r="J17" s="15">
        <v>8100000</v>
      </c>
      <c r="K17" s="1">
        <v>52</v>
      </c>
      <c r="L17" s="1">
        <v>6</v>
      </c>
      <c r="M17" s="1">
        <v>0</v>
      </c>
      <c r="N17" s="3">
        <f t="shared" si="0"/>
        <v>58</v>
      </c>
      <c r="O17" s="16">
        <f t="shared" si="1"/>
        <v>139655.1724137931</v>
      </c>
    </row>
    <row r="18" spans="1:15" x14ac:dyDescent="0.25">
      <c r="A18" s="1" t="s">
        <v>42</v>
      </c>
      <c r="B18" s="14">
        <v>21</v>
      </c>
      <c r="C18" s="11">
        <v>15</v>
      </c>
      <c r="D18" s="7">
        <v>3</v>
      </c>
      <c r="E18" s="11">
        <v>0</v>
      </c>
      <c r="F18" s="7">
        <v>0</v>
      </c>
      <c r="G18" s="11">
        <v>0</v>
      </c>
      <c r="H18" s="7">
        <v>0</v>
      </c>
      <c r="I18" s="11" t="s">
        <v>51</v>
      </c>
      <c r="J18" s="15">
        <v>7700000</v>
      </c>
      <c r="K18" s="1">
        <v>52</v>
      </c>
      <c r="L18" s="1">
        <v>3</v>
      </c>
      <c r="M18" s="1">
        <v>15</v>
      </c>
      <c r="N18" s="3">
        <f t="shared" si="0"/>
        <v>70</v>
      </c>
      <c r="O18" s="16">
        <f t="shared" si="1"/>
        <v>110000</v>
      </c>
    </row>
    <row r="19" spans="1:15" x14ac:dyDescent="0.25">
      <c r="A19" s="1" t="s">
        <v>42</v>
      </c>
      <c r="B19" s="14">
        <v>19</v>
      </c>
      <c r="C19" s="11">
        <v>15</v>
      </c>
      <c r="D19" s="7">
        <v>3</v>
      </c>
      <c r="E19" s="11">
        <v>0</v>
      </c>
      <c r="F19" s="7">
        <v>0</v>
      </c>
      <c r="G19" s="11">
        <v>0</v>
      </c>
      <c r="H19" s="7">
        <v>0</v>
      </c>
      <c r="I19" s="11" t="s">
        <v>43</v>
      </c>
      <c r="J19" s="15">
        <v>6237000</v>
      </c>
      <c r="K19" s="1">
        <v>52</v>
      </c>
      <c r="L19" s="1">
        <v>3</v>
      </c>
      <c r="M19" s="1">
        <v>0</v>
      </c>
      <c r="N19" s="3">
        <f t="shared" si="0"/>
        <v>55</v>
      </c>
      <c r="O19" s="16">
        <f t="shared" si="1"/>
        <v>113400</v>
      </c>
    </row>
    <row r="20" spans="1:15" x14ac:dyDescent="0.25">
      <c r="A20" s="1" t="s">
        <v>42</v>
      </c>
      <c r="B20" s="14">
        <v>20</v>
      </c>
      <c r="C20" s="11">
        <v>15</v>
      </c>
      <c r="D20" s="7">
        <v>2</v>
      </c>
      <c r="E20" s="11">
        <v>0</v>
      </c>
      <c r="F20" s="7">
        <v>0</v>
      </c>
      <c r="G20" s="11">
        <v>0</v>
      </c>
      <c r="H20" s="7">
        <v>0</v>
      </c>
      <c r="I20" s="11" t="s">
        <v>43</v>
      </c>
      <c r="J20" s="15">
        <v>6245000</v>
      </c>
      <c r="K20" s="1">
        <v>52</v>
      </c>
      <c r="L20" s="1">
        <v>0</v>
      </c>
      <c r="M20" s="1">
        <v>0</v>
      </c>
      <c r="N20" s="3">
        <f t="shared" si="0"/>
        <v>52</v>
      </c>
      <c r="O20" s="16">
        <f t="shared" si="1"/>
        <v>120096.15384615384</v>
      </c>
    </row>
    <row r="21" spans="1:15" x14ac:dyDescent="0.25">
      <c r="A21" s="1" t="s">
        <v>42</v>
      </c>
      <c r="B21" s="14">
        <v>20</v>
      </c>
      <c r="C21" s="11">
        <v>15</v>
      </c>
      <c r="D21" s="7">
        <v>0</v>
      </c>
      <c r="E21" s="11">
        <v>0</v>
      </c>
      <c r="F21" s="7">
        <v>0</v>
      </c>
      <c r="G21" s="11">
        <v>0</v>
      </c>
      <c r="H21" s="7">
        <v>0</v>
      </c>
      <c r="I21" s="11" t="s">
        <v>43</v>
      </c>
      <c r="J21" s="15">
        <v>7228500</v>
      </c>
      <c r="K21" s="1">
        <v>52</v>
      </c>
      <c r="L21" s="1">
        <v>0</v>
      </c>
      <c r="M21" s="1">
        <v>0</v>
      </c>
      <c r="N21" s="3">
        <f t="shared" si="0"/>
        <v>52</v>
      </c>
      <c r="O21" s="16">
        <f t="shared" si="1"/>
        <v>139009.61538461538</v>
      </c>
    </row>
    <row r="22" spans="1:15" x14ac:dyDescent="0.25">
      <c r="A22" s="1" t="s">
        <v>42</v>
      </c>
      <c r="B22" s="14">
        <v>21</v>
      </c>
      <c r="C22" s="11">
        <v>14</v>
      </c>
      <c r="D22" s="7">
        <v>11</v>
      </c>
      <c r="E22" s="11">
        <v>0</v>
      </c>
      <c r="F22" s="7">
        <v>0</v>
      </c>
      <c r="G22" s="11">
        <v>0</v>
      </c>
      <c r="H22" s="7">
        <v>0</v>
      </c>
      <c r="I22" s="11" t="s">
        <v>45</v>
      </c>
      <c r="J22" s="15">
        <v>7482000</v>
      </c>
      <c r="K22" s="1">
        <v>44</v>
      </c>
      <c r="L22" s="1">
        <v>46</v>
      </c>
      <c r="M22" s="1">
        <v>3</v>
      </c>
      <c r="N22" s="3">
        <f t="shared" si="0"/>
        <v>93</v>
      </c>
      <c r="O22" s="16">
        <f t="shared" si="1"/>
        <v>80451.612903225803</v>
      </c>
    </row>
    <row r="23" spans="1:15" x14ac:dyDescent="0.25">
      <c r="A23" s="1" t="s">
        <v>42</v>
      </c>
      <c r="B23" s="14">
        <v>20</v>
      </c>
      <c r="C23" s="11">
        <v>14</v>
      </c>
      <c r="D23" s="7">
        <v>10</v>
      </c>
      <c r="E23" s="11">
        <v>0</v>
      </c>
      <c r="F23" s="7">
        <v>0</v>
      </c>
      <c r="G23" s="11">
        <v>0</v>
      </c>
      <c r="H23" s="7">
        <v>0</v>
      </c>
      <c r="I23" s="11" t="s">
        <v>56</v>
      </c>
      <c r="J23" s="15">
        <v>6881000</v>
      </c>
      <c r="K23" s="1">
        <v>44</v>
      </c>
      <c r="L23" s="1">
        <v>37</v>
      </c>
      <c r="M23" s="1">
        <v>7</v>
      </c>
      <c r="N23" s="3">
        <f t="shared" si="0"/>
        <v>88</v>
      </c>
      <c r="O23" s="16">
        <f t="shared" si="1"/>
        <v>78193.181818181823</v>
      </c>
    </row>
    <row r="24" spans="1:15" x14ac:dyDescent="0.25">
      <c r="A24" s="1" t="s">
        <v>42</v>
      </c>
      <c r="B24" s="14">
        <v>21</v>
      </c>
      <c r="C24" s="11">
        <v>14</v>
      </c>
      <c r="D24" s="7">
        <v>8</v>
      </c>
      <c r="E24" s="11">
        <v>0</v>
      </c>
      <c r="F24" s="7">
        <v>0</v>
      </c>
      <c r="G24" s="11">
        <v>0</v>
      </c>
      <c r="H24" s="7">
        <v>0</v>
      </c>
      <c r="I24" s="11" t="s">
        <v>46</v>
      </c>
      <c r="J24" s="15">
        <v>7407500</v>
      </c>
      <c r="K24" s="1">
        <v>44</v>
      </c>
      <c r="L24" s="1">
        <v>24</v>
      </c>
      <c r="M24" s="1">
        <v>4</v>
      </c>
      <c r="N24" s="3">
        <f t="shared" si="0"/>
        <v>72</v>
      </c>
      <c r="O24" s="16">
        <f t="shared" si="1"/>
        <v>102881.94444444444</v>
      </c>
    </row>
    <row r="25" spans="1:15" x14ac:dyDescent="0.25">
      <c r="A25" s="1" t="s">
        <v>42</v>
      </c>
      <c r="B25" s="14">
        <v>21</v>
      </c>
      <c r="C25" s="11">
        <v>14</v>
      </c>
      <c r="D25" s="7">
        <v>7</v>
      </c>
      <c r="E25" s="11">
        <v>0</v>
      </c>
      <c r="F25" s="7">
        <v>0</v>
      </c>
      <c r="G25" s="11">
        <v>0</v>
      </c>
      <c r="H25" s="7">
        <v>0</v>
      </c>
      <c r="I25" s="11" t="s">
        <v>44</v>
      </c>
      <c r="J25" s="15">
        <v>7500000</v>
      </c>
      <c r="K25" s="1">
        <v>44</v>
      </c>
      <c r="L25" s="1">
        <v>18</v>
      </c>
      <c r="M25" s="1">
        <v>6</v>
      </c>
      <c r="N25" s="3">
        <f t="shared" si="0"/>
        <v>68</v>
      </c>
      <c r="O25" s="16">
        <f t="shared" si="1"/>
        <v>110294.11764705883</v>
      </c>
    </row>
    <row r="26" spans="1:15" x14ac:dyDescent="0.25">
      <c r="A26" s="1" t="s">
        <v>42</v>
      </c>
      <c r="B26" s="14">
        <v>21</v>
      </c>
      <c r="C26" s="11">
        <v>14</v>
      </c>
      <c r="D26" s="7">
        <v>7</v>
      </c>
      <c r="E26" s="11">
        <v>0</v>
      </c>
      <c r="F26" s="7">
        <v>0</v>
      </c>
      <c r="G26" s="11">
        <v>0</v>
      </c>
      <c r="H26" s="7">
        <v>0</v>
      </c>
      <c r="I26" s="11" t="s">
        <v>48</v>
      </c>
      <c r="J26" s="15">
        <v>8280000</v>
      </c>
      <c r="K26" s="1">
        <v>44</v>
      </c>
      <c r="L26" s="1">
        <v>18</v>
      </c>
      <c r="M26" s="1">
        <v>10</v>
      </c>
      <c r="N26" s="3">
        <f t="shared" si="0"/>
        <v>72</v>
      </c>
      <c r="O26" s="16">
        <f t="shared" si="1"/>
        <v>115000</v>
      </c>
    </row>
    <row r="27" spans="1:15" x14ac:dyDescent="0.25">
      <c r="A27" s="1" t="s">
        <v>42</v>
      </c>
      <c r="B27" s="14">
        <v>21</v>
      </c>
      <c r="C27" s="11">
        <v>14</v>
      </c>
      <c r="D27" s="7">
        <v>6</v>
      </c>
      <c r="E27" s="11">
        <v>0</v>
      </c>
      <c r="F27" s="7">
        <v>0</v>
      </c>
      <c r="G27" s="11">
        <v>0</v>
      </c>
      <c r="H27" s="7">
        <v>0</v>
      </c>
      <c r="I27" s="11" t="s">
        <v>47</v>
      </c>
      <c r="J27" s="15">
        <v>6423000</v>
      </c>
      <c r="K27" s="1">
        <v>44</v>
      </c>
      <c r="L27" s="1">
        <v>14</v>
      </c>
      <c r="M27" s="1">
        <v>5</v>
      </c>
      <c r="N27" s="3">
        <f t="shared" si="0"/>
        <v>63</v>
      </c>
      <c r="O27" s="16">
        <f t="shared" si="1"/>
        <v>101952.38095238095</v>
      </c>
    </row>
    <row r="28" spans="1:15" x14ac:dyDescent="0.25">
      <c r="A28" s="1" t="s">
        <v>42</v>
      </c>
      <c r="B28" s="14">
        <v>21</v>
      </c>
      <c r="C28" s="11">
        <v>14</v>
      </c>
      <c r="D28" s="7">
        <v>6</v>
      </c>
      <c r="E28" s="11">
        <v>0</v>
      </c>
      <c r="F28" s="7">
        <v>0</v>
      </c>
      <c r="G28" s="11">
        <v>0</v>
      </c>
      <c r="H28" s="7">
        <v>0</v>
      </c>
      <c r="I28" s="11" t="s">
        <v>45</v>
      </c>
      <c r="J28" s="15">
        <v>6667000</v>
      </c>
      <c r="K28" s="1">
        <v>44</v>
      </c>
      <c r="L28" s="1">
        <v>14</v>
      </c>
      <c r="M28" s="1">
        <v>3</v>
      </c>
      <c r="N28" s="3">
        <f t="shared" si="0"/>
        <v>61</v>
      </c>
      <c r="O28" s="16">
        <f t="shared" si="1"/>
        <v>109295.08196721312</v>
      </c>
    </row>
    <row r="29" spans="1:15" x14ac:dyDescent="0.25">
      <c r="A29" s="1" t="s">
        <v>42</v>
      </c>
      <c r="B29" s="14">
        <v>21</v>
      </c>
      <c r="C29" s="11">
        <v>14</v>
      </c>
      <c r="D29" s="7">
        <v>6</v>
      </c>
      <c r="E29" s="11">
        <v>0</v>
      </c>
      <c r="F29" s="7">
        <v>0</v>
      </c>
      <c r="G29" s="11">
        <v>0</v>
      </c>
      <c r="H29" s="7">
        <v>0</v>
      </c>
      <c r="I29" s="11" t="s">
        <v>49</v>
      </c>
      <c r="J29" s="15">
        <v>8300000</v>
      </c>
      <c r="K29" s="1">
        <v>44</v>
      </c>
      <c r="L29" s="1">
        <v>14</v>
      </c>
      <c r="M29" s="1">
        <v>13</v>
      </c>
      <c r="N29" s="3">
        <f t="shared" si="0"/>
        <v>71</v>
      </c>
      <c r="O29" s="16">
        <f t="shared" si="1"/>
        <v>116901.40845070423</v>
      </c>
    </row>
    <row r="30" spans="1:15" x14ac:dyDescent="0.25">
      <c r="A30" s="1" t="s">
        <v>42</v>
      </c>
      <c r="B30" s="14">
        <v>20</v>
      </c>
      <c r="C30" s="11">
        <v>14</v>
      </c>
      <c r="D30" s="7">
        <v>6</v>
      </c>
      <c r="E30" s="11">
        <v>0</v>
      </c>
      <c r="F30" s="7">
        <v>0</v>
      </c>
      <c r="G30" s="11">
        <v>0</v>
      </c>
      <c r="H30" s="7">
        <v>0</v>
      </c>
      <c r="I30" s="11" t="s">
        <v>46</v>
      </c>
      <c r="J30" s="15">
        <v>6588000</v>
      </c>
      <c r="K30" s="1">
        <v>44</v>
      </c>
      <c r="L30" s="1">
        <v>14</v>
      </c>
      <c r="M30" s="1">
        <v>4</v>
      </c>
      <c r="N30" s="3">
        <f t="shared" si="0"/>
        <v>62</v>
      </c>
      <c r="O30" s="16">
        <f t="shared" si="1"/>
        <v>106258.06451612903</v>
      </c>
    </row>
    <row r="31" spans="1:15" x14ac:dyDescent="0.25">
      <c r="A31" s="1" t="s">
        <v>42</v>
      </c>
      <c r="B31" s="14">
        <v>21</v>
      </c>
      <c r="C31" s="11">
        <v>14</v>
      </c>
      <c r="D31" s="7">
        <v>5</v>
      </c>
      <c r="E31" s="11">
        <v>0</v>
      </c>
      <c r="F31" s="7">
        <v>0</v>
      </c>
      <c r="G31" s="11">
        <v>0</v>
      </c>
      <c r="H31" s="7">
        <v>0</v>
      </c>
      <c r="I31" s="11" t="s">
        <v>53</v>
      </c>
      <c r="J31" s="15">
        <v>6334000</v>
      </c>
      <c r="K31" s="1">
        <v>44</v>
      </c>
      <c r="L31" s="1">
        <v>10</v>
      </c>
      <c r="M31" s="1">
        <v>7</v>
      </c>
      <c r="N31" s="3">
        <f t="shared" si="0"/>
        <v>61</v>
      </c>
      <c r="O31" s="16">
        <f t="shared" si="1"/>
        <v>103836.06557377049</v>
      </c>
    </row>
    <row r="32" spans="1:15" x14ac:dyDescent="0.25">
      <c r="A32" s="1" t="s">
        <v>42</v>
      </c>
      <c r="B32" s="14">
        <v>19</v>
      </c>
      <c r="C32" s="11">
        <v>14</v>
      </c>
      <c r="D32" s="7">
        <v>5</v>
      </c>
      <c r="E32" s="11">
        <v>0</v>
      </c>
      <c r="F32" s="7">
        <v>0</v>
      </c>
      <c r="G32" s="11">
        <v>0</v>
      </c>
      <c r="H32" s="7">
        <v>0</v>
      </c>
      <c r="I32" s="11" t="s">
        <v>44</v>
      </c>
      <c r="J32" s="15">
        <v>6400000</v>
      </c>
      <c r="K32" s="1">
        <v>44</v>
      </c>
      <c r="L32" s="1">
        <v>10</v>
      </c>
      <c r="M32" s="1">
        <v>6</v>
      </c>
      <c r="N32" s="3">
        <f t="shared" si="0"/>
        <v>60</v>
      </c>
      <c r="O32" s="16">
        <f t="shared" si="1"/>
        <v>106666.66666666667</v>
      </c>
    </row>
    <row r="33" spans="1:15" x14ac:dyDescent="0.25">
      <c r="A33" s="1" t="s">
        <v>42</v>
      </c>
      <c r="B33" s="14">
        <v>21</v>
      </c>
      <c r="C33" s="11">
        <v>14</v>
      </c>
      <c r="D33" s="7">
        <v>4</v>
      </c>
      <c r="E33" s="11">
        <v>0</v>
      </c>
      <c r="F33" s="7">
        <v>0</v>
      </c>
      <c r="G33" s="11">
        <v>0</v>
      </c>
      <c r="H33" s="7">
        <v>0</v>
      </c>
      <c r="I33" s="11" t="s">
        <v>52</v>
      </c>
      <c r="J33" s="15">
        <v>7000000</v>
      </c>
      <c r="K33" s="1">
        <v>44</v>
      </c>
      <c r="L33" s="1">
        <v>6</v>
      </c>
      <c r="M33" s="1">
        <v>12</v>
      </c>
      <c r="N33" s="3">
        <f t="shared" si="0"/>
        <v>62</v>
      </c>
      <c r="O33" s="16">
        <f t="shared" si="1"/>
        <v>112903.22580645161</v>
      </c>
    </row>
    <row r="34" spans="1:15" x14ac:dyDescent="0.25">
      <c r="A34" s="1" t="s">
        <v>42</v>
      </c>
      <c r="B34" s="14">
        <v>20</v>
      </c>
      <c r="C34" s="11">
        <v>14</v>
      </c>
      <c r="D34" s="7">
        <v>4</v>
      </c>
      <c r="E34" s="11">
        <v>0</v>
      </c>
      <c r="F34" s="7">
        <v>0</v>
      </c>
      <c r="G34" s="11">
        <v>0</v>
      </c>
      <c r="H34" s="7">
        <v>0</v>
      </c>
      <c r="I34" s="11" t="s">
        <v>55</v>
      </c>
      <c r="J34" s="15">
        <v>8259000</v>
      </c>
      <c r="K34" s="1">
        <v>44</v>
      </c>
      <c r="L34" s="1">
        <v>6</v>
      </c>
      <c r="M34" s="1">
        <v>21</v>
      </c>
      <c r="N34" s="3">
        <f t="shared" si="0"/>
        <v>71</v>
      </c>
      <c r="O34" s="16">
        <f t="shared" si="1"/>
        <v>116323.94366197183</v>
      </c>
    </row>
    <row r="35" spans="1:15" x14ac:dyDescent="0.25">
      <c r="A35" s="1" t="s">
        <v>42</v>
      </c>
      <c r="B35" s="14">
        <v>20</v>
      </c>
      <c r="C35" s="11">
        <v>14</v>
      </c>
      <c r="D35" s="7">
        <v>4</v>
      </c>
      <c r="E35" s="11">
        <v>0</v>
      </c>
      <c r="F35" s="7">
        <v>0</v>
      </c>
      <c r="G35" s="11">
        <v>0</v>
      </c>
      <c r="H35" s="7">
        <v>0</v>
      </c>
      <c r="I35" s="11" t="s">
        <v>48</v>
      </c>
      <c r="J35" s="15">
        <v>8664000</v>
      </c>
      <c r="K35" s="1">
        <v>44</v>
      </c>
      <c r="L35" s="1">
        <v>6</v>
      </c>
      <c r="M35" s="1">
        <v>10</v>
      </c>
      <c r="N35" s="3">
        <f t="shared" si="0"/>
        <v>60</v>
      </c>
      <c r="O35" s="16">
        <f t="shared" si="1"/>
        <v>144400</v>
      </c>
    </row>
    <row r="36" spans="1:15" x14ac:dyDescent="0.25">
      <c r="A36" s="1" t="s">
        <v>42</v>
      </c>
      <c r="B36" s="14">
        <v>21</v>
      </c>
      <c r="C36" s="11">
        <v>14</v>
      </c>
      <c r="D36" s="7">
        <v>3</v>
      </c>
      <c r="E36" s="11">
        <v>0</v>
      </c>
      <c r="F36" s="7">
        <v>0</v>
      </c>
      <c r="G36" s="11">
        <v>0</v>
      </c>
      <c r="H36" s="7">
        <v>0</v>
      </c>
      <c r="I36" s="11" t="s">
        <v>53</v>
      </c>
      <c r="J36" s="15">
        <v>5463000</v>
      </c>
      <c r="K36" s="1">
        <v>44</v>
      </c>
      <c r="L36" s="1">
        <v>3</v>
      </c>
      <c r="M36" s="1">
        <v>7</v>
      </c>
      <c r="N36" s="3">
        <f t="shared" si="0"/>
        <v>54</v>
      </c>
      <c r="O36" s="16">
        <f t="shared" si="1"/>
        <v>101166.66666666667</v>
      </c>
    </row>
    <row r="37" spans="1:15" x14ac:dyDescent="0.25">
      <c r="A37" s="1" t="s">
        <v>42</v>
      </c>
      <c r="B37" s="14">
        <v>20</v>
      </c>
      <c r="C37" s="11">
        <v>14</v>
      </c>
      <c r="D37" s="7">
        <v>3</v>
      </c>
      <c r="E37" s="11">
        <v>0</v>
      </c>
      <c r="F37" s="7">
        <v>0</v>
      </c>
      <c r="G37" s="11">
        <v>0</v>
      </c>
      <c r="H37" s="7">
        <v>0</v>
      </c>
      <c r="I37" s="11" t="s">
        <v>44</v>
      </c>
      <c r="J37" s="15">
        <v>5652000</v>
      </c>
      <c r="K37" s="1">
        <v>44</v>
      </c>
      <c r="L37" s="1">
        <v>3</v>
      </c>
      <c r="M37" s="1">
        <v>6</v>
      </c>
      <c r="N37" s="3">
        <f t="shared" si="0"/>
        <v>53</v>
      </c>
      <c r="O37" s="16">
        <f t="shared" si="1"/>
        <v>106641.50943396226</v>
      </c>
    </row>
    <row r="38" spans="1:15" x14ac:dyDescent="0.25">
      <c r="A38" s="1" t="s">
        <v>42</v>
      </c>
      <c r="B38" s="14">
        <v>20</v>
      </c>
      <c r="C38" s="11">
        <v>14</v>
      </c>
      <c r="D38" s="7">
        <v>3</v>
      </c>
      <c r="E38" s="11">
        <v>0</v>
      </c>
      <c r="F38" s="7">
        <v>0</v>
      </c>
      <c r="G38" s="11">
        <v>0</v>
      </c>
      <c r="H38" s="7">
        <v>0</v>
      </c>
      <c r="I38" s="11" t="s">
        <v>51</v>
      </c>
      <c r="J38" s="15">
        <v>8021500</v>
      </c>
      <c r="K38" s="1">
        <v>44</v>
      </c>
      <c r="L38" s="1">
        <v>3</v>
      </c>
      <c r="M38" s="1">
        <v>15</v>
      </c>
      <c r="N38" s="3">
        <f t="shared" si="0"/>
        <v>62</v>
      </c>
      <c r="O38" s="16">
        <f t="shared" si="1"/>
        <v>129379.03225806452</v>
      </c>
    </row>
    <row r="39" spans="1:15" x14ac:dyDescent="0.25">
      <c r="A39" s="1" t="s">
        <v>42</v>
      </c>
      <c r="B39" s="14">
        <v>21</v>
      </c>
      <c r="C39" s="11">
        <v>14</v>
      </c>
      <c r="D39" s="7">
        <v>2</v>
      </c>
      <c r="E39" s="11">
        <v>0</v>
      </c>
      <c r="F39" s="7">
        <v>0</v>
      </c>
      <c r="G39" s="11">
        <v>0</v>
      </c>
      <c r="H39" s="7">
        <v>0</v>
      </c>
      <c r="I39" s="11" t="s">
        <v>45</v>
      </c>
      <c r="J39" s="15">
        <v>5413000</v>
      </c>
      <c r="K39" s="1">
        <v>44</v>
      </c>
      <c r="L39" s="1">
        <v>0</v>
      </c>
      <c r="M39" s="1">
        <v>3</v>
      </c>
      <c r="N39" s="3">
        <f t="shared" si="0"/>
        <v>47</v>
      </c>
      <c r="O39" s="16">
        <f t="shared" si="1"/>
        <v>115170.21276595745</v>
      </c>
    </row>
    <row r="40" spans="1:15" x14ac:dyDescent="0.25">
      <c r="A40" s="1" t="s">
        <v>42</v>
      </c>
      <c r="B40" s="14">
        <v>20</v>
      </c>
      <c r="C40" s="11">
        <v>14</v>
      </c>
      <c r="D40" s="7">
        <v>2</v>
      </c>
      <c r="E40" s="11">
        <v>0</v>
      </c>
      <c r="F40" s="7">
        <v>0</v>
      </c>
      <c r="G40" s="11">
        <v>0</v>
      </c>
      <c r="H40" s="7">
        <v>0</v>
      </c>
      <c r="I40" s="11" t="s">
        <v>47</v>
      </c>
      <c r="J40" s="15">
        <v>5780000</v>
      </c>
      <c r="K40" s="1">
        <v>44</v>
      </c>
      <c r="L40" s="1">
        <v>0</v>
      </c>
      <c r="M40" s="1">
        <v>5</v>
      </c>
      <c r="N40" s="3">
        <f t="shared" si="0"/>
        <v>49</v>
      </c>
      <c r="O40" s="16">
        <f t="shared" si="1"/>
        <v>117959.18367346939</v>
      </c>
    </row>
    <row r="41" spans="1:15" x14ac:dyDescent="0.25">
      <c r="A41" s="1" t="s">
        <v>42</v>
      </c>
      <c r="B41" s="14">
        <v>20</v>
      </c>
      <c r="C41" s="11">
        <v>14</v>
      </c>
      <c r="D41" s="7">
        <v>2</v>
      </c>
      <c r="E41" s="11">
        <v>0</v>
      </c>
      <c r="F41" s="7">
        <v>0</v>
      </c>
      <c r="G41" s="11">
        <v>0</v>
      </c>
      <c r="H41" s="7">
        <v>0</v>
      </c>
      <c r="I41" s="11" t="s">
        <v>43</v>
      </c>
      <c r="J41" s="15">
        <v>5515000</v>
      </c>
      <c r="K41" s="1">
        <v>44</v>
      </c>
      <c r="L41" s="1">
        <v>0</v>
      </c>
      <c r="M41" s="1">
        <v>0</v>
      </c>
      <c r="N41" s="3">
        <f t="shared" si="0"/>
        <v>44</v>
      </c>
      <c r="O41" s="16">
        <f t="shared" si="1"/>
        <v>125340.90909090909</v>
      </c>
    </row>
    <row r="42" spans="1:15" x14ac:dyDescent="0.25">
      <c r="A42" s="1" t="s">
        <v>42</v>
      </c>
      <c r="B42" s="14">
        <v>20</v>
      </c>
      <c r="C42" s="11">
        <v>14</v>
      </c>
      <c r="D42" s="7">
        <v>2</v>
      </c>
      <c r="E42" s="11">
        <v>0</v>
      </c>
      <c r="F42" s="7">
        <v>0</v>
      </c>
      <c r="G42" s="11">
        <v>0</v>
      </c>
      <c r="H42" s="7">
        <v>0</v>
      </c>
      <c r="I42" s="11" t="s">
        <v>49</v>
      </c>
      <c r="J42" s="15">
        <v>7205000</v>
      </c>
      <c r="K42" s="1">
        <v>44</v>
      </c>
      <c r="L42" s="1">
        <v>0</v>
      </c>
      <c r="M42" s="1">
        <v>13</v>
      </c>
      <c r="N42" s="3">
        <f t="shared" si="0"/>
        <v>57</v>
      </c>
      <c r="O42" s="16">
        <f t="shared" si="1"/>
        <v>126403.50877192983</v>
      </c>
    </row>
    <row r="43" spans="1:15" x14ac:dyDescent="0.25">
      <c r="A43" s="1" t="s">
        <v>42</v>
      </c>
      <c r="B43" s="14">
        <v>19</v>
      </c>
      <c r="C43" s="11">
        <v>14</v>
      </c>
      <c r="D43" s="7">
        <v>2</v>
      </c>
      <c r="E43" s="11">
        <v>0</v>
      </c>
      <c r="F43" s="7">
        <v>0</v>
      </c>
      <c r="G43" s="11">
        <v>0</v>
      </c>
      <c r="H43" s="7">
        <v>0</v>
      </c>
      <c r="I43" s="11" t="s">
        <v>44</v>
      </c>
      <c r="J43" s="15">
        <v>5000000</v>
      </c>
      <c r="K43" s="1">
        <v>44</v>
      </c>
      <c r="L43" s="1">
        <v>0</v>
      </c>
      <c r="M43" s="1">
        <v>6</v>
      </c>
      <c r="N43" s="3">
        <f t="shared" si="0"/>
        <v>50</v>
      </c>
      <c r="O43" s="16">
        <f t="shared" si="1"/>
        <v>100000</v>
      </c>
    </row>
    <row r="44" spans="1:15" x14ac:dyDescent="0.25">
      <c r="A44" s="1" t="s">
        <v>42</v>
      </c>
      <c r="B44" s="14">
        <v>19</v>
      </c>
      <c r="C44" s="11">
        <v>14</v>
      </c>
      <c r="D44" s="7">
        <v>2</v>
      </c>
      <c r="E44" s="11">
        <v>0</v>
      </c>
      <c r="F44" s="7">
        <v>0</v>
      </c>
      <c r="G44" s="11">
        <v>0</v>
      </c>
      <c r="H44" s="7">
        <v>0</v>
      </c>
      <c r="I44" s="11" t="s">
        <v>43</v>
      </c>
      <c r="J44" s="15">
        <v>5500000</v>
      </c>
      <c r="K44" s="1">
        <v>44</v>
      </c>
      <c r="L44" s="1">
        <v>0</v>
      </c>
      <c r="M44" s="1">
        <v>0</v>
      </c>
      <c r="N44" s="3">
        <f t="shared" si="0"/>
        <v>44</v>
      </c>
      <c r="O44" s="16">
        <f t="shared" si="1"/>
        <v>125000</v>
      </c>
    </row>
    <row r="45" spans="1:15" x14ac:dyDescent="0.25">
      <c r="A45" s="1" t="s">
        <v>42</v>
      </c>
      <c r="B45" s="14">
        <v>20</v>
      </c>
      <c r="C45" s="11">
        <v>14</v>
      </c>
      <c r="D45" s="7">
        <v>1</v>
      </c>
      <c r="E45" s="11">
        <v>0</v>
      </c>
      <c r="F45" s="7">
        <v>0</v>
      </c>
      <c r="G45" s="11">
        <v>0</v>
      </c>
      <c r="H45" s="7">
        <v>0</v>
      </c>
      <c r="I45" s="11" t="s">
        <v>54</v>
      </c>
      <c r="J45" s="15">
        <v>5000000</v>
      </c>
      <c r="K45" s="1">
        <v>44</v>
      </c>
      <c r="L45" s="1">
        <v>0</v>
      </c>
      <c r="M45" s="1">
        <v>2</v>
      </c>
      <c r="N45" s="3">
        <f t="shared" si="0"/>
        <v>46</v>
      </c>
      <c r="O45" s="16">
        <f t="shared" si="1"/>
        <v>108695.65217391304</v>
      </c>
    </row>
    <row r="46" spans="1:15" x14ac:dyDescent="0.25">
      <c r="A46" s="1" t="s">
        <v>42</v>
      </c>
      <c r="B46" s="14">
        <v>20</v>
      </c>
      <c r="C46" s="11">
        <v>14</v>
      </c>
      <c r="D46" s="7">
        <v>1</v>
      </c>
      <c r="E46" s="11">
        <v>0</v>
      </c>
      <c r="F46" s="7">
        <v>0</v>
      </c>
      <c r="G46" s="11">
        <v>0</v>
      </c>
      <c r="H46" s="7">
        <v>0</v>
      </c>
      <c r="I46" s="11" t="s">
        <v>46</v>
      </c>
      <c r="J46" s="15">
        <v>5300000</v>
      </c>
      <c r="K46" s="1">
        <v>44</v>
      </c>
      <c r="L46" s="1">
        <v>0</v>
      </c>
      <c r="M46" s="1">
        <v>4</v>
      </c>
      <c r="N46" s="3">
        <f t="shared" si="0"/>
        <v>48</v>
      </c>
      <c r="O46" s="16">
        <f t="shared" si="1"/>
        <v>110416.66666666667</v>
      </c>
    </row>
    <row r="47" spans="1:15" x14ac:dyDescent="0.25">
      <c r="A47" s="1" t="s">
        <v>42</v>
      </c>
      <c r="B47" s="14">
        <v>20</v>
      </c>
      <c r="C47" s="11">
        <v>14</v>
      </c>
      <c r="D47" s="7">
        <v>1</v>
      </c>
      <c r="E47" s="11">
        <v>0</v>
      </c>
      <c r="F47" s="7">
        <v>0</v>
      </c>
      <c r="G47" s="11">
        <v>0</v>
      </c>
      <c r="H47" s="7">
        <v>0</v>
      </c>
      <c r="I47" s="11" t="s">
        <v>43</v>
      </c>
      <c r="J47" s="15">
        <v>5000000</v>
      </c>
      <c r="K47" s="1">
        <v>44</v>
      </c>
      <c r="L47" s="1">
        <v>0</v>
      </c>
      <c r="M47" s="1">
        <v>0</v>
      </c>
      <c r="N47" s="3">
        <f t="shared" si="0"/>
        <v>44</v>
      </c>
      <c r="O47" s="16">
        <f t="shared" si="1"/>
        <v>113636.36363636363</v>
      </c>
    </row>
    <row r="48" spans="1:15" x14ac:dyDescent="0.25">
      <c r="A48" s="1" t="s">
        <v>42</v>
      </c>
      <c r="B48" s="14">
        <v>19</v>
      </c>
      <c r="C48" s="11">
        <v>14</v>
      </c>
      <c r="D48" s="7">
        <v>1</v>
      </c>
      <c r="E48" s="11">
        <v>0</v>
      </c>
      <c r="F48" s="7">
        <v>0</v>
      </c>
      <c r="G48" s="11">
        <v>0</v>
      </c>
      <c r="H48" s="7">
        <v>0</v>
      </c>
      <c r="I48" s="11" t="s">
        <v>43</v>
      </c>
      <c r="J48" s="15">
        <v>5500000</v>
      </c>
      <c r="K48" s="1">
        <v>44</v>
      </c>
      <c r="L48" s="1">
        <v>0</v>
      </c>
      <c r="M48" s="1">
        <v>0</v>
      </c>
      <c r="N48" s="3">
        <f t="shared" si="0"/>
        <v>44</v>
      </c>
      <c r="O48" s="16">
        <f t="shared" si="1"/>
        <v>125000</v>
      </c>
    </row>
    <row r="49" spans="1:15" x14ac:dyDescent="0.25">
      <c r="A49" s="1" t="s">
        <v>42</v>
      </c>
      <c r="B49" s="14">
        <v>21</v>
      </c>
      <c r="C49" s="11">
        <v>14</v>
      </c>
      <c r="D49" s="7">
        <v>0</v>
      </c>
      <c r="E49" s="11">
        <v>0</v>
      </c>
      <c r="F49" s="7">
        <v>0</v>
      </c>
      <c r="G49" s="11">
        <v>0</v>
      </c>
      <c r="H49" s="7">
        <v>0</v>
      </c>
      <c r="I49" s="11" t="s">
        <v>45</v>
      </c>
      <c r="J49" s="15">
        <v>4900000</v>
      </c>
      <c r="K49" s="1">
        <v>44</v>
      </c>
      <c r="L49" s="1">
        <v>0</v>
      </c>
      <c r="M49" s="1">
        <v>3</v>
      </c>
      <c r="N49" s="3">
        <f t="shared" si="0"/>
        <v>47</v>
      </c>
      <c r="O49" s="16">
        <f t="shared" si="1"/>
        <v>104255.31914893616</v>
      </c>
    </row>
  </sheetData>
  <sortState ref="A2:O49">
    <sortCondition descending="1" ref="C2:C49"/>
    <sortCondition descending="1" ref="D2:D49"/>
    <sortCondition descending="1" ref="B2:B49"/>
  </sortState>
  <conditionalFormatting sqref="C46:I46">
    <cfRule type="colorScale" priority="38">
      <colorScale>
        <cfvo type="min"/>
        <cfvo type="max"/>
        <color rgb="FFFFEF9C"/>
        <color rgb="FF63BE7B"/>
      </colorScale>
    </cfRule>
  </conditionalFormatting>
  <conditionalFormatting sqref="C39:H39">
    <cfRule type="colorScale" priority="37">
      <colorScale>
        <cfvo type="min"/>
        <cfvo type="max"/>
        <color rgb="FFFFEF9C"/>
        <color rgb="FF63BE7B"/>
      </colorScale>
    </cfRule>
  </conditionalFormatting>
  <conditionalFormatting sqref="I39">
    <cfRule type="colorScale" priority="36">
      <colorScale>
        <cfvo type="min"/>
        <cfvo type="max"/>
        <color rgb="FFFFEF9C"/>
        <color rgb="FF63BE7B"/>
      </colorScale>
    </cfRule>
  </conditionalFormatting>
  <conditionalFormatting sqref="C41:H41">
    <cfRule type="colorScale" priority="35">
      <colorScale>
        <cfvo type="min"/>
        <cfvo type="max"/>
        <color rgb="FFFFEF9C"/>
        <color rgb="FF63BE7B"/>
      </colorScale>
    </cfRule>
  </conditionalFormatting>
  <conditionalFormatting sqref="I41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:I38 C40:I40 C42:I45 C47:I49">
    <cfRule type="colorScale" priority="4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BE97-3E05-4988-B0E0-E2FB5C86C3CE}">
  <dimension ref="A1:A145"/>
  <sheetViews>
    <sheetView topLeftCell="A81" workbookViewId="0">
      <selection activeCell="A67" sqref="A67"/>
    </sheetView>
  </sheetViews>
  <sheetFormatPr baseColWidth="10" defaultRowHeight="15" x14ac:dyDescent="0.25"/>
  <cols>
    <col min="1" max="1" width="23.140625" customWidth="1"/>
  </cols>
  <sheetData>
    <row r="1" spans="1:1" x14ac:dyDescent="0.25">
      <c r="A1" s="21" t="s">
        <v>66</v>
      </c>
    </row>
    <row r="3" spans="1:1" x14ac:dyDescent="0.25">
      <c r="A3" t="s">
        <v>67</v>
      </c>
    </row>
    <row r="4" spans="1:1" x14ac:dyDescent="0.25">
      <c r="A4" t="s">
        <v>68</v>
      </c>
    </row>
    <row r="6" spans="1:1" x14ac:dyDescent="0.25">
      <c r="A6" t="s">
        <v>69</v>
      </c>
    </row>
    <row r="8" spans="1:1" x14ac:dyDescent="0.25">
      <c r="A8" t="s">
        <v>70</v>
      </c>
    </row>
    <row r="10" spans="1:1" x14ac:dyDescent="0.25">
      <c r="A10" t="s">
        <v>71</v>
      </c>
    </row>
    <row r="12" spans="1:1" x14ac:dyDescent="0.25">
      <c r="A12" t="s">
        <v>72</v>
      </c>
    </row>
    <row r="13" spans="1:1" x14ac:dyDescent="0.25">
      <c r="A13" t="s">
        <v>73</v>
      </c>
    </row>
    <row r="15" spans="1:1" x14ac:dyDescent="0.25">
      <c r="A15" t="s">
        <v>70</v>
      </c>
    </row>
    <row r="17" spans="1:1" x14ac:dyDescent="0.25">
      <c r="A17" t="s">
        <v>74</v>
      </c>
    </row>
    <row r="19" spans="1:1" x14ac:dyDescent="0.25">
      <c r="A19" s="20" t="s">
        <v>75</v>
      </c>
    </row>
    <row r="21" spans="1:1" x14ac:dyDescent="0.25">
      <c r="A21" t="s">
        <v>76</v>
      </c>
    </row>
    <row r="22" spans="1:1" x14ac:dyDescent="0.25">
      <c r="A22" t="s">
        <v>77</v>
      </c>
    </row>
    <row r="24" spans="1:1" x14ac:dyDescent="0.25">
      <c r="A24" t="s">
        <v>78</v>
      </c>
    </row>
    <row r="26" spans="1:1" x14ac:dyDescent="0.25">
      <c r="A26" t="s">
        <v>70</v>
      </c>
    </row>
    <row r="28" spans="1:1" x14ac:dyDescent="0.25">
      <c r="A28" t="s">
        <v>79</v>
      </c>
    </row>
    <row r="30" spans="1:1" x14ac:dyDescent="0.25">
      <c r="A30" t="s">
        <v>80</v>
      </c>
    </row>
    <row r="31" spans="1:1" x14ac:dyDescent="0.25">
      <c r="A31" t="s">
        <v>81</v>
      </c>
    </row>
    <row r="33" spans="1:1" x14ac:dyDescent="0.25">
      <c r="A33" t="s">
        <v>82</v>
      </c>
    </row>
    <row r="35" spans="1:1" x14ac:dyDescent="0.25">
      <c r="A35" s="20" t="s">
        <v>83</v>
      </c>
    </row>
    <row r="37" spans="1:1" x14ac:dyDescent="0.25">
      <c r="A37" s="2" t="s">
        <v>84</v>
      </c>
    </row>
    <row r="39" spans="1:1" x14ac:dyDescent="0.25">
      <c r="A39" t="s">
        <v>85</v>
      </c>
    </row>
    <row r="41" spans="1:1" x14ac:dyDescent="0.25">
      <c r="A41" t="s">
        <v>70</v>
      </c>
    </row>
    <row r="43" spans="1:1" x14ac:dyDescent="0.25">
      <c r="A43" t="s">
        <v>74</v>
      </c>
    </row>
    <row r="45" spans="1:1" x14ac:dyDescent="0.25">
      <c r="A45" s="2" t="s">
        <v>86</v>
      </c>
    </row>
    <row r="47" spans="1:1" x14ac:dyDescent="0.25">
      <c r="A47" t="s">
        <v>71</v>
      </c>
    </row>
    <row r="49" spans="1:1" x14ac:dyDescent="0.25">
      <c r="A49" s="2" t="s">
        <v>87</v>
      </c>
    </row>
    <row r="51" spans="1:1" x14ac:dyDescent="0.25">
      <c r="A51" t="s">
        <v>88</v>
      </c>
    </row>
    <row r="53" spans="1:1" x14ac:dyDescent="0.25">
      <c r="A53" t="s">
        <v>70</v>
      </c>
    </row>
    <row r="55" spans="1:1" x14ac:dyDescent="0.25">
      <c r="A55" t="s">
        <v>89</v>
      </c>
    </row>
    <row r="57" spans="1:1" x14ac:dyDescent="0.25">
      <c r="A57" s="2" t="s">
        <v>90</v>
      </c>
    </row>
    <row r="59" spans="1:1" x14ac:dyDescent="0.25">
      <c r="A59" t="s">
        <v>91</v>
      </c>
    </row>
    <row r="61" spans="1:1" x14ac:dyDescent="0.25">
      <c r="A61" t="s">
        <v>70</v>
      </c>
    </row>
    <row r="63" spans="1:1" x14ac:dyDescent="0.25">
      <c r="A63" t="s">
        <v>92</v>
      </c>
    </row>
    <row r="65" spans="1:1" x14ac:dyDescent="0.25">
      <c r="A65" t="s">
        <v>70</v>
      </c>
    </row>
    <row r="67" spans="1:1" x14ac:dyDescent="0.25">
      <c r="A67" t="s">
        <v>93</v>
      </c>
    </row>
    <row r="69" spans="1:1" x14ac:dyDescent="0.25">
      <c r="A69" s="20" t="s">
        <v>94</v>
      </c>
    </row>
    <row r="71" spans="1:1" x14ac:dyDescent="0.25">
      <c r="A71" t="s">
        <v>95</v>
      </c>
    </row>
    <row r="73" spans="1:1" x14ac:dyDescent="0.25">
      <c r="A73" t="s">
        <v>96</v>
      </c>
    </row>
    <row r="75" spans="1:1" x14ac:dyDescent="0.25">
      <c r="A75" t="s">
        <v>70</v>
      </c>
    </row>
    <row r="77" spans="1:1" x14ac:dyDescent="0.25">
      <c r="A77" t="s">
        <v>97</v>
      </c>
    </row>
    <row r="79" spans="1:1" x14ac:dyDescent="0.25">
      <c r="A79" t="s">
        <v>98</v>
      </c>
    </row>
    <row r="81" spans="1:1" x14ac:dyDescent="0.25">
      <c r="A81" t="s">
        <v>99</v>
      </c>
    </row>
    <row r="83" spans="1:1" x14ac:dyDescent="0.25">
      <c r="A83" t="s">
        <v>70</v>
      </c>
    </row>
    <row r="85" spans="1:1" x14ac:dyDescent="0.25">
      <c r="A85" t="s">
        <v>100</v>
      </c>
    </row>
    <row r="87" spans="1:1" x14ac:dyDescent="0.25">
      <c r="A87" s="20" t="s">
        <v>101</v>
      </c>
    </row>
    <row r="89" spans="1:1" x14ac:dyDescent="0.25">
      <c r="A89" t="s">
        <v>102</v>
      </c>
    </row>
    <row r="91" spans="1:1" x14ac:dyDescent="0.25">
      <c r="A91" t="s">
        <v>103</v>
      </c>
    </row>
    <row r="93" spans="1:1" x14ac:dyDescent="0.25">
      <c r="A93" t="s">
        <v>70</v>
      </c>
    </row>
    <row r="95" spans="1:1" x14ac:dyDescent="0.25">
      <c r="A95" t="s">
        <v>104</v>
      </c>
    </row>
    <row r="97" spans="1:1" x14ac:dyDescent="0.25">
      <c r="A97" s="20" t="s">
        <v>105</v>
      </c>
    </row>
    <row r="99" spans="1:1" x14ac:dyDescent="0.25">
      <c r="A99" t="s">
        <v>103</v>
      </c>
    </row>
    <row r="101" spans="1:1" x14ac:dyDescent="0.25">
      <c r="A101" t="s">
        <v>70</v>
      </c>
    </row>
    <row r="103" spans="1:1" x14ac:dyDescent="0.25">
      <c r="A103" t="s">
        <v>104</v>
      </c>
    </row>
    <row r="105" spans="1:1" x14ac:dyDescent="0.25">
      <c r="A105" t="s">
        <v>106</v>
      </c>
    </row>
    <row r="107" spans="1:1" x14ac:dyDescent="0.25">
      <c r="A107" s="20" t="s">
        <v>107</v>
      </c>
    </row>
    <row r="109" spans="1:1" x14ac:dyDescent="0.25">
      <c r="A109" t="s">
        <v>108</v>
      </c>
    </row>
    <row r="111" spans="1:1" x14ac:dyDescent="0.25">
      <c r="A111" t="s">
        <v>70</v>
      </c>
    </row>
    <row r="113" spans="1:1" x14ac:dyDescent="0.25">
      <c r="A113" t="s">
        <v>109</v>
      </c>
    </row>
    <row r="115" spans="1:1" x14ac:dyDescent="0.25">
      <c r="A115" s="20" t="s">
        <v>110</v>
      </c>
    </row>
    <row r="117" spans="1:1" x14ac:dyDescent="0.25">
      <c r="A117" t="s">
        <v>108</v>
      </c>
    </row>
    <row r="119" spans="1:1" x14ac:dyDescent="0.25">
      <c r="A119" t="s">
        <v>70</v>
      </c>
    </row>
    <row r="121" spans="1:1" x14ac:dyDescent="0.25">
      <c r="A121" t="s">
        <v>111</v>
      </c>
    </row>
    <row r="123" spans="1:1" x14ac:dyDescent="0.25">
      <c r="A123" t="s">
        <v>112</v>
      </c>
    </row>
    <row r="125" spans="1:1" x14ac:dyDescent="0.25">
      <c r="A125" t="s">
        <v>113</v>
      </c>
    </row>
    <row r="126" spans="1:1" x14ac:dyDescent="0.25">
      <c r="A126" t="s">
        <v>114</v>
      </c>
    </row>
    <row r="128" spans="1:1" x14ac:dyDescent="0.25">
      <c r="A128" t="s">
        <v>70</v>
      </c>
    </row>
    <row r="130" spans="1:1" x14ac:dyDescent="0.25">
      <c r="A130" t="s">
        <v>97</v>
      </c>
    </row>
    <row r="132" spans="1:1" x14ac:dyDescent="0.25">
      <c r="A132" t="s">
        <v>115</v>
      </c>
    </row>
    <row r="134" spans="1:1" x14ac:dyDescent="0.25">
      <c r="A134" t="s">
        <v>114</v>
      </c>
    </row>
    <row r="136" spans="1:1" x14ac:dyDescent="0.25">
      <c r="A136" t="s">
        <v>70</v>
      </c>
    </row>
    <row r="138" spans="1:1" x14ac:dyDescent="0.25">
      <c r="A138" t="s">
        <v>99</v>
      </c>
    </row>
    <row r="140" spans="1:1" x14ac:dyDescent="0.25">
      <c r="A140" t="s">
        <v>70</v>
      </c>
    </row>
    <row r="142" spans="1:1" x14ac:dyDescent="0.25">
      <c r="A142" t="s">
        <v>116</v>
      </c>
    </row>
    <row r="144" spans="1:1" x14ac:dyDescent="0.25">
      <c r="A144" t="s">
        <v>117</v>
      </c>
    </row>
    <row r="145" spans="1:1" x14ac:dyDescent="0.25">
      <c r="A145" t="s">
        <v>118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MERCADO_PORTERO</vt:lpstr>
      <vt:lpstr>Especialidades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cp:lastPrinted>2018-10-25T14:03:01Z</cp:lastPrinted>
  <dcterms:created xsi:type="dcterms:W3CDTF">2017-09-06T09:13:46Z</dcterms:created>
  <dcterms:modified xsi:type="dcterms:W3CDTF">2019-06-25T14:38:07Z</dcterms:modified>
</cp:coreProperties>
</file>