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/>
  <xr:revisionPtr revIDLastSave="0" documentId="13_ncr:1_{16DFAE64-BA6A-4D82-9FAF-A4D4F8FFE849}" xr6:coauthVersionLast="36" xr6:coauthVersionMax="36" xr10:uidLastSave="{00000000-0000-0000-0000-000000000000}"/>
  <bookViews>
    <workbookView xWindow="14430" yWindow="0" windowWidth="22260" windowHeight="12645" activeTab="1" xr2:uid="{00000000-000D-0000-FFFF-FFFF00000000}"/>
  </bookViews>
  <sheets>
    <sheet name="FECHAS" sheetId="2" r:id="rId1"/>
    <sheet name="PLAN_02062023" sheetId="6" r:id="rId2"/>
    <sheet name="PLAN_29052023" sheetId="5" r:id="rId3"/>
    <sheet name="PLAN_18052023" sheetId="3" r:id="rId4"/>
    <sheet name="PLAN_012023" sheetId="1" r:id="rId5"/>
    <sheet name="Comparativa_DAV_Jovenes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92" i="6" l="1"/>
  <c r="AM91" i="6"/>
  <c r="AM74" i="6"/>
  <c r="AM56" i="6"/>
  <c r="AM38" i="6"/>
  <c r="Y100" i="6"/>
  <c r="Y101" i="6"/>
  <c r="Y103" i="6"/>
  <c r="Y102" i="6"/>
  <c r="Y99" i="6"/>
  <c r="Y98" i="6"/>
  <c r="Y97" i="6"/>
  <c r="Y96" i="6"/>
  <c r="Y95" i="6"/>
  <c r="Y94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89" i="6"/>
  <c r="I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89" i="6"/>
  <c r="P82" i="2"/>
  <c r="P83" i="2" s="1"/>
  <c r="Q82" i="2"/>
  <c r="Q83" i="2" s="1"/>
  <c r="F174" i="2"/>
  <c r="G174" i="2"/>
  <c r="H174" i="2"/>
  <c r="I174" i="2"/>
  <c r="H175" i="2" s="1"/>
  <c r="J174" i="2"/>
  <c r="K174" i="2"/>
  <c r="J175" i="2" s="1"/>
  <c r="L174" i="2"/>
  <c r="M174" i="2"/>
  <c r="L175" i="2" s="1"/>
  <c r="N174" i="2"/>
  <c r="O174" i="2"/>
  <c r="F175" i="2"/>
  <c r="G175" i="2"/>
  <c r="F176" i="2" s="1"/>
  <c r="K175" i="2"/>
  <c r="J176" i="2" s="1"/>
  <c r="N175" i="2"/>
  <c r="O175" i="2"/>
  <c r="N176" i="2" s="1"/>
  <c r="E90" i="6"/>
  <c r="G90" i="6"/>
  <c r="I90" i="6"/>
  <c r="J90" i="6"/>
  <c r="K90" i="6"/>
  <c r="L90" i="6"/>
  <c r="AB90" i="6" s="1"/>
  <c r="N90" i="6"/>
  <c r="P90" i="6"/>
  <c r="Q90" i="6"/>
  <c r="R90" i="6"/>
  <c r="E91" i="6"/>
  <c r="V91" i="6"/>
  <c r="G91" i="6"/>
  <c r="I91" i="6"/>
  <c r="J91" i="6"/>
  <c r="K91" i="6"/>
  <c r="L91" i="6"/>
  <c r="N91" i="6"/>
  <c r="AD91" i="6" s="1"/>
  <c r="P91" i="6"/>
  <c r="Q91" i="6"/>
  <c r="R91" i="6"/>
  <c r="E92" i="6"/>
  <c r="H92" i="6"/>
  <c r="X92" i="6" s="1"/>
  <c r="I92" i="6"/>
  <c r="J92" i="6"/>
  <c r="K92" i="6"/>
  <c r="L92" i="6"/>
  <c r="O92" i="6"/>
  <c r="P92" i="6"/>
  <c r="Q92" i="6"/>
  <c r="R92" i="6"/>
  <c r="E93" i="6"/>
  <c r="H93" i="6"/>
  <c r="I93" i="6"/>
  <c r="J93" i="6"/>
  <c r="Z93" i="6" s="1"/>
  <c r="K93" i="6"/>
  <c r="L93" i="6"/>
  <c r="O93" i="6"/>
  <c r="P93" i="6"/>
  <c r="Q93" i="6"/>
  <c r="R93" i="6"/>
  <c r="E94" i="6"/>
  <c r="F94" i="6"/>
  <c r="G94" i="6"/>
  <c r="H94" i="6"/>
  <c r="I94" i="6"/>
  <c r="J94" i="6"/>
  <c r="K94" i="6"/>
  <c r="L94" i="6"/>
  <c r="AB94" i="6" s="1"/>
  <c r="M94" i="6"/>
  <c r="N94" i="6"/>
  <c r="O94" i="6"/>
  <c r="P94" i="6"/>
  <c r="Q94" i="6"/>
  <c r="R94" i="6"/>
  <c r="E95" i="6"/>
  <c r="F95" i="6"/>
  <c r="V95" i="6" s="1"/>
  <c r="G95" i="6"/>
  <c r="H95" i="6"/>
  <c r="I95" i="6"/>
  <c r="J95" i="6"/>
  <c r="K95" i="6"/>
  <c r="L95" i="6"/>
  <c r="M95" i="6"/>
  <c r="N95" i="6"/>
  <c r="O95" i="6"/>
  <c r="P95" i="6"/>
  <c r="Q95" i="6"/>
  <c r="R95" i="6"/>
  <c r="E96" i="6"/>
  <c r="F96" i="6"/>
  <c r="V96" i="6" s="1"/>
  <c r="G96" i="6"/>
  <c r="H96" i="6"/>
  <c r="X96" i="6" s="1"/>
  <c r="I96" i="6"/>
  <c r="J96" i="6"/>
  <c r="K96" i="6"/>
  <c r="L96" i="6"/>
  <c r="M96" i="6"/>
  <c r="N96" i="6"/>
  <c r="O96" i="6"/>
  <c r="P96" i="6"/>
  <c r="Q96" i="6"/>
  <c r="R96" i="6"/>
  <c r="E97" i="6"/>
  <c r="F97" i="6"/>
  <c r="G97" i="6"/>
  <c r="H97" i="6"/>
  <c r="I97" i="6"/>
  <c r="J97" i="6"/>
  <c r="K97" i="6"/>
  <c r="L97" i="6"/>
  <c r="M97" i="6"/>
  <c r="AC97" i="6" s="1"/>
  <c r="N97" i="6"/>
  <c r="O97" i="6"/>
  <c r="P97" i="6"/>
  <c r="Q97" i="6"/>
  <c r="R97" i="6"/>
  <c r="E98" i="6"/>
  <c r="F98" i="6"/>
  <c r="G98" i="6"/>
  <c r="H98" i="6"/>
  <c r="I98" i="6"/>
  <c r="J98" i="6"/>
  <c r="K98" i="6"/>
  <c r="L98" i="6"/>
  <c r="S98" i="6" s="1"/>
  <c r="M98" i="6"/>
  <c r="N98" i="6"/>
  <c r="O98" i="6"/>
  <c r="P98" i="6"/>
  <c r="Q98" i="6"/>
  <c r="R98" i="6"/>
  <c r="E99" i="6"/>
  <c r="F99" i="6"/>
  <c r="V99" i="6" s="1"/>
  <c r="G99" i="6"/>
  <c r="H99" i="6"/>
  <c r="I99" i="6"/>
  <c r="J99" i="6"/>
  <c r="K99" i="6"/>
  <c r="L99" i="6"/>
  <c r="M99" i="6"/>
  <c r="N99" i="6"/>
  <c r="O99" i="6"/>
  <c r="AE99" i="6" s="1"/>
  <c r="P99" i="6"/>
  <c r="Q99" i="6"/>
  <c r="R99" i="6"/>
  <c r="E100" i="6"/>
  <c r="F100" i="6"/>
  <c r="G100" i="6"/>
  <c r="H100" i="6"/>
  <c r="X100" i="6" s="1"/>
  <c r="I100" i="6"/>
  <c r="J100" i="6"/>
  <c r="K100" i="6"/>
  <c r="L100" i="6"/>
  <c r="M100" i="6"/>
  <c r="N100" i="6"/>
  <c r="O100" i="6"/>
  <c r="P100" i="6"/>
  <c r="Q100" i="6"/>
  <c r="AG100" i="6" s="1"/>
  <c r="R100" i="6"/>
  <c r="E101" i="6"/>
  <c r="U101" i="6" s="1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E102" i="6"/>
  <c r="U102" i="6" s="1"/>
  <c r="F102" i="6"/>
  <c r="G102" i="6"/>
  <c r="H102" i="6"/>
  <c r="I102" i="6"/>
  <c r="J102" i="6"/>
  <c r="K102" i="6"/>
  <c r="L102" i="6"/>
  <c r="S102" i="6" s="1"/>
  <c r="M102" i="6"/>
  <c r="AC102" i="6" s="1"/>
  <c r="N102" i="6"/>
  <c r="O102" i="6"/>
  <c r="AE102" i="6" s="1"/>
  <c r="P102" i="6"/>
  <c r="Q102" i="6"/>
  <c r="R102" i="6"/>
  <c r="E103" i="6"/>
  <c r="F103" i="6"/>
  <c r="V103" i="6" s="1"/>
  <c r="G103" i="6"/>
  <c r="H103" i="6"/>
  <c r="I103" i="6"/>
  <c r="J103" i="6"/>
  <c r="K103" i="6"/>
  <c r="L103" i="6"/>
  <c r="S103" i="6" s="1"/>
  <c r="M103" i="6"/>
  <c r="N103" i="6"/>
  <c r="O103" i="6"/>
  <c r="AE103" i="6" s="1"/>
  <c r="P103" i="6"/>
  <c r="Q103" i="6"/>
  <c r="R103" i="6"/>
  <c r="N89" i="6"/>
  <c r="O89" i="6"/>
  <c r="P89" i="6"/>
  <c r="Q89" i="6"/>
  <c r="AG89" i="6" s="1"/>
  <c r="AB89" i="6"/>
  <c r="G89" i="6"/>
  <c r="H89" i="6"/>
  <c r="X89" i="6" s="1"/>
  <c r="J89" i="6"/>
  <c r="AD103" i="6"/>
  <c r="AC103" i="6"/>
  <c r="Z103" i="6"/>
  <c r="X103" i="6"/>
  <c r="W103" i="6"/>
  <c r="U103" i="6"/>
  <c r="AG103" i="6"/>
  <c r="AG102" i="6"/>
  <c r="AD102" i="6"/>
  <c r="X102" i="6"/>
  <c r="W102" i="6"/>
  <c r="V102" i="6"/>
  <c r="AE101" i="6"/>
  <c r="AC101" i="6"/>
  <c r="AB101" i="6"/>
  <c r="Z101" i="6"/>
  <c r="AG101" i="6"/>
  <c r="X101" i="6"/>
  <c r="V101" i="6"/>
  <c r="AE100" i="6"/>
  <c r="AD100" i="6"/>
  <c r="Z100" i="6"/>
  <c r="W100" i="6"/>
  <c r="AC100" i="6"/>
  <c r="AB100" i="6"/>
  <c r="V100" i="6"/>
  <c r="U100" i="6"/>
  <c r="AC99" i="6"/>
  <c r="AB99" i="6"/>
  <c r="X99" i="6"/>
  <c r="U99" i="6"/>
  <c r="AG99" i="6"/>
  <c r="Z99" i="6"/>
  <c r="AG98" i="6"/>
  <c r="AE98" i="6"/>
  <c r="Z98" i="6"/>
  <c r="X98" i="6"/>
  <c r="AC98" i="6"/>
  <c r="V98" i="6"/>
  <c r="U98" i="6"/>
  <c r="AG97" i="6"/>
  <c r="AE97" i="6"/>
  <c r="AD97" i="6"/>
  <c r="Z97" i="6"/>
  <c r="X97" i="6"/>
  <c r="W97" i="6"/>
  <c r="V97" i="6"/>
  <c r="U97" i="6"/>
  <c r="AB97" i="6"/>
  <c r="AG96" i="6"/>
  <c r="AD96" i="6"/>
  <c r="AC96" i="6"/>
  <c r="Z96" i="6"/>
  <c r="W96" i="6"/>
  <c r="U96" i="6"/>
  <c r="AE96" i="6"/>
  <c r="AB96" i="6"/>
  <c r="AG95" i="6"/>
  <c r="AE95" i="6"/>
  <c r="AC95" i="6"/>
  <c r="Z95" i="6"/>
  <c r="X95" i="6"/>
  <c r="W95" i="6"/>
  <c r="AB95" i="6"/>
  <c r="U95" i="6"/>
  <c r="AG94" i="6"/>
  <c r="AE94" i="6"/>
  <c r="AC94" i="6"/>
  <c r="Z94" i="6"/>
  <c r="W94" i="6"/>
  <c r="V94" i="6"/>
  <c r="U94" i="6"/>
  <c r="X94" i="6"/>
  <c r="AG93" i="6"/>
  <c r="AC93" i="6"/>
  <c r="U93" i="6"/>
  <c r="AE93" i="6"/>
  <c r="AD93" i="6"/>
  <c r="AB93" i="6"/>
  <c r="X93" i="6"/>
  <c r="W93" i="6"/>
  <c r="V93" i="6"/>
  <c r="AG92" i="6"/>
  <c r="AE92" i="6"/>
  <c r="W92" i="6"/>
  <c r="AD92" i="6"/>
  <c r="AC92" i="6"/>
  <c r="AB92" i="6"/>
  <c r="Z92" i="6"/>
  <c r="V92" i="6"/>
  <c r="U92" i="6"/>
  <c r="AG91" i="6"/>
  <c r="AE91" i="6"/>
  <c r="AC91" i="6"/>
  <c r="W91" i="6"/>
  <c r="U91" i="6"/>
  <c r="AB91" i="6"/>
  <c r="Z91" i="6"/>
  <c r="X91" i="6"/>
  <c r="AE90" i="6"/>
  <c r="AC90" i="6"/>
  <c r="W90" i="6"/>
  <c r="U90" i="6"/>
  <c r="AG90" i="6"/>
  <c r="AD90" i="6"/>
  <c r="Z90" i="6"/>
  <c r="X90" i="6"/>
  <c r="V90" i="6"/>
  <c r="AE89" i="6"/>
  <c r="AD89" i="6"/>
  <c r="AC89" i="6"/>
  <c r="Z89" i="6"/>
  <c r="W89" i="6"/>
  <c r="V89" i="6"/>
  <c r="U89" i="6"/>
  <c r="W78" i="6"/>
  <c r="W77" i="6"/>
  <c r="W86" i="6"/>
  <c r="AD86" i="6"/>
  <c r="W85" i="6"/>
  <c r="AD85" i="6"/>
  <c r="W83" i="6"/>
  <c r="AD83" i="6"/>
  <c r="W80" i="6"/>
  <c r="AD80" i="6"/>
  <c r="W79" i="6"/>
  <c r="AD79" i="6"/>
  <c r="AE85" i="6"/>
  <c r="AE80" i="6"/>
  <c r="AE86" i="6"/>
  <c r="Z86" i="6"/>
  <c r="X86" i="6"/>
  <c r="Z80" i="6"/>
  <c r="X80" i="6"/>
  <c r="Z79" i="6"/>
  <c r="X85" i="6"/>
  <c r="J85" i="6"/>
  <c r="G85" i="6"/>
  <c r="Z84" i="6"/>
  <c r="N84" i="6"/>
  <c r="G84" i="6"/>
  <c r="Z83" i="6"/>
  <c r="W66" i="6"/>
  <c r="AD66" i="6"/>
  <c r="N85" i="6" s="1"/>
  <c r="W68" i="6"/>
  <c r="G80" i="6" s="1"/>
  <c r="AD68" i="6"/>
  <c r="N80" i="6" s="1"/>
  <c r="AD69" i="6"/>
  <c r="N86" i="6" s="1"/>
  <c r="AD67" i="6"/>
  <c r="N79" i="6" s="1"/>
  <c r="W69" i="6"/>
  <c r="G86" i="6" s="1"/>
  <c r="W67" i="6"/>
  <c r="G79" i="6" s="1"/>
  <c r="W64" i="6"/>
  <c r="G83" i="6" s="1"/>
  <c r="AD64" i="6"/>
  <c r="N83" i="6" s="1"/>
  <c r="AE66" i="6"/>
  <c r="AE68" i="6"/>
  <c r="AE69" i="6"/>
  <c r="Z69" i="6"/>
  <c r="J86" i="6" s="1"/>
  <c r="X69" i="6"/>
  <c r="Z68" i="6"/>
  <c r="J80" i="6" s="1"/>
  <c r="X68" i="6"/>
  <c r="Z67" i="6"/>
  <c r="J79" i="6" s="1"/>
  <c r="X66" i="6"/>
  <c r="Q66" i="6"/>
  <c r="AG66" i="6" s="1"/>
  <c r="Q85" i="6" s="1"/>
  <c r="AG85" i="6" s="1"/>
  <c r="J66" i="6"/>
  <c r="Z65" i="6"/>
  <c r="J84" i="6" s="1"/>
  <c r="Z64" i="6"/>
  <c r="J83" i="6" s="1"/>
  <c r="Z51" i="6"/>
  <c r="J69" i="6" s="1"/>
  <c r="Z49" i="6"/>
  <c r="J67" i="6" s="1"/>
  <c r="Z47" i="6"/>
  <c r="J65" i="6" s="1"/>
  <c r="Z46" i="6"/>
  <c r="J64" i="6" s="1"/>
  <c r="AE51" i="6"/>
  <c r="X51" i="6"/>
  <c r="R51" i="6"/>
  <c r="AH51" i="6" s="1"/>
  <c r="R69" i="6" s="1"/>
  <c r="AH69" i="6" s="1"/>
  <c r="R86" i="6" s="1"/>
  <c r="AH86" i="6" s="1"/>
  <c r="Q51" i="6"/>
  <c r="AG51" i="6" s="1"/>
  <c r="Q69" i="6" s="1"/>
  <c r="AG69" i="6" s="1"/>
  <c r="Q86" i="6" s="1"/>
  <c r="AG86" i="6" s="1"/>
  <c r="P51" i="6"/>
  <c r="AF51" i="6" s="1"/>
  <c r="P69" i="6" s="1"/>
  <c r="AF69" i="6" s="1"/>
  <c r="P86" i="6" s="1"/>
  <c r="AF86" i="6" s="1"/>
  <c r="N51" i="6"/>
  <c r="AD51" i="6" s="1"/>
  <c r="N69" i="6" s="1"/>
  <c r="M51" i="6"/>
  <c r="AC51" i="6" s="1"/>
  <c r="M69" i="6" s="1"/>
  <c r="AC69" i="6" s="1"/>
  <c r="M86" i="6" s="1"/>
  <c r="AC86" i="6" s="1"/>
  <c r="L51" i="6"/>
  <c r="K51" i="6"/>
  <c r="AA51" i="6" s="1"/>
  <c r="K69" i="6" s="1"/>
  <c r="AA69" i="6" s="1"/>
  <c r="K86" i="6" s="1"/>
  <c r="AA86" i="6" s="1"/>
  <c r="J51" i="6"/>
  <c r="I51" i="6"/>
  <c r="Y51" i="6" s="1"/>
  <c r="I69" i="6" s="1"/>
  <c r="Y69" i="6" s="1"/>
  <c r="I86" i="6" s="1"/>
  <c r="Y86" i="6" s="1"/>
  <c r="G51" i="6"/>
  <c r="W51" i="6" s="1"/>
  <c r="G69" i="6" s="1"/>
  <c r="F51" i="6"/>
  <c r="V51" i="6" s="1"/>
  <c r="F69" i="6" s="1"/>
  <c r="V69" i="6" s="1"/>
  <c r="F86" i="6" s="1"/>
  <c r="V86" i="6" s="1"/>
  <c r="E51" i="6"/>
  <c r="U51" i="6" s="1"/>
  <c r="E69" i="6" s="1"/>
  <c r="U69" i="6" s="1"/>
  <c r="E86" i="6" s="1"/>
  <c r="U86" i="6" s="1"/>
  <c r="AE50" i="6"/>
  <c r="Z50" i="6"/>
  <c r="J68" i="6" s="1"/>
  <c r="X50" i="6"/>
  <c r="R50" i="6"/>
  <c r="AH50" i="6" s="1"/>
  <c r="R68" i="6" s="1"/>
  <c r="AH68" i="6" s="1"/>
  <c r="R80" i="6" s="1"/>
  <c r="AH80" i="6" s="1"/>
  <c r="Q50" i="6"/>
  <c r="AG50" i="6" s="1"/>
  <c r="Q68" i="6" s="1"/>
  <c r="AG68" i="6" s="1"/>
  <c r="Q80" i="6" s="1"/>
  <c r="AG80" i="6" s="1"/>
  <c r="P50" i="6"/>
  <c r="AF50" i="6" s="1"/>
  <c r="P68" i="6" s="1"/>
  <c r="AF68" i="6" s="1"/>
  <c r="P80" i="6" s="1"/>
  <c r="AF80" i="6" s="1"/>
  <c r="N50" i="6"/>
  <c r="AD50" i="6" s="1"/>
  <c r="N68" i="6" s="1"/>
  <c r="M50" i="6"/>
  <c r="AC50" i="6" s="1"/>
  <c r="M68" i="6" s="1"/>
  <c r="AC68" i="6" s="1"/>
  <c r="M80" i="6" s="1"/>
  <c r="AC80" i="6" s="1"/>
  <c r="L50" i="6"/>
  <c r="K50" i="6"/>
  <c r="AA50" i="6" s="1"/>
  <c r="K68" i="6" s="1"/>
  <c r="AA68" i="6" s="1"/>
  <c r="K80" i="6" s="1"/>
  <c r="AA80" i="6" s="1"/>
  <c r="J50" i="6"/>
  <c r="I50" i="6"/>
  <c r="Y50" i="6" s="1"/>
  <c r="I68" i="6" s="1"/>
  <c r="Y68" i="6" s="1"/>
  <c r="I80" i="6" s="1"/>
  <c r="Y80" i="6" s="1"/>
  <c r="G50" i="6"/>
  <c r="W50" i="6" s="1"/>
  <c r="G68" i="6" s="1"/>
  <c r="F50" i="6"/>
  <c r="V50" i="6" s="1"/>
  <c r="F68" i="6" s="1"/>
  <c r="V68" i="6" s="1"/>
  <c r="F80" i="6" s="1"/>
  <c r="V80" i="6" s="1"/>
  <c r="E50" i="6"/>
  <c r="U50" i="6" s="1"/>
  <c r="E68" i="6" s="1"/>
  <c r="U68" i="6" s="1"/>
  <c r="E80" i="6" s="1"/>
  <c r="U80" i="6" s="1"/>
  <c r="R49" i="6"/>
  <c r="AH49" i="6" s="1"/>
  <c r="R67" i="6" s="1"/>
  <c r="AH67" i="6" s="1"/>
  <c r="R79" i="6" s="1"/>
  <c r="AH79" i="6" s="1"/>
  <c r="Q49" i="6"/>
  <c r="AG49" i="6" s="1"/>
  <c r="Q67" i="6" s="1"/>
  <c r="AG67" i="6" s="1"/>
  <c r="Q79" i="6" s="1"/>
  <c r="AG79" i="6" s="1"/>
  <c r="P49" i="6"/>
  <c r="AF49" i="6" s="1"/>
  <c r="P67" i="6" s="1"/>
  <c r="AF67" i="6" s="1"/>
  <c r="P79" i="6" s="1"/>
  <c r="AF79" i="6" s="1"/>
  <c r="O49" i="6"/>
  <c r="AE49" i="6" s="1"/>
  <c r="O67" i="6" s="1"/>
  <c r="AE67" i="6" s="1"/>
  <c r="O79" i="6" s="1"/>
  <c r="AE79" i="6" s="1"/>
  <c r="N49" i="6"/>
  <c r="AD49" i="6" s="1"/>
  <c r="N67" i="6" s="1"/>
  <c r="M49" i="6"/>
  <c r="AC49" i="6" s="1"/>
  <c r="M67" i="6" s="1"/>
  <c r="AC67" i="6" s="1"/>
  <c r="M79" i="6" s="1"/>
  <c r="AC79" i="6" s="1"/>
  <c r="L49" i="6"/>
  <c r="AB49" i="6" s="1"/>
  <c r="L67" i="6" s="1"/>
  <c r="AB67" i="6" s="1"/>
  <c r="L79" i="6" s="1"/>
  <c r="K49" i="6"/>
  <c r="AA49" i="6" s="1"/>
  <c r="K67" i="6" s="1"/>
  <c r="AA67" i="6" s="1"/>
  <c r="K79" i="6" s="1"/>
  <c r="AA79" i="6" s="1"/>
  <c r="J49" i="6"/>
  <c r="I49" i="6"/>
  <c r="Y49" i="6" s="1"/>
  <c r="I67" i="6" s="1"/>
  <c r="Y67" i="6" s="1"/>
  <c r="I79" i="6" s="1"/>
  <c r="Y79" i="6" s="1"/>
  <c r="H49" i="6"/>
  <c r="X49" i="6" s="1"/>
  <c r="H67" i="6" s="1"/>
  <c r="X67" i="6" s="1"/>
  <c r="H79" i="6" s="1"/>
  <c r="X79" i="6" s="1"/>
  <c r="G49" i="6"/>
  <c r="W49" i="6" s="1"/>
  <c r="G67" i="6" s="1"/>
  <c r="F49" i="6"/>
  <c r="V49" i="6" s="1"/>
  <c r="F67" i="6" s="1"/>
  <c r="V67" i="6" s="1"/>
  <c r="F79" i="6" s="1"/>
  <c r="V79" i="6" s="1"/>
  <c r="E49" i="6"/>
  <c r="U49" i="6" s="1"/>
  <c r="E67" i="6" s="1"/>
  <c r="U67" i="6" s="1"/>
  <c r="E79" i="6" s="1"/>
  <c r="U79" i="6" s="1"/>
  <c r="AE48" i="6"/>
  <c r="X48" i="6"/>
  <c r="R48" i="6"/>
  <c r="AH48" i="6" s="1"/>
  <c r="R66" i="6" s="1"/>
  <c r="AH66" i="6" s="1"/>
  <c r="R85" i="6" s="1"/>
  <c r="AH85" i="6" s="1"/>
  <c r="Q48" i="6"/>
  <c r="P48" i="6"/>
  <c r="AF48" i="6" s="1"/>
  <c r="P66" i="6" s="1"/>
  <c r="AF66" i="6" s="1"/>
  <c r="P85" i="6" s="1"/>
  <c r="AF85" i="6" s="1"/>
  <c r="N48" i="6"/>
  <c r="AD48" i="6" s="1"/>
  <c r="N66" i="6" s="1"/>
  <c r="M48" i="6"/>
  <c r="AC48" i="6" s="1"/>
  <c r="M66" i="6" s="1"/>
  <c r="AC66" i="6" s="1"/>
  <c r="M85" i="6" s="1"/>
  <c r="AC85" i="6" s="1"/>
  <c r="L48" i="6"/>
  <c r="AB48" i="6" s="1"/>
  <c r="L66" i="6" s="1"/>
  <c r="AB66" i="6" s="1"/>
  <c r="L85" i="6" s="1"/>
  <c r="K48" i="6"/>
  <c r="AA48" i="6" s="1"/>
  <c r="K66" i="6" s="1"/>
  <c r="AA66" i="6" s="1"/>
  <c r="K85" i="6" s="1"/>
  <c r="AA85" i="6" s="1"/>
  <c r="J48" i="6"/>
  <c r="I48" i="6"/>
  <c r="Y48" i="6" s="1"/>
  <c r="I66" i="6" s="1"/>
  <c r="Y66" i="6" s="1"/>
  <c r="I85" i="6" s="1"/>
  <c r="Y85" i="6" s="1"/>
  <c r="G48" i="6"/>
  <c r="W48" i="6" s="1"/>
  <c r="G66" i="6" s="1"/>
  <c r="F48" i="6"/>
  <c r="V48" i="6" s="1"/>
  <c r="F66" i="6" s="1"/>
  <c r="V66" i="6" s="1"/>
  <c r="F85" i="6" s="1"/>
  <c r="V85" i="6" s="1"/>
  <c r="E48" i="6"/>
  <c r="U48" i="6" s="1"/>
  <c r="E66" i="6" s="1"/>
  <c r="U66" i="6" s="1"/>
  <c r="E85" i="6" s="1"/>
  <c r="U85" i="6" s="1"/>
  <c r="R47" i="6"/>
  <c r="AH47" i="6" s="1"/>
  <c r="R65" i="6" s="1"/>
  <c r="AH65" i="6" s="1"/>
  <c r="R84" i="6" s="1"/>
  <c r="AH84" i="6" s="1"/>
  <c r="Q47" i="6"/>
  <c r="AG47" i="6" s="1"/>
  <c r="Q65" i="6" s="1"/>
  <c r="AG65" i="6" s="1"/>
  <c r="Q84" i="6" s="1"/>
  <c r="AG84" i="6" s="1"/>
  <c r="P47" i="6"/>
  <c r="AF47" i="6" s="1"/>
  <c r="P65" i="6" s="1"/>
  <c r="AF65" i="6" s="1"/>
  <c r="P84" i="6" s="1"/>
  <c r="AF84" i="6" s="1"/>
  <c r="O47" i="6"/>
  <c r="AE47" i="6" s="1"/>
  <c r="O65" i="6" s="1"/>
  <c r="AE65" i="6" s="1"/>
  <c r="O84" i="6" s="1"/>
  <c r="AE84" i="6" s="1"/>
  <c r="N47" i="6"/>
  <c r="AD47" i="6" s="1"/>
  <c r="N65" i="6" s="1"/>
  <c r="M47" i="6"/>
  <c r="AC47" i="6" s="1"/>
  <c r="M65" i="6" s="1"/>
  <c r="AC65" i="6" s="1"/>
  <c r="M84" i="6" s="1"/>
  <c r="AC84" i="6" s="1"/>
  <c r="L47" i="6"/>
  <c r="AB47" i="6" s="1"/>
  <c r="L65" i="6" s="1"/>
  <c r="AB65" i="6" s="1"/>
  <c r="L84" i="6" s="1"/>
  <c r="K47" i="6"/>
  <c r="AA47" i="6" s="1"/>
  <c r="K65" i="6" s="1"/>
  <c r="AA65" i="6" s="1"/>
  <c r="K84" i="6" s="1"/>
  <c r="AA84" i="6" s="1"/>
  <c r="J47" i="6"/>
  <c r="I47" i="6"/>
  <c r="Y47" i="6" s="1"/>
  <c r="I65" i="6" s="1"/>
  <c r="Y65" i="6" s="1"/>
  <c r="I84" i="6" s="1"/>
  <c r="Y84" i="6" s="1"/>
  <c r="H47" i="6"/>
  <c r="X47" i="6" s="1"/>
  <c r="H65" i="6" s="1"/>
  <c r="X65" i="6" s="1"/>
  <c r="H84" i="6" s="1"/>
  <c r="X84" i="6" s="1"/>
  <c r="G47" i="6"/>
  <c r="W47" i="6" s="1"/>
  <c r="G65" i="6" s="1"/>
  <c r="F47" i="6"/>
  <c r="V47" i="6" s="1"/>
  <c r="F65" i="6" s="1"/>
  <c r="V65" i="6" s="1"/>
  <c r="F84" i="6" s="1"/>
  <c r="V84" i="6" s="1"/>
  <c r="E47" i="6"/>
  <c r="U47" i="6" s="1"/>
  <c r="E65" i="6" s="1"/>
  <c r="U65" i="6" s="1"/>
  <c r="E84" i="6" s="1"/>
  <c r="U84" i="6" s="1"/>
  <c r="R46" i="6"/>
  <c r="AH46" i="6" s="1"/>
  <c r="R64" i="6" s="1"/>
  <c r="AH64" i="6" s="1"/>
  <c r="R83" i="6" s="1"/>
  <c r="AH83" i="6" s="1"/>
  <c r="Q46" i="6"/>
  <c r="AG46" i="6" s="1"/>
  <c r="Q64" i="6" s="1"/>
  <c r="AG64" i="6" s="1"/>
  <c r="Q83" i="6" s="1"/>
  <c r="AG83" i="6" s="1"/>
  <c r="P46" i="6"/>
  <c r="AF46" i="6" s="1"/>
  <c r="P64" i="6" s="1"/>
  <c r="AF64" i="6" s="1"/>
  <c r="P83" i="6" s="1"/>
  <c r="AF83" i="6" s="1"/>
  <c r="O46" i="6"/>
  <c r="AE46" i="6" s="1"/>
  <c r="O64" i="6" s="1"/>
  <c r="AE64" i="6" s="1"/>
  <c r="O83" i="6" s="1"/>
  <c r="AE83" i="6" s="1"/>
  <c r="N46" i="6"/>
  <c r="AD46" i="6" s="1"/>
  <c r="N64" i="6" s="1"/>
  <c r="M46" i="6"/>
  <c r="L46" i="6"/>
  <c r="AB46" i="6" s="1"/>
  <c r="L64" i="6" s="1"/>
  <c r="AB64" i="6" s="1"/>
  <c r="L83" i="6" s="1"/>
  <c r="AB83" i="6" s="1"/>
  <c r="K46" i="6"/>
  <c r="AA46" i="6" s="1"/>
  <c r="K64" i="6" s="1"/>
  <c r="AA64" i="6" s="1"/>
  <c r="K83" i="6" s="1"/>
  <c r="AA83" i="6" s="1"/>
  <c r="J46" i="6"/>
  <c r="I46" i="6"/>
  <c r="Y46" i="6" s="1"/>
  <c r="I64" i="6" s="1"/>
  <c r="Y64" i="6" s="1"/>
  <c r="I83" i="6" s="1"/>
  <c r="Y83" i="6" s="1"/>
  <c r="H46" i="6"/>
  <c r="X46" i="6" s="1"/>
  <c r="H64" i="6" s="1"/>
  <c r="X64" i="6" s="1"/>
  <c r="H83" i="6" s="1"/>
  <c r="X83" i="6" s="1"/>
  <c r="G46" i="6"/>
  <c r="W46" i="6" s="1"/>
  <c r="G64" i="6" s="1"/>
  <c r="F46" i="6"/>
  <c r="V46" i="6" s="1"/>
  <c r="F64" i="6" s="1"/>
  <c r="V64" i="6" s="1"/>
  <c r="F83" i="6" s="1"/>
  <c r="V83" i="6" s="1"/>
  <c r="E46" i="6"/>
  <c r="U46" i="6" s="1"/>
  <c r="E64" i="6" s="1"/>
  <c r="U64" i="6" s="1"/>
  <c r="E83" i="6" s="1"/>
  <c r="U83" i="6" s="1"/>
  <c r="AG45" i="6"/>
  <c r="Q63" i="6" s="1"/>
  <c r="AG63" i="6" s="1"/>
  <c r="Q82" i="6" s="1"/>
  <c r="AG82" i="6" s="1"/>
  <c r="R45" i="6"/>
  <c r="AH45" i="6" s="1"/>
  <c r="R63" i="6" s="1"/>
  <c r="AH63" i="6" s="1"/>
  <c r="AH82" i="6" s="1"/>
  <c r="Q45" i="6"/>
  <c r="P45" i="6"/>
  <c r="AF45" i="6" s="1"/>
  <c r="P63" i="6" s="1"/>
  <c r="AF63" i="6" s="1"/>
  <c r="AF82" i="6" s="1"/>
  <c r="O45" i="6"/>
  <c r="AE45" i="6" s="1"/>
  <c r="O63" i="6" s="1"/>
  <c r="AE63" i="6" s="1"/>
  <c r="AE82" i="6" s="1"/>
  <c r="N45" i="6"/>
  <c r="AD45" i="6" s="1"/>
  <c r="N63" i="6" s="1"/>
  <c r="AD63" i="6" s="1"/>
  <c r="M45" i="6"/>
  <c r="AC45" i="6" s="1"/>
  <c r="M63" i="6" s="1"/>
  <c r="AC63" i="6" s="1"/>
  <c r="M82" i="6" s="1"/>
  <c r="AC82" i="6" s="1"/>
  <c r="L45" i="6"/>
  <c r="AB45" i="6" s="1"/>
  <c r="L63" i="6" s="1"/>
  <c r="AB63" i="6" s="1"/>
  <c r="L82" i="6" s="1"/>
  <c r="AB82" i="6" s="1"/>
  <c r="K45" i="6"/>
  <c r="AA45" i="6" s="1"/>
  <c r="K63" i="6" s="1"/>
  <c r="AA63" i="6" s="1"/>
  <c r="AA82" i="6" s="1"/>
  <c r="J45" i="6"/>
  <c r="Z45" i="6" s="1"/>
  <c r="J63" i="6" s="1"/>
  <c r="Z63" i="6" s="1"/>
  <c r="J82" i="6" s="1"/>
  <c r="Z82" i="6" s="1"/>
  <c r="I45" i="6"/>
  <c r="Y45" i="6" s="1"/>
  <c r="I63" i="6" s="1"/>
  <c r="Y63" i="6" s="1"/>
  <c r="Y82" i="6" s="1"/>
  <c r="H45" i="6"/>
  <c r="X45" i="6" s="1"/>
  <c r="H63" i="6" s="1"/>
  <c r="X63" i="6" s="1"/>
  <c r="X82" i="6" s="1"/>
  <c r="G45" i="6"/>
  <c r="W45" i="6" s="1"/>
  <c r="G63" i="6" s="1"/>
  <c r="W63" i="6" s="1"/>
  <c r="F45" i="6"/>
  <c r="V45" i="6" s="1"/>
  <c r="F63" i="6" s="1"/>
  <c r="V63" i="6" s="1"/>
  <c r="F82" i="6" s="1"/>
  <c r="V82" i="6" s="1"/>
  <c r="E45" i="6"/>
  <c r="U45" i="6" s="1"/>
  <c r="E63" i="6" s="1"/>
  <c r="U63" i="6" s="1"/>
  <c r="E82" i="6" s="1"/>
  <c r="U82" i="6" s="1"/>
  <c r="R44" i="6"/>
  <c r="AH44" i="6" s="1"/>
  <c r="R62" i="6" s="1"/>
  <c r="AH62" i="6" s="1"/>
  <c r="AH81" i="6" s="1"/>
  <c r="Q44" i="6"/>
  <c r="AG44" i="6" s="1"/>
  <c r="Q62" i="6" s="1"/>
  <c r="AG62" i="6" s="1"/>
  <c r="Q81" i="6" s="1"/>
  <c r="AG81" i="6" s="1"/>
  <c r="P44" i="6"/>
  <c r="AF44" i="6" s="1"/>
  <c r="P62" i="6" s="1"/>
  <c r="AF62" i="6" s="1"/>
  <c r="AF81" i="6" s="1"/>
  <c r="O44" i="6"/>
  <c r="AE44" i="6" s="1"/>
  <c r="O62" i="6" s="1"/>
  <c r="AE62" i="6" s="1"/>
  <c r="AE81" i="6" s="1"/>
  <c r="N44" i="6"/>
  <c r="AD44" i="6" s="1"/>
  <c r="N62" i="6" s="1"/>
  <c r="AD62" i="6" s="1"/>
  <c r="M44" i="6"/>
  <c r="AC44" i="6" s="1"/>
  <c r="M62" i="6" s="1"/>
  <c r="AC62" i="6" s="1"/>
  <c r="M81" i="6" s="1"/>
  <c r="AC81" i="6" s="1"/>
  <c r="L44" i="6"/>
  <c r="K44" i="6"/>
  <c r="AA44" i="6" s="1"/>
  <c r="K62" i="6" s="1"/>
  <c r="AA62" i="6" s="1"/>
  <c r="AA81" i="6" s="1"/>
  <c r="J44" i="6"/>
  <c r="Z44" i="6" s="1"/>
  <c r="J62" i="6" s="1"/>
  <c r="Z62" i="6" s="1"/>
  <c r="J81" i="6" s="1"/>
  <c r="Z81" i="6" s="1"/>
  <c r="I44" i="6"/>
  <c r="Y44" i="6" s="1"/>
  <c r="I62" i="6" s="1"/>
  <c r="Y62" i="6" s="1"/>
  <c r="Y81" i="6" s="1"/>
  <c r="H44" i="6"/>
  <c r="X44" i="6" s="1"/>
  <c r="H62" i="6" s="1"/>
  <c r="X62" i="6" s="1"/>
  <c r="X81" i="6" s="1"/>
  <c r="G44" i="6"/>
  <c r="W44" i="6" s="1"/>
  <c r="G62" i="6" s="1"/>
  <c r="W62" i="6" s="1"/>
  <c r="F44" i="6"/>
  <c r="V44" i="6" s="1"/>
  <c r="F62" i="6" s="1"/>
  <c r="V62" i="6" s="1"/>
  <c r="F81" i="6" s="1"/>
  <c r="V81" i="6" s="1"/>
  <c r="E44" i="6"/>
  <c r="U44" i="6" s="1"/>
  <c r="E62" i="6" s="1"/>
  <c r="U62" i="6" s="1"/>
  <c r="E81" i="6" s="1"/>
  <c r="U81" i="6" s="1"/>
  <c r="R43" i="6"/>
  <c r="AH43" i="6" s="1"/>
  <c r="R61" i="6" s="1"/>
  <c r="AH61" i="6" s="1"/>
  <c r="Q43" i="6"/>
  <c r="AG43" i="6" s="1"/>
  <c r="Q61" i="6" s="1"/>
  <c r="AG61" i="6" s="1"/>
  <c r="P43" i="6"/>
  <c r="AF43" i="6" s="1"/>
  <c r="P61" i="6" s="1"/>
  <c r="AF61" i="6" s="1"/>
  <c r="O43" i="6"/>
  <c r="AE43" i="6" s="1"/>
  <c r="O61" i="6" s="1"/>
  <c r="AE61" i="6" s="1"/>
  <c r="N43" i="6"/>
  <c r="AD43" i="6" s="1"/>
  <c r="N61" i="6" s="1"/>
  <c r="AD61" i="6" s="1"/>
  <c r="M43" i="6"/>
  <c r="AC43" i="6" s="1"/>
  <c r="M61" i="6" s="1"/>
  <c r="AC61" i="6" s="1"/>
  <c r="L43" i="6"/>
  <c r="K43" i="6"/>
  <c r="AA43" i="6" s="1"/>
  <c r="K61" i="6" s="1"/>
  <c r="AA61" i="6" s="1"/>
  <c r="J43" i="6"/>
  <c r="Z43" i="6" s="1"/>
  <c r="J61" i="6" s="1"/>
  <c r="Z61" i="6" s="1"/>
  <c r="I43" i="6"/>
  <c r="Y43" i="6" s="1"/>
  <c r="I61" i="6" s="1"/>
  <c r="Y61" i="6" s="1"/>
  <c r="H43" i="6"/>
  <c r="X43" i="6" s="1"/>
  <c r="H61" i="6" s="1"/>
  <c r="X61" i="6" s="1"/>
  <c r="G43" i="6"/>
  <c r="W43" i="6" s="1"/>
  <c r="G61" i="6" s="1"/>
  <c r="W61" i="6" s="1"/>
  <c r="F43" i="6"/>
  <c r="V43" i="6" s="1"/>
  <c r="F61" i="6" s="1"/>
  <c r="V61" i="6" s="1"/>
  <c r="E43" i="6"/>
  <c r="U43" i="6" s="1"/>
  <c r="E61" i="6" s="1"/>
  <c r="U61" i="6" s="1"/>
  <c r="R42" i="6"/>
  <c r="AH42" i="6" s="1"/>
  <c r="R60" i="6" s="1"/>
  <c r="AH60" i="6" s="1"/>
  <c r="R78" i="6" s="1"/>
  <c r="AH78" i="6" s="1"/>
  <c r="Q42" i="6"/>
  <c r="AG42" i="6" s="1"/>
  <c r="Q60" i="6" s="1"/>
  <c r="AG60" i="6" s="1"/>
  <c r="AG78" i="6" s="1"/>
  <c r="P42" i="6"/>
  <c r="AF42" i="6" s="1"/>
  <c r="P60" i="6" s="1"/>
  <c r="AF60" i="6" s="1"/>
  <c r="AF78" i="6" s="1"/>
  <c r="O42" i="6"/>
  <c r="AE42" i="6" s="1"/>
  <c r="O60" i="6" s="1"/>
  <c r="AE60" i="6" s="1"/>
  <c r="O78" i="6" s="1"/>
  <c r="AE78" i="6" s="1"/>
  <c r="N42" i="6"/>
  <c r="AD42" i="6" s="1"/>
  <c r="N60" i="6" s="1"/>
  <c r="AD60" i="6" s="1"/>
  <c r="M42" i="6"/>
  <c r="L42" i="6"/>
  <c r="AB42" i="6" s="1"/>
  <c r="L60" i="6" s="1"/>
  <c r="AB60" i="6" s="1"/>
  <c r="L78" i="6" s="1"/>
  <c r="AB78" i="6" s="1"/>
  <c r="K42" i="6"/>
  <c r="AA42" i="6" s="1"/>
  <c r="K60" i="6" s="1"/>
  <c r="AA60" i="6" s="1"/>
  <c r="K78" i="6" s="1"/>
  <c r="AA78" i="6" s="1"/>
  <c r="J42" i="6"/>
  <c r="Z42" i="6" s="1"/>
  <c r="J60" i="6" s="1"/>
  <c r="Z60" i="6" s="1"/>
  <c r="Z78" i="6" s="1"/>
  <c r="I42" i="6"/>
  <c r="Y42" i="6" s="1"/>
  <c r="I60" i="6" s="1"/>
  <c r="Y60" i="6" s="1"/>
  <c r="Y78" i="6" s="1"/>
  <c r="H42" i="6"/>
  <c r="X42" i="6" s="1"/>
  <c r="H60" i="6" s="1"/>
  <c r="X60" i="6" s="1"/>
  <c r="H78" i="6" s="1"/>
  <c r="X78" i="6" s="1"/>
  <c r="G42" i="6"/>
  <c r="W42" i="6" s="1"/>
  <c r="G60" i="6" s="1"/>
  <c r="W60" i="6" s="1"/>
  <c r="F42" i="6"/>
  <c r="V42" i="6" s="1"/>
  <c r="F60" i="6" s="1"/>
  <c r="V60" i="6" s="1"/>
  <c r="V78" i="6" s="1"/>
  <c r="E42" i="6"/>
  <c r="U42" i="6" s="1"/>
  <c r="E60" i="6" s="1"/>
  <c r="U60" i="6" s="1"/>
  <c r="E78" i="6" s="1"/>
  <c r="U78" i="6" s="1"/>
  <c r="R41" i="6"/>
  <c r="AH41" i="6" s="1"/>
  <c r="R59" i="6" s="1"/>
  <c r="AH59" i="6" s="1"/>
  <c r="R77" i="6" s="1"/>
  <c r="AH77" i="6" s="1"/>
  <c r="Q41" i="6"/>
  <c r="AG41" i="6" s="1"/>
  <c r="Q59" i="6" s="1"/>
  <c r="AG59" i="6" s="1"/>
  <c r="AG77" i="6" s="1"/>
  <c r="P41" i="6"/>
  <c r="AF41" i="6" s="1"/>
  <c r="P59" i="6" s="1"/>
  <c r="AF59" i="6" s="1"/>
  <c r="AF77" i="6" s="1"/>
  <c r="O41" i="6"/>
  <c r="N41" i="6"/>
  <c r="AD41" i="6" s="1"/>
  <c r="N59" i="6" s="1"/>
  <c r="AD59" i="6" s="1"/>
  <c r="M41" i="6"/>
  <c r="AC41" i="6" s="1"/>
  <c r="M59" i="6" s="1"/>
  <c r="AC59" i="6" s="1"/>
  <c r="AC77" i="6" s="1"/>
  <c r="L41" i="6"/>
  <c r="AB41" i="6" s="1"/>
  <c r="L59" i="6" s="1"/>
  <c r="AB59" i="6" s="1"/>
  <c r="L77" i="6" s="1"/>
  <c r="AB77" i="6" s="1"/>
  <c r="K41" i="6"/>
  <c r="AA41" i="6" s="1"/>
  <c r="K59" i="6" s="1"/>
  <c r="AA59" i="6" s="1"/>
  <c r="K77" i="6" s="1"/>
  <c r="AA77" i="6" s="1"/>
  <c r="J41" i="6"/>
  <c r="Z41" i="6" s="1"/>
  <c r="J59" i="6" s="1"/>
  <c r="Z59" i="6" s="1"/>
  <c r="Z77" i="6" s="1"/>
  <c r="I41" i="6"/>
  <c r="Y41" i="6" s="1"/>
  <c r="I59" i="6" s="1"/>
  <c r="Y59" i="6" s="1"/>
  <c r="Y77" i="6" s="1"/>
  <c r="H41" i="6"/>
  <c r="X41" i="6" s="1"/>
  <c r="H59" i="6" s="1"/>
  <c r="X59" i="6" s="1"/>
  <c r="H77" i="6" s="1"/>
  <c r="X77" i="6" s="1"/>
  <c r="G41" i="6"/>
  <c r="W41" i="6" s="1"/>
  <c r="G59" i="6" s="1"/>
  <c r="W59" i="6" s="1"/>
  <c r="F41" i="6"/>
  <c r="V41" i="6" s="1"/>
  <c r="F59" i="6" s="1"/>
  <c r="V59" i="6" s="1"/>
  <c r="V77" i="6" s="1"/>
  <c r="E41" i="6"/>
  <c r="U41" i="6" s="1"/>
  <c r="E59" i="6" s="1"/>
  <c r="U59" i="6" s="1"/>
  <c r="E77" i="6" s="1"/>
  <c r="U77" i="6" s="1"/>
  <c r="R40" i="6"/>
  <c r="AH40" i="6" s="1"/>
  <c r="R58" i="6" s="1"/>
  <c r="AH58" i="6" s="1"/>
  <c r="R76" i="6" s="1"/>
  <c r="AH76" i="6" s="1"/>
  <c r="Q40" i="6"/>
  <c r="AG40" i="6" s="1"/>
  <c r="Q58" i="6" s="1"/>
  <c r="AG58" i="6" s="1"/>
  <c r="Q76" i="6" s="1"/>
  <c r="AG76" i="6" s="1"/>
  <c r="P40" i="6"/>
  <c r="AF40" i="6" s="1"/>
  <c r="P58" i="6" s="1"/>
  <c r="AF58" i="6" s="1"/>
  <c r="P76" i="6" s="1"/>
  <c r="AF76" i="6" s="1"/>
  <c r="O40" i="6"/>
  <c r="AE40" i="6" s="1"/>
  <c r="O58" i="6" s="1"/>
  <c r="AE58" i="6" s="1"/>
  <c r="O76" i="6" s="1"/>
  <c r="AE76" i="6" s="1"/>
  <c r="N40" i="6"/>
  <c r="AD40" i="6" s="1"/>
  <c r="N58" i="6" s="1"/>
  <c r="AD58" i="6" s="1"/>
  <c r="N76" i="6" s="1"/>
  <c r="AD76" i="6" s="1"/>
  <c r="M40" i="6"/>
  <c r="AC40" i="6" s="1"/>
  <c r="M58" i="6" s="1"/>
  <c r="AC58" i="6" s="1"/>
  <c r="M76" i="6" s="1"/>
  <c r="AC76" i="6" s="1"/>
  <c r="L40" i="6"/>
  <c r="K40" i="6"/>
  <c r="AA40" i="6" s="1"/>
  <c r="K58" i="6" s="1"/>
  <c r="AA58" i="6" s="1"/>
  <c r="K76" i="6" s="1"/>
  <c r="AA76" i="6" s="1"/>
  <c r="J40" i="6"/>
  <c r="Z40" i="6" s="1"/>
  <c r="J58" i="6" s="1"/>
  <c r="Z58" i="6" s="1"/>
  <c r="J76" i="6" s="1"/>
  <c r="Z76" i="6" s="1"/>
  <c r="I40" i="6"/>
  <c r="Y40" i="6" s="1"/>
  <c r="I58" i="6" s="1"/>
  <c r="Y58" i="6" s="1"/>
  <c r="I76" i="6" s="1"/>
  <c r="Y76" i="6" s="1"/>
  <c r="H40" i="6"/>
  <c r="X40" i="6" s="1"/>
  <c r="H58" i="6" s="1"/>
  <c r="X58" i="6" s="1"/>
  <c r="H76" i="6" s="1"/>
  <c r="X76" i="6" s="1"/>
  <c r="G40" i="6"/>
  <c r="W40" i="6" s="1"/>
  <c r="G58" i="6" s="1"/>
  <c r="W58" i="6" s="1"/>
  <c r="G76" i="6" s="1"/>
  <c r="W76" i="6" s="1"/>
  <c r="F40" i="6"/>
  <c r="V40" i="6" s="1"/>
  <c r="F58" i="6" s="1"/>
  <c r="V58" i="6" s="1"/>
  <c r="F76" i="6" s="1"/>
  <c r="V76" i="6" s="1"/>
  <c r="E40" i="6"/>
  <c r="U40" i="6" s="1"/>
  <c r="E58" i="6" s="1"/>
  <c r="U58" i="6" s="1"/>
  <c r="E76" i="6" s="1"/>
  <c r="U76" i="6" s="1"/>
  <c r="R39" i="6"/>
  <c r="AH39" i="6" s="1"/>
  <c r="R57" i="6" s="1"/>
  <c r="AH57" i="6" s="1"/>
  <c r="R75" i="6" s="1"/>
  <c r="AH75" i="6" s="1"/>
  <c r="Q39" i="6"/>
  <c r="AG39" i="6" s="1"/>
  <c r="Q57" i="6" s="1"/>
  <c r="AG57" i="6" s="1"/>
  <c r="Q75" i="6" s="1"/>
  <c r="AG75" i="6" s="1"/>
  <c r="P39" i="6"/>
  <c r="AF39" i="6" s="1"/>
  <c r="P57" i="6" s="1"/>
  <c r="AF57" i="6" s="1"/>
  <c r="P75" i="6" s="1"/>
  <c r="AF75" i="6" s="1"/>
  <c r="O39" i="6"/>
  <c r="AE39" i="6" s="1"/>
  <c r="O57" i="6" s="1"/>
  <c r="AE57" i="6" s="1"/>
  <c r="O75" i="6" s="1"/>
  <c r="AE75" i="6" s="1"/>
  <c r="N39" i="6"/>
  <c r="AD39" i="6" s="1"/>
  <c r="N57" i="6" s="1"/>
  <c r="AD57" i="6" s="1"/>
  <c r="N75" i="6" s="1"/>
  <c r="AD75" i="6" s="1"/>
  <c r="M39" i="6"/>
  <c r="AC39" i="6" s="1"/>
  <c r="M57" i="6" s="1"/>
  <c r="AC57" i="6" s="1"/>
  <c r="M75" i="6" s="1"/>
  <c r="AC75" i="6" s="1"/>
  <c r="L39" i="6"/>
  <c r="AB39" i="6" s="1"/>
  <c r="L57" i="6" s="1"/>
  <c r="AB57" i="6" s="1"/>
  <c r="L75" i="6" s="1"/>
  <c r="AB75" i="6" s="1"/>
  <c r="K39" i="6"/>
  <c r="AA39" i="6" s="1"/>
  <c r="K57" i="6" s="1"/>
  <c r="AA57" i="6" s="1"/>
  <c r="K75" i="6" s="1"/>
  <c r="AA75" i="6" s="1"/>
  <c r="J39" i="6"/>
  <c r="Z39" i="6" s="1"/>
  <c r="J57" i="6" s="1"/>
  <c r="Z57" i="6" s="1"/>
  <c r="J75" i="6" s="1"/>
  <c r="Z75" i="6" s="1"/>
  <c r="I39" i="6"/>
  <c r="Y39" i="6" s="1"/>
  <c r="I57" i="6" s="1"/>
  <c r="Y57" i="6" s="1"/>
  <c r="I75" i="6" s="1"/>
  <c r="Y75" i="6" s="1"/>
  <c r="H39" i="6"/>
  <c r="X39" i="6" s="1"/>
  <c r="H57" i="6" s="1"/>
  <c r="X57" i="6" s="1"/>
  <c r="H75" i="6" s="1"/>
  <c r="X75" i="6" s="1"/>
  <c r="G39" i="6"/>
  <c r="W39" i="6" s="1"/>
  <c r="G57" i="6" s="1"/>
  <c r="W57" i="6" s="1"/>
  <c r="G75" i="6" s="1"/>
  <c r="W75" i="6" s="1"/>
  <c r="F39" i="6"/>
  <c r="V39" i="6" s="1"/>
  <c r="F57" i="6" s="1"/>
  <c r="V57" i="6" s="1"/>
  <c r="F75" i="6" s="1"/>
  <c r="V75" i="6" s="1"/>
  <c r="E39" i="6"/>
  <c r="U39" i="6" s="1"/>
  <c r="E57" i="6" s="1"/>
  <c r="U57" i="6" s="1"/>
  <c r="E75" i="6" s="1"/>
  <c r="U75" i="6" s="1"/>
  <c r="R38" i="6"/>
  <c r="AH38" i="6" s="1"/>
  <c r="R56" i="6" s="1"/>
  <c r="AH56" i="6" s="1"/>
  <c r="R74" i="6" s="1"/>
  <c r="AH74" i="6" s="1"/>
  <c r="Q38" i="6"/>
  <c r="AG38" i="6" s="1"/>
  <c r="Q56" i="6" s="1"/>
  <c r="AG56" i="6" s="1"/>
  <c r="Q74" i="6" s="1"/>
  <c r="AG74" i="6" s="1"/>
  <c r="P38" i="6"/>
  <c r="AF38" i="6" s="1"/>
  <c r="P56" i="6" s="1"/>
  <c r="AF56" i="6" s="1"/>
  <c r="P74" i="6" s="1"/>
  <c r="AF74" i="6" s="1"/>
  <c r="O38" i="6"/>
  <c r="AE38" i="6" s="1"/>
  <c r="O56" i="6" s="1"/>
  <c r="AE56" i="6" s="1"/>
  <c r="O74" i="6" s="1"/>
  <c r="AE74" i="6" s="1"/>
  <c r="N38" i="6"/>
  <c r="AD38" i="6" s="1"/>
  <c r="N56" i="6" s="1"/>
  <c r="AD56" i="6" s="1"/>
  <c r="N74" i="6" s="1"/>
  <c r="AD74" i="6" s="1"/>
  <c r="M38" i="6"/>
  <c r="L38" i="6"/>
  <c r="AB38" i="6" s="1"/>
  <c r="L56" i="6" s="1"/>
  <c r="AB56" i="6" s="1"/>
  <c r="L74" i="6" s="1"/>
  <c r="AB74" i="6" s="1"/>
  <c r="K38" i="6"/>
  <c r="AA38" i="6" s="1"/>
  <c r="K56" i="6" s="1"/>
  <c r="AA56" i="6" s="1"/>
  <c r="K74" i="6" s="1"/>
  <c r="AA74" i="6" s="1"/>
  <c r="J38" i="6"/>
  <c r="Z38" i="6" s="1"/>
  <c r="J56" i="6" s="1"/>
  <c r="Z56" i="6" s="1"/>
  <c r="J74" i="6" s="1"/>
  <c r="Z74" i="6" s="1"/>
  <c r="I38" i="6"/>
  <c r="Y38" i="6" s="1"/>
  <c r="I56" i="6" s="1"/>
  <c r="Y56" i="6" s="1"/>
  <c r="I74" i="6" s="1"/>
  <c r="Y74" i="6" s="1"/>
  <c r="H38" i="6"/>
  <c r="X38" i="6" s="1"/>
  <c r="H56" i="6" s="1"/>
  <c r="X56" i="6" s="1"/>
  <c r="H74" i="6" s="1"/>
  <c r="X74" i="6" s="1"/>
  <c r="G38" i="6"/>
  <c r="W38" i="6" s="1"/>
  <c r="G56" i="6" s="1"/>
  <c r="W56" i="6" s="1"/>
  <c r="G74" i="6" s="1"/>
  <c r="W74" i="6" s="1"/>
  <c r="F38" i="6"/>
  <c r="V38" i="6" s="1"/>
  <c r="F56" i="6" s="1"/>
  <c r="V56" i="6" s="1"/>
  <c r="F74" i="6" s="1"/>
  <c r="V74" i="6" s="1"/>
  <c r="E38" i="6"/>
  <c r="U38" i="6" s="1"/>
  <c r="E56" i="6" s="1"/>
  <c r="U56" i="6" s="1"/>
  <c r="E74" i="6" s="1"/>
  <c r="U74" i="6" s="1"/>
  <c r="R37" i="6"/>
  <c r="AH37" i="6" s="1"/>
  <c r="R55" i="6" s="1"/>
  <c r="AH55" i="6" s="1"/>
  <c r="R73" i="6" s="1"/>
  <c r="AH73" i="6" s="1"/>
  <c r="Q37" i="6"/>
  <c r="AG37" i="6" s="1"/>
  <c r="Q55" i="6" s="1"/>
  <c r="AG55" i="6" s="1"/>
  <c r="Q73" i="6" s="1"/>
  <c r="AG73" i="6" s="1"/>
  <c r="P37" i="6"/>
  <c r="AF37" i="6" s="1"/>
  <c r="P55" i="6" s="1"/>
  <c r="AF55" i="6" s="1"/>
  <c r="P73" i="6" s="1"/>
  <c r="AF73" i="6" s="1"/>
  <c r="O37" i="6"/>
  <c r="AE37" i="6" s="1"/>
  <c r="O55" i="6" s="1"/>
  <c r="AE55" i="6" s="1"/>
  <c r="O73" i="6" s="1"/>
  <c r="AE73" i="6" s="1"/>
  <c r="N37" i="6"/>
  <c r="AD37" i="6" s="1"/>
  <c r="N55" i="6" s="1"/>
  <c r="AD55" i="6" s="1"/>
  <c r="N73" i="6" s="1"/>
  <c r="AD73" i="6" s="1"/>
  <c r="M37" i="6"/>
  <c r="AC37" i="6" s="1"/>
  <c r="M55" i="6" s="1"/>
  <c r="AC55" i="6" s="1"/>
  <c r="M73" i="6" s="1"/>
  <c r="AC73" i="6" s="1"/>
  <c r="L37" i="6"/>
  <c r="AB37" i="6" s="1"/>
  <c r="L55" i="6" s="1"/>
  <c r="AB55" i="6" s="1"/>
  <c r="L73" i="6" s="1"/>
  <c r="AB73" i="6" s="1"/>
  <c r="K37" i="6"/>
  <c r="AA37" i="6" s="1"/>
  <c r="K55" i="6" s="1"/>
  <c r="AA55" i="6" s="1"/>
  <c r="K73" i="6" s="1"/>
  <c r="AA73" i="6" s="1"/>
  <c r="J37" i="6"/>
  <c r="Z37" i="6" s="1"/>
  <c r="J55" i="6" s="1"/>
  <c r="Z55" i="6" s="1"/>
  <c r="J73" i="6" s="1"/>
  <c r="Z73" i="6" s="1"/>
  <c r="I37" i="6"/>
  <c r="Y37" i="6" s="1"/>
  <c r="I55" i="6" s="1"/>
  <c r="Y55" i="6" s="1"/>
  <c r="I73" i="6" s="1"/>
  <c r="Y73" i="6" s="1"/>
  <c r="H37" i="6"/>
  <c r="X37" i="6" s="1"/>
  <c r="H55" i="6" s="1"/>
  <c r="X55" i="6" s="1"/>
  <c r="H73" i="6" s="1"/>
  <c r="X73" i="6" s="1"/>
  <c r="G37" i="6"/>
  <c r="W37" i="6" s="1"/>
  <c r="G55" i="6" s="1"/>
  <c r="W55" i="6" s="1"/>
  <c r="G73" i="6" s="1"/>
  <c r="W73" i="6" s="1"/>
  <c r="F37" i="6"/>
  <c r="V37" i="6" s="1"/>
  <c r="F55" i="6" s="1"/>
  <c r="V55" i="6" s="1"/>
  <c r="F73" i="6" s="1"/>
  <c r="V73" i="6" s="1"/>
  <c r="E37" i="6"/>
  <c r="U37" i="6" s="1"/>
  <c r="E55" i="6" s="1"/>
  <c r="U55" i="6" s="1"/>
  <c r="E73" i="6" s="1"/>
  <c r="U73" i="6" s="1"/>
  <c r="R36" i="6"/>
  <c r="AH36" i="6" s="1"/>
  <c r="R54" i="6" s="1"/>
  <c r="AH54" i="6" s="1"/>
  <c r="R72" i="6" s="1"/>
  <c r="AH72" i="6" s="1"/>
  <c r="Q36" i="6"/>
  <c r="AG36" i="6" s="1"/>
  <c r="Q54" i="6" s="1"/>
  <c r="AG54" i="6" s="1"/>
  <c r="Q72" i="6" s="1"/>
  <c r="AG72" i="6" s="1"/>
  <c r="P36" i="6"/>
  <c r="AF36" i="6" s="1"/>
  <c r="P54" i="6" s="1"/>
  <c r="AF54" i="6" s="1"/>
  <c r="P72" i="6" s="1"/>
  <c r="AF72" i="6" s="1"/>
  <c r="O36" i="6"/>
  <c r="AE36" i="6" s="1"/>
  <c r="O54" i="6" s="1"/>
  <c r="AE54" i="6" s="1"/>
  <c r="O72" i="6" s="1"/>
  <c r="AE72" i="6" s="1"/>
  <c r="N36" i="6"/>
  <c r="AD36" i="6" s="1"/>
  <c r="N54" i="6" s="1"/>
  <c r="AD54" i="6" s="1"/>
  <c r="N72" i="6" s="1"/>
  <c r="AD72" i="6" s="1"/>
  <c r="M36" i="6"/>
  <c r="AC36" i="6" s="1"/>
  <c r="M54" i="6" s="1"/>
  <c r="AC54" i="6" s="1"/>
  <c r="M72" i="6" s="1"/>
  <c r="AC72" i="6" s="1"/>
  <c r="L36" i="6"/>
  <c r="K36" i="6"/>
  <c r="AA36" i="6" s="1"/>
  <c r="K54" i="6" s="1"/>
  <c r="AA54" i="6" s="1"/>
  <c r="K72" i="6" s="1"/>
  <c r="AA72" i="6" s="1"/>
  <c r="J36" i="6"/>
  <c r="Z36" i="6" s="1"/>
  <c r="J54" i="6" s="1"/>
  <c r="Z54" i="6" s="1"/>
  <c r="J72" i="6" s="1"/>
  <c r="Z72" i="6" s="1"/>
  <c r="I36" i="6"/>
  <c r="Y36" i="6" s="1"/>
  <c r="I54" i="6" s="1"/>
  <c r="Y54" i="6" s="1"/>
  <c r="I72" i="6" s="1"/>
  <c r="Y72" i="6" s="1"/>
  <c r="H36" i="6"/>
  <c r="X36" i="6" s="1"/>
  <c r="H54" i="6" s="1"/>
  <c r="X54" i="6" s="1"/>
  <c r="H72" i="6" s="1"/>
  <c r="X72" i="6" s="1"/>
  <c r="G36" i="6"/>
  <c r="W36" i="6" s="1"/>
  <c r="G54" i="6" s="1"/>
  <c r="W54" i="6" s="1"/>
  <c r="G72" i="6" s="1"/>
  <c r="W72" i="6" s="1"/>
  <c r="F36" i="6"/>
  <c r="V36" i="6" s="1"/>
  <c r="F54" i="6" s="1"/>
  <c r="V54" i="6" s="1"/>
  <c r="F72" i="6" s="1"/>
  <c r="V72" i="6" s="1"/>
  <c r="E36" i="6"/>
  <c r="U36" i="6" s="1"/>
  <c r="E54" i="6" s="1"/>
  <c r="U54" i="6" s="1"/>
  <c r="E72" i="6" s="1"/>
  <c r="U72" i="6" s="1"/>
  <c r="AI33" i="6"/>
  <c r="S33" i="6"/>
  <c r="AI32" i="6"/>
  <c r="S32" i="6"/>
  <c r="AI31" i="6"/>
  <c r="S31" i="6"/>
  <c r="AI30" i="6"/>
  <c r="S30" i="6"/>
  <c r="AI29" i="6"/>
  <c r="S29" i="6"/>
  <c r="AI28" i="6"/>
  <c r="S28" i="6"/>
  <c r="AI27" i="6"/>
  <c r="S27" i="6"/>
  <c r="AI26" i="6"/>
  <c r="S26" i="6"/>
  <c r="AI25" i="6"/>
  <c r="S25" i="6"/>
  <c r="AI24" i="6"/>
  <c r="S24" i="6"/>
  <c r="AI23" i="6"/>
  <c r="S23" i="6"/>
  <c r="AI22" i="6"/>
  <c r="S22" i="6"/>
  <c r="AI21" i="6"/>
  <c r="S21" i="6"/>
  <c r="AI20" i="6"/>
  <c r="S20" i="6"/>
  <c r="AI19" i="6"/>
  <c r="S19" i="6"/>
  <c r="AI18" i="6"/>
  <c r="S18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AI95" i="6" l="1"/>
  <c r="P84" i="2"/>
  <c r="Q84" i="2"/>
  <c r="O176" i="2"/>
  <c r="G176" i="2"/>
  <c r="I175" i="2"/>
  <c r="K176" i="2"/>
  <c r="M175" i="2"/>
  <c r="AB102" i="6"/>
  <c r="AI102" i="6" s="1"/>
  <c r="AB103" i="6"/>
  <c r="AI103" i="6" s="1"/>
  <c r="AI97" i="6"/>
  <c r="AI99" i="6"/>
  <c r="AI91" i="6"/>
  <c r="AI96" i="6"/>
  <c r="AI100" i="6"/>
  <c r="AI89" i="6"/>
  <c r="AI92" i="6"/>
  <c r="AI90" i="6"/>
  <c r="AI101" i="6"/>
  <c r="AI93" i="6"/>
  <c r="AI94" i="6"/>
  <c r="S90" i="6"/>
  <c r="S94" i="6"/>
  <c r="S99" i="6"/>
  <c r="S89" i="6"/>
  <c r="S93" i="6"/>
  <c r="S96" i="6"/>
  <c r="S101" i="6"/>
  <c r="AB98" i="6"/>
  <c r="AI98" i="6" s="1"/>
  <c r="S92" i="6"/>
  <c r="S100" i="6"/>
  <c r="S95" i="6"/>
  <c r="S91" i="6"/>
  <c r="S97" i="6"/>
  <c r="AI73" i="6"/>
  <c r="S79" i="6"/>
  <c r="S84" i="6"/>
  <c r="AB84" i="6"/>
  <c r="AI84" i="6" s="1"/>
  <c r="S85" i="6"/>
  <c r="AI82" i="6"/>
  <c r="AB79" i="6"/>
  <c r="AI79" i="6" s="1"/>
  <c r="AI75" i="6"/>
  <c r="S75" i="6"/>
  <c r="AB85" i="6"/>
  <c r="AI85" i="6" s="1"/>
  <c r="S73" i="6"/>
  <c r="S82" i="6"/>
  <c r="AI67" i="6"/>
  <c r="AI55" i="6"/>
  <c r="AI57" i="6"/>
  <c r="AI66" i="6"/>
  <c r="AI63" i="6"/>
  <c r="AI65" i="6"/>
  <c r="S57" i="6"/>
  <c r="S65" i="6"/>
  <c r="S67" i="6"/>
  <c r="S55" i="6"/>
  <c r="S63" i="6"/>
  <c r="S66" i="6"/>
  <c r="S39" i="6"/>
  <c r="S48" i="6"/>
  <c r="S45" i="6"/>
  <c r="S41" i="6"/>
  <c r="S43" i="6"/>
  <c r="AI39" i="6"/>
  <c r="AB44" i="6"/>
  <c r="L62" i="6" s="1"/>
  <c r="AB62" i="6" s="1"/>
  <c r="L81" i="6" s="1"/>
  <c r="AB81" i="6" s="1"/>
  <c r="AI81" i="6" s="1"/>
  <c r="S44" i="6"/>
  <c r="AI47" i="6"/>
  <c r="AI49" i="6"/>
  <c r="AB51" i="6"/>
  <c r="S51" i="6"/>
  <c r="AC38" i="6"/>
  <c r="M56" i="6" s="1"/>
  <c r="AC56" i="6" s="1"/>
  <c r="M74" i="6" s="1"/>
  <c r="AC74" i="6" s="1"/>
  <c r="AI74" i="6" s="1"/>
  <c r="S38" i="6"/>
  <c r="AE41" i="6"/>
  <c r="O59" i="6" s="1"/>
  <c r="AE59" i="6" s="1"/>
  <c r="O77" i="6" s="1"/>
  <c r="AE77" i="6" s="1"/>
  <c r="AI77" i="6" s="1"/>
  <c r="S47" i="6"/>
  <c r="AC46" i="6"/>
  <c r="M64" i="6" s="1"/>
  <c r="AC64" i="6" s="1"/>
  <c r="M83" i="6" s="1"/>
  <c r="AC83" i="6" s="1"/>
  <c r="AI83" i="6" s="1"/>
  <c r="S46" i="6"/>
  <c r="AB50" i="6"/>
  <c r="L68" i="6" s="1"/>
  <c r="AB68" i="6" s="1"/>
  <c r="L80" i="6" s="1"/>
  <c r="AB80" i="6" s="1"/>
  <c r="AI80" i="6" s="1"/>
  <c r="S50" i="6"/>
  <c r="AI37" i="6"/>
  <c r="AB40" i="6"/>
  <c r="L58" i="6" s="1"/>
  <c r="AB58" i="6" s="1"/>
  <c r="S40" i="6"/>
  <c r="AB43" i="6"/>
  <c r="AB36" i="6"/>
  <c r="L54" i="6" s="1"/>
  <c r="AB54" i="6" s="1"/>
  <c r="L72" i="6" s="1"/>
  <c r="AB72" i="6" s="1"/>
  <c r="AI72" i="6" s="1"/>
  <c r="S36" i="6"/>
  <c r="S37" i="6"/>
  <c r="AI48" i="6"/>
  <c r="AC42" i="6"/>
  <c r="S42" i="6"/>
  <c r="AI45" i="6"/>
  <c r="S49" i="6"/>
  <c r="P79" i="2"/>
  <c r="Q79" i="2"/>
  <c r="P80" i="2" s="1"/>
  <c r="Z51" i="5"/>
  <c r="Z50" i="5"/>
  <c r="Z49" i="5"/>
  <c r="Z48" i="5"/>
  <c r="Z47" i="5"/>
  <c r="Z46" i="5"/>
  <c r="G83" i="5"/>
  <c r="W83" i="5" s="1"/>
  <c r="Z82" i="5"/>
  <c r="Y82" i="5"/>
  <c r="G82" i="5"/>
  <c r="W82" i="5" s="1"/>
  <c r="Z80" i="5"/>
  <c r="J80" i="5"/>
  <c r="G80" i="5"/>
  <c r="W80" i="5" s="1"/>
  <c r="AE79" i="5"/>
  <c r="X78" i="5"/>
  <c r="W77" i="5"/>
  <c r="G77" i="5"/>
  <c r="W76" i="5"/>
  <c r="V76" i="5"/>
  <c r="G76" i="5"/>
  <c r="Z75" i="5"/>
  <c r="Q75" i="5"/>
  <c r="AG75" i="5" s="1"/>
  <c r="G75" i="5"/>
  <c r="W75" i="5" s="1"/>
  <c r="AD74" i="5"/>
  <c r="AC74" i="5"/>
  <c r="W74" i="5"/>
  <c r="V74" i="5"/>
  <c r="AD73" i="5"/>
  <c r="AC73" i="5"/>
  <c r="W73" i="5"/>
  <c r="V73" i="5"/>
  <c r="AH72" i="5"/>
  <c r="AE72" i="5"/>
  <c r="AC72" i="5"/>
  <c r="X72" i="5"/>
  <c r="V72" i="5"/>
  <c r="AH71" i="5"/>
  <c r="AE71" i="5"/>
  <c r="AC71" i="5"/>
  <c r="X71" i="5"/>
  <c r="V71" i="5"/>
  <c r="AH70" i="5"/>
  <c r="AG70" i="5"/>
  <c r="AF70" i="5"/>
  <c r="AC70" i="5"/>
  <c r="AB70" i="5"/>
  <c r="V70" i="5"/>
  <c r="U70" i="5"/>
  <c r="Z67" i="5"/>
  <c r="J83" i="5" s="1"/>
  <c r="Z83" i="5" s="1"/>
  <c r="Z66" i="5"/>
  <c r="J82" i="5" s="1"/>
  <c r="Z65" i="5"/>
  <c r="J81" i="5" s="1"/>
  <c r="Z81" i="5" s="1"/>
  <c r="W65" i="5"/>
  <c r="G81" i="5" s="1"/>
  <c r="W81" i="5" s="1"/>
  <c r="J65" i="5"/>
  <c r="J64" i="5"/>
  <c r="AE63" i="5"/>
  <c r="O79" i="5" s="1"/>
  <c r="AD63" i="5"/>
  <c r="N79" i="5" s="1"/>
  <c r="AD79" i="5" s="1"/>
  <c r="X63" i="5"/>
  <c r="H79" i="5" s="1"/>
  <c r="X79" i="5" s="1"/>
  <c r="W63" i="5"/>
  <c r="G79" i="5" s="1"/>
  <c r="W79" i="5" s="1"/>
  <c r="AE62" i="5"/>
  <c r="O78" i="5" s="1"/>
  <c r="AE78" i="5" s="1"/>
  <c r="AD62" i="5"/>
  <c r="N78" i="5" s="1"/>
  <c r="AD78" i="5" s="1"/>
  <c r="X62" i="5"/>
  <c r="H78" i="5" s="1"/>
  <c r="W62" i="5"/>
  <c r="G78" i="5" s="1"/>
  <c r="W78" i="5" s="1"/>
  <c r="Z61" i="5"/>
  <c r="J77" i="5" s="1"/>
  <c r="Z77" i="5" s="1"/>
  <c r="AG60" i="5"/>
  <c r="Q76" i="5" s="1"/>
  <c r="AG76" i="5" s="1"/>
  <c r="AD60" i="5"/>
  <c r="N76" i="5" s="1"/>
  <c r="AD76" i="5" s="1"/>
  <c r="AC60" i="5"/>
  <c r="M76" i="5" s="1"/>
  <c r="AC76" i="5" s="1"/>
  <c r="Z60" i="5"/>
  <c r="J76" i="5" s="1"/>
  <c r="Z76" i="5" s="1"/>
  <c r="V60" i="5"/>
  <c r="F76" i="5" s="1"/>
  <c r="N60" i="5"/>
  <c r="G60" i="5"/>
  <c r="AG59" i="5"/>
  <c r="AD59" i="5"/>
  <c r="N75" i="5" s="1"/>
  <c r="AD75" i="5" s="1"/>
  <c r="AC59" i="5"/>
  <c r="M75" i="5" s="1"/>
  <c r="AC75" i="5" s="1"/>
  <c r="Z59" i="5"/>
  <c r="J75" i="5" s="1"/>
  <c r="V59" i="5"/>
  <c r="F75" i="5" s="1"/>
  <c r="V75" i="5" s="1"/>
  <c r="N59" i="5"/>
  <c r="G59" i="5"/>
  <c r="AE51" i="5"/>
  <c r="AC51" i="5"/>
  <c r="AA51" i="5"/>
  <c r="X51" i="5"/>
  <c r="R51" i="5"/>
  <c r="AH51" i="5" s="1"/>
  <c r="Q51" i="5"/>
  <c r="AG51" i="5" s="1"/>
  <c r="P51" i="5"/>
  <c r="AF51" i="5" s="1"/>
  <c r="N51" i="5"/>
  <c r="AD51" i="5" s="1"/>
  <c r="M51" i="5"/>
  <c r="L51" i="5"/>
  <c r="AB51" i="5" s="1"/>
  <c r="K51" i="5"/>
  <c r="J51" i="5"/>
  <c r="I51" i="5"/>
  <c r="Y51" i="5" s="1"/>
  <c r="G51" i="5"/>
  <c r="W51" i="5" s="1"/>
  <c r="F51" i="5"/>
  <c r="V51" i="5" s="1"/>
  <c r="E51" i="5"/>
  <c r="U51" i="5" s="1"/>
  <c r="AE50" i="5"/>
  <c r="O61" i="5" s="1"/>
  <c r="AE61" i="5" s="1"/>
  <c r="O77" i="5" s="1"/>
  <c r="AE77" i="5" s="1"/>
  <c r="AC50" i="5"/>
  <c r="M61" i="5" s="1"/>
  <c r="AC61" i="5" s="1"/>
  <c r="M77" i="5" s="1"/>
  <c r="AC77" i="5" s="1"/>
  <c r="J61" i="5"/>
  <c r="W50" i="5"/>
  <c r="G61" i="5" s="1"/>
  <c r="R50" i="5"/>
  <c r="AH50" i="5" s="1"/>
  <c r="R61" i="5" s="1"/>
  <c r="AH61" i="5" s="1"/>
  <c r="R77" i="5" s="1"/>
  <c r="AH77" i="5" s="1"/>
  <c r="Q50" i="5"/>
  <c r="AG50" i="5" s="1"/>
  <c r="Q61" i="5" s="1"/>
  <c r="AG61" i="5" s="1"/>
  <c r="Q77" i="5" s="1"/>
  <c r="AG77" i="5" s="1"/>
  <c r="P50" i="5"/>
  <c r="AF50" i="5" s="1"/>
  <c r="P61" i="5" s="1"/>
  <c r="AF61" i="5" s="1"/>
  <c r="P77" i="5" s="1"/>
  <c r="AF77" i="5" s="1"/>
  <c r="N50" i="5"/>
  <c r="AD50" i="5" s="1"/>
  <c r="N61" i="5" s="1"/>
  <c r="AD61" i="5" s="1"/>
  <c r="N77" i="5" s="1"/>
  <c r="AD77" i="5" s="1"/>
  <c r="M50" i="5"/>
  <c r="L50" i="5"/>
  <c r="AB50" i="5" s="1"/>
  <c r="K50" i="5"/>
  <c r="AA50" i="5" s="1"/>
  <c r="K61" i="5" s="1"/>
  <c r="AA61" i="5" s="1"/>
  <c r="K77" i="5" s="1"/>
  <c r="J50" i="5"/>
  <c r="I50" i="5"/>
  <c r="Y50" i="5" s="1"/>
  <c r="I61" i="5" s="1"/>
  <c r="Y61" i="5" s="1"/>
  <c r="X50" i="5"/>
  <c r="H61" i="5" s="1"/>
  <c r="X61" i="5" s="1"/>
  <c r="H77" i="5" s="1"/>
  <c r="X77" i="5" s="1"/>
  <c r="G50" i="5"/>
  <c r="F50" i="5"/>
  <c r="V50" i="5" s="1"/>
  <c r="F61" i="5" s="1"/>
  <c r="V61" i="5" s="1"/>
  <c r="F77" i="5" s="1"/>
  <c r="V77" i="5" s="1"/>
  <c r="E50" i="5"/>
  <c r="U50" i="5" s="1"/>
  <c r="E61" i="5" s="1"/>
  <c r="U61" i="5" s="1"/>
  <c r="E77" i="5" s="1"/>
  <c r="U77" i="5" s="1"/>
  <c r="AG49" i="5"/>
  <c r="Q67" i="5" s="1"/>
  <c r="AG67" i="5" s="1"/>
  <c r="Q83" i="5" s="1"/>
  <c r="AG83" i="5" s="1"/>
  <c r="AB49" i="5"/>
  <c r="L67" i="5" s="1"/>
  <c r="J67" i="5"/>
  <c r="Y49" i="5"/>
  <c r="I67" i="5" s="1"/>
  <c r="Y67" i="5" s="1"/>
  <c r="I83" i="5" s="1"/>
  <c r="R49" i="5"/>
  <c r="AH49" i="5" s="1"/>
  <c r="R67" i="5" s="1"/>
  <c r="AH67" i="5" s="1"/>
  <c r="R83" i="5" s="1"/>
  <c r="AH83" i="5" s="1"/>
  <c r="Q49" i="5"/>
  <c r="P49" i="5"/>
  <c r="AF49" i="5" s="1"/>
  <c r="P67" i="5" s="1"/>
  <c r="AF67" i="5" s="1"/>
  <c r="P83" i="5" s="1"/>
  <c r="AF83" i="5" s="1"/>
  <c r="O49" i="5"/>
  <c r="AE49" i="5" s="1"/>
  <c r="O67" i="5" s="1"/>
  <c r="AE67" i="5" s="1"/>
  <c r="O83" i="5" s="1"/>
  <c r="AE83" i="5" s="1"/>
  <c r="N49" i="5"/>
  <c r="AD49" i="5" s="1"/>
  <c r="M49" i="5"/>
  <c r="AC49" i="5" s="1"/>
  <c r="M67" i="5" s="1"/>
  <c r="AC67" i="5" s="1"/>
  <c r="M83" i="5" s="1"/>
  <c r="AC83" i="5" s="1"/>
  <c r="L49" i="5"/>
  <c r="K49" i="5"/>
  <c r="AA49" i="5" s="1"/>
  <c r="K67" i="5" s="1"/>
  <c r="AA67" i="5" s="1"/>
  <c r="K83" i="5" s="1"/>
  <c r="J49" i="5"/>
  <c r="I49" i="5"/>
  <c r="H49" i="5"/>
  <c r="X49" i="5" s="1"/>
  <c r="H67" i="5" s="1"/>
  <c r="X67" i="5" s="1"/>
  <c r="H83" i="5" s="1"/>
  <c r="X83" i="5" s="1"/>
  <c r="G49" i="5"/>
  <c r="W49" i="5" s="1"/>
  <c r="G67" i="5" s="1"/>
  <c r="F49" i="5"/>
  <c r="V49" i="5" s="1"/>
  <c r="F67" i="5" s="1"/>
  <c r="V67" i="5" s="1"/>
  <c r="F83" i="5" s="1"/>
  <c r="V83" i="5" s="1"/>
  <c r="E49" i="5"/>
  <c r="U49" i="5" s="1"/>
  <c r="E67" i="5" s="1"/>
  <c r="U67" i="5" s="1"/>
  <c r="E83" i="5" s="1"/>
  <c r="U83" i="5" s="1"/>
  <c r="AG48" i="5"/>
  <c r="Q66" i="5" s="1"/>
  <c r="AG66" i="5" s="1"/>
  <c r="Q82" i="5" s="1"/>
  <c r="AG82" i="5" s="1"/>
  <c r="AE48" i="5"/>
  <c r="O66" i="5" s="1"/>
  <c r="AE66" i="5" s="1"/>
  <c r="O82" i="5" s="1"/>
  <c r="AE82" i="5" s="1"/>
  <c r="J66" i="5"/>
  <c r="W48" i="5"/>
  <c r="G66" i="5" s="1"/>
  <c r="R48" i="5"/>
  <c r="AH48" i="5" s="1"/>
  <c r="R66" i="5" s="1"/>
  <c r="AH66" i="5" s="1"/>
  <c r="R82" i="5" s="1"/>
  <c r="AH82" i="5" s="1"/>
  <c r="Q48" i="5"/>
  <c r="P48" i="5"/>
  <c r="AF48" i="5" s="1"/>
  <c r="P66" i="5" s="1"/>
  <c r="AF66" i="5" s="1"/>
  <c r="P82" i="5" s="1"/>
  <c r="AF82" i="5" s="1"/>
  <c r="N48" i="5"/>
  <c r="AD48" i="5" s="1"/>
  <c r="N66" i="5" s="1"/>
  <c r="AD66" i="5" s="1"/>
  <c r="N82" i="5" s="1"/>
  <c r="AD82" i="5" s="1"/>
  <c r="M48" i="5"/>
  <c r="AC48" i="5" s="1"/>
  <c r="M66" i="5" s="1"/>
  <c r="AC66" i="5" s="1"/>
  <c r="M82" i="5" s="1"/>
  <c r="AC82" i="5" s="1"/>
  <c r="L48" i="5"/>
  <c r="AB48" i="5" s="1"/>
  <c r="K48" i="5"/>
  <c r="AA48" i="5" s="1"/>
  <c r="K66" i="5" s="1"/>
  <c r="AA66" i="5" s="1"/>
  <c r="K82" i="5" s="1"/>
  <c r="J48" i="5"/>
  <c r="I48" i="5"/>
  <c r="Y48" i="5" s="1"/>
  <c r="I66" i="5" s="1"/>
  <c r="Y66" i="5" s="1"/>
  <c r="I82" i="5" s="1"/>
  <c r="X48" i="5"/>
  <c r="H66" i="5" s="1"/>
  <c r="X66" i="5" s="1"/>
  <c r="H82" i="5" s="1"/>
  <c r="X82" i="5" s="1"/>
  <c r="G48" i="5"/>
  <c r="F48" i="5"/>
  <c r="V48" i="5" s="1"/>
  <c r="F66" i="5" s="1"/>
  <c r="V66" i="5" s="1"/>
  <c r="F82" i="5" s="1"/>
  <c r="V82" i="5" s="1"/>
  <c r="E48" i="5"/>
  <c r="U48" i="5" s="1"/>
  <c r="E66" i="5" s="1"/>
  <c r="U66" i="5" s="1"/>
  <c r="E82" i="5" s="1"/>
  <c r="U82" i="5" s="1"/>
  <c r="AF47" i="5"/>
  <c r="P65" i="5" s="1"/>
  <c r="AF65" i="5" s="1"/>
  <c r="P81" i="5" s="1"/>
  <c r="AF81" i="5" s="1"/>
  <c r="AE47" i="5"/>
  <c r="O65" i="5" s="1"/>
  <c r="AE65" i="5" s="1"/>
  <c r="O81" i="5" s="1"/>
  <c r="AE81" i="5" s="1"/>
  <c r="AC47" i="5"/>
  <c r="M65" i="5" s="1"/>
  <c r="AC65" i="5" s="1"/>
  <c r="M81" i="5" s="1"/>
  <c r="AC81" i="5" s="1"/>
  <c r="W47" i="5"/>
  <c r="G65" i="5" s="1"/>
  <c r="R47" i="5"/>
  <c r="AH47" i="5" s="1"/>
  <c r="R65" i="5" s="1"/>
  <c r="AH65" i="5" s="1"/>
  <c r="R81" i="5" s="1"/>
  <c r="AH81" i="5" s="1"/>
  <c r="Q47" i="5"/>
  <c r="AG47" i="5" s="1"/>
  <c r="Q65" i="5" s="1"/>
  <c r="AG65" i="5" s="1"/>
  <c r="Q81" i="5" s="1"/>
  <c r="AG81" i="5" s="1"/>
  <c r="P47" i="5"/>
  <c r="O47" i="5"/>
  <c r="N47" i="5"/>
  <c r="AD47" i="5" s="1"/>
  <c r="N65" i="5" s="1"/>
  <c r="AD65" i="5" s="1"/>
  <c r="N81" i="5" s="1"/>
  <c r="AD81" i="5" s="1"/>
  <c r="M47" i="5"/>
  <c r="L47" i="5"/>
  <c r="AB47" i="5" s="1"/>
  <c r="K47" i="5"/>
  <c r="AA47" i="5" s="1"/>
  <c r="K65" i="5" s="1"/>
  <c r="AA65" i="5" s="1"/>
  <c r="K81" i="5" s="1"/>
  <c r="J47" i="5"/>
  <c r="I47" i="5"/>
  <c r="Y47" i="5" s="1"/>
  <c r="I65" i="5" s="1"/>
  <c r="Y65" i="5" s="1"/>
  <c r="I81" i="5" s="1"/>
  <c r="H47" i="5"/>
  <c r="X47" i="5" s="1"/>
  <c r="H65" i="5" s="1"/>
  <c r="X65" i="5" s="1"/>
  <c r="H81" i="5" s="1"/>
  <c r="X81" i="5" s="1"/>
  <c r="G47" i="5"/>
  <c r="F47" i="5"/>
  <c r="V47" i="5" s="1"/>
  <c r="F65" i="5" s="1"/>
  <c r="V65" i="5" s="1"/>
  <c r="F81" i="5" s="1"/>
  <c r="V81" i="5" s="1"/>
  <c r="E47" i="5"/>
  <c r="U47" i="5" s="1"/>
  <c r="E65" i="5" s="1"/>
  <c r="U65" i="5" s="1"/>
  <c r="E81" i="5" s="1"/>
  <c r="U81" i="5" s="1"/>
  <c r="AC46" i="5"/>
  <c r="M64" i="5" s="1"/>
  <c r="AC64" i="5" s="1"/>
  <c r="M80" i="5" s="1"/>
  <c r="AC80" i="5" s="1"/>
  <c r="AA46" i="5"/>
  <c r="K64" i="5" s="1"/>
  <c r="AA64" i="5" s="1"/>
  <c r="K80" i="5" s="1"/>
  <c r="X46" i="5"/>
  <c r="H64" i="5" s="1"/>
  <c r="X64" i="5" s="1"/>
  <c r="H80" i="5" s="1"/>
  <c r="X80" i="5" s="1"/>
  <c r="R46" i="5"/>
  <c r="AH46" i="5" s="1"/>
  <c r="R64" i="5" s="1"/>
  <c r="AH64" i="5" s="1"/>
  <c r="R80" i="5" s="1"/>
  <c r="AH80" i="5" s="1"/>
  <c r="Q46" i="5"/>
  <c r="AG46" i="5" s="1"/>
  <c r="Q64" i="5" s="1"/>
  <c r="AG64" i="5" s="1"/>
  <c r="Q80" i="5" s="1"/>
  <c r="AG80" i="5" s="1"/>
  <c r="P46" i="5"/>
  <c r="AF46" i="5" s="1"/>
  <c r="P64" i="5" s="1"/>
  <c r="AF64" i="5" s="1"/>
  <c r="P80" i="5" s="1"/>
  <c r="AF80" i="5" s="1"/>
  <c r="O46" i="5"/>
  <c r="AE46" i="5" s="1"/>
  <c r="O64" i="5" s="1"/>
  <c r="AE64" i="5" s="1"/>
  <c r="O80" i="5" s="1"/>
  <c r="AE80" i="5" s="1"/>
  <c r="N46" i="5"/>
  <c r="AD46" i="5" s="1"/>
  <c r="N64" i="5" s="1"/>
  <c r="AD64" i="5" s="1"/>
  <c r="N80" i="5" s="1"/>
  <c r="AD80" i="5" s="1"/>
  <c r="M46" i="5"/>
  <c r="L46" i="5"/>
  <c r="AB46" i="5" s="1"/>
  <c r="K46" i="5"/>
  <c r="J46" i="5"/>
  <c r="I46" i="5"/>
  <c r="Y46" i="5" s="1"/>
  <c r="I64" i="5" s="1"/>
  <c r="Y64" i="5" s="1"/>
  <c r="I80" i="5" s="1"/>
  <c r="H46" i="5"/>
  <c r="G46" i="5"/>
  <c r="W46" i="5" s="1"/>
  <c r="G64" i="5" s="1"/>
  <c r="F46" i="5"/>
  <c r="V46" i="5" s="1"/>
  <c r="F64" i="5" s="1"/>
  <c r="V64" i="5" s="1"/>
  <c r="F80" i="5" s="1"/>
  <c r="V80" i="5" s="1"/>
  <c r="E46" i="5"/>
  <c r="U46" i="5" s="1"/>
  <c r="E64" i="5" s="1"/>
  <c r="U64" i="5" s="1"/>
  <c r="E80" i="5" s="1"/>
  <c r="U80" i="5" s="1"/>
  <c r="AD45" i="5"/>
  <c r="AB45" i="5"/>
  <c r="L63" i="5" s="1"/>
  <c r="Z45" i="5"/>
  <c r="J63" i="5" s="1"/>
  <c r="Z63" i="5" s="1"/>
  <c r="J79" i="5" s="1"/>
  <c r="Z79" i="5" s="1"/>
  <c r="V45" i="5"/>
  <c r="F63" i="5" s="1"/>
  <c r="V63" i="5" s="1"/>
  <c r="F79" i="5" s="1"/>
  <c r="V79" i="5" s="1"/>
  <c r="R45" i="5"/>
  <c r="AH45" i="5" s="1"/>
  <c r="R63" i="5" s="1"/>
  <c r="AH63" i="5" s="1"/>
  <c r="R79" i="5" s="1"/>
  <c r="AH79" i="5" s="1"/>
  <c r="Q45" i="5"/>
  <c r="AG45" i="5" s="1"/>
  <c r="Q63" i="5" s="1"/>
  <c r="AG63" i="5" s="1"/>
  <c r="Q79" i="5" s="1"/>
  <c r="AG79" i="5" s="1"/>
  <c r="P45" i="5"/>
  <c r="AF45" i="5" s="1"/>
  <c r="P63" i="5" s="1"/>
  <c r="AF63" i="5" s="1"/>
  <c r="P79" i="5" s="1"/>
  <c r="AF79" i="5" s="1"/>
  <c r="O45" i="5"/>
  <c r="AE45" i="5" s="1"/>
  <c r="N45" i="5"/>
  <c r="M45" i="5"/>
  <c r="AC45" i="5" s="1"/>
  <c r="L45" i="5"/>
  <c r="K45" i="5"/>
  <c r="AA45" i="5" s="1"/>
  <c r="K63" i="5" s="1"/>
  <c r="AA63" i="5" s="1"/>
  <c r="K79" i="5" s="1"/>
  <c r="J45" i="5"/>
  <c r="I45" i="5"/>
  <c r="Y45" i="5" s="1"/>
  <c r="I63" i="5" s="1"/>
  <c r="Y63" i="5" s="1"/>
  <c r="H45" i="5"/>
  <c r="X45" i="5" s="1"/>
  <c r="G45" i="5"/>
  <c r="W45" i="5" s="1"/>
  <c r="F45" i="5"/>
  <c r="E45" i="5"/>
  <c r="U45" i="5" s="1"/>
  <c r="E63" i="5" s="1"/>
  <c r="U63" i="5" s="1"/>
  <c r="E79" i="5" s="1"/>
  <c r="U79" i="5" s="1"/>
  <c r="AG44" i="5"/>
  <c r="Q62" i="5" s="1"/>
  <c r="AG62" i="5" s="1"/>
  <c r="Q78" i="5" s="1"/>
  <c r="AG78" i="5" s="1"/>
  <c r="Y44" i="5"/>
  <c r="I62" i="5" s="1"/>
  <c r="Y62" i="5" s="1"/>
  <c r="X44" i="5"/>
  <c r="R44" i="5"/>
  <c r="AH44" i="5" s="1"/>
  <c r="R62" i="5" s="1"/>
  <c r="AH62" i="5" s="1"/>
  <c r="R78" i="5" s="1"/>
  <c r="AH78" i="5" s="1"/>
  <c r="Q44" i="5"/>
  <c r="P44" i="5"/>
  <c r="AF44" i="5" s="1"/>
  <c r="P62" i="5" s="1"/>
  <c r="AF62" i="5" s="1"/>
  <c r="P78" i="5" s="1"/>
  <c r="AF78" i="5" s="1"/>
  <c r="O44" i="5"/>
  <c r="AE44" i="5" s="1"/>
  <c r="N44" i="5"/>
  <c r="AD44" i="5" s="1"/>
  <c r="M44" i="5"/>
  <c r="AC44" i="5" s="1"/>
  <c r="M62" i="5" s="1"/>
  <c r="AC62" i="5" s="1"/>
  <c r="M78" i="5" s="1"/>
  <c r="AC78" i="5" s="1"/>
  <c r="L44" i="5"/>
  <c r="AB44" i="5" s="1"/>
  <c r="L62" i="5" s="1"/>
  <c r="K44" i="5"/>
  <c r="AA44" i="5" s="1"/>
  <c r="K62" i="5" s="1"/>
  <c r="AA62" i="5" s="1"/>
  <c r="K78" i="5" s="1"/>
  <c r="J44" i="5"/>
  <c r="Z44" i="5" s="1"/>
  <c r="J62" i="5" s="1"/>
  <c r="Z62" i="5" s="1"/>
  <c r="J78" i="5" s="1"/>
  <c r="Z78" i="5" s="1"/>
  <c r="I44" i="5"/>
  <c r="H44" i="5"/>
  <c r="G44" i="5"/>
  <c r="W44" i="5" s="1"/>
  <c r="F44" i="5"/>
  <c r="V44" i="5" s="1"/>
  <c r="F62" i="5" s="1"/>
  <c r="V62" i="5" s="1"/>
  <c r="F78" i="5" s="1"/>
  <c r="V78" i="5" s="1"/>
  <c r="E44" i="5"/>
  <c r="U44" i="5" s="1"/>
  <c r="E62" i="5" s="1"/>
  <c r="U62" i="5" s="1"/>
  <c r="E78" i="5" s="1"/>
  <c r="U78" i="5" s="1"/>
  <c r="AH43" i="5"/>
  <c r="AF43" i="5"/>
  <c r="AE43" i="5"/>
  <c r="X43" i="5"/>
  <c r="V43" i="5"/>
  <c r="R43" i="5"/>
  <c r="Q43" i="5"/>
  <c r="AG43" i="5" s="1"/>
  <c r="P43" i="5"/>
  <c r="O43" i="5"/>
  <c r="N43" i="5"/>
  <c r="AD43" i="5" s="1"/>
  <c r="M43" i="5"/>
  <c r="AC43" i="5" s="1"/>
  <c r="L43" i="5"/>
  <c r="S43" i="5" s="1"/>
  <c r="K43" i="5"/>
  <c r="AA43" i="5" s="1"/>
  <c r="J43" i="5"/>
  <c r="Z43" i="5" s="1"/>
  <c r="I43" i="5"/>
  <c r="Y43" i="5" s="1"/>
  <c r="H43" i="5"/>
  <c r="G43" i="5"/>
  <c r="W43" i="5" s="1"/>
  <c r="F43" i="5"/>
  <c r="E43" i="5"/>
  <c r="U43" i="5" s="1"/>
  <c r="AH42" i="5"/>
  <c r="R60" i="5" s="1"/>
  <c r="AH60" i="5" s="1"/>
  <c r="R76" i="5" s="1"/>
  <c r="AH76" i="5" s="1"/>
  <c r="AF42" i="5"/>
  <c r="P60" i="5" s="1"/>
  <c r="AF60" i="5" s="1"/>
  <c r="P76" i="5" s="1"/>
  <c r="AF76" i="5" s="1"/>
  <c r="AD42" i="5"/>
  <c r="AA42" i="5"/>
  <c r="K60" i="5" s="1"/>
  <c r="AA60" i="5" s="1"/>
  <c r="K76" i="5" s="1"/>
  <c r="X42" i="5"/>
  <c r="H60" i="5" s="1"/>
  <c r="X60" i="5" s="1"/>
  <c r="H76" i="5" s="1"/>
  <c r="X76" i="5" s="1"/>
  <c r="V42" i="5"/>
  <c r="U42" i="5"/>
  <c r="E60" i="5" s="1"/>
  <c r="U60" i="5" s="1"/>
  <c r="E76" i="5" s="1"/>
  <c r="U76" i="5" s="1"/>
  <c r="R42" i="5"/>
  <c r="Q42" i="5"/>
  <c r="AG42" i="5" s="1"/>
  <c r="P42" i="5"/>
  <c r="O42" i="5"/>
  <c r="AE42" i="5" s="1"/>
  <c r="N42" i="5"/>
  <c r="M42" i="5"/>
  <c r="AC42" i="5" s="1"/>
  <c r="L42" i="5"/>
  <c r="AB42" i="5" s="1"/>
  <c r="L60" i="5" s="1"/>
  <c r="AB60" i="5" s="1"/>
  <c r="K42" i="5"/>
  <c r="J42" i="5"/>
  <c r="Z42" i="5" s="1"/>
  <c r="I42" i="5"/>
  <c r="Y42" i="5" s="1"/>
  <c r="I60" i="5" s="1"/>
  <c r="Y60" i="5" s="1"/>
  <c r="H42" i="5"/>
  <c r="G42" i="5"/>
  <c r="W42" i="5" s="1"/>
  <c r="F42" i="5"/>
  <c r="E42" i="5"/>
  <c r="AH41" i="5"/>
  <c r="R59" i="5" s="1"/>
  <c r="AH59" i="5" s="1"/>
  <c r="R75" i="5" s="1"/>
  <c r="AH75" i="5" s="1"/>
  <c r="AG41" i="5"/>
  <c r="AF41" i="5"/>
  <c r="P59" i="5" s="1"/>
  <c r="AF59" i="5" s="1"/>
  <c r="P75" i="5" s="1"/>
  <c r="AF75" i="5" s="1"/>
  <c r="AA41" i="5"/>
  <c r="K59" i="5" s="1"/>
  <c r="AA59" i="5" s="1"/>
  <c r="K75" i="5" s="1"/>
  <c r="Y41" i="5"/>
  <c r="I59" i="5" s="1"/>
  <c r="Y59" i="5" s="1"/>
  <c r="X41" i="5"/>
  <c r="H59" i="5" s="1"/>
  <c r="X59" i="5" s="1"/>
  <c r="H75" i="5" s="1"/>
  <c r="X75" i="5" s="1"/>
  <c r="R41" i="5"/>
  <c r="Q41" i="5"/>
  <c r="P41" i="5"/>
  <c r="O41" i="5"/>
  <c r="AE41" i="5" s="1"/>
  <c r="O59" i="5" s="1"/>
  <c r="AE59" i="5" s="1"/>
  <c r="O75" i="5" s="1"/>
  <c r="AE75" i="5" s="1"/>
  <c r="N41" i="5"/>
  <c r="AD41" i="5" s="1"/>
  <c r="M41" i="5"/>
  <c r="AC41" i="5" s="1"/>
  <c r="L41" i="5"/>
  <c r="AB41" i="5" s="1"/>
  <c r="L59" i="5" s="1"/>
  <c r="K41" i="5"/>
  <c r="J41" i="5"/>
  <c r="Z41" i="5" s="1"/>
  <c r="I41" i="5"/>
  <c r="H41" i="5"/>
  <c r="G41" i="5"/>
  <c r="W41" i="5" s="1"/>
  <c r="F41" i="5"/>
  <c r="V41" i="5" s="1"/>
  <c r="E41" i="5"/>
  <c r="U41" i="5" s="1"/>
  <c r="E59" i="5" s="1"/>
  <c r="U59" i="5" s="1"/>
  <c r="E75" i="5" s="1"/>
  <c r="U75" i="5" s="1"/>
  <c r="AH40" i="5"/>
  <c r="R58" i="5" s="1"/>
  <c r="AH58" i="5" s="1"/>
  <c r="R74" i="5" s="1"/>
  <c r="AH74" i="5" s="1"/>
  <c r="AG40" i="5"/>
  <c r="Q58" i="5" s="1"/>
  <c r="AG58" i="5" s="1"/>
  <c r="Q74" i="5" s="1"/>
  <c r="AG74" i="5" s="1"/>
  <c r="AF40" i="5"/>
  <c r="P58" i="5" s="1"/>
  <c r="AF58" i="5" s="1"/>
  <c r="P74" i="5" s="1"/>
  <c r="AF74" i="5" s="1"/>
  <c r="Z40" i="5"/>
  <c r="J58" i="5" s="1"/>
  <c r="Z58" i="5" s="1"/>
  <c r="J74" i="5" s="1"/>
  <c r="Z74" i="5" s="1"/>
  <c r="Y40" i="5"/>
  <c r="I58" i="5" s="1"/>
  <c r="Y58" i="5" s="1"/>
  <c r="X40" i="5"/>
  <c r="H58" i="5" s="1"/>
  <c r="X58" i="5" s="1"/>
  <c r="H74" i="5" s="1"/>
  <c r="X74" i="5" s="1"/>
  <c r="V40" i="5"/>
  <c r="F58" i="5" s="1"/>
  <c r="V58" i="5" s="1"/>
  <c r="R40" i="5"/>
  <c r="Q40" i="5"/>
  <c r="P40" i="5"/>
  <c r="O40" i="5"/>
  <c r="AE40" i="5" s="1"/>
  <c r="O58" i="5" s="1"/>
  <c r="AE58" i="5" s="1"/>
  <c r="O74" i="5" s="1"/>
  <c r="AE74" i="5" s="1"/>
  <c r="N40" i="5"/>
  <c r="AD40" i="5" s="1"/>
  <c r="N58" i="5" s="1"/>
  <c r="AD58" i="5" s="1"/>
  <c r="M40" i="5"/>
  <c r="AC40" i="5" s="1"/>
  <c r="M58" i="5" s="1"/>
  <c r="AC58" i="5" s="1"/>
  <c r="L40" i="5"/>
  <c r="AB40" i="5" s="1"/>
  <c r="K40" i="5"/>
  <c r="AA40" i="5" s="1"/>
  <c r="K58" i="5" s="1"/>
  <c r="AA58" i="5" s="1"/>
  <c r="K74" i="5" s="1"/>
  <c r="J40" i="5"/>
  <c r="I40" i="5"/>
  <c r="H40" i="5"/>
  <c r="G40" i="5"/>
  <c r="W40" i="5" s="1"/>
  <c r="G58" i="5" s="1"/>
  <c r="W58" i="5" s="1"/>
  <c r="F40" i="5"/>
  <c r="E40" i="5"/>
  <c r="U40" i="5" s="1"/>
  <c r="E58" i="5" s="1"/>
  <c r="U58" i="5" s="1"/>
  <c r="E74" i="5" s="1"/>
  <c r="U74" i="5" s="1"/>
  <c r="AF39" i="5"/>
  <c r="P57" i="5" s="1"/>
  <c r="AF57" i="5" s="1"/>
  <c r="P73" i="5" s="1"/>
  <c r="AF73" i="5" s="1"/>
  <c r="AB39" i="5"/>
  <c r="L57" i="5" s="1"/>
  <c r="X39" i="5"/>
  <c r="H57" i="5" s="1"/>
  <c r="X57" i="5" s="1"/>
  <c r="H73" i="5" s="1"/>
  <c r="X73" i="5" s="1"/>
  <c r="V39" i="5"/>
  <c r="F57" i="5" s="1"/>
  <c r="V57" i="5" s="1"/>
  <c r="R39" i="5"/>
  <c r="AH39" i="5" s="1"/>
  <c r="R57" i="5" s="1"/>
  <c r="AH57" i="5" s="1"/>
  <c r="R73" i="5" s="1"/>
  <c r="AH73" i="5" s="1"/>
  <c r="Q39" i="5"/>
  <c r="AG39" i="5" s="1"/>
  <c r="Q57" i="5" s="1"/>
  <c r="AG57" i="5" s="1"/>
  <c r="Q73" i="5" s="1"/>
  <c r="AG73" i="5" s="1"/>
  <c r="P39" i="5"/>
  <c r="O39" i="5"/>
  <c r="AE39" i="5" s="1"/>
  <c r="O57" i="5" s="1"/>
  <c r="AE57" i="5" s="1"/>
  <c r="O73" i="5" s="1"/>
  <c r="AE73" i="5" s="1"/>
  <c r="N39" i="5"/>
  <c r="AD39" i="5" s="1"/>
  <c r="N57" i="5" s="1"/>
  <c r="AD57" i="5" s="1"/>
  <c r="M39" i="5"/>
  <c r="S39" i="5" s="1"/>
  <c r="L39" i="5"/>
  <c r="K39" i="5"/>
  <c r="AA39" i="5" s="1"/>
  <c r="K57" i="5" s="1"/>
  <c r="AA57" i="5" s="1"/>
  <c r="K73" i="5" s="1"/>
  <c r="J39" i="5"/>
  <c r="Z39" i="5" s="1"/>
  <c r="J57" i="5" s="1"/>
  <c r="Z57" i="5" s="1"/>
  <c r="J73" i="5" s="1"/>
  <c r="Z73" i="5" s="1"/>
  <c r="I39" i="5"/>
  <c r="Y39" i="5" s="1"/>
  <c r="I57" i="5" s="1"/>
  <c r="Y57" i="5" s="1"/>
  <c r="H39" i="5"/>
  <c r="G39" i="5"/>
  <c r="W39" i="5" s="1"/>
  <c r="G57" i="5" s="1"/>
  <c r="W57" i="5" s="1"/>
  <c r="F39" i="5"/>
  <c r="E39" i="5"/>
  <c r="U39" i="5" s="1"/>
  <c r="E57" i="5" s="1"/>
  <c r="U57" i="5" s="1"/>
  <c r="E73" i="5" s="1"/>
  <c r="U73" i="5" s="1"/>
  <c r="AB38" i="5"/>
  <c r="L56" i="5" s="1"/>
  <c r="AA38" i="5"/>
  <c r="K56" i="5" s="1"/>
  <c r="AA56" i="5" s="1"/>
  <c r="Z38" i="5"/>
  <c r="J56" i="5" s="1"/>
  <c r="Z56" i="5" s="1"/>
  <c r="J72" i="5" s="1"/>
  <c r="Z72" i="5" s="1"/>
  <c r="X38" i="5"/>
  <c r="H56" i="5" s="1"/>
  <c r="X56" i="5" s="1"/>
  <c r="R38" i="5"/>
  <c r="AH38" i="5" s="1"/>
  <c r="R56" i="5" s="1"/>
  <c r="AH56" i="5" s="1"/>
  <c r="Q38" i="5"/>
  <c r="AG38" i="5" s="1"/>
  <c r="Q56" i="5" s="1"/>
  <c r="AG56" i="5" s="1"/>
  <c r="Q72" i="5" s="1"/>
  <c r="AG72" i="5" s="1"/>
  <c r="P38" i="5"/>
  <c r="AF38" i="5" s="1"/>
  <c r="P56" i="5" s="1"/>
  <c r="AF56" i="5" s="1"/>
  <c r="P72" i="5" s="1"/>
  <c r="AF72" i="5" s="1"/>
  <c r="O38" i="5"/>
  <c r="AE38" i="5" s="1"/>
  <c r="N38" i="5"/>
  <c r="AD38" i="5" s="1"/>
  <c r="N56" i="5" s="1"/>
  <c r="AD56" i="5" s="1"/>
  <c r="N72" i="5" s="1"/>
  <c r="AD72" i="5" s="1"/>
  <c r="M38" i="5"/>
  <c r="AC38" i="5" s="1"/>
  <c r="M56" i="5" s="1"/>
  <c r="AC56" i="5" s="1"/>
  <c r="L38" i="5"/>
  <c r="K38" i="5"/>
  <c r="J38" i="5"/>
  <c r="I38" i="5"/>
  <c r="Y38" i="5" s="1"/>
  <c r="I56" i="5" s="1"/>
  <c r="Y56" i="5" s="1"/>
  <c r="H38" i="5"/>
  <c r="G38" i="5"/>
  <c r="W38" i="5" s="1"/>
  <c r="G56" i="5" s="1"/>
  <c r="W56" i="5" s="1"/>
  <c r="G72" i="5" s="1"/>
  <c r="W72" i="5" s="1"/>
  <c r="F38" i="5"/>
  <c r="V38" i="5" s="1"/>
  <c r="F56" i="5" s="1"/>
  <c r="V56" i="5" s="1"/>
  <c r="E38" i="5"/>
  <c r="U38" i="5" s="1"/>
  <c r="E56" i="5" s="1"/>
  <c r="U56" i="5" s="1"/>
  <c r="E72" i="5" s="1"/>
  <c r="U72" i="5" s="1"/>
  <c r="AF37" i="5"/>
  <c r="P55" i="5" s="1"/>
  <c r="AF55" i="5" s="1"/>
  <c r="P71" i="5" s="1"/>
  <c r="AF71" i="5" s="1"/>
  <c r="AD37" i="5"/>
  <c r="N55" i="5" s="1"/>
  <c r="AD55" i="5" s="1"/>
  <c r="N71" i="5" s="1"/>
  <c r="AD71" i="5" s="1"/>
  <c r="AB37" i="5"/>
  <c r="L55" i="5" s="1"/>
  <c r="AA37" i="5"/>
  <c r="K55" i="5" s="1"/>
  <c r="AA55" i="5" s="1"/>
  <c r="Z37" i="5"/>
  <c r="J55" i="5" s="1"/>
  <c r="Z55" i="5" s="1"/>
  <c r="J71" i="5" s="1"/>
  <c r="Z71" i="5" s="1"/>
  <c r="Y37" i="5"/>
  <c r="I55" i="5" s="1"/>
  <c r="Y55" i="5" s="1"/>
  <c r="R37" i="5"/>
  <c r="AH37" i="5" s="1"/>
  <c r="R55" i="5" s="1"/>
  <c r="AH55" i="5" s="1"/>
  <c r="Q37" i="5"/>
  <c r="AG37" i="5" s="1"/>
  <c r="Q55" i="5" s="1"/>
  <c r="AG55" i="5" s="1"/>
  <c r="Q71" i="5" s="1"/>
  <c r="AG71" i="5" s="1"/>
  <c r="P37" i="5"/>
  <c r="O37" i="5"/>
  <c r="AE37" i="5" s="1"/>
  <c r="O55" i="5" s="1"/>
  <c r="AE55" i="5" s="1"/>
  <c r="N37" i="5"/>
  <c r="M37" i="5"/>
  <c r="AC37" i="5" s="1"/>
  <c r="L37" i="5"/>
  <c r="K37" i="5"/>
  <c r="J37" i="5"/>
  <c r="I37" i="5"/>
  <c r="H37" i="5"/>
  <c r="X37" i="5" s="1"/>
  <c r="H55" i="5" s="1"/>
  <c r="X55" i="5" s="1"/>
  <c r="G37" i="5"/>
  <c r="W37" i="5" s="1"/>
  <c r="G55" i="5" s="1"/>
  <c r="W55" i="5" s="1"/>
  <c r="G71" i="5" s="1"/>
  <c r="W71" i="5" s="1"/>
  <c r="F37" i="5"/>
  <c r="V37" i="5" s="1"/>
  <c r="F55" i="5" s="1"/>
  <c r="V55" i="5" s="1"/>
  <c r="E37" i="5"/>
  <c r="U37" i="5" s="1"/>
  <c r="E55" i="5" s="1"/>
  <c r="U55" i="5" s="1"/>
  <c r="E71" i="5" s="1"/>
  <c r="U71" i="5" s="1"/>
  <c r="AE36" i="5"/>
  <c r="O54" i="5" s="1"/>
  <c r="AE54" i="5" s="1"/>
  <c r="O70" i="5" s="1"/>
  <c r="AE70" i="5" s="1"/>
  <c r="AB36" i="5"/>
  <c r="L54" i="5" s="1"/>
  <c r="Y36" i="5"/>
  <c r="I54" i="5" s="1"/>
  <c r="Y54" i="5" s="1"/>
  <c r="R36" i="5"/>
  <c r="AH36" i="5" s="1"/>
  <c r="R54" i="5" s="1"/>
  <c r="AH54" i="5" s="1"/>
  <c r="Q36" i="5"/>
  <c r="AG36" i="5" s="1"/>
  <c r="Q54" i="5" s="1"/>
  <c r="AG54" i="5" s="1"/>
  <c r="P36" i="5"/>
  <c r="AF36" i="5" s="1"/>
  <c r="P54" i="5" s="1"/>
  <c r="AF54" i="5" s="1"/>
  <c r="O36" i="5"/>
  <c r="N36" i="5"/>
  <c r="AD36" i="5" s="1"/>
  <c r="N54" i="5" s="1"/>
  <c r="AD54" i="5" s="1"/>
  <c r="N70" i="5" s="1"/>
  <c r="M36" i="5"/>
  <c r="AC36" i="5" s="1"/>
  <c r="M54" i="5" s="1"/>
  <c r="AC54" i="5" s="1"/>
  <c r="L36" i="5"/>
  <c r="K36" i="5"/>
  <c r="AA36" i="5" s="1"/>
  <c r="K54" i="5" s="1"/>
  <c r="AA54" i="5" s="1"/>
  <c r="J36" i="5"/>
  <c r="Z36" i="5" s="1"/>
  <c r="J54" i="5" s="1"/>
  <c r="Z54" i="5" s="1"/>
  <c r="J70" i="5" s="1"/>
  <c r="Z70" i="5" s="1"/>
  <c r="I36" i="5"/>
  <c r="H36" i="5"/>
  <c r="X36" i="5" s="1"/>
  <c r="H54" i="5" s="1"/>
  <c r="X54" i="5" s="1"/>
  <c r="H70" i="5" s="1"/>
  <c r="X70" i="5" s="1"/>
  <c r="G36" i="5"/>
  <c r="W36" i="5" s="1"/>
  <c r="G54" i="5" s="1"/>
  <c r="W54" i="5" s="1"/>
  <c r="G70" i="5" s="1"/>
  <c r="W70" i="5" s="1"/>
  <c r="F36" i="5"/>
  <c r="V36" i="5" s="1"/>
  <c r="F54" i="5" s="1"/>
  <c r="V54" i="5" s="1"/>
  <c r="E36" i="5"/>
  <c r="U36" i="5" s="1"/>
  <c r="E54" i="5" s="1"/>
  <c r="U54" i="5" s="1"/>
  <c r="AI33" i="5"/>
  <c r="S33" i="5"/>
  <c r="AI32" i="5"/>
  <c r="S32" i="5"/>
  <c r="AI31" i="5"/>
  <c r="S31" i="5"/>
  <c r="AI30" i="5"/>
  <c r="S30" i="5"/>
  <c r="AI29" i="5"/>
  <c r="S29" i="5"/>
  <c r="AI28" i="5"/>
  <c r="S28" i="5"/>
  <c r="AI27" i="5"/>
  <c r="S27" i="5"/>
  <c r="AI26" i="5"/>
  <c r="S26" i="5"/>
  <c r="AI25" i="5"/>
  <c r="S25" i="5"/>
  <c r="AI24" i="5"/>
  <c r="S24" i="5"/>
  <c r="AI23" i="5"/>
  <c r="S23" i="5"/>
  <c r="AI22" i="5"/>
  <c r="S22" i="5"/>
  <c r="AI21" i="5"/>
  <c r="S21" i="5"/>
  <c r="AI20" i="5"/>
  <c r="S20" i="5"/>
  <c r="AI19" i="5"/>
  <c r="S19" i="5"/>
  <c r="AI18" i="5"/>
  <c r="S18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  <c r="P85" i="2" l="1"/>
  <c r="Q85" i="2"/>
  <c r="L176" i="2"/>
  <c r="M176" i="2"/>
  <c r="I176" i="2"/>
  <c r="H176" i="2"/>
  <c r="S62" i="6"/>
  <c r="S72" i="6"/>
  <c r="S54" i="6"/>
  <c r="S59" i="6"/>
  <c r="AI64" i="6"/>
  <c r="S64" i="6"/>
  <c r="S58" i="6"/>
  <c r="AI54" i="6"/>
  <c r="AI43" i="6"/>
  <c r="L61" i="6"/>
  <c r="AI59" i="6"/>
  <c r="AI58" i="6"/>
  <c r="L76" i="6"/>
  <c r="AI56" i="6"/>
  <c r="S77" i="6"/>
  <c r="AI42" i="6"/>
  <c r="M60" i="6"/>
  <c r="S56" i="6"/>
  <c r="S80" i="6"/>
  <c r="AI51" i="6"/>
  <c r="L69" i="6"/>
  <c r="S68" i="6"/>
  <c r="AI68" i="6"/>
  <c r="S83" i="6"/>
  <c r="AI62" i="6"/>
  <c r="S81" i="6"/>
  <c r="S74" i="6"/>
  <c r="AI40" i="6"/>
  <c r="AI44" i="6"/>
  <c r="AI36" i="6"/>
  <c r="AI41" i="6"/>
  <c r="AI38" i="6"/>
  <c r="AI46" i="6"/>
  <c r="AI50" i="6"/>
  <c r="AI41" i="5"/>
  <c r="AC39" i="5"/>
  <c r="M57" i="5" s="1"/>
  <c r="AC57" i="5" s="1"/>
  <c r="AB43" i="5"/>
  <c r="AI43" i="5" s="1"/>
  <c r="Q80" i="2"/>
  <c r="L64" i="5"/>
  <c r="AI46" i="5"/>
  <c r="M55" i="5"/>
  <c r="AC55" i="5" s="1"/>
  <c r="AI37" i="5"/>
  <c r="S54" i="5"/>
  <c r="AB54" i="5"/>
  <c r="AI54" i="5" s="1"/>
  <c r="AD70" i="5"/>
  <c r="AI70" i="5" s="1"/>
  <c r="S70" i="5"/>
  <c r="AB55" i="5"/>
  <c r="AB56" i="5"/>
  <c r="AB57" i="5"/>
  <c r="L65" i="5"/>
  <c r="AI47" i="5"/>
  <c r="AI48" i="5"/>
  <c r="L66" i="5"/>
  <c r="O56" i="5"/>
  <c r="AE56" i="5" s="1"/>
  <c r="AI38" i="5"/>
  <c r="M63" i="5"/>
  <c r="AC63" i="5" s="1"/>
  <c r="M79" i="5" s="1"/>
  <c r="AC79" i="5" s="1"/>
  <c r="AI45" i="5"/>
  <c r="L61" i="5"/>
  <c r="AI50" i="5"/>
  <c r="AI51" i="5"/>
  <c r="AI40" i="5"/>
  <c r="O60" i="5"/>
  <c r="AE60" i="5" s="1"/>
  <c r="O76" i="5" s="1"/>
  <c r="AE76" i="5" s="1"/>
  <c r="AI42" i="5"/>
  <c r="AB62" i="5"/>
  <c r="S62" i="5"/>
  <c r="N67" i="5"/>
  <c r="AD67" i="5" s="1"/>
  <c r="N83" i="5" s="1"/>
  <c r="AD83" i="5" s="1"/>
  <c r="AI49" i="5"/>
  <c r="AB59" i="5"/>
  <c r="S59" i="5"/>
  <c r="S50" i="5"/>
  <c r="S38" i="5"/>
  <c r="S42" i="5"/>
  <c r="AI60" i="5"/>
  <c r="L76" i="5"/>
  <c r="S46" i="5"/>
  <c r="L58" i="5"/>
  <c r="S49" i="5"/>
  <c r="AB67" i="5"/>
  <c r="S41" i="5"/>
  <c r="S45" i="5"/>
  <c r="AB63" i="5"/>
  <c r="S37" i="5"/>
  <c r="AI36" i="5"/>
  <c r="AI44" i="5"/>
  <c r="S48" i="5"/>
  <c r="S40" i="5"/>
  <c r="S44" i="5"/>
  <c r="S36" i="5"/>
  <c r="AI39" i="5"/>
  <c r="S47" i="5"/>
  <c r="S51" i="5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70" i="3"/>
  <c r="Y82" i="3"/>
  <c r="I80" i="3"/>
  <c r="I81" i="3"/>
  <c r="I82" i="3"/>
  <c r="I83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70" i="3"/>
  <c r="U71" i="3"/>
  <c r="V71" i="3"/>
  <c r="W71" i="3"/>
  <c r="X71" i="3"/>
  <c r="Z71" i="3"/>
  <c r="AB71" i="3"/>
  <c r="AC71" i="3"/>
  <c r="AD71" i="3"/>
  <c r="AE71" i="3"/>
  <c r="AG71" i="3"/>
  <c r="U72" i="3"/>
  <c r="V72" i="3"/>
  <c r="W72" i="3"/>
  <c r="X72" i="3"/>
  <c r="Z72" i="3"/>
  <c r="AB72" i="3"/>
  <c r="AC72" i="3"/>
  <c r="AD72" i="3"/>
  <c r="AE72" i="3"/>
  <c r="AG72" i="3"/>
  <c r="U73" i="3"/>
  <c r="V73" i="3"/>
  <c r="W73" i="3"/>
  <c r="X73" i="3"/>
  <c r="Z73" i="3"/>
  <c r="AB73" i="3"/>
  <c r="AC73" i="3"/>
  <c r="AD73" i="3"/>
  <c r="AE73" i="3"/>
  <c r="AG73" i="3"/>
  <c r="U74" i="3"/>
  <c r="V74" i="3"/>
  <c r="W74" i="3"/>
  <c r="X74" i="3"/>
  <c r="Z74" i="3"/>
  <c r="AB74" i="3"/>
  <c r="AC74" i="3"/>
  <c r="AD74" i="3"/>
  <c r="AE74" i="3"/>
  <c r="AG74" i="3"/>
  <c r="U75" i="3"/>
  <c r="V75" i="3"/>
  <c r="W75" i="3"/>
  <c r="X75" i="3"/>
  <c r="Z75" i="3"/>
  <c r="AB75" i="3"/>
  <c r="AC75" i="3"/>
  <c r="AD75" i="3"/>
  <c r="AE75" i="3"/>
  <c r="AG75" i="3"/>
  <c r="U76" i="3"/>
  <c r="V76" i="3"/>
  <c r="W76" i="3"/>
  <c r="X76" i="3"/>
  <c r="Z76" i="3"/>
  <c r="AB76" i="3"/>
  <c r="AC76" i="3"/>
  <c r="AD76" i="3"/>
  <c r="AE76" i="3"/>
  <c r="AG76" i="3"/>
  <c r="U77" i="3"/>
  <c r="V77" i="3"/>
  <c r="W77" i="3"/>
  <c r="X77" i="3"/>
  <c r="Z77" i="3"/>
  <c r="AB77" i="3"/>
  <c r="AC77" i="3"/>
  <c r="AD77" i="3"/>
  <c r="AE77" i="3"/>
  <c r="AG77" i="3"/>
  <c r="U78" i="3"/>
  <c r="V78" i="3"/>
  <c r="W78" i="3"/>
  <c r="X78" i="3"/>
  <c r="Z78" i="3"/>
  <c r="AB78" i="3"/>
  <c r="AC78" i="3"/>
  <c r="AD78" i="3"/>
  <c r="AE78" i="3"/>
  <c r="AG78" i="3"/>
  <c r="U79" i="3"/>
  <c r="V79" i="3"/>
  <c r="W79" i="3"/>
  <c r="X79" i="3"/>
  <c r="Z79" i="3"/>
  <c r="AB79" i="3"/>
  <c r="AC79" i="3"/>
  <c r="AD79" i="3"/>
  <c r="AE79" i="3"/>
  <c r="AG79" i="3"/>
  <c r="U80" i="3"/>
  <c r="V80" i="3"/>
  <c r="W80" i="3"/>
  <c r="X80" i="3"/>
  <c r="Z80" i="3"/>
  <c r="AB80" i="3"/>
  <c r="AC80" i="3"/>
  <c r="AD80" i="3"/>
  <c r="AE80" i="3"/>
  <c r="AG80" i="3"/>
  <c r="U81" i="3"/>
  <c r="V81" i="3"/>
  <c r="W81" i="3"/>
  <c r="X81" i="3"/>
  <c r="Z81" i="3"/>
  <c r="AB81" i="3"/>
  <c r="AC81" i="3"/>
  <c r="AD81" i="3"/>
  <c r="AE81" i="3"/>
  <c r="AG81" i="3"/>
  <c r="U82" i="3"/>
  <c r="V82" i="3"/>
  <c r="W82" i="3"/>
  <c r="X82" i="3"/>
  <c r="Z82" i="3"/>
  <c r="AB82" i="3"/>
  <c r="AC82" i="3"/>
  <c r="AD82" i="3"/>
  <c r="AE82" i="3"/>
  <c r="AG82" i="3"/>
  <c r="U83" i="3"/>
  <c r="V83" i="3"/>
  <c r="W83" i="3"/>
  <c r="X83" i="3"/>
  <c r="Z83" i="3"/>
  <c r="AB83" i="3"/>
  <c r="AC83" i="3"/>
  <c r="AD83" i="3"/>
  <c r="AE83" i="3"/>
  <c r="AG83" i="3"/>
  <c r="AC70" i="3"/>
  <c r="AD70" i="3"/>
  <c r="AE70" i="3"/>
  <c r="AG70" i="3"/>
  <c r="AB70" i="3"/>
  <c r="V70" i="3"/>
  <c r="W70" i="3"/>
  <c r="X70" i="3"/>
  <c r="Z70" i="3"/>
  <c r="U70" i="3"/>
  <c r="E71" i="3"/>
  <c r="G71" i="3"/>
  <c r="J71" i="3"/>
  <c r="L71" i="3"/>
  <c r="N71" i="3"/>
  <c r="P71" i="3"/>
  <c r="Q71" i="3"/>
  <c r="E72" i="3"/>
  <c r="G72" i="3"/>
  <c r="J72" i="3"/>
  <c r="L72" i="3"/>
  <c r="N72" i="3"/>
  <c r="P72" i="3"/>
  <c r="Q72" i="3"/>
  <c r="E73" i="3"/>
  <c r="H73" i="3"/>
  <c r="J73" i="3"/>
  <c r="K73" i="3"/>
  <c r="L73" i="3"/>
  <c r="O73" i="3"/>
  <c r="P73" i="3"/>
  <c r="Q73" i="3"/>
  <c r="R73" i="3"/>
  <c r="E74" i="3"/>
  <c r="H74" i="3"/>
  <c r="J74" i="3"/>
  <c r="K74" i="3"/>
  <c r="L74" i="3"/>
  <c r="O74" i="3"/>
  <c r="P74" i="3"/>
  <c r="Q74" i="3"/>
  <c r="R74" i="3"/>
  <c r="E75" i="3"/>
  <c r="F75" i="3"/>
  <c r="G75" i="3"/>
  <c r="H75" i="3"/>
  <c r="J75" i="3"/>
  <c r="K75" i="3"/>
  <c r="L75" i="3"/>
  <c r="S75" i="3" s="1"/>
  <c r="M75" i="3"/>
  <c r="N75" i="3"/>
  <c r="O75" i="3"/>
  <c r="P75" i="3"/>
  <c r="Q75" i="3"/>
  <c r="R75" i="3"/>
  <c r="E76" i="3"/>
  <c r="F76" i="3"/>
  <c r="G76" i="3"/>
  <c r="H76" i="3"/>
  <c r="J76" i="3"/>
  <c r="K76" i="3"/>
  <c r="L76" i="3"/>
  <c r="M76" i="3"/>
  <c r="N76" i="3"/>
  <c r="O76" i="3"/>
  <c r="P76" i="3"/>
  <c r="Q76" i="3"/>
  <c r="R76" i="3"/>
  <c r="E77" i="3"/>
  <c r="F77" i="3"/>
  <c r="G77" i="3"/>
  <c r="H77" i="3"/>
  <c r="J77" i="3"/>
  <c r="K77" i="3"/>
  <c r="L77" i="3"/>
  <c r="M77" i="3"/>
  <c r="N77" i="3"/>
  <c r="O77" i="3"/>
  <c r="P77" i="3"/>
  <c r="Q77" i="3"/>
  <c r="R77" i="3"/>
  <c r="E78" i="3"/>
  <c r="F78" i="3"/>
  <c r="G78" i="3"/>
  <c r="H78" i="3"/>
  <c r="J78" i="3"/>
  <c r="K78" i="3"/>
  <c r="L78" i="3"/>
  <c r="M78" i="3"/>
  <c r="N78" i="3"/>
  <c r="O78" i="3"/>
  <c r="P78" i="3"/>
  <c r="Q78" i="3"/>
  <c r="R78" i="3"/>
  <c r="E79" i="3"/>
  <c r="F79" i="3"/>
  <c r="G79" i="3"/>
  <c r="H79" i="3"/>
  <c r="J79" i="3"/>
  <c r="K79" i="3"/>
  <c r="L79" i="3"/>
  <c r="M79" i="3"/>
  <c r="N79" i="3"/>
  <c r="O79" i="3"/>
  <c r="P79" i="3"/>
  <c r="Q79" i="3"/>
  <c r="R79" i="3"/>
  <c r="E80" i="3"/>
  <c r="F80" i="3"/>
  <c r="G80" i="3"/>
  <c r="H80" i="3"/>
  <c r="J80" i="3"/>
  <c r="K80" i="3"/>
  <c r="L80" i="3"/>
  <c r="M80" i="3"/>
  <c r="N80" i="3"/>
  <c r="O80" i="3"/>
  <c r="P80" i="3"/>
  <c r="Q80" i="3"/>
  <c r="R80" i="3"/>
  <c r="E81" i="3"/>
  <c r="F81" i="3"/>
  <c r="G81" i="3"/>
  <c r="H81" i="3"/>
  <c r="J81" i="3"/>
  <c r="K81" i="3"/>
  <c r="L81" i="3"/>
  <c r="M81" i="3"/>
  <c r="N81" i="3"/>
  <c r="O81" i="3"/>
  <c r="P81" i="3"/>
  <c r="Q81" i="3"/>
  <c r="R81" i="3"/>
  <c r="E82" i="3"/>
  <c r="F82" i="3"/>
  <c r="G82" i="3"/>
  <c r="H82" i="3"/>
  <c r="J82" i="3"/>
  <c r="K82" i="3"/>
  <c r="L82" i="3"/>
  <c r="M82" i="3"/>
  <c r="N82" i="3"/>
  <c r="O82" i="3"/>
  <c r="P82" i="3"/>
  <c r="Q82" i="3"/>
  <c r="R82" i="3"/>
  <c r="E83" i="3"/>
  <c r="F83" i="3"/>
  <c r="G83" i="3"/>
  <c r="H83" i="3"/>
  <c r="J83" i="3"/>
  <c r="K83" i="3"/>
  <c r="L83" i="3"/>
  <c r="S83" i="3" s="1"/>
  <c r="M83" i="3"/>
  <c r="N83" i="3"/>
  <c r="O83" i="3"/>
  <c r="P83" i="3"/>
  <c r="Q83" i="3"/>
  <c r="R83" i="3"/>
  <c r="N70" i="3"/>
  <c r="O70" i="3"/>
  <c r="G70" i="3"/>
  <c r="H70" i="3"/>
  <c r="J70" i="3"/>
  <c r="S81" i="3"/>
  <c r="S80" i="3"/>
  <c r="S77" i="3"/>
  <c r="W63" i="3"/>
  <c r="W62" i="3"/>
  <c r="AD63" i="3"/>
  <c r="AD62" i="3"/>
  <c r="G60" i="3"/>
  <c r="G59" i="3"/>
  <c r="N60" i="3"/>
  <c r="AD60" i="3" s="1"/>
  <c r="N59" i="3"/>
  <c r="AD59" i="3" s="1"/>
  <c r="N41" i="3"/>
  <c r="AD41" i="3" s="1"/>
  <c r="G41" i="3"/>
  <c r="W41" i="3" s="1"/>
  <c r="N42" i="3"/>
  <c r="AD42" i="3" s="1"/>
  <c r="G42" i="3"/>
  <c r="W42" i="3" s="1"/>
  <c r="W65" i="3"/>
  <c r="Z61" i="3"/>
  <c r="Z67" i="3"/>
  <c r="Z66" i="3"/>
  <c r="Z65" i="3"/>
  <c r="J64" i="3"/>
  <c r="AE63" i="3"/>
  <c r="X63" i="3"/>
  <c r="AE62" i="3"/>
  <c r="X62" i="3"/>
  <c r="AG60" i="3"/>
  <c r="AC60" i="3"/>
  <c r="Z60" i="3"/>
  <c r="V60" i="3"/>
  <c r="AC59" i="3"/>
  <c r="AG59" i="3"/>
  <c r="Z59" i="3"/>
  <c r="V59" i="3"/>
  <c r="Z51" i="3"/>
  <c r="Z50" i="3"/>
  <c r="J61" i="3" s="1"/>
  <c r="Z49" i="3"/>
  <c r="J67" i="3" s="1"/>
  <c r="Z48" i="3"/>
  <c r="J66" i="3" s="1"/>
  <c r="Z47" i="3"/>
  <c r="J65" i="3" s="1"/>
  <c r="E37" i="3"/>
  <c r="U37" i="3" s="1"/>
  <c r="E55" i="3" s="1"/>
  <c r="U55" i="3" s="1"/>
  <c r="F37" i="3"/>
  <c r="V37" i="3" s="1"/>
  <c r="F55" i="3" s="1"/>
  <c r="V55" i="3" s="1"/>
  <c r="G37" i="3"/>
  <c r="W37" i="3" s="1"/>
  <c r="G55" i="3" s="1"/>
  <c r="W55" i="3" s="1"/>
  <c r="H37" i="3"/>
  <c r="X37" i="3" s="1"/>
  <c r="H55" i="3" s="1"/>
  <c r="X55" i="3" s="1"/>
  <c r="I37" i="3"/>
  <c r="Y37" i="3" s="1"/>
  <c r="I55" i="3" s="1"/>
  <c r="Y55" i="3" s="1"/>
  <c r="J37" i="3"/>
  <c r="Z37" i="3" s="1"/>
  <c r="J55" i="3" s="1"/>
  <c r="Z55" i="3" s="1"/>
  <c r="K37" i="3"/>
  <c r="AA37" i="3" s="1"/>
  <c r="K55" i="3" s="1"/>
  <c r="AA55" i="3" s="1"/>
  <c r="L37" i="3"/>
  <c r="AB37" i="3" s="1"/>
  <c r="M37" i="3"/>
  <c r="AC37" i="3" s="1"/>
  <c r="M55" i="3" s="1"/>
  <c r="AC55" i="3" s="1"/>
  <c r="N37" i="3"/>
  <c r="AD37" i="3" s="1"/>
  <c r="N55" i="3" s="1"/>
  <c r="AD55" i="3" s="1"/>
  <c r="O37" i="3"/>
  <c r="AE37" i="3" s="1"/>
  <c r="O55" i="3" s="1"/>
  <c r="AE55" i="3" s="1"/>
  <c r="P37" i="3"/>
  <c r="AF37" i="3" s="1"/>
  <c r="P55" i="3" s="1"/>
  <c r="AF55" i="3" s="1"/>
  <c r="Q37" i="3"/>
  <c r="AG37" i="3" s="1"/>
  <c r="Q55" i="3" s="1"/>
  <c r="AG55" i="3" s="1"/>
  <c r="R37" i="3"/>
  <c r="AH37" i="3" s="1"/>
  <c r="R55" i="3" s="1"/>
  <c r="AH55" i="3" s="1"/>
  <c r="E38" i="3"/>
  <c r="U38" i="3" s="1"/>
  <c r="E56" i="3" s="1"/>
  <c r="U56" i="3" s="1"/>
  <c r="F38" i="3"/>
  <c r="V38" i="3" s="1"/>
  <c r="F56" i="3" s="1"/>
  <c r="V56" i="3" s="1"/>
  <c r="G38" i="3"/>
  <c r="W38" i="3" s="1"/>
  <c r="G56" i="3" s="1"/>
  <c r="W56" i="3" s="1"/>
  <c r="H38" i="3"/>
  <c r="X38" i="3" s="1"/>
  <c r="H56" i="3" s="1"/>
  <c r="X56" i="3" s="1"/>
  <c r="I38" i="3"/>
  <c r="Y38" i="3" s="1"/>
  <c r="I56" i="3" s="1"/>
  <c r="Y56" i="3" s="1"/>
  <c r="J38" i="3"/>
  <c r="Z38" i="3" s="1"/>
  <c r="J56" i="3" s="1"/>
  <c r="Z56" i="3" s="1"/>
  <c r="K38" i="3"/>
  <c r="AA38" i="3" s="1"/>
  <c r="K56" i="3" s="1"/>
  <c r="AA56" i="3" s="1"/>
  <c r="L38" i="3"/>
  <c r="AB38" i="3" s="1"/>
  <c r="L56" i="3" s="1"/>
  <c r="AB56" i="3" s="1"/>
  <c r="M38" i="3"/>
  <c r="AC38" i="3" s="1"/>
  <c r="M56" i="3" s="1"/>
  <c r="AC56" i="3" s="1"/>
  <c r="N38" i="3"/>
  <c r="O38" i="3"/>
  <c r="AE38" i="3" s="1"/>
  <c r="O56" i="3" s="1"/>
  <c r="AE56" i="3" s="1"/>
  <c r="P38" i="3"/>
  <c r="AF38" i="3" s="1"/>
  <c r="P56" i="3" s="1"/>
  <c r="AF56" i="3" s="1"/>
  <c r="Q38" i="3"/>
  <c r="AG38" i="3" s="1"/>
  <c r="Q56" i="3" s="1"/>
  <c r="AG56" i="3" s="1"/>
  <c r="R38" i="3"/>
  <c r="AH38" i="3" s="1"/>
  <c r="R56" i="3" s="1"/>
  <c r="AH56" i="3" s="1"/>
  <c r="E39" i="3"/>
  <c r="U39" i="3" s="1"/>
  <c r="E57" i="3" s="1"/>
  <c r="U57" i="3" s="1"/>
  <c r="F39" i="3"/>
  <c r="V39" i="3" s="1"/>
  <c r="F57" i="3" s="1"/>
  <c r="V57" i="3" s="1"/>
  <c r="G39" i="3"/>
  <c r="W39" i="3" s="1"/>
  <c r="G57" i="3" s="1"/>
  <c r="W57" i="3" s="1"/>
  <c r="H39" i="3"/>
  <c r="X39" i="3" s="1"/>
  <c r="H57" i="3" s="1"/>
  <c r="X57" i="3" s="1"/>
  <c r="I39" i="3"/>
  <c r="Y39" i="3" s="1"/>
  <c r="I57" i="3" s="1"/>
  <c r="Y57" i="3" s="1"/>
  <c r="J39" i="3"/>
  <c r="Z39" i="3" s="1"/>
  <c r="J57" i="3" s="1"/>
  <c r="Z57" i="3" s="1"/>
  <c r="K39" i="3"/>
  <c r="AA39" i="3" s="1"/>
  <c r="K57" i="3" s="1"/>
  <c r="AA57" i="3" s="1"/>
  <c r="L39" i="3"/>
  <c r="AB39" i="3" s="1"/>
  <c r="M39" i="3"/>
  <c r="N39" i="3"/>
  <c r="AD39" i="3" s="1"/>
  <c r="N57" i="3" s="1"/>
  <c r="AD57" i="3" s="1"/>
  <c r="O39" i="3"/>
  <c r="AE39" i="3" s="1"/>
  <c r="O57" i="3" s="1"/>
  <c r="AE57" i="3" s="1"/>
  <c r="P39" i="3"/>
  <c r="AF39" i="3" s="1"/>
  <c r="P57" i="3" s="1"/>
  <c r="AF57" i="3" s="1"/>
  <c r="Q39" i="3"/>
  <c r="AG39" i="3" s="1"/>
  <c r="Q57" i="3" s="1"/>
  <c r="AG57" i="3" s="1"/>
  <c r="R39" i="3"/>
  <c r="AH39" i="3" s="1"/>
  <c r="R57" i="3" s="1"/>
  <c r="AH57" i="3" s="1"/>
  <c r="E40" i="3"/>
  <c r="U40" i="3" s="1"/>
  <c r="E58" i="3" s="1"/>
  <c r="U58" i="3" s="1"/>
  <c r="F40" i="3"/>
  <c r="V40" i="3" s="1"/>
  <c r="F58" i="3" s="1"/>
  <c r="V58" i="3" s="1"/>
  <c r="G40" i="3"/>
  <c r="W40" i="3" s="1"/>
  <c r="G58" i="3" s="1"/>
  <c r="W58" i="3" s="1"/>
  <c r="H40" i="3"/>
  <c r="X40" i="3" s="1"/>
  <c r="H58" i="3" s="1"/>
  <c r="X58" i="3" s="1"/>
  <c r="I40" i="3"/>
  <c r="Y40" i="3" s="1"/>
  <c r="I58" i="3" s="1"/>
  <c r="Y58" i="3" s="1"/>
  <c r="J40" i="3"/>
  <c r="Z40" i="3" s="1"/>
  <c r="J58" i="3" s="1"/>
  <c r="Z58" i="3" s="1"/>
  <c r="K40" i="3"/>
  <c r="AA40" i="3" s="1"/>
  <c r="K58" i="3" s="1"/>
  <c r="AA58" i="3" s="1"/>
  <c r="L40" i="3"/>
  <c r="AB40" i="3" s="1"/>
  <c r="L58" i="3" s="1"/>
  <c r="AB58" i="3" s="1"/>
  <c r="M40" i="3"/>
  <c r="AC40" i="3" s="1"/>
  <c r="M58" i="3" s="1"/>
  <c r="AC58" i="3" s="1"/>
  <c r="N40" i="3"/>
  <c r="AD40" i="3" s="1"/>
  <c r="N58" i="3" s="1"/>
  <c r="AD58" i="3" s="1"/>
  <c r="O40" i="3"/>
  <c r="AE40" i="3" s="1"/>
  <c r="O58" i="3" s="1"/>
  <c r="AE58" i="3" s="1"/>
  <c r="P40" i="3"/>
  <c r="AF40" i="3" s="1"/>
  <c r="P58" i="3" s="1"/>
  <c r="AF58" i="3" s="1"/>
  <c r="Q40" i="3"/>
  <c r="AG40" i="3" s="1"/>
  <c r="Q58" i="3" s="1"/>
  <c r="AG58" i="3" s="1"/>
  <c r="R40" i="3"/>
  <c r="AH40" i="3" s="1"/>
  <c r="R58" i="3" s="1"/>
  <c r="AH58" i="3" s="1"/>
  <c r="E41" i="3"/>
  <c r="U41" i="3" s="1"/>
  <c r="E59" i="3" s="1"/>
  <c r="U59" i="3" s="1"/>
  <c r="F41" i="3"/>
  <c r="V41" i="3" s="1"/>
  <c r="H41" i="3"/>
  <c r="X41" i="3" s="1"/>
  <c r="H59" i="3" s="1"/>
  <c r="X59" i="3" s="1"/>
  <c r="I41" i="3"/>
  <c r="Y41" i="3" s="1"/>
  <c r="I59" i="3" s="1"/>
  <c r="Y59" i="3" s="1"/>
  <c r="J41" i="3"/>
  <c r="Z41" i="3" s="1"/>
  <c r="K41" i="3"/>
  <c r="AA41" i="3" s="1"/>
  <c r="K59" i="3" s="1"/>
  <c r="AA59" i="3" s="1"/>
  <c r="L41" i="3"/>
  <c r="AB41" i="3" s="1"/>
  <c r="L59" i="3" s="1"/>
  <c r="AB59" i="3" s="1"/>
  <c r="M41" i="3"/>
  <c r="O41" i="3"/>
  <c r="AE41" i="3" s="1"/>
  <c r="O59" i="3" s="1"/>
  <c r="AE59" i="3" s="1"/>
  <c r="P41" i="3"/>
  <c r="AF41" i="3" s="1"/>
  <c r="P59" i="3" s="1"/>
  <c r="AF59" i="3" s="1"/>
  <c r="Q41" i="3"/>
  <c r="AG41" i="3" s="1"/>
  <c r="R41" i="3"/>
  <c r="AH41" i="3" s="1"/>
  <c r="R59" i="3" s="1"/>
  <c r="AH59" i="3" s="1"/>
  <c r="E42" i="3"/>
  <c r="U42" i="3" s="1"/>
  <c r="E60" i="3" s="1"/>
  <c r="U60" i="3" s="1"/>
  <c r="F42" i="3"/>
  <c r="V42" i="3" s="1"/>
  <c r="H42" i="3"/>
  <c r="X42" i="3" s="1"/>
  <c r="H60" i="3" s="1"/>
  <c r="X60" i="3" s="1"/>
  <c r="I42" i="3"/>
  <c r="Y42" i="3" s="1"/>
  <c r="I60" i="3" s="1"/>
  <c r="Y60" i="3" s="1"/>
  <c r="J42" i="3"/>
  <c r="Z42" i="3" s="1"/>
  <c r="K42" i="3"/>
  <c r="AA42" i="3" s="1"/>
  <c r="K60" i="3" s="1"/>
  <c r="AA60" i="3" s="1"/>
  <c r="L42" i="3"/>
  <c r="AB42" i="3" s="1"/>
  <c r="M42" i="3"/>
  <c r="AC42" i="3" s="1"/>
  <c r="O42" i="3"/>
  <c r="AE42" i="3" s="1"/>
  <c r="O60" i="3" s="1"/>
  <c r="AE60" i="3" s="1"/>
  <c r="P42" i="3"/>
  <c r="AF42" i="3" s="1"/>
  <c r="P60" i="3" s="1"/>
  <c r="AF60" i="3" s="1"/>
  <c r="Q42" i="3"/>
  <c r="AG42" i="3" s="1"/>
  <c r="R42" i="3"/>
  <c r="AH42" i="3" s="1"/>
  <c r="R60" i="3" s="1"/>
  <c r="AH60" i="3" s="1"/>
  <c r="E43" i="3"/>
  <c r="U43" i="3" s="1"/>
  <c r="F43" i="3"/>
  <c r="V43" i="3" s="1"/>
  <c r="G43" i="3"/>
  <c r="W43" i="3" s="1"/>
  <c r="H43" i="3"/>
  <c r="X43" i="3" s="1"/>
  <c r="I43" i="3"/>
  <c r="Y43" i="3" s="1"/>
  <c r="J43" i="3"/>
  <c r="Z43" i="3" s="1"/>
  <c r="K43" i="3"/>
  <c r="AA43" i="3" s="1"/>
  <c r="L43" i="3"/>
  <c r="AB43" i="3" s="1"/>
  <c r="M43" i="3"/>
  <c r="AC43" i="3" s="1"/>
  <c r="N43" i="3"/>
  <c r="AD43" i="3" s="1"/>
  <c r="O43" i="3"/>
  <c r="AE43" i="3" s="1"/>
  <c r="P43" i="3"/>
  <c r="AF43" i="3" s="1"/>
  <c r="Q43" i="3"/>
  <c r="AG43" i="3" s="1"/>
  <c r="R43" i="3"/>
  <c r="AH43" i="3" s="1"/>
  <c r="E44" i="3"/>
  <c r="U44" i="3" s="1"/>
  <c r="E62" i="3" s="1"/>
  <c r="U62" i="3" s="1"/>
  <c r="F44" i="3"/>
  <c r="V44" i="3" s="1"/>
  <c r="F62" i="3" s="1"/>
  <c r="V62" i="3" s="1"/>
  <c r="G44" i="3"/>
  <c r="W44" i="3" s="1"/>
  <c r="H44" i="3"/>
  <c r="X44" i="3" s="1"/>
  <c r="I44" i="3"/>
  <c r="Y44" i="3" s="1"/>
  <c r="I62" i="3" s="1"/>
  <c r="Y62" i="3" s="1"/>
  <c r="J44" i="3"/>
  <c r="Z44" i="3" s="1"/>
  <c r="J62" i="3" s="1"/>
  <c r="Z62" i="3" s="1"/>
  <c r="K44" i="3"/>
  <c r="AA44" i="3" s="1"/>
  <c r="K62" i="3" s="1"/>
  <c r="AA62" i="3" s="1"/>
  <c r="L44" i="3"/>
  <c r="AB44" i="3" s="1"/>
  <c r="M44" i="3"/>
  <c r="AC44" i="3" s="1"/>
  <c r="M62" i="3" s="1"/>
  <c r="AC62" i="3" s="1"/>
  <c r="N44" i="3"/>
  <c r="AD44" i="3" s="1"/>
  <c r="O44" i="3"/>
  <c r="AE44" i="3" s="1"/>
  <c r="P44" i="3"/>
  <c r="AF44" i="3" s="1"/>
  <c r="P62" i="3" s="1"/>
  <c r="AF62" i="3" s="1"/>
  <c r="Q44" i="3"/>
  <c r="AG44" i="3" s="1"/>
  <c r="Q62" i="3" s="1"/>
  <c r="AG62" i="3" s="1"/>
  <c r="R44" i="3"/>
  <c r="AH44" i="3" s="1"/>
  <c r="R62" i="3" s="1"/>
  <c r="AH62" i="3" s="1"/>
  <c r="E45" i="3"/>
  <c r="U45" i="3" s="1"/>
  <c r="E63" i="3" s="1"/>
  <c r="U63" i="3" s="1"/>
  <c r="F45" i="3"/>
  <c r="V45" i="3" s="1"/>
  <c r="F63" i="3" s="1"/>
  <c r="V63" i="3" s="1"/>
  <c r="G45" i="3"/>
  <c r="W45" i="3" s="1"/>
  <c r="H45" i="3"/>
  <c r="X45" i="3" s="1"/>
  <c r="I45" i="3"/>
  <c r="Y45" i="3" s="1"/>
  <c r="I63" i="3" s="1"/>
  <c r="Y63" i="3" s="1"/>
  <c r="J45" i="3"/>
  <c r="Z45" i="3" s="1"/>
  <c r="J63" i="3" s="1"/>
  <c r="Z63" i="3" s="1"/>
  <c r="K45" i="3"/>
  <c r="AA45" i="3" s="1"/>
  <c r="K63" i="3" s="1"/>
  <c r="AA63" i="3" s="1"/>
  <c r="L45" i="3"/>
  <c r="M45" i="3"/>
  <c r="AC45" i="3" s="1"/>
  <c r="M63" i="3" s="1"/>
  <c r="AC63" i="3" s="1"/>
  <c r="N45" i="3"/>
  <c r="AD45" i="3" s="1"/>
  <c r="O45" i="3"/>
  <c r="AE45" i="3" s="1"/>
  <c r="P45" i="3"/>
  <c r="AF45" i="3" s="1"/>
  <c r="P63" i="3" s="1"/>
  <c r="AF63" i="3" s="1"/>
  <c r="Q45" i="3"/>
  <c r="AG45" i="3" s="1"/>
  <c r="Q63" i="3" s="1"/>
  <c r="AG63" i="3" s="1"/>
  <c r="R45" i="3"/>
  <c r="AH45" i="3" s="1"/>
  <c r="R63" i="3" s="1"/>
  <c r="AH63" i="3" s="1"/>
  <c r="E46" i="3"/>
  <c r="U46" i="3" s="1"/>
  <c r="E64" i="3" s="1"/>
  <c r="U64" i="3" s="1"/>
  <c r="F46" i="3"/>
  <c r="V46" i="3" s="1"/>
  <c r="F64" i="3" s="1"/>
  <c r="V64" i="3" s="1"/>
  <c r="G46" i="3"/>
  <c r="W46" i="3" s="1"/>
  <c r="G64" i="3" s="1"/>
  <c r="H46" i="3"/>
  <c r="X46" i="3" s="1"/>
  <c r="H64" i="3" s="1"/>
  <c r="X64" i="3" s="1"/>
  <c r="I46" i="3"/>
  <c r="Y46" i="3" s="1"/>
  <c r="I64" i="3" s="1"/>
  <c r="Y64" i="3" s="1"/>
  <c r="J46" i="3"/>
  <c r="K46" i="3"/>
  <c r="AA46" i="3" s="1"/>
  <c r="K64" i="3" s="1"/>
  <c r="AA64" i="3" s="1"/>
  <c r="L46" i="3"/>
  <c r="AB46" i="3" s="1"/>
  <c r="L64" i="3" s="1"/>
  <c r="M46" i="3"/>
  <c r="AC46" i="3" s="1"/>
  <c r="M64" i="3" s="1"/>
  <c r="AC64" i="3" s="1"/>
  <c r="N46" i="3"/>
  <c r="AD46" i="3" s="1"/>
  <c r="N64" i="3" s="1"/>
  <c r="AD64" i="3" s="1"/>
  <c r="O46" i="3"/>
  <c r="AE46" i="3" s="1"/>
  <c r="O64" i="3" s="1"/>
  <c r="AE64" i="3" s="1"/>
  <c r="P46" i="3"/>
  <c r="AF46" i="3" s="1"/>
  <c r="P64" i="3" s="1"/>
  <c r="AF64" i="3" s="1"/>
  <c r="Q46" i="3"/>
  <c r="AG46" i="3" s="1"/>
  <c r="Q64" i="3" s="1"/>
  <c r="AG64" i="3" s="1"/>
  <c r="R46" i="3"/>
  <c r="AH46" i="3" s="1"/>
  <c r="R64" i="3" s="1"/>
  <c r="AH64" i="3" s="1"/>
  <c r="E47" i="3"/>
  <c r="U47" i="3" s="1"/>
  <c r="E65" i="3" s="1"/>
  <c r="U65" i="3" s="1"/>
  <c r="F47" i="3"/>
  <c r="V47" i="3" s="1"/>
  <c r="F65" i="3" s="1"/>
  <c r="V65" i="3" s="1"/>
  <c r="G47" i="3"/>
  <c r="W47" i="3" s="1"/>
  <c r="G65" i="3" s="1"/>
  <c r="H47" i="3"/>
  <c r="X47" i="3" s="1"/>
  <c r="H65" i="3" s="1"/>
  <c r="X65" i="3" s="1"/>
  <c r="I47" i="3"/>
  <c r="Y47" i="3" s="1"/>
  <c r="I65" i="3" s="1"/>
  <c r="Y65" i="3" s="1"/>
  <c r="J47" i="3"/>
  <c r="K47" i="3"/>
  <c r="AA47" i="3" s="1"/>
  <c r="K65" i="3" s="1"/>
  <c r="AA65" i="3" s="1"/>
  <c r="L47" i="3"/>
  <c r="AB47" i="3" s="1"/>
  <c r="L65" i="3" s="1"/>
  <c r="M47" i="3"/>
  <c r="N47" i="3"/>
  <c r="AD47" i="3" s="1"/>
  <c r="N65" i="3" s="1"/>
  <c r="AD65" i="3" s="1"/>
  <c r="O47" i="3"/>
  <c r="AE47" i="3" s="1"/>
  <c r="O65" i="3" s="1"/>
  <c r="AE65" i="3" s="1"/>
  <c r="P47" i="3"/>
  <c r="AF47" i="3" s="1"/>
  <c r="P65" i="3" s="1"/>
  <c r="AF65" i="3" s="1"/>
  <c r="Q47" i="3"/>
  <c r="AG47" i="3" s="1"/>
  <c r="Q65" i="3" s="1"/>
  <c r="AG65" i="3" s="1"/>
  <c r="R47" i="3"/>
  <c r="AH47" i="3" s="1"/>
  <c r="R65" i="3" s="1"/>
  <c r="AH65" i="3" s="1"/>
  <c r="E48" i="3"/>
  <c r="U48" i="3" s="1"/>
  <c r="E66" i="3" s="1"/>
  <c r="U66" i="3" s="1"/>
  <c r="F48" i="3"/>
  <c r="V48" i="3" s="1"/>
  <c r="F66" i="3" s="1"/>
  <c r="V66" i="3" s="1"/>
  <c r="G48" i="3"/>
  <c r="W48" i="3" s="1"/>
  <c r="G66" i="3" s="1"/>
  <c r="H48" i="3"/>
  <c r="X48" i="3" s="1"/>
  <c r="H66" i="3" s="1"/>
  <c r="X66" i="3" s="1"/>
  <c r="I48" i="3"/>
  <c r="Y48" i="3" s="1"/>
  <c r="I66" i="3" s="1"/>
  <c r="Y66" i="3" s="1"/>
  <c r="J48" i="3"/>
  <c r="K48" i="3"/>
  <c r="AA48" i="3" s="1"/>
  <c r="K66" i="3" s="1"/>
  <c r="AA66" i="3" s="1"/>
  <c r="L48" i="3"/>
  <c r="AB48" i="3" s="1"/>
  <c r="L66" i="3" s="1"/>
  <c r="AB66" i="3" s="1"/>
  <c r="M48" i="3"/>
  <c r="AC48" i="3" s="1"/>
  <c r="M66" i="3" s="1"/>
  <c r="AC66" i="3" s="1"/>
  <c r="N48" i="3"/>
  <c r="AD48" i="3" s="1"/>
  <c r="N66" i="3" s="1"/>
  <c r="AD66" i="3" s="1"/>
  <c r="O48" i="3"/>
  <c r="AE48" i="3" s="1"/>
  <c r="O66" i="3" s="1"/>
  <c r="AE66" i="3" s="1"/>
  <c r="P48" i="3"/>
  <c r="AF48" i="3" s="1"/>
  <c r="P66" i="3" s="1"/>
  <c r="AF66" i="3" s="1"/>
  <c r="Q48" i="3"/>
  <c r="AG48" i="3" s="1"/>
  <c r="Q66" i="3" s="1"/>
  <c r="AG66" i="3" s="1"/>
  <c r="R48" i="3"/>
  <c r="AH48" i="3" s="1"/>
  <c r="R66" i="3" s="1"/>
  <c r="AH66" i="3" s="1"/>
  <c r="E49" i="3"/>
  <c r="U49" i="3" s="1"/>
  <c r="E67" i="3" s="1"/>
  <c r="U67" i="3" s="1"/>
  <c r="F49" i="3"/>
  <c r="V49" i="3" s="1"/>
  <c r="F67" i="3" s="1"/>
  <c r="V67" i="3" s="1"/>
  <c r="G49" i="3"/>
  <c r="W49" i="3" s="1"/>
  <c r="G67" i="3" s="1"/>
  <c r="H49" i="3"/>
  <c r="X49" i="3" s="1"/>
  <c r="H67" i="3" s="1"/>
  <c r="X67" i="3" s="1"/>
  <c r="I49" i="3"/>
  <c r="Y49" i="3" s="1"/>
  <c r="I67" i="3" s="1"/>
  <c r="Y67" i="3" s="1"/>
  <c r="J49" i="3"/>
  <c r="K49" i="3"/>
  <c r="AA49" i="3" s="1"/>
  <c r="K67" i="3" s="1"/>
  <c r="AA67" i="3" s="1"/>
  <c r="L49" i="3"/>
  <c r="AB49" i="3" s="1"/>
  <c r="M49" i="3"/>
  <c r="AC49" i="3" s="1"/>
  <c r="M67" i="3" s="1"/>
  <c r="AC67" i="3" s="1"/>
  <c r="N49" i="3"/>
  <c r="AD49" i="3" s="1"/>
  <c r="N67" i="3" s="1"/>
  <c r="AD67" i="3" s="1"/>
  <c r="O49" i="3"/>
  <c r="AE49" i="3" s="1"/>
  <c r="O67" i="3" s="1"/>
  <c r="AE67" i="3" s="1"/>
  <c r="P49" i="3"/>
  <c r="AF49" i="3" s="1"/>
  <c r="P67" i="3" s="1"/>
  <c r="AF67" i="3" s="1"/>
  <c r="Q49" i="3"/>
  <c r="AG49" i="3" s="1"/>
  <c r="Q67" i="3" s="1"/>
  <c r="AG67" i="3" s="1"/>
  <c r="R49" i="3"/>
  <c r="AH49" i="3" s="1"/>
  <c r="R67" i="3" s="1"/>
  <c r="AH67" i="3" s="1"/>
  <c r="E50" i="3"/>
  <c r="U50" i="3" s="1"/>
  <c r="E61" i="3" s="1"/>
  <c r="U61" i="3" s="1"/>
  <c r="F50" i="3"/>
  <c r="V50" i="3" s="1"/>
  <c r="F61" i="3" s="1"/>
  <c r="V61" i="3" s="1"/>
  <c r="G50" i="3"/>
  <c r="W50" i="3" s="1"/>
  <c r="G61" i="3" s="1"/>
  <c r="H50" i="3"/>
  <c r="X50" i="3" s="1"/>
  <c r="H61" i="3" s="1"/>
  <c r="X61" i="3" s="1"/>
  <c r="I50" i="3"/>
  <c r="Y50" i="3" s="1"/>
  <c r="I61" i="3" s="1"/>
  <c r="Y61" i="3" s="1"/>
  <c r="J50" i="3"/>
  <c r="K50" i="3"/>
  <c r="AA50" i="3" s="1"/>
  <c r="K61" i="3" s="1"/>
  <c r="AA61" i="3" s="1"/>
  <c r="L50" i="3"/>
  <c r="AB50" i="3" s="1"/>
  <c r="L61" i="3" s="1"/>
  <c r="AB61" i="3" s="1"/>
  <c r="M50" i="3"/>
  <c r="AC50" i="3" s="1"/>
  <c r="N50" i="3"/>
  <c r="AD50" i="3" s="1"/>
  <c r="N61" i="3" s="1"/>
  <c r="AD61" i="3" s="1"/>
  <c r="O50" i="3"/>
  <c r="AE50" i="3" s="1"/>
  <c r="O61" i="3" s="1"/>
  <c r="AE61" i="3" s="1"/>
  <c r="P50" i="3"/>
  <c r="AF50" i="3" s="1"/>
  <c r="P61" i="3" s="1"/>
  <c r="AF61" i="3" s="1"/>
  <c r="Q50" i="3"/>
  <c r="AG50" i="3" s="1"/>
  <c r="Q61" i="3" s="1"/>
  <c r="AG61" i="3" s="1"/>
  <c r="R50" i="3"/>
  <c r="AH50" i="3" s="1"/>
  <c r="R61" i="3" s="1"/>
  <c r="AH61" i="3" s="1"/>
  <c r="E51" i="3"/>
  <c r="U51" i="3" s="1"/>
  <c r="F51" i="3"/>
  <c r="V51" i="3" s="1"/>
  <c r="G51" i="3"/>
  <c r="W51" i="3" s="1"/>
  <c r="H51" i="3"/>
  <c r="X51" i="3" s="1"/>
  <c r="I51" i="3"/>
  <c r="Y51" i="3" s="1"/>
  <c r="J51" i="3"/>
  <c r="K51" i="3"/>
  <c r="AA51" i="3" s="1"/>
  <c r="L51" i="3"/>
  <c r="AB51" i="3" s="1"/>
  <c r="M51" i="3"/>
  <c r="N51" i="3"/>
  <c r="AD51" i="3" s="1"/>
  <c r="O51" i="3"/>
  <c r="AE51" i="3" s="1"/>
  <c r="P51" i="3"/>
  <c r="AF51" i="3" s="1"/>
  <c r="Q51" i="3"/>
  <c r="AG51" i="3" s="1"/>
  <c r="R51" i="3"/>
  <c r="AH51" i="3" s="1"/>
  <c r="M36" i="3"/>
  <c r="AC36" i="3" s="1"/>
  <c r="M54" i="3" s="1"/>
  <c r="AC54" i="3" s="1"/>
  <c r="N36" i="3"/>
  <c r="AD36" i="3" s="1"/>
  <c r="N54" i="3" s="1"/>
  <c r="AD54" i="3" s="1"/>
  <c r="O36" i="3"/>
  <c r="AE36" i="3" s="1"/>
  <c r="O54" i="3" s="1"/>
  <c r="AE54" i="3" s="1"/>
  <c r="P36" i="3"/>
  <c r="AF36" i="3" s="1"/>
  <c r="P54" i="3" s="1"/>
  <c r="AF54" i="3" s="1"/>
  <c r="Q36" i="3"/>
  <c r="AG36" i="3" s="1"/>
  <c r="Q54" i="3" s="1"/>
  <c r="AG54" i="3" s="1"/>
  <c r="R36" i="3"/>
  <c r="AH36" i="3" s="1"/>
  <c r="R54" i="3" s="1"/>
  <c r="AH54" i="3" s="1"/>
  <c r="L36" i="3"/>
  <c r="AB36" i="3" s="1"/>
  <c r="F36" i="3"/>
  <c r="V36" i="3" s="1"/>
  <c r="F54" i="3" s="1"/>
  <c r="V54" i="3" s="1"/>
  <c r="G36" i="3"/>
  <c r="W36" i="3" s="1"/>
  <c r="G54" i="3" s="1"/>
  <c r="W54" i="3" s="1"/>
  <c r="H36" i="3"/>
  <c r="X36" i="3" s="1"/>
  <c r="H54" i="3" s="1"/>
  <c r="X54" i="3" s="1"/>
  <c r="I36" i="3"/>
  <c r="Y36" i="3" s="1"/>
  <c r="I54" i="3" s="1"/>
  <c r="Y54" i="3" s="1"/>
  <c r="J36" i="3"/>
  <c r="Z36" i="3" s="1"/>
  <c r="J54" i="3" s="1"/>
  <c r="Z54" i="3" s="1"/>
  <c r="K36" i="3"/>
  <c r="AA36" i="3" s="1"/>
  <c r="K54" i="3" s="1"/>
  <c r="AA54" i="3" s="1"/>
  <c r="E36" i="3"/>
  <c r="U36" i="3" s="1"/>
  <c r="E54" i="3" s="1"/>
  <c r="U54" i="3" s="1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19" i="3"/>
  <c r="S18" i="3"/>
  <c r="T8" i="4"/>
  <c r="T7" i="4"/>
  <c r="T6" i="4"/>
  <c r="T5" i="4"/>
  <c r="P86" i="2" l="1"/>
  <c r="Q86" i="2"/>
  <c r="AB69" i="6"/>
  <c r="S69" i="6"/>
  <c r="AB76" i="6"/>
  <c r="AI76" i="6" s="1"/>
  <c r="S76" i="6"/>
  <c r="AB61" i="6"/>
  <c r="S61" i="6"/>
  <c r="AC60" i="6"/>
  <c r="S60" i="6"/>
  <c r="S57" i="5"/>
  <c r="S60" i="5"/>
  <c r="S56" i="5"/>
  <c r="P81" i="2"/>
  <c r="Q81" i="2"/>
  <c r="AI63" i="5"/>
  <c r="L79" i="5"/>
  <c r="AI67" i="5"/>
  <c r="L83" i="5"/>
  <c r="L78" i="5"/>
  <c r="AI62" i="5"/>
  <c r="L73" i="5"/>
  <c r="AI57" i="5"/>
  <c r="AB76" i="5"/>
  <c r="AI76" i="5" s="1"/>
  <c r="S76" i="5"/>
  <c r="S61" i="5"/>
  <c r="AB61" i="5"/>
  <c r="S67" i="5"/>
  <c r="L72" i="5"/>
  <c r="AI56" i="5"/>
  <c r="AB65" i="5"/>
  <c r="S65" i="5"/>
  <c r="AB58" i="5"/>
  <c r="S58" i="5"/>
  <c r="S66" i="5"/>
  <c r="AB66" i="5"/>
  <c r="S55" i="5"/>
  <c r="S63" i="5"/>
  <c r="L75" i="5"/>
  <c r="AI59" i="5"/>
  <c r="AI55" i="5"/>
  <c r="L71" i="5"/>
  <c r="S64" i="5"/>
  <c r="AB64" i="5"/>
  <c r="AI74" i="3"/>
  <c r="S78" i="3"/>
  <c r="AI73" i="3"/>
  <c r="AI76" i="3"/>
  <c r="AI72" i="3"/>
  <c r="AI82" i="3"/>
  <c r="AI79" i="3"/>
  <c r="AI71" i="3"/>
  <c r="AI80" i="3"/>
  <c r="AI75" i="3"/>
  <c r="AI78" i="3"/>
  <c r="AI70" i="3"/>
  <c r="S71" i="3"/>
  <c r="AI77" i="3"/>
  <c r="AI83" i="3"/>
  <c r="S70" i="3"/>
  <c r="S74" i="3"/>
  <c r="AI81" i="3"/>
  <c r="S73" i="3"/>
  <c r="S76" i="3"/>
  <c r="S79" i="3"/>
  <c r="S82" i="3"/>
  <c r="S72" i="3"/>
  <c r="S40" i="3"/>
  <c r="S39" i="3"/>
  <c r="AB65" i="3"/>
  <c r="AI43" i="3"/>
  <c r="AI37" i="3"/>
  <c r="L55" i="3"/>
  <c r="AB55" i="3" s="1"/>
  <c r="S64" i="3"/>
  <c r="AI42" i="3"/>
  <c r="L60" i="3"/>
  <c r="AB60" i="3" s="1"/>
  <c r="AI44" i="3"/>
  <c r="L62" i="3"/>
  <c r="AB62" i="3" s="1"/>
  <c r="AI50" i="3"/>
  <c r="M61" i="3"/>
  <c r="AC61" i="3" s="1"/>
  <c r="L54" i="3"/>
  <c r="AB54" i="3" s="1"/>
  <c r="AI36" i="3"/>
  <c r="S41" i="3"/>
  <c r="S38" i="3"/>
  <c r="L57" i="3"/>
  <c r="AB57" i="3" s="1"/>
  <c r="S51" i="3"/>
  <c r="S43" i="3"/>
  <c r="S48" i="3"/>
  <c r="AC41" i="3"/>
  <c r="AI41" i="3" s="1"/>
  <c r="AD38" i="3"/>
  <c r="S44" i="3"/>
  <c r="S47" i="3"/>
  <c r="S37" i="3"/>
  <c r="AI40" i="3"/>
  <c r="AI48" i="3"/>
  <c r="AC51" i="3"/>
  <c r="AI51" i="3" s="1"/>
  <c r="AC47" i="3"/>
  <c r="M65" i="3" s="1"/>
  <c r="AC65" i="3" s="1"/>
  <c r="AI49" i="3"/>
  <c r="S49" i="3"/>
  <c r="S46" i="3"/>
  <c r="S45" i="3"/>
  <c r="AB45" i="3"/>
  <c r="AC39" i="3"/>
  <c r="M57" i="3" s="1"/>
  <c r="AC57" i="3" s="1"/>
  <c r="S42" i="3"/>
  <c r="S50" i="3"/>
  <c r="L67" i="3"/>
  <c r="AB67" i="3" s="1"/>
  <c r="AI67" i="3" s="1"/>
  <c r="AI59" i="3"/>
  <c r="AI66" i="3"/>
  <c r="AI58" i="3"/>
  <c r="AB64" i="3"/>
  <c r="S59" i="3"/>
  <c r="S66" i="3"/>
  <c r="S58" i="3"/>
  <c r="AI46" i="3"/>
  <c r="S36" i="3"/>
  <c r="P87" i="2" l="1"/>
  <c r="Q87" i="2"/>
  <c r="AI61" i="6"/>
  <c r="AI60" i="6"/>
  <c r="L86" i="6"/>
  <c r="AI69" i="6"/>
  <c r="AI65" i="5"/>
  <c r="L81" i="5"/>
  <c r="AB73" i="5"/>
  <c r="AI73" i="5" s="1"/>
  <c r="S73" i="5"/>
  <c r="L80" i="5"/>
  <c r="AI64" i="5"/>
  <c r="AB83" i="5"/>
  <c r="AI83" i="5" s="1"/>
  <c r="S83" i="5"/>
  <c r="AI66" i="5"/>
  <c r="L82" i="5"/>
  <c r="S71" i="5"/>
  <c r="AB71" i="5"/>
  <c r="AI71" i="5" s="1"/>
  <c r="S75" i="5"/>
  <c r="AB75" i="5"/>
  <c r="AI75" i="5" s="1"/>
  <c r="AB79" i="5"/>
  <c r="AI79" i="5" s="1"/>
  <c r="S79" i="5"/>
  <c r="S72" i="5"/>
  <c r="AB72" i="5"/>
  <c r="AI72" i="5" s="1"/>
  <c r="S78" i="5"/>
  <c r="AB78" i="5"/>
  <c r="AI78" i="5" s="1"/>
  <c r="L77" i="5"/>
  <c r="AI61" i="5"/>
  <c r="L74" i="5"/>
  <c r="AI58" i="5"/>
  <c r="AI61" i="3"/>
  <c r="AI54" i="3"/>
  <c r="AI55" i="3"/>
  <c r="AI64" i="3"/>
  <c r="AI62" i="3"/>
  <c r="AI60" i="3"/>
  <c r="S57" i="3"/>
  <c r="AI57" i="3"/>
  <c r="S62" i="3"/>
  <c r="AI39" i="3"/>
  <c r="S55" i="3"/>
  <c r="S60" i="3"/>
  <c r="AI47" i="3"/>
  <c r="AI65" i="3"/>
  <c r="AI38" i="3"/>
  <c r="N56" i="3"/>
  <c r="S67" i="3"/>
  <c r="L63" i="3"/>
  <c r="AI45" i="3"/>
  <c r="S54" i="3"/>
  <c r="S61" i="3"/>
  <c r="S65" i="3"/>
  <c r="P88" i="2" l="1"/>
  <c r="Q88" i="2"/>
  <c r="S86" i="6"/>
  <c r="AB86" i="6"/>
  <c r="AI86" i="6" s="1"/>
  <c r="AC78" i="6"/>
  <c r="AI78" i="6" s="1"/>
  <c r="S78" i="6"/>
  <c r="AB77" i="5"/>
  <c r="AI77" i="5" s="1"/>
  <c r="S77" i="5"/>
  <c r="AB74" i="5"/>
  <c r="AI74" i="5" s="1"/>
  <c r="S74" i="5"/>
  <c r="S80" i="5"/>
  <c r="AB80" i="5"/>
  <c r="AI80" i="5" s="1"/>
  <c r="S82" i="5"/>
  <c r="AB82" i="5"/>
  <c r="AI82" i="5" s="1"/>
  <c r="AB81" i="5"/>
  <c r="AI81" i="5" s="1"/>
  <c r="S81" i="5"/>
  <c r="AB63" i="3"/>
  <c r="S63" i="3"/>
  <c r="AD56" i="3"/>
  <c r="S56" i="3"/>
  <c r="Q89" i="2" l="1"/>
  <c r="P89" i="2"/>
  <c r="AI56" i="3"/>
  <c r="AI63" i="3"/>
  <c r="P90" i="2" l="1"/>
  <c r="Q90" i="2"/>
  <c r="O24" i="2"/>
  <c r="N25" i="2" s="1"/>
  <c r="N24" i="2"/>
  <c r="M29" i="2"/>
  <c r="M30" i="2" s="1"/>
  <c r="M31" i="2" s="1"/>
  <c r="P91" i="2" l="1"/>
  <c r="Q91" i="2"/>
  <c r="O25" i="2"/>
  <c r="O26" i="2" s="1"/>
  <c r="N26" i="2"/>
  <c r="M32" i="2"/>
  <c r="M33" i="2" s="1"/>
  <c r="M34" i="2" s="1"/>
  <c r="L32" i="2"/>
  <c r="L1" i="4"/>
  <c r="M1" i="4"/>
  <c r="N1" i="4"/>
  <c r="O1" i="4"/>
  <c r="K1" i="4"/>
  <c r="P92" i="2" l="1"/>
  <c r="Q92" i="2"/>
  <c r="L33" i="2"/>
  <c r="L34" i="2" s="1"/>
  <c r="M35" i="2"/>
  <c r="L35" i="2"/>
  <c r="Q1" i="4"/>
  <c r="Q6" i="4" s="1"/>
  <c r="U6" i="4" s="1"/>
  <c r="Q93" i="2" l="1"/>
  <c r="P93" i="2"/>
  <c r="Q3" i="4"/>
  <c r="U3" i="4" s="1"/>
  <c r="M36" i="2"/>
  <c r="L36" i="2"/>
  <c r="Q5" i="4"/>
  <c r="U5" i="4" s="1"/>
  <c r="Q8" i="4"/>
  <c r="U8" i="4" s="1"/>
  <c r="Q4" i="4"/>
  <c r="U4" i="4" s="1"/>
  <c r="Q7" i="4"/>
  <c r="U7" i="4" s="1"/>
  <c r="R1" i="4"/>
  <c r="R5" i="4" s="1"/>
  <c r="V5" i="4" s="1"/>
  <c r="P94" i="2" l="1"/>
  <c r="Q94" i="2"/>
  <c r="R8" i="4"/>
  <c r="V8" i="4" s="1"/>
  <c r="R3" i="4"/>
  <c r="V3" i="4" s="1"/>
  <c r="R4" i="4"/>
  <c r="V4" i="4" s="1"/>
  <c r="R7" i="4"/>
  <c r="V7" i="4" s="1"/>
  <c r="R6" i="4"/>
  <c r="V6" i="4" s="1"/>
  <c r="L37" i="2"/>
  <c r="M37" i="2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AK14" i="1"/>
  <c r="P95" i="2" l="1"/>
  <c r="Q95" i="2"/>
  <c r="N31" i="2"/>
  <c r="O31" i="2"/>
  <c r="L38" i="2"/>
  <c r="M38" i="2"/>
  <c r="AJ14" i="1"/>
  <c r="AI13" i="1"/>
  <c r="AH13" i="1"/>
  <c r="P96" i="2" l="1"/>
  <c r="Q96" i="2"/>
  <c r="N32" i="2"/>
  <c r="O32" i="2"/>
  <c r="M39" i="2"/>
  <c r="L39" i="2"/>
  <c r="L40" i="2" s="1"/>
  <c r="AB96" i="1"/>
  <c r="W87" i="1"/>
  <c r="W85" i="1"/>
  <c r="W84" i="1"/>
  <c r="W83" i="1"/>
  <c r="W71" i="1"/>
  <c r="W69" i="1"/>
  <c r="W68" i="1"/>
  <c r="W67" i="1"/>
  <c r="Z64" i="1"/>
  <c r="Z63" i="1"/>
  <c r="Z62" i="1"/>
  <c r="Z61" i="1"/>
  <c r="AG64" i="1"/>
  <c r="AG63" i="1"/>
  <c r="AG62" i="1"/>
  <c r="AG61" i="1"/>
  <c r="W55" i="1"/>
  <c r="W53" i="1"/>
  <c r="W52" i="1"/>
  <c r="W51" i="1"/>
  <c r="W39" i="1"/>
  <c r="W37" i="1"/>
  <c r="W36" i="1"/>
  <c r="W35" i="1"/>
  <c r="AC48" i="1"/>
  <c r="AC47" i="1"/>
  <c r="AH32" i="1"/>
  <c r="AH31" i="1"/>
  <c r="AH30" i="1"/>
  <c r="AH29" i="1"/>
  <c r="W20" i="1"/>
  <c r="W21" i="1"/>
  <c r="W23" i="1"/>
  <c r="W19" i="1"/>
  <c r="Q97" i="2" l="1"/>
  <c r="P97" i="2"/>
  <c r="N33" i="2"/>
  <c r="O33" i="2"/>
  <c r="M40" i="2"/>
  <c r="L41" i="2" s="1"/>
  <c r="AB94" i="1"/>
  <c r="AB93" i="1"/>
  <c r="P98" i="2" l="1"/>
  <c r="Q98" i="2"/>
  <c r="O34" i="2"/>
  <c r="N34" i="2"/>
  <c r="M41" i="2"/>
  <c r="L42" i="2" s="1"/>
  <c r="Z72" i="1"/>
  <c r="AA72" i="1"/>
  <c r="AB72" i="1"/>
  <c r="Z73" i="1"/>
  <c r="AA73" i="1"/>
  <c r="AB73" i="1"/>
  <c r="Z74" i="1"/>
  <c r="G90" i="1" s="1"/>
  <c r="Z90" i="1" s="1"/>
  <c r="AA74" i="1"/>
  <c r="AB74" i="1"/>
  <c r="Z75" i="1"/>
  <c r="G91" i="1" s="1"/>
  <c r="Z91" i="1" s="1"/>
  <c r="AA75" i="1"/>
  <c r="AB75" i="1"/>
  <c r="Z76" i="1"/>
  <c r="AA76" i="1"/>
  <c r="H92" i="1" s="1"/>
  <c r="AA92" i="1" s="1"/>
  <c r="AB76" i="1"/>
  <c r="AB77" i="1"/>
  <c r="Z78" i="1"/>
  <c r="G94" i="1" s="1"/>
  <c r="Z94" i="1" s="1"/>
  <c r="AB78" i="1"/>
  <c r="AC80" i="1"/>
  <c r="AC79" i="1"/>
  <c r="J95" i="1" s="1"/>
  <c r="AC95" i="1" s="1"/>
  <c r="AC78" i="1"/>
  <c r="J94" i="1" s="1"/>
  <c r="AC94" i="1" s="1"/>
  <c r="AC77" i="1"/>
  <c r="G77" i="1"/>
  <c r="Z77" i="1" s="1"/>
  <c r="G93" i="1" s="1"/>
  <c r="Z93" i="1" s="1"/>
  <c r="Z60" i="1"/>
  <c r="Z59" i="1"/>
  <c r="G75" i="1"/>
  <c r="J64" i="1"/>
  <c r="AC64" i="1" s="1"/>
  <c r="J80" i="1" s="1"/>
  <c r="J63" i="1"/>
  <c r="AC63" i="1" s="1"/>
  <c r="J79" i="1" s="1"/>
  <c r="R45" i="1"/>
  <c r="R46" i="1"/>
  <c r="K45" i="1"/>
  <c r="K48" i="1"/>
  <c r="H47" i="1"/>
  <c r="AA47" i="1" s="1"/>
  <c r="H63" i="1" s="1"/>
  <c r="AA63" i="1" s="1"/>
  <c r="H79" i="1" s="1"/>
  <c r="AA79" i="1" s="1"/>
  <c r="K32" i="2"/>
  <c r="K33" i="2" s="1"/>
  <c r="J32" i="2"/>
  <c r="J33" i="2" s="1"/>
  <c r="Q24" i="2"/>
  <c r="Q25" i="2" s="1"/>
  <c r="Q26" i="2" s="1"/>
  <c r="Q27" i="2" s="1"/>
  <c r="P24" i="2"/>
  <c r="P25" i="2" s="1"/>
  <c r="I22" i="2"/>
  <c r="I23" i="2" s="1"/>
  <c r="H22" i="2"/>
  <c r="G19" i="2"/>
  <c r="G20" i="2" s="1"/>
  <c r="F19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C4" i="2"/>
  <c r="B4" i="2" s="1"/>
  <c r="AB92" i="1"/>
  <c r="G92" i="1"/>
  <c r="Z92" i="1" s="1"/>
  <c r="AB91" i="1"/>
  <c r="AB90" i="1"/>
  <c r="AO89" i="1"/>
  <c r="AB89" i="1"/>
  <c r="AO88" i="1"/>
  <c r="AN88" i="1"/>
  <c r="AB88" i="1"/>
  <c r="AK87" i="1"/>
  <c r="AG87" i="1"/>
  <c r="AF87" i="1"/>
  <c r="AB87" i="1"/>
  <c r="Z87" i="1"/>
  <c r="Y87" i="1"/>
  <c r="AK86" i="1"/>
  <c r="AG86" i="1"/>
  <c r="AF86" i="1"/>
  <c r="AB86" i="1"/>
  <c r="Z86" i="1"/>
  <c r="Y86" i="1"/>
  <c r="AK85" i="1"/>
  <c r="AH85" i="1"/>
  <c r="AF85" i="1"/>
  <c r="AB85" i="1"/>
  <c r="AA85" i="1"/>
  <c r="Y85" i="1"/>
  <c r="AH84" i="1"/>
  <c r="AF84" i="1"/>
  <c r="AB84" i="1"/>
  <c r="AA84" i="1"/>
  <c r="Y84" i="1"/>
  <c r="AK83" i="1"/>
  <c r="AF83" i="1"/>
  <c r="AE83" i="1"/>
  <c r="AB83" i="1"/>
  <c r="Y83" i="1"/>
  <c r="X83" i="1"/>
  <c r="J96" i="1"/>
  <c r="AC96" i="1" s="1"/>
  <c r="G79" i="1"/>
  <c r="Z79" i="1" s="1"/>
  <c r="G95" i="1" s="1"/>
  <c r="Z95" i="1" s="1"/>
  <c r="G78" i="1"/>
  <c r="J93" i="1"/>
  <c r="AC93" i="1" s="1"/>
  <c r="AH76" i="1"/>
  <c r="O92" i="1" s="1"/>
  <c r="AH92" i="1" s="1"/>
  <c r="K76" i="1"/>
  <c r="AD76" i="1" s="1"/>
  <c r="K92" i="1" s="1"/>
  <c r="G76" i="1"/>
  <c r="AD75" i="1"/>
  <c r="K91" i="1" s="1"/>
  <c r="AF74" i="1"/>
  <c r="M90" i="1" s="1"/>
  <c r="AF90" i="1" s="1"/>
  <c r="Y74" i="1"/>
  <c r="F90" i="1" s="1"/>
  <c r="Y90" i="1" s="1"/>
  <c r="J74" i="1"/>
  <c r="AC74" i="1" s="1"/>
  <c r="J90" i="1" s="1"/>
  <c r="AC90" i="1" s="1"/>
  <c r="AJ73" i="1"/>
  <c r="Q89" i="1" s="1"/>
  <c r="AJ89" i="1" s="1"/>
  <c r="G89" i="1"/>
  <c r="Z89" i="1" s="1"/>
  <c r="AO72" i="1"/>
  <c r="AC72" i="1"/>
  <c r="J88" i="1" s="1"/>
  <c r="AC88" i="1" s="1"/>
  <c r="G88" i="1"/>
  <c r="Z88" i="1" s="1"/>
  <c r="G72" i="1"/>
  <c r="G80" i="1"/>
  <c r="Z80" i="1" s="1"/>
  <c r="G96" i="1" s="1"/>
  <c r="Z96" i="1" s="1"/>
  <c r="J62" i="1"/>
  <c r="AC62" i="1" s="1"/>
  <c r="J78" i="1" s="1"/>
  <c r="AK60" i="1"/>
  <c r="R76" i="1" s="1"/>
  <c r="AK76" i="1" s="1"/>
  <c r="R92" i="1" s="1"/>
  <c r="AK92" i="1" s="1"/>
  <c r="AH60" i="1"/>
  <c r="O76" i="1" s="1"/>
  <c r="AG60" i="1"/>
  <c r="N76" i="1" s="1"/>
  <c r="AG76" i="1" s="1"/>
  <c r="N92" i="1" s="1"/>
  <c r="AG92" i="1" s="1"/>
  <c r="AD60" i="1"/>
  <c r="AA60" i="1"/>
  <c r="H76" i="1" s="1"/>
  <c r="AK59" i="1"/>
  <c r="R75" i="1" s="1"/>
  <c r="AK75" i="1" s="1"/>
  <c r="R91" i="1" s="1"/>
  <c r="AK91" i="1" s="1"/>
  <c r="AH59" i="1"/>
  <c r="O75" i="1" s="1"/>
  <c r="AH75" i="1" s="1"/>
  <c r="O91" i="1" s="1"/>
  <c r="AH91" i="1" s="1"/>
  <c r="AD59" i="1"/>
  <c r="K75" i="1" s="1"/>
  <c r="AA59" i="1"/>
  <c r="H75" i="1" s="1"/>
  <c r="H91" i="1" s="1"/>
  <c r="AA91" i="1" s="1"/>
  <c r="G59" i="1"/>
  <c r="AJ58" i="1"/>
  <c r="Q74" i="1" s="1"/>
  <c r="AJ74" i="1" s="1"/>
  <c r="Q90" i="1" s="1"/>
  <c r="AJ90" i="1" s="1"/>
  <c r="AF58" i="1"/>
  <c r="M74" i="1" s="1"/>
  <c r="AC58" i="1"/>
  <c r="G74" i="1"/>
  <c r="Y58" i="1"/>
  <c r="F74" i="1" s="1"/>
  <c r="AJ57" i="1"/>
  <c r="Q73" i="1" s="1"/>
  <c r="AF57" i="1"/>
  <c r="M73" i="1" s="1"/>
  <c r="AF73" i="1" s="1"/>
  <c r="M89" i="1" s="1"/>
  <c r="AF89" i="1" s="1"/>
  <c r="AC57" i="1"/>
  <c r="J73" i="1" s="1"/>
  <c r="AC73" i="1" s="1"/>
  <c r="J89" i="1" s="1"/>
  <c r="AC89" i="1" s="1"/>
  <c r="G73" i="1"/>
  <c r="Y57" i="1"/>
  <c r="F73" i="1" s="1"/>
  <c r="Y73" i="1" s="1"/>
  <c r="F89" i="1" s="1"/>
  <c r="Y89" i="1" s="1"/>
  <c r="AJ56" i="1"/>
  <c r="Q72" i="1" s="1"/>
  <c r="AJ72" i="1" s="1"/>
  <c r="Q88" i="1" s="1"/>
  <c r="AJ88" i="1" s="1"/>
  <c r="AF56" i="1"/>
  <c r="M72" i="1" s="1"/>
  <c r="AF72" i="1" s="1"/>
  <c r="M88" i="1" s="1"/>
  <c r="AF88" i="1" s="1"/>
  <c r="AC56" i="1"/>
  <c r="J72" i="1" s="1"/>
  <c r="Y56" i="1"/>
  <c r="F72" i="1" s="1"/>
  <c r="Y72" i="1" s="1"/>
  <c r="F88" i="1" s="1"/>
  <c r="Y88" i="1" s="1"/>
  <c r="AA54" i="1"/>
  <c r="H48" i="1"/>
  <c r="AA48" i="1" s="1"/>
  <c r="H64" i="1" s="1"/>
  <c r="AA64" i="1" s="1"/>
  <c r="H80" i="1" s="1"/>
  <c r="AA80" i="1" s="1"/>
  <c r="M47" i="1"/>
  <c r="AF47" i="1" s="1"/>
  <c r="M63" i="1" s="1"/>
  <c r="AF63" i="1" s="1"/>
  <c r="M79" i="1" s="1"/>
  <c r="AF79" i="1" s="1"/>
  <c r="M95" i="1" s="1"/>
  <c r="AF95" i="1" s="1"/>
  <c r="F47" i="1"/>
  <c r="Y47" i="1" s="1"/>
  <c r="F63" i="1" s="1"/>
  <c r="Y63" i="1" s="1"/>
  <c r="F79" i="1" s="1"/>
  <c r="Y79" i="1" s="1"/>
  <c r="F95" i="1" s="1"/>
  <c r="Y95" i="1" s="1"/>
  <c r="E47" i="1"/>
  <c r="X47" i="1" s="1"/>
  <c r="E63" i="1" s="1"/>
  <c r="X63" i="1" s="1"/>
  <c r="E79" i="1" s="1"/>
  <c r="X79" i="1" s="1"/>
  <c r="E95" i="1" s="1"/>
  <c r="X95" i="1" s="1"/>
  <c r="AG46" i="1"/>
  <c r="N62" i="1" s="1"/>
  <c r="N78" i="1" s="1"/>
  <c r="AG78" i="1" s="1"/>
  <c r="N94" i="1" s="1"/>
  <c r="AG94" i="1" s="1"/>
  <c r="Y46" i="1"/>
  <c r="F62" i="1" s="1"/>
  <c r="Y62" i="1" s="1"/>
  <c r="F78" i="1" s="1"/>
  <c r="Y78" i="1" s="1"/>
  <c r="F94" i="1" s="1"/>
  <c r="Y94" i="1" s="1"/>
  <c r="X46" i="1"/>
  <c r="E62" i="1" s="1"/>
  <c r="X62" i="1" s="1"/>
  <c r="E78" i="1" s="1"/>
  <c r="X78" i="1" s="1"/>
  <c r="E94" i="1" s="1"/>
  <c r="X94" i="1" s="1"/>
  <c r="O46" i="1"/>
  <c r="AH46" i="1" s="1"/>
  <c r="O62" i="1" s="1"/>
  <c r="AH62" i="1" s="1"/>
  <c r="O78" i="1" s="1"/>
  <c r="AH78" i="1" s="1"/>
  <c r="O94" i="1" s="1"/>
  <c r="AH94" i="1" s="1"/>
  <c r="L46" i="1"/>
  <c r="AE46" i="1" s="1"/>
  <c r="H46" i="1"/>
  <c r="AA46" i="1" s="1"/>
  <c r="H62" i="1" s="1"/>
  <c r="AA62" i="1" s="1"/>
  <c r="H78" i="1" s="1"/>
  <c r="G46" i="1"/>
  <c r="Z46" i="1" s="1"/>
  <c r="G62" i="1" s="1"/>
  <c r="E46" i="1"/>
  <c r="AK45" i="1"/>
  <c r="R61" i="1" s="1"/>
  <c r="AK61" i="1" s="1"/>
  <c r="R77" i="1" s="1"/>
  <c r="AK77" i="1" s="1"/>
  <c r="R93" i="1" s="1"/>
  <c r="AK93" i="1" s="1"/>
  <c r="AD45" i="1"/>
  <c r="K61" i="1" s="1"/>
  <c r="AD61" i="1" s="1"/>
  <c r="K77" i="1" s="1"/>
  <c r="AD77" i="1" s="1"/>
  <c r="K93" i="1" s="1"/>
  <c r="J61" i="1"/>
  <c r="AC61" i="1" s="1"/>
  <c r="J77" i="1" s="1"/>
  <c r="L45" i="1"/>
  <c r="I45" i="1"/>
  <c r="AB45" i="1" s="1"/>
  <c r="I61" i="1" s="1"/>
  <c r="AB61" i="1" s="1"/>
  <c r="I77" i="1" s="1"/>
  <c r="H45" i="1"/>
  <c r="AA45" i="1" s="1"/>
  <c r="H61" i="1" s="1"/>
  <c r="AA61" i="1" s="1"/>
  <c r="H77" i="1" s="1"/>
  <c r="AA77" i="1" s="1"/>
  <c r="AK44" i="1"/>
  <c r="AF44" i="1"/>
  <c r="M60" i="1" s="1"/>
  <c r="AF60" i="1" s="1"/>
  <c r="M76" i="1" s="1"/>
  <c r="AF76" i="1" s="1"/>
  <c r="M92" i="1" s="1"/>
  <c r="AF92" i="1" s="1"/>
  <c r="AD44" i="1"/>
  <c r="AC44" i="1"/>
  <c r="J60" i="1" s="1"/>
  <c r="AC60" i="1" s="1"/>
  <c r="J76" i="1" s="1"/>
  <c r="X44" i="1"/>
  <c r="E60" i="1" s="1"/>
  <c r="X60" i="1" s="1"/>
  <c r="E76" i="1" s="1"/>
  <c r="X76" i="1" s="1"/>
  <c r="E92" i="1" s="1"/>
  <c r="X92" i="1" s="1"/>
  <c r="N44" i="1"/>
  <c r="AG44" i="1" s="1"/>
  <c r="M44" i="1"/>
  <c r="L44" i="1"/>
  <c r="J44" i="1"/>
  <c r="E44" i="1"/>
  <c r="AE43" i="1"/>
  <c r="L59" i="1" s="1"/>
  <c r="Y43" i="1"/>
  <c r="F59" i="1" s="1"/>
  <c r="Y59" i="1" s="1"/>
  <c r="F75" i="1" s="1"/>
  <c r="Y75" i="1" s="1"/>
  <c r="F91" i="1" s="1"/>
  <c r="Y91" i="1" s="1"/>
  <c r="R43" i="1"/>
  <c r="AK43" i="1" s="1"/>
  <c r="M43" i="1"/>
  <c r="AF43" i="1" s="1"/>
  <c r="M59" i="1" s="1"/>
  <c r="AF59" i="1" s="1"/>
  <c r="M75" i="1" s="1"/>
  <c r="AF75" i="1" s="1"/>
  <c r="M91" i="1" s="1"/>
  <c r="AF91" i="1" s="1"/>
  <c r="J43" i="1"/>
  <c r="AC43" i="1" s="1"/>
  <c r="J59" i="1" s="1"/>
  <c r="AC59" i="1" s="1"/>
  <c r="J75" i="1" s="1"/>
  <c r="E43" i="1"/>
  <c r="X43" i="1" s="1"/>
  <c r="E59" i="1" s="1"/>
  <c r="X59" i="1" s="1"/>
  <c r="E75" i="1" s="1"/>
  <c r="X75" i="1" s="1"/>
  <c r="E91" i="1" s="1"/>
  <c r="X91" i="1" s="1"/>
  <c r="N42" i="1"/>
  <c r="AG42" i="1" s="1"/>
  <c r="K42" i="1"/>
  <c r="AD42" i="1" s="1"/>
  <c r="K58" i="1" s="1"/>
  <c r="AD58" i="1" s="1"/>
  <c r="K74" i="1" s="1"/>
  <c r="AD74" i="1" s="1"/>
  <c r="K90" i="1" s="1"/>
  <c r="I42" i="1"/>
  <c r="AB42" i="1" s="1"/>
  <c r="I58" i="1" s="1"/>
  <c r="AB58" i="1" s="1"/>
  <c r="I74" i="1" s="1"/>
  <c r="I90" i="1" s="1"/>
  <c r="AF41" i="1"/>
  <c r="N41" i="1"/>
  <c r="AG41" i="1" s="1"/>
  <c r="M41" i="1"/>
  <c r="L41" i="1"/>
  <c r="E41" i="1"/>
  <c r="X41" i="1" s="1"/>
  <c r="E57" i="1" s="1"/>
  <c r="X57" i="1" s="1"/>
  <c r="E73" i="1" s="1"/>
  <c r="X73" i="1" s="1"/>
  <c r="E89" i="1" s="1"/>
  <c r="X89" i="1" s="1"/>
  <c r="AI40" i="1"/>
  <c r="P56" i="1" s="1"/>
  <c r="AI56" i="1" s="1"/>
  <c r="P72" i="1" s="1"/>
  <c r="AI72" i="1" s="1"/>
  <c r="P88" i="1" s="1"/>
  <c r="AI88" i="1" s="1"/>
  <c r="Y40" i="1"/>
  <c r="O40" i="1"/>
  <c r="AH40" i="1" s="1"/>
  <c r="O56" i="1" s="1"/>
  <c r="AH56" i="1" s="1"/>
  <c r="O72" i="1" s="1"/>
  <c r="AH72" i="1" s="1"/>
  <c r="O88" i="1" s="1"/>
  <c r="AH88" i="1" s="1"/>
  <c r="L40" i="1"/>
  <c r="AE40" i="1" s="1"/>
  <c r="G40" i="1"/>
  <c r="Z40" i="1" s="1"/>
  <c r="E40" i="1"/>
  <c r="X40" i="1" s="1"/>
  <c r="E56" i="1" s="1"/>
  <c r="X56" i="1" s="1"/>
  <c r="E72" i="1" s="1"/>
  <c r="X72" i="1" s="1"/>
  <c r="E88" i="1" s="1"/>
  <c r="X88" i="1" s="1"/>
  <c r="AO39" i="1"/>
  <c r="AE39" i="1"/>
  <c r="P39" i="1"/>
  <c r="AI39" i="1" s="1"/>
  <c r="P55" i="1" s="1"/>
  <c r="AI55" i="1" s="1"/>
  <c r="N39" i="1"/>
  <c r="AG39" i="1" s="1"/>
  <c r="N55" i="1" s="1"/>
  <c r="AG55" i="1" s="1"/>
  <c r="N71" i="1" s="1"/>
  <c r="AG71" i="1" s="1"/>
  <c r="M39" i="1"/>
  <c r="AF39" i="1" s="1"/>
  <c r="M55" i="1" s="1"/>
  <c r="AF55" i="1" s="1"/>
  <c r="M71" i="1" s="1"/>
  <c r="AF71" i="1" s="1"/>
  <c r="L39" i="1"/>
  <c r="K39" i="1"/>
  <c r="AD39" i="1" s="1"/>
  <c r="K55" i="1" s="1"/>
  <c r="AD55" i="1" s="1"/>
  <c r="K71" i="1" s="1"/>
  <c r="AD71" i="1" s="1"/>
  <c r="F39" i="1"/>
  <c r="Y39" i="1" s="1"/>
  <c r="F55" i="1" s="1"/>
  <c r="Y55" i="1" s="1"/>
  <c r="F71" i="1" s="1"/>
  <c r="Y71" i="1" s="1"/>
  <c r="AH38" i="1"/>
  <c r="O54" i="1" s="1"/>
  <c r="AH54" i="1" s="1"/>
  <c r="AE38" i="1"/>
  <c r="L54" i="1" s="1"/>
  <c r="R38" i="1"/>
  <c r="AK38" i="1" s="1"/>
  <c r="R54" i="1" s="1"/>
  <c r="AK54" i="1" s="1"/>
  <c r="R70" i="1" s="1"/>
  <c r="AK70" i="1" s="1"/>
  <c r="N38" i="1"/>
  <c r="AG38" i="1" s="1"/>
  <c r="N54" i="1" s="1"/>
  <c r="AG54" i="1" s="1"/>
  <c r="N70" i="1" s="1"/>
  <c r="AG70" i="1" s="1"/>
  <c r="L38" i="1"/>
  <c r="F38" i="1"/>
  <c r="Y38" i="1" s="1"/>
  <c r="F54" i="1" s="1"/>
  <c r="Y54" i="1" s="1"/>
  <c r="F70" i="1" s="1"/>
  <c r="Y70" i="1" s="1"/>
  <c r="P37" i="1"/>
  <c r="AI37" i="1" s="1"/>
  <c r="P53" i="1" s="1"/>
  <c r="AI53" i="1" s="1"/>
  <c r="O37" i="1"/>
  <c r="AH37" i="1" s="1"/>
  <c r="O53" i="1" s="1"/>
  <c r="AH53" i="1" s="1"/>
  <c r="O69" i="1" s="1"/>
  <c r="AH69" i="1" s="1"/>
  <c r="L37" i="1"/>
  <c r="G37" i="1"/>
  <c r="Z37" i="1" s="1"/>
  <c r="G53" i="1" s="1"/>
  <c r="Z53" i="1" s="1"/>
  <c r="AD36" i="1"/>
  <c r="K52" i="1" s="1"/>
  <c r="AD52" i="1" s="1"/>
  <c r="K68" i="1" s="1"/>
  <c r="AD68" i="1" s="1"/>
  <c r="Y36" i="1"/>
  <c r="F52" i="1" s="1"/>
  <c r="Y52" i="1" s="1"/>
  <c r="F68" i="1" s="1"/>
  <c r="Y68" i="1" s="1"/>
  <c r="P36" i="1"/>
  <c r="AI36" i="1" s="1"/>
  <c r="P52" i="1" s="1"/>
  <c r="AI52" i="1" s="1"/>
  <c r="O36" i="1"/>
  <c r="AH36" i="1" s="1"/>
  <c r="O52" i="1" s="1"/>
  <c r="AH52" i="1" s="1"/>
  <c r="O68" i="1" s="1"/>
  <c r="AH68" i="1" s="1"/>
  <c r="N36" i="1"/>
  <c r="AG36" i="1" s="1"/>
  <c r="N52" i="1" s="1"/>
  <c r="AG52" i="1" s="1"/>
  <c r="G36" i="1"/>
  <c r="Z36" i="1" s="1"/>
  <c r="G52" i="1" s="1"/>
  <c r="Z52" i="1" s="1"/>
  <c r="F36" i="1"/>
  <c r="AH35" i="1"/>
  <c r="O51" i="1" s="1"/>
  <c r="AH51" i="1" s="1"/>
  <c r="N35" i="1"/>
  <c r="AG35" i="1" s="1"/>
  <c r="N51" i="1" s="1"/>
  <c r="AG51" i="1" s="1"/>
  <c r="L35" i="1"/>
  <c r="AE35" i="1" s="1"/>
  <c r="H35" i="1"/>
  <c r="AA35" i="1" s="1"/>
  <c r="H51" i="1" s="1"/>
  <c r="AA51" i="1" s="1"/>
  <c r="F35" i="1"/>
  <c r="Y35" i="1" s="1"/>
  <c r="F51" i="1" s="1"/>
  <c r="Y51" i="1" s="1"/>
  <c r="F67" i="1" s="1"/>
  <c r="Y67" i="1" s="1"/>
  <c r="E35" i="1"/>
  <c r="X35" i="1" s="1"/>
  <c r="E51" i="1" s="1"/>
  <c r="X51" i="1" s="1"/>
  <c r="E67" i="1" s="1"/>
  <c r="X67" i="1" s="1"/>
  <c r="AK32" i="1"/>
  <c r="AJ32" i="1"/>
  <c r="Q48" i="1" s="1"/>
  <c r="AJ48" i="1" s="1"/>
  <c r="Q64" i="1" s="1"/>
  <c r="AJ64" i="1" s="1"/>
  <c r="Q80" i="1" s="1"/>
  <c r="AJ80" i="1" s="1"/>
  <c r="Q96" i="1" s="1"/>
  <c r="AJ96" i="1" s="1"/>
  <c r="AI32" i="1"/>
  <c r="P48" i="1" s="1"/>
  <c r="AI48" i="1" s="1"/>
  <c r="P64" i="1" s="1"/>
  <c r="AI64" i="1" s="1"/>
  <c r="P80" i="1" s="1"/>
  <c r="AI80" i="1" s="1"/>
  <c r="P96" i="1" s="1"/>
  <c r="AI96" i="1" s="1"/>
  <c r="O48" i="1"/>
  <c r="AH48" i="1" s="1"/>
  <c r="O64" i="1" s="1"/>
  <c r="AH64" i="1" s="1"/>
  <c r="O80" i="1" s="1"/>
  <c r="AH80" i="1" s="1"/>
  <c r="O96" i="1" s="1"/>
  <c r="AH96" i="1" s="1"/>
  <c r="AG32" i="1"/>
  <c r="N48" i="1" s="1"/>
  <c r="AG48" i="1" s="1"/>
  <c r="N64" i="1" s="1"/>
  <c r="N80" i="1" s="1"/>
  <c r="AG80" i="1" s="1"/>
  <c r="N96" i="1" s="1"/>
  <c r="AG96" i="1" s="1"/>
  <c r="AF32" i="1"/>
  <c r="M48" i="1" s="1"/>
  <c r="AF48" i="1" s="1"/>
  <c r="M64" i="1" s="1"/>
  <c r="AF64" i="1" s="1"/>
  <c r="M80" i="1" s="1"/>
  <c r="AF80" i="1" s="1"/>
  <c r="M96" i="1" s="1"/>
  <c r="AF96" i="1" s="1"/>
  <c r="AE32" i="1"/>
  <c r="L48" i="1" s="1"/>
  <c r="AD32" i="1"/>
  <c r="AC32" i="1"/>
  <c r="J48" i="1" s="1"/>
  <c r="AB32" i="1"/>
  <c r="I48" i="1" s="1"/>
  <c r="AB48" i="1" s="1"/>
  <c r="I64" i="1" s="1"/>
  <c r="AB64" i="1" s="1"/>
  <c r="I80" i="1" s="1"/>
  <c r="Z32" i="1"/>
  <c r="G48" i="1" s="1"/>
  <c r="Z48" i="1" s="1"/>
  <c r="G64" i="1" s="1"/>
  <c r="Y32" i="1"/>
  <c r="F48" i="1" s="1"/>
  <c r="Y48" i="1" s="1"/>
  <c r="F64" i="1" s="1"/>
  <c r="Y64" i="1" s="1"/>
  <c r="F80" i="1" s="1"/>
  <c r="Y80" i="1" s="1"/>
  <c r="F96" i="1" s="1"/>
  <c r="Y96" i="1" s="1"/>
  <c r="X32" i="1"/>
  <c r="E48" i="1" s="1"/>
  <c r="X48" i="1" s="1"/>
  <c r="E64" i="1" s="1"/>
  <c r="X64" i="1" s="1"/>
  <c r="E80" i="1" s="1"/>
  <c r="X80" i="1" s="1"/>
  <c r="E96" i="1" s="1"/>
  <c r="X96" i="1" s="1"/>
  <c r="S32" i="1"/>
  <c r="AK31" i="1"/>
  <c r="R47" i="1" s="1"/>
  <c r="AJ31" i="1"/>
  <c r="Q47" i="1" s="1"/>
  <c r="AJ47" i="1" s="1"/>
  <c r="Q63" i="1" s="1"/>
  <c r="AJ63" i="1" s="1"/>
  <c r="Q79" i="1" s="1"/>
  <c r="AJ79" i="1" s="1"/>
  <c r="Q95" i="1" s="1"/>
  <c r="AJ95" i="1" s="1"/>
  <c r="AI31" i="1"/>
  <c r="P47" i="1" s="1"/>
  <c r="AI47" i="1" s="1"/>
  <c r="P63" i="1" s="1"/>
  <c r="AI63" i="1" s="1"/>
  <c r="P79" i="1" s="1"/>
  <c r="AI79" i="1" s="1"/>
  <c r="P95" i="1" s="1"/>
  <c r="AI95" i="1" s="1"/>
  <c r="O47" i="1"/>
  <c r="AH47" i="1" s="1"/>
  <c r="O63" i="1" s="1"/>
  <c r="AH63" i="1" s="1"/>
  <c r="O79" i="1" s="1"/>
  <c r="AH79" i="1" s="1"/>
  <c r="O95" i="1" s="1"/>
  <c r="AH95" i="1" s="1"/>
  <c r="AG31" i="1"/>
  <c r="N47" i="1" s="1"/>
  <c r="AG47" i="1" s="1"/>
  <c r="N63" i="1" s="1"/>
  <c r="N79" i="1" s="1"/>
  <c r="AG79" i="1" s="1"/>
  <c r="N95" i="1" s="1"/>
  <c r="AG95" i="1" s="1"/>
  <c r="AF31" i="1"/>
  <c r="AE31" i="1"/>
  <c r="L47" i="1" s="1"/>
  <c r="AE47" i="1" s="1"/>
  <c r="L63" i="1" s="1"/>
  <c r="AD31" i="1"/>
  <c r="K47" i="1" s="1"/>
  <c r="AC31" i="1"/>
  <c r="J47" i="1" s="1"/>
  <c r="AB31" i="1"/>
  <c r="I47" i="1" s="1"/>
  <c r="AB47" i="1" s="1"/>
  <c r="I63" i="1" s="1"/>
  <c r="AB63" i="1" s="1"/>
  <c r="I79" i="1" s="1"/>
  <c r="AB79" i="1" s="1"/>
  <c r="Z31" i="1"/>
  <c r="G47" i="1" s="1"/>
  <c r="Z47" i="1" s="1"/>
  <c r="G63" i="1" s="1"/>
  <c r="Y31" i="1"/>
  <c r="X31" i="1"/>
  <c r="S31" i="1"/>
  <c r="AK30" i="1"/>
  <c r="AK46" i="1" s="1"/>
  <c r="R62" i="1" s="1"/>
  <c r="AK62" i="1" s="1"/>
  <c r="R78" i="1" s="1"/>
  <c r="AK78" i="1" s="1"/>
  <c r="R94" i="1" s="1"/>
  <c r="AK94" i="1" s="1"/>
  <c r="AJ30" i="1"/>
  <c r="Q46" i="1" s="1"/>
  <c r="AJ46" i="1" s="1"/>
  <c r="Q62" i="1" s="1"/>
  <c r="AJ62" i="1" s="1"/>
  <c r="Q78" i="1" s="1"/>
  <c r="AJ78" i="1" s="1"/>
  <c r="Q94" i="1" s="1"/>
  <c r="AJ94" i="1" s="1"/>
  <c r="AI30" i="1"/>
  <c r="P46" i="1" s="1"/>
  <c r="AI46" i="1" s="1"/>
  <c r="P62" i="1" s="1"/>
  <c r="AI62" i="1" s="1"/>
  <c r="P78" i="1" s="1"/>
  <c r="AI78" i="1" s="1"/>
  <c r="P94" i="1" s="1"/>
  <c r="AI94" i="1" s="1"/>
  <c r="AG30" i="1"/>
  <c r="N46" i="1" s="1"/>
  <c r="AF30" i="1"/>
  <c r="M46" i="1" s="1"/>
  <c r="AE30" i="1"/>
  <c r="AD30" i="1"/>
  <c r="AC30" i="1"/>
  <c r="J46" i="1" s="1"/>
  <c r="AB30" i="1"/>
  <c r="I46" i="1" s="1"/>
  <c r="AB46" i="1" s="1"/>
  <c r="I62" i="1" s="1"/>
  <c r="AB62" i="1" s="1"/>
  <c r="I78" i="1" s="1"/>
  <c r="Z30" i="1"/>
  <c r="Y30" i="1"/>
  <c r="F46" i="1" s="1"/>
  <c r="X30" i="1"/>
  <c r="S30" i="1"/>
  <c r="AK29" i="1"/>
  <c r="AJ29" i="1"/>
  <c r="Q45" i="1" s="1"/>
  <c r="AJ45" i="1" s="1"/>
  <c r="Q61" i="1" s="1"/>
  <c r="AJ61" i="1" s="1"/>
  <c r="Q77" i="1" s="1"/>
  <c r="AJ77" i="1" s="1"/>
  <c r="Q93" i="1" s="1"/>
  <c r="AJ93" i="1" s="1"/>
  <c r="AI29" i="1"/>
  <c r="P45" i="1" s="1"/>
  <c r="AI45" i="1" s="1"/>
  <c r="P61" i="1" s="1"/>
  <c r="AI61" i="1" s="1"/>
  <c r="P77" i="1" s="1"/>
  <c r="AI77" i="1" s="1"/>
  <c r="P93" i="1" s="1"/>
  <c r="AI93" i="1" s="1"/>
  <c r="O45" i="1"/>
  <c r="AH45" i="1" s="1"/>
  <c r="O61" i="1" s="1"/>
  <c r="AH61" i="1" s="1"/>
  <c r="O77" i="1" s="1"/>
  <c r="AH77" i="1" s="1"/>
  <c r="O93" i="1" s="1"/>
  <c r="AH93" i="1" s="1"/>
  <c r="AG29" i="1"/>
  <c r="N45" i="1" s="1"/>
  <c r="AG45" i="1" s="1"/>
  <c r="N61" i="1" s="1"/>
  <c r="N77" i="1" s="1"/>
  <c r="AG77" i="1" s="1"/>
  <c r="N93" i="1" s="1"/>
  <c r="AG93" i="1" s="1"/>
  <c r="AF29" i="1"/>
  <c r="M45" i="1" s="1"/>
  <c r="AF45" i="1" s="1"/>
  <c r="M61" i="1" s="1"/>
  <c r="AF61" i="1" s="1"/>
  <c r="M77" i="1" s="1"/>
  <c r="AF77" i="1" s="1"/>
  <c r="M93" i="1" s="1"/>
  <c r="AF93" i="1" s="1"/>
  <c r="AE29" i="1"/>
  <c r="AD29" i="1"/>
  <c r="AC29" i="1"/>
  <c r="J45" i="1" s="1"/>
  <c r="AB29" i="1"/>
  <c r="Z29" i="1"/>
  <c r="G45" i="1" s="1"/>
  <c r="Z45" i="1" s="1"/>
  <c r="G61" i="1" s="1"/>
  <c r="Y29" i="1"/>
  <c r="F45" i="1" s="1"/>
  <c r="Y45" i="1" s="1"/>
  <c r="F61" i="1" s="1"/>
  <c r="Y61" i="1" s="1"/>
  <c r="F77" i="1" s="1"/>
  <c r="Y77" i="1" s="1"/>
  <c r="F93" i="1" s="1"/>
  <c r="Y93" i="1" s="1"/>
  <c r="X29" i="1"/>
  <c r="E45" i="1" s="1"/>
  <c r="X45" i="1" s="1"/>
  <c r="E61" i="1" s="1"/>
  <c r="X61" i="1" s="1"/>
  <c r="E77" i="1" s="1"/>
  <c r="X77" i="1" s="1"/>
  <c r="E93" i="1" s="1"/>
  <c r="X93" i="1" s="1"/>
  <c r="S29" i="1"/>
  <c r="AK28" i="1"/>
  <c r="AJ28" i="1"/>
  <c r="Q44" i="1" s="1"/>
  <c r="AJ44" i="1" s="1"/>
  <c r="Q60" i="1" s="1"/>
  <c r="AJ60" i="1" s="1"/>
  <c r="Q76" i="1" s="1"/>
  <c r="AJ76" i="1" s="1"/>
  <c r="Q92" i="1" s="1"/>
  <c r="AJ92" i="1" s="1"/>
  <c r="AI28" i="1"/>
  <c r="P44" i="1" s="1"/>
  <c r="AI44" i="1" s="1"/>
  <c r="P60" i="1" s="1"/>
  <c r="AI60" i="1" s="1"/>
  <c r="P76" i="1" s="1"/>
  <c r="AI76" i="1" s="1"/>
  <c r="P92" i="1" s="1"/>
  <c r="AI92" i="1" s="1"/>
  <c r="AH28" i="1"/>
  <c r="O44" i="1" s="1"/>
  <c r="AH44" i="1" s="1"/>
  <c r="AG28" i="1"/>
  <c r="AF28" i="1"/>
  <c r="AE28" i="1"/>
  <c r="AD28" i="1"/>
  <c r="AC28" i="1"/>
  <c r="AB28" i="1"/>
  <c r="I44" i="1" s="1"/>
  <c r="AB44" i="1" s="1"/>
  <c r="I60" i="1" s="1"/>
  <c r="AB60" i="1" s="1"/>
  <c r="I76" i="1" s="1"/>
  <c r="I92" i="1" s="1"/>
  <c r="AA28" i="1"/>
  <c r="H44" i="1" s="1"/>
  <c r="AA44" i="1" s="1"/>
  <c r="Z28" i="1"/>
  <c r="G44" i="1" s="1"/>
  <c r="Z44" i="1" s="1"/>
  <c r="Y28" i="1"/>
  <c r="F44" i="1" s="1"/>
  <c r="Y44" i="1" s="1"/>
  <c r="F60" i="1" s="1"/>
  <c r="Y60" i="1" s="1"/>
  <c r="F76" i="1" s="1"/>
  <c r="Y76" i="1" s="1"/>
  <c r="F92" i="1" s="1"/>
  <c r="Y92" i="1" s="1"/>
  <c r="X28" i="1"/>
  <c r="S28" i="1"/>
  <c r="AK27" i="1"/>
  <c r="AJ27" i="1"/>
  <c r="Q43" i="1" s="1"/>
  <c r="AJ43" i="1" s="1"/>
  <c r="Q59" i="1" s="1"/>
  <c r="AJ59" i="1" s="1"/>
  <c r="Q75" i="1" s="1"/>
  <c r="AJ75" i="1" s="1"/>
  <c r="Q91" i="1" s="1"/>
  <c r="AJ91" i="1" s="1"/>
  <c r="AI27" i="1"/>
  <c r="P43" i="1" s="1"/>
  <c r="AI43" i="1" s="1"/>
  <c r="P59" i="1" s="1"/>
  <c r="AI59" i="1" s="1"/>
  <c r="P75" i="1" s="1"/>
  <c r="AI75" i="1" s="1"/>
  <c r="P91" i="1" s="1"/>
  <c r="AI91" i="1" s="1"/>
  <c r="AH27" i="1"/>
  <c r="O43" i="1" s="1"/>
  <c r="AH43" i="1" s="1"/>
  <c r="AG27" i="1"/>
  <c r="N43" i="1" s="1"/>
  <c r="AG43" i="1" s="1"/>
  <c r="AF27" i="1"/>
  <c r="AE27" i="1"/>
  <c r="L43" i="1" s="1"/>
  <c r="AD27" i="1"/>
  <c r="K43" i="1" s="1"/>
  <c r="AD43" i="1" s="1"/>
  <c r="AC27" i="1"/>
  <c r="AB27" i="1"/>
  <c r="I43" i="1" s="1"/>
  <c r="AB43" i="1" s="1"/>
  <c r="I59" i="1" s="1"/>
  <c r="AB59" i="1" s="1"/>
  <c r="I75" i="1" s="1"/>
  <c r="I91" i="1" s="1"/>
  <c r="AA27" i="1"/>
  <c r="H43" i="1" s="1"/>
  <c r="AA43" i="1" s="1"/>
  <c r="Z27" i="1"/>
  <c r="G43" i="1" s="1"/>
  <c r="Z43" i="1" s="1"/>
  <c r="Y27" i="1"/>
  <c r="F43" i="1" s="1"/>
  <c r="X27" i="1"/>
  <c r="S27" i="1"/>
  <c r="AK26" i="1"/>
  <c r="R42" i="1" s="1"/>
  <c r="AK42" i="1" s="1"/>
  <c r="R58" i="1" s="1"/>
  <c r="AK58" i="1" s="1"/>
  <c r="R74" i="1" s="1"/>
  <c r="AK74" i="1" s="1"/>
  <c r="R90" i="1" s="1"/>
  <c r="AK90" i="1" s="1"/>
  <c r="AJ26" i="1"/>
  <c r="Q42" i="1" s="1"/>
  <c r="AJ42" i="1" s="1"/>
  <c r="AI26" i="1"/>
  <c r="P42" i="1" s="1"/>
  <c r="AI42" i="1" s="1"/>
  <c r="P58" i="1" s="1"/>
  <c r="AI58" i="1" s="1"/>
  <c r="P74" i="1" s="1"/>
  <c r="AI74" i="1" s="1"/>
  <c r="P90" i="1" s="1"/>
  <c r="AI90" i="1" s="1"/>
  <c r="AH26" i="1"/>
  <c r="AL26" i="1" s="1"/>
  <c r="AG26" i="1"/>
  <c r="AF26" i="1"/>
  <c r="M42" i="1" s="1"/>
  <c r="AF42" i="1" s="1"/>
  <c r="AE26" i="1"/>
  <c r="L42" i="1" s="1"/>
  <c r="AE42" i="1" s="1"/>
  <c r="AD26" i="1"/>
  <c r="AC26" i="1"/>
  <c r="J42" i="1" s="1"/>
  <c r="AC42" i="1" s="1"/>
  <c r="AB26" i="1"/>
  <c r="AA26" i="1"/>
  <c r="H42" i="1" s="1"/>
  <c r="AA42" i="1" s="1"/>
  <c r="H58" i="1" s="1"/>
  <c r="AA58" i="1" s="1"/>
  <c r="H74" i="1" s="1"/>
  <c r="Z26" i="1"/>
  <c r="G42" i="1" s="1"/>
  <c r="Z42" i="1" s="1"/>
  <c r="Y26" i="1"/>
  <c r="F42" i="1" s="1"/>
  <c r="Y42" i="1" s="1"/>
  <c r="X26" i="1"/>
  <c r="E42" i="1" s="1"/>
  <c r="X42" i="1" s="1"/>
  <c r="E58" i="1" s="1"/>
  <c r="X58" i="1" s="1"/>
  <c r="E74" i="1" s="1"/>
  <c r="X74" i="1" s="1"/>
  <c r="E90" i="1" s="1"/>
  <c r="X90" i="1" s="1"/>
  <c r="S26" i="1"/>
  <c r="AK25" i="1"/>
  <c r="R41" i="1" s="1"/>
  <c r="AK41" i="1" s="1"/>
  <c r="R57" i="1" s="1"/>
  <c r="AK57" i="1" s="1"/>
  <c r="R73" i="1" s="1"/>
  <c r="AK73" i="1" s="1"/>
  <c r="R89" i="1" s="1"/>
  <c r="AK89" i="1" s="1"/>
  <c r="AJ25" i="1"/>
  <c r="Q41" i="1" s="1"/>
  <c r="AJ41" i="1" s="1"/>
  <c r="AI25" i="1"/>
  <c r="P41" i="1" s="1"/>
  <c r="AI41" i="1" s="1"/>
  <c r="P57" i="1" s="1"/>
  <c r="AI57" i="1" s="1"/>
  <c r="P73" i="1" s="1"/>
  <c r="AI73" i="1" s="1"/>
  <c r="P89" i="1" s="1"/>
  <c r="AI89" i="1" s="1"/>
  <c r="AH25" i="1"/>
  <c r="AL25" i="1" s="1"/>
  <c r="AG25" i="1"/>
  <c r="AF25" i="1"/>
  <c r="AE25" i="1"/>
  <c r="AD25" i="1"/>
  <c r="K41" i="1" s="1"/>
  <c r="AD41" i="1" s="1"/>
  <c r="K57" i="1" s="1"/>
  <c r="AD57" i="1" s="1"/>
  <c r="K73" i="1" s="1"/>
  <c r="AD73" i="1" s="1"/>
  <c r="K89" i="1" s="1"/>
  <c r="AC25" i="1"/>
  <c r="J41" i="1" s="1"/>
  <c r="AC41" i="1" s="1"/>
  <c r="AB25" i="1"/>
  <c r="I41" i="1" s="1"/>
  <c r="AB41" i="1" s="1"/>
  <c r="I57" i="1" s="1"/>
  <c r="AB57" i="1" s="1"/>
  <c r="I73" i="1" s="1"/>
  <c r="I89" i="1" s="1"/>
  <c r="AA25" i="1"/>
  <c r="H41" i="1" s="1"/>
  <c r="AA41" i="1" s="1"/>
  <c r="H57" i="1" s="1"/>
  <c r="AA57" i="1" s="1"/>
  <c r="H73" i="1" s="1"/>
  <c r="H89" i="1" s="1"/>
  <c r="AA89" i="1" s="1"/>
  <c r="Z25" i="1"/>
  <c r="G41" i="1" s="1"/>
  <c r="Z41" i="1" s="1"/>
  <c r="Y25" i="1"/>
  <c r="F41" i="1" s="1"/>
  <c r="Y41" i="1" s="1"/>
  <c r="X25" i="1"/>
  <c r="S25" i="1"/>
  <c r="AO24" i="1"/>
  <c r="AQ24" i="1" s="1"/>
  <c r="AP39" i="1" s="1"/>
  <c r="AK24" i="1"/>
  <c r="R40" i="1" s="1"/>
  <c r="AK40" i="1" s="1"/>
  <c r="R56" i="1" s="1"/>
  <c r="AK56" i="1" s="1"/>
  <c r="R72" i="1" s="1"/>
  <c r="AK72" i="1" s="1"/>
  <c r="R88" i="1" s="1"/>
  <c r="AK88" i="1" s="1"/>
  <c r="AJ24" i="1"/>
  <c r="Q40" i="1" s="1"/>
  <c r="AJ40" i="1" s="1"/>
  <c r="AI24" i="1"/>
  <c r="P40" i="1" s="1"/>
  <c r="AH24" i="1"/>
  <c r="AG24" i="1"/>
  <c r="N40" i="1" s="1"/>
  <c r="AG40" i="1" s="1"/>
  <c r="AF24" i="1"/>
  <c r="M40" i="1" s="1"/>
  <c r="AE24" i="1"/>
  <c r="AD24" i="1"/>
  <c r="K40" i="1" s="1"/>
  <c r="AD40" i="1" s="1"/>
  <c r="K56" i="1" s="1"/>
  <c r="AD56" i="1" s="1"/>
  <c r="K72" i="1" s="1"/>
  <c r="AD72" i="1" s="1"/>
  <c r="K88" i="1" s="1"/>
  <c r="AC24" i="1"/>
  <c r="J40" i="1" s="1"/>
  <c r="AC40" i="1" s="1"/>
  <c r="AB24" i="1"/>
  <c r="I40" i="1" s="1"/>
  <c r="AB40" i="1" s="1"/>
  <c r="I56" i="1" s="1"/>
  <c r="AB56" i="1" s="1"/>
  <c r="I72" i="1" s="1"/>
  <c r="I88" i="1" s="1"/>
  <c r="AA24" i="1"/>
  <c r="H40" i="1" s="1"/>
  <c r="AA40" i="1" s="1"/>
  <c r="H56" i="1" s="1"/>
  <c r="AA56" i="1" s="1"/>
  <c r="H72" i="1" s="1"/>
  <c r="Z24" i="1"/>
  <c r="Y24" i="1"/>
  <c r="F40" i="1" s="1"/>
  <c r="X24" i="1"/>
  <c r="S24" i="1"/>
  <c r="AK23" i="1"/>
  <c r="R39" i="1" s="1"/>
  <c r="AK39" i="1" s="1"/>
  <c r="R55" i="1" s="1"/>
  <c r="AK55" i="1" s="1"/>
  <c r="R71" i="1" s="1"/>
  <c r="AK71" i="1" s="1"/>
  <c r="AJ23" i="1"/>
  <c r="Q39" i="1" s="1"/>
  <c r="AJ39" i="1" s="1"/>
  <c r="Q55" i="1" s="1"/>
  <c r="AJ55" i="1" s="1"/>
  <c r="AI23" i="1"/>
  <c r="AH23" i="1"/>
  <c r="O39" i="1" s="1"/>
  <c r="AH39" i="1" s="1"/>
  <c r="O55" i="1" s="1"/>
  <c r="AH55" i="1" s="1"/>
  <c r="AG23" i="1"/>
  <c r="AF23" i="1"/>
  <c r="AE23" i="1"/>
  <c r="AD23" i="1"/>
  <c r="AC23" i="1"/>
  <c r="J39" i="1" s="1"/>
  <c r="AC39" i="1" s="1"/>
  <c r="J55" i="1" s="1"/>
  <c r="AC55" i="1" s="1"/>
  <c r="AB23" i="1"/>
  <c r="I39" i="1" s="1"/>
  <c r="AB39" i="1" s="1"/>
  <c r="I55" i="1" s="1"/>
  <c r="AB55" i="1" s="1"/>
  <c r="AA23" i="1"/>
  <c r="H39" i="1" s="1"/>
  <c r="AA39" i="1" s="1"/>
  <c r="H55" i="1" s="1"/>
  <c r="AA55" i="1" s="1"/>
  <c r="Z23" i="1"/>
  <c r="G39" i="1" s="1"/>
  <c r="Z39" i="1" s="1"/>
  <c r="G55" i="1" s="1"/>
  <c r="Z55" i="1" s="1"/>
  <c r="G71" i="1" s="1"/>
  <c r="Z71" i="1" s="1"/>
  <c r="Y23" i="1"/>
  <c r="X23" i="1"/>
  <c r="E39" i="1" s="1"/>
  <c r="X39" i="1" s="1"/>
  <c r="E55" i="1" s="1"/>
  <c r="X55" i="1" s="1"/>
  <c r="S23" i="1"/>
  <c r="AK22" i="1"/>
  <c r="AJ22" i="1"/>
  <c r="Q38" i="1" s="1"/>
  <c r="AJ38" i="1" s="1"/>
  <c r="Q54" i="1" s="1"/>
  <c r="AJ54" i="1" s="1"/>
  <c r="AI22" i="1"/>
  <c r="P38" i="1" s="1"/>
  <c r="AI38" i="1" s="1"/>
  <c r="P54" i="1" s="1"/>
  <c r="AI54" i="1" s="1"/>
  <c r="AH22" i="1"/>
  <c r="O38" i="1" s="1"/>
  <c r="AG22" i="1"/>
  <c r="AF22" i="1"/>
  <c r="M38" i="1" s="1"/>
  <c r="AF38" i="1" s="1"/>
  <c r="M54" i="1" s="1"/>
  <c r="AF54" i="1" s="1"/>
  <c r="M70" i="1" s="1"/>
  <c r="AF70" i="1" s="1"/>
  <c r="AE22" i="1"/>
  <c r="AD22" i="1"/>
  <c r="K38" i="1" s="1"/>
  <c r="AD38" i="1" s="1"/>
  <c r="K54" i="1" s="1"/>
  <c r="AD54" i="1" s="1"/>
  <c r="K70" i="1" s="1"/>
  <c r="AD70" i="1" s="1"/>
  <c r="AC22" i="1"/>
  <c r="J38" i="1" s="1"/>
  <c r="AC38" i="1" s="1"/>
  <c r="J54" i="1" s="1"/>
  <c r="AC54" i="1" s="1"/>
  <c r="AB22" i="1"/>
  <c r="I38" i="1" s="1"/>
  <c r="AB38" i="1" s="1"/>
  <c r="I54" i="1" s="1"/>
  <c r="AB54" i="1" s="1"/>
  <c r="AA22" i="1"/>
  <c r="H38" i="1" s="1"/>
  <c r="AA38" i="1" s="1"/>
  <c r="H54" i="1" s="1"/>
  <c r="Z22" i="1"/>
  <c r="G38" i="1" s="1"/>
  <c r="Z38" i="1" s="1"/>
  <c r="G54" i="1" s="1"/>
  <c r="Z54" i="1" s="1"/>
  <c r="G70" i="1" s="1"/>
  <c r="Z70" i="1" s="1"/>
  <c r="Y22" i="1"/>
  <c r="X22" i="1"/>
  <c r="E38" i="1" s="1"/>
  <c r="X38" i="1" s="1"/>
  <c r="E54" i="1" s="1"/>
  <c r="X54" i="1" s="1"/>
  <c r="S22" i="1"/>
  <c r="AK21" i="1"/>
  <c r="R37" i="1" s="1"/>
  <c r="AK37" i="1" s="1"/>
  <c r="R53" i="1" s="1"/>
  <c r="AK53" i="1" s="1"/>
  <c r="R69" i="1" s="1"/>
  <c r="AK69" i="1" s="1"/>
  <c r="AJ21" i="1"/>
  <c r="Q37" i="1" s="1"/>
  <c r="AJ37" i="1" s="1"/>
  <c r="Q53" i="1" s="1"/>
  <c r="AJ53" i="1" s="1"/>
  <c r="AI21" i="1"/>
  <c r="AH21" i="1"/>
  <c r="AG21" i="1"/>
  <c r="N37" i="1" s="1"/>
  <c r="AG37" i="1" s="1"/>
  <c r="N53" i="1" s="1"/>
  <c r="AG53" i="1" s="1"/>
  <c r="AF21" i="1"/>
  <c r="M37" i="1" s="1"/>
  <c r="AF37" i="1" s="1"/>
  <c r="M53" i="1" s="1"/>
  <c r="AF53" i="1" s="1"/>
  <c r="M69" i="1" s="1"/>
  <c r="AF69" i="1" s="1"/>
  <c r="AE21" i="1"/>
  <c r="AD21" i="1"/>
  <c r="K37" i="1" s="1"/>
  <c r="AD37" i="1" s="1"/>
  <c r="K53" i="1" s="1"/>
  <c r="AD53" i="1" s="1"/>
  <c r="K69" i="1" s="1"/>
  <c r="AD69" i="1" s="1"/>
  <c r="AC21" i="1"/>
  <c r="J37" i="1" s="1"/>
  <c r="AC37" i="1" s="1"/>
  <c r="J53" i="1" s="1"/>
  <c r="AC53" i="1" s="1"/>
  <c r="AB21" i="1"/>
  <c r="I37" i="1" s="1"/>
  <c r="AB37" i="1" s="1"/>
  <c r="I53" i="1" s="1"/>
  <c r="AB53" i="1" s="1"/>
  <c r="AA21" i="1"/>
  <c r="H37" i="1" s="1"/>
  <c r="AA37" i="1" s="1"/>
  <c r="H53" i="1" s="1"/>
  <c r="AA53" i="1" s="1"/>
  <c r="H69" i="1" s="1"/>
  <c r="AA69" i="1" s="1"/>
  <c r="Z21" i="1"/>
  <c r="Y21" i="1"/>
  <c r="F37" i="1" s="1"/>
  <c r="Y37" i="1" s="1"/>
  <c r="F53" i="1" s="1"/>
  <c r="Y53" i="1" s="1"/>
  <c r="F69" i="1" s="1"/>
  <c r="Y69" i="1" s="1"/>
  <c r="X21" i="1"/>
  <c r="E37" i="1" s="1"/>
  <c r="X37" i="1" s="1"/>
  <c r="E53" i="1" s="1"/>
  <c r="X53" i="1" s="1"/>
  <c r="S21" i="1"/>
  <c r="AK20" i="1"/>
  <c r="R36" i="1" s="1"/>
  <c r="AK36" i="1" s="1"/>
  <c r="R52" i="1" s="1"/>
  <c r="AK52" i="1" s="1"/>
  <c r="AJ20" i="1"/>
  <c r="Q36" i="1" s="1"/>
  <c r="AJ36" i="1" s="1"/>
  <c r="Q52" i="1" s="1"/>
  <c r="AJ52" i="1" s="1"/>
  <c r="AI20" i="1"/>
  <c r="AH20" i="1"/>
  <c r="AG20" i="1"/>
  <c r="AF20" i="1"/>
  <c r="M36" i="1" s="1"/>
  <c r="AF36" i="1" s="1"/>
  <c r="M52" i="1" s="1"/>
  <c r="AF52" i="1" s="1"/>
  <c r="M68" i="1" s="1"/>
  <c r="AF68" i="1" s="1"/>
  <c r="AE20" i="1"/>
  <c r="L36" i="1" s="1"/>
  <c r="AD20" i="1"/>
  <c r="K36" i="1" s="1"/>
  <c r="AC20" i="1"/>
  <c r="J36" i="1" s="1"/>
  <c r="AC36" i="1" s="1"/>
  <c r="J52" i="1" s="1"/>
  <c r="AC52" i="1" s="1"/>
  <c r="AB20" i="1"/>
  <c r="I36" i="1" s="1"/>
  <c r="AB36" i="1" s="1"/>
  <c r="I52" i="1" s="1"/>
  <c r="AB52" i="1" s="1"/>
  <c r="AA20" i="1"/>
  <c r="H36" i="1" s="1"/>
  <c r="AA36" i="1" s="1"/>
  <c r="H52" i="1" s="1"/>
  <c r="AA52" i="1" s="1"/>
  <c r="H68" i="1" s="1"/>
  <c r="AA68" i="1" s="1"/>
  <c r="Z20" i="1"/>
  <c r="Y20" i="1"/>
  <c r="X20" i="1"/>
  <c r="E36" i="1" s="1"/>
  <c r="X36" i="1" s="1"/>
  <c r="E52" i="1" s="1"/>
  <c r="X52" i="1" s="1"/>
  <c r="S20" i="1"/>
  <c r="AK19" i="1"/>
  <c r="R35" i="1" s="1"/>
  <c r="AK35" i="1" s="1"/>
  <c r="R51" i="1" s="1"/>
  <c r="AK51" i="1" s="1"/>
  <c r="R67" i="1" s="1"/>
  <c r="AK67" i="1" s="1"/>
  <c r="AJ19" i="1"/>
  <c r="Q35" i="1" s="1"/>
  <c r="AJ35" i="1" s="1"/>
  <c r="Q51" i="1" s="1"/>
  <c r="AJ51" i="1" s="1"/>
  <c r="AI19" i="1"/>
  <c r="P35" i="1" s="1"/>
  <c r="AI35" i="1" s="1"/>
  <c r="P51" i="1" s="1"/>
  <c r="AI51" i="1" s="1"/>
  <c r="AH19" i="1"/>
  <c r="O35" i="1" s="1"/>
  <c r="AG19" i="1"/>
  <c r="AF19" i="1"/>
  <c r="M35" i="1" s="1"/>
  <c r="AE19" i="1"/>
  <c r="AD19" i="1"/>
  <c r="K35" i="1" s="1"/>
  <c r="AD35" i="1" s="1"/>
  <c r="K51" i="1" s="1"/>
  <c r="AD51" i="1" s="1"/>
  <c r="K67" i="1" s="1"/>
  <c r="AD67" i="1" s="1"/>
  <c r="AC19" i="1"/>
  <c r="J35" i="1" s="1"/>
  <c r="AC35" i="1" s="1"/>
  <c r="J51" i="1" s="1"/>
  <c r="AC51" i="1" s="1"/>
  <c r="AB19" i="1"/>
  <c r="I35" i="1" s="1"/>
  <c r="AB35" i="1" s="1"/>
  <c r="I51" i="1" s="1"/>
  <c r="AB51" i="1" s="1"/>
  <c r="AA19" i="1"/>
  <c r="Z19" i="1"/>
  <c r="G35" i="1" s="1"/>
  <c r="Z35" i="1" s="1"/>
  <c r="G51" i="1" s="1"/>
  <c r="Z51" i="1" s="1"/>
  <c r="Y19" i="1"/>
  <c r="X19" i="1"/>
  <c r="S19" i="1"/>
  <c r="N16" i="1"/>
  <c r="S16" i="1" s="1"/>
  <c r="S15" i="1"/>
  <c r="S14" i="1"/>
  <c r="S13" i="1"/>
  <c r="S12" i="1"/>
  <c r="S11" i="1"/>
  <c r="S10" i="1"/>
  <c r="S9" i="1"/>
  <c r="S8" i="1"/>
  <c r="S7" i="1"/>
  <c r="M7" i="1"/>
  <c r="S6" i="1"/>
  <c r="S5" i="1"/>
  <c r="S4" i="1"/>
  <c r="S3" i="1"/>
  <c r="P99" i="2" l="1"/>
  <c r="Q99" i="2"/>
  <c r="N35" i="2"/>
  <c r="O35" i="2"/>
  <c r="M42" i="2"/>
  <c r="L43" i="2" s="1"/>
  <c r="I94" i="1"/>
  <c r="I93" i="1"/>
  <c r="H90" i="1"/>
  <c r="AA90" i="1" s="1"/>
  <c r="H88" i="1"/>
  <c r="AA88" i="1" s="1"/>
  <c r="AQ39" i="1"/>
  <c r="AP56" i="1" s="1"/>
  <c r="AA78" i="1"/>
  <c r="H94" i="1" s="1"/>
  <c r="AA94" i="1" s="1"/>
  <c r="H93" i="1"/>
  <c r="AA93" i="1" s="1"/>
  <c r="K46" i="1"/>
  <c r="AD46" i="1" s="1"/>
  <c r="K62" i="1" s="1"/>
  <c r="AD62" i="1" s="1"/>
  <c r="K78" i="1" s="1"/>
  <c r="AD78" i="1" s="1"/>
  <c r="K94" i="1" s="1"/>
  <c r="AK47" i="1"/>
  <c r="R63" i="1" s="1"/>
  <c r="AK63" i="1" s="1"/>
  <c r="R79" i="1" s="1"/>
  <c r="AK79" i="1" s="1"/>
  <c r="R95" i="1" s="1"/>
  <c r="AK95" i="1" s="1"/>
  <c r="AD47" i="1"/>
  <c r="K63" i="1" s="1"/>
  <c r="AD63" i="1" s="1"/>
  <c r="K79" i="1" s="1"/>
  <c r="AD79" i="1" s="1"/>
  <c r="K95" i="1" s="1"/>
  <c r="R48" i="1"/>
  <c r="AK48" i="1" s="1"/>
  <c r="R64" i="1" s="1"/>
  <c r="AK64" i="1" s="1"/>
  <c r="R80" i="1" s="1"/>
  <c r="AK80" i="1" s="1"/>
  <c r="R96" i="1" s="1"/>
  <c r="AK96" i="1" s="1"/>
  <c r="AD48" i="1"/>
  <c r="K64" i="1" s="1"/>
  <c r="AD64" i="1" s="1"/>
  <c r="K80" i="1" s="1"/>
  <c r="AD80" i="1" s="1"/>
  <c r="K96" i="1" s="1"/>
  <c r="AB80" i="1"/>
  <c r="I96" i="1" s="1"/>
  <c r="I95" i="1"/>
  <c r="H96" i="1"/>
  <c r="AA96" i="1" s="1"/>
  <c r="H95" i="1"/>
  <c r="AA95" i="1" s="1"/>
  <c r="AL31" i="1"/>
  <c r="P26" i="2"/>
  <c r="F20" i="2"/>
  <c r="F21" i="2" s="1"/>
  <c r="K34" i="2"/>
  <c r="J34" i="2"/>
  <c r="I24" i="2"/>
  <c r="G21" i="2"/>
  <c r="Q28" i="2"/>
  <c r="H23" i="2"/>
  <c r="H24" i="2" s="1"/>
  <c r="P27" i="2"/>
  <c r="P28" i="2" s="1"/>
  <c r="C5" i="2"/>
  <c r="Q86" i="1"/>
  <c r="AJ86" i="1" s="1"/>
  <c r="Q70" i="1"/>
  <c r="AJ70" i="1" s="1"/>
  <c r="Q85" i="1"/>
  <c r="AJ85" i="1" s="1"/>
  <c r="Q69" i="1"/>
  <c r="AJ69" i="1" s="1"/>
  <c r="L58" i="1"/>
  <c r="P83" i="1"/>
  <c r="AI83" i="1" s="1"/>
  <c r="P67" i="1"/>
  <c r="AI67" i="1" s="1"/>
  <c r="J85" i="1"/>
  <c r="AC85" i="1" s="1"/>
  <c r="J69" i="1"/>
  <c r="AC69" i="1" s="1"/>
  <c r="AF40" i="1"/>
  <c r="S40" i="1"/>
  <c r="L51" i="1"/>
  <c r="AL35" i="1"/>
  <c r="I70" i="1"/>
  <c r="AB70" i="1" s="1"/>
  <c r="I86" i="1"/>
  <c r="G67" i="1"/>
  <c r="Z67" i="1" s="1"/>
  <c r="G83" i="1"/>
  <c r="Z83" i="1" s="1"/>
  <c r="I85" i="1"/>
  <c r="I69" i="1"/>
  <c r="AB69" i="1" s="1"/>
  <c r="I67" i="1"/>
  <c r="AB67" i="1" s="1"/>
  <c r="I83" i="1"/>
  <c r="R84" i="1"/>
  <c r="AK84" i="1" s="1"/>
  <c r="R68" i="1"/>
  <c r="AK68" i="1" s="1"/>
  <c r="E71" i="1"/>
  <c r="X71" i="1" s="1"/>
  <c r="E87" i="1"/>
  <c r="X87" i="1" s="1"/>
  <c r="N83" i="1"/>
  <c r="N67" i="1"/>
  <c r="AG67" i="1" s="1"/>
  <c r="P71" i="1"/>
  <c r="AI71" i="1" s="1"/>
  <c r="P87" i="1"/>
  <c r="AI87" i="1" s="1"/>
  <c r="H83" i="1"/>
  <c r="AA83" i="1" s="1"/>
  <c r="H67" i="1"/>
  <c r="AA67" i="1" s="1"/>
  <c r="Q83" i="1"/>
  <c r="AJ83" i="1" s="1"/>
  <c r="Q67" i="1"/>
  <c r="AJ67" i="1" s="1"/>
  <c r="J83" i="1"/>
  <c r="AC83" i="1" s="1"/>
  <c r="J67" i="1"/>
  <c r="AC67" i="1" s="1"/>
  <c r="E86" i="1"/>
  <c r="X86" i="1" s="1"/>
  <c r="E70" i="1"/>
  <c r="X70" i="1" s="1"/>
  <c r="S46" i="1"/>
  <c r="AF46" i="1"/>
  <c r="M62" i="1" s="1"/>
  <c r="AF62" i="1" s="1"/>
  <c r="M78" i="1" s="1"/>
  <c r="AF78" i="1" s="1"/>
  <c r="M94" i="1" s="1"/>
  <c r="AF94" i="1" s="1"/>
  <c r="G85" i="1"/>
  <c r="Z85" i="1" s="1"/>
  <c r="G69" i="1"/>
  <c r="Z69" i="1" s="1"/>
  <c r="AE48" i="1"/>
  <c r="J86" i="1"/>
  <c r="AC86" i="1" s="1"/>
  <c r="J70" i="1"/>
  <c r="AC70" i="1" s="1"/>
  <c r="AE63" i="1"/>
  <c r="S63" i="1"/>
  <c r="P84" i="1"/>
  <c r="AI84" i="1" s="1"/>
  <c r="P68" i="1"/>
  <c r="AI68" i="1" s="1"/>
  <c r="L56" i="1"/>
  <c r="AL40" i="1"/>
  <c r="I84" i="1"/>
  <c r="I68" i="1"/>
  <c r="AB68" i="1" s="1"/>
  <c r="Q68" i="1"/>
  <c r="AJ68" i="1" s="1"/>
  <c r="Q84" i="1"/>
  <c r="AJ84" i="1" s="1"/>
  <c r="J84" i="1"/>
  <c r="AC84" i="1" s="1"/>
  <c r="J68" i="1"/>
  <c r="AC68" i="1" s="1"/>
  <c r="E69" i="1"/>
  <c r="X69" i="1" s="1"/>
  <c r="E85" i="1"/>
  <c r="X85" i="1" s="1"/>
  <c r="O71" i="1"/>
  <c r="AH71" i="1" s="1"/>
  <c r="O87" i="1"/>
  <c r="AH87" i="1" s="1"/>
  <c r="O86" i="1"/>
  <c r="AH86" i="1" s="1"/>
  <c r="O70" i="1"/>
  <c r="AH70" i="1" s="1"/>
  <c r="E84" i="1"/>
  <c r="X84" i="1" s="1"/>
  <c r="E68" i="1"/>
  <c r="X68" i="1" s="1"/>
  <c r="J87" i="1"/>
  <c r="AC87" i="1" s="1"/>
  <c r="J71" i="1"/>
  <c r="AC71" i="1" s="1"/>
  <c r="S38" i="1"/>
  <c r="H71" i="1"/>
  <c r="AA71" i="1" s="1"/>
  <c r="H87" i="1"/>
  <c r="AA87" i="1" s="1"/>
  <c r="G84" i="1"/>
  <c r="Z84" i="1" s="1"/>
  <c r="G68" i="1"/>
  <c r="Z68" i="1" s="1"/>
  <c r="AF35" i="1"/>
  <c r="M51" i="1" s="1"/>
  <c r="AF51" i="1" s="1"/>
  <c r="M67" i="1" s="1"/>
  <c r="AF67" i="1" s="1"/>
  <c r="S35" i="1"/>
  <c r="I71" i="1"/>
  <c r="AB71" i="1" s="1"/>
  <c r="I87" i="1"/>
  <c r="Q87" i="1"/>
  <c r="AJ87" i="1" s="1"/>
  <c r="Q71" i="1"/>
  <c r="AJ71" i="1" s="1"/>
  <c r="N84" i="1"/>
  <c r="AG84" i="1" s="1"/>
  <c r="N68" i="1"/>
  <c r="AG68" i="1" s="1"/>
  <c r="P69" i="1"/>
  <c r="AI69" i="1" s="1"/>
  <c r="P85" i="1"/>
  <c r="AI85" i="1" s="1"/>
  <c r="S45" i="1"/>
  <c r="L62" i="1"/>
  <c r="AL23" i="1"/>
  <c r="AE37" i="1"/>
  <c r="S37" i="1"/>
  <c r="AL38" i="1"/>
  <c r="AL43" i="1"/>
  <c r="AE45" i="1"/>
  <c r="S47" i="1"/>
  <c r="AL47" i="1"/>
  <c r="AL19" i="1"/>
  <c r="AL20" i="1"/>
  <c r="AL21" i="1"/>
  <c r="AL22" i="1"/>
  <c r="AL24" i="1"/>
  <c r="AE36" i="1"/>
  <c r="S36" i="1"/>
  <c r="S39" i="1"/>
  <c r="O42" i="1"/>
  <c r="AH42" i="1" s="1"/>
  <c r="O58" i="1" s="1"/>
  <c r="AH58" i="1" s="1"/>
  <c r="O74" i="1" s="1"/>
  <c r="AH74" i="1" s="1"/>
  <c r="O90" i="1" s="1"/>
  <c r="AH90" i="1" s="1"/>
  <c r="O41" i="1"/>
  <c r="AH41" i="1" s="1"/>
  <c r="O57" i="1" s="1"/>
  <c r="AH57" i="1" s="1"/>
  <c r="O73" i="1" s="1"/>
  <c r="AH73" i="1" s="1"/>
  <c r="O89" i="1" s="1"/>
  <c r="AH89" i="1" s="1"/>
  <c r="AL30" i="1"/>
  <c r="S43" i="1"/>
  <c r="AL27" i="1"/>
  <c r="AL28" i="1"/>
  <c r="AL29" i="1"/>
  <c r="N85" i="1"/>
  <c r="AG85" i="1" s="1"/>
  <c r="N69" i="1"/>
  <c r="AG69" i="1" s="1"/>
  <c r="O83" i="1"/>
  <c r="AH83" i="1" s="1"/>
  <c r="O67" i="1"/>
  <c r="AH67" i="1" s="1"/>
  <c r="AE54" i="1"/>
  <c r="S54" i="1"/>
  <c r="AE44" i="1"/>
  <c r="S44" i="1"/>
  <c r="AE41" i="1"/>
  <c r="S42" i="1"/>
  <c r="AE59" i="1"/>
  <c r="S59" i="1"/>
  <c r="P86" i="1"/>
  <c r="AI86" i="1" s="1"/>
  <c r="P70" i="1"/>
  <c r="AI70" i="1" s="1"/>
  <c r="AL32" i="1"/>
  <c r="L55" i="1"/>
  <c r="AL39" i="1"/>
  <c r="H86" i="1"/>
  <c r="AA86" i="1" s="1"/>
  <c r="H70" i="1"/>
  <c r="AA70" i="1" s="1"/>
  <c r="AG56" i="1"/>
  <c r="N72" i="1" s="1"/>
  <c r="AG72" i="1" s="1"/>
  <c r="N88" i="1" s="1"/>
  <c r="AG88" i="1" s="1"/>
  <c r="AO56" i="1"/>
  <c r="AQ56" i="1" s="1"/>
  <c r="AG59" i="1"/>
  <c r="N75" i="1" s="1"/>
  <c r="AG75" i="1" s="1"/>
  <c r="N91" i="1" s="1"/>
  <c r="AG91" i="1" s="1"/>
  <c r="AG58" i="1"/>
  <c r="N74" i="1" s="1"/>
  <c r="AG74" i="1" s="1"/>
  <c r="N90" i="1" s="1"/>
  <c r="AG90" i="1" s="1"/>
  <c r="AG57" i="1"/>
  <c r="N73" i="1" s="1"/>
  <c r="AG73" i="1" s="1"/>
  <c r="N89" i="1" s="1"/>
  <c r="AG89" i="1" s="1"/>
  <c r="J92" i="1"/>
  <c r="AC92" i="1" s="1"/>
  <c r="J91" i="1"/>
  <c r="AC91" i="1" s="1"/>
  <c r="P100" i="2" l="1"/>
  <c r="Q100" i="2"/>
  <c r="O36" i="2"/>
  <c r="N36" i="2"/>
  <c r="M43" i="2"/>
  <c r="L44" i="2" s="1"/>
  <c r="S48" i="1"/>
  <c r="F22" i="2"/>
  <c r="G22" i="2"/>
  <c r="Q29" i="2"/>
  <c r="P29" i="2"/>
  <c r="H25" i="2"/>
  <c r="I25" i="2"/>
  <c r="K35" i="2"/>
  <c r="J35" i="2"/>
  <c r="C6" i="2"/>
  <c r="B5" i="2"/>
  <c r="AP88" i="1"/>
  <c r="AQ88" i="1" s="1"/>
  <c r="AP89" i="1" s="1"/>
  <c r="AQ89" i="1" s="1"/>
  <c r="AP72" i="1"/>
  <c r="AQ72" i="1" s="1"/>
  <c r="L79" i="1"/>
  <c r="AL63" i="1"/>
  <c r="AL37" i="1"/>
  <c r="L53" i="1"/>
  <c r="L61" i="1"/>
  <c r="AL45" i="1"/>
  <c r="S51" i="1"/>
  <c r="AE51" i="1"/>
  <c r="S58" i="1"/>
  <c r="AE58" i="1"/>
  <c r="L57" i="1"/>
  <c r="AL41" i="1"/>
  <c r="AL42" i="1"/>
  <c r="L60" i="1"/>
  <c r="AL44" i="1"/>
  <c r="AL48" i="1"/>
  <c r="L64" i="1"/>
  <c r="S41" i="1"/>
  <c r="AL46" i="1"/>
  <c r="S62" i="1"/>
  <c r="AE62" i="1"/>
  <c r="L52" i="1"/>
  <c r="AL36" i="1"/>
  <c r="L86" i="1"/>
  <c r="AL54" i="1"/>
  <c r="L70" i="1"/>
  <c r="S56" i="1"/>
  <c r="AE56" i="1"/>
  <c r="AG83" i="1"/>
  <c r="AL83" i="1" s="1"/>
  <c r="S83" i="1"/>
  <c r="AE55" i="1"/>
  <c r="S55" i="1"/>
  <c r="AL59" i="1"/>
  <c r="L75" i="1"/>
  <c r="Q101" i="2" l="1"/>
  <c r="P101" i="2"/>
  <c r="N37" i="2"/>
  <c r="O37" i="2"/>
  <c r="M44" i="2"/>
  <c r="L45" i="2" s="1"/>
  <c r="G23" i="2"/>
  <c r="F23" i="2"/>
  <c r="K36" i="2"/>
  <c r="J36" i="2"/>
  <c r="I26" i="2"/>
  <c r="H26" i="2"/>
  <c r="P30" i="2"/>
  <c r="Q30" i="2"/>
  <c r="C7" i="2"/>
  <c r="B6" i="2"/>
  <c r="S52" i="1"/>
  <c r="AE52" i="1"/>
  <c r="AE60" i="1"/>
  <c r="S60" i="1"/>
  <c r="L78" i="1"/>
  <c r="AL62" i="1"/>
  <c r="AE61" i="1"/>
  <c r="S61" i="1"/>
  <c r="AE53" i="1"/>
  <c r="S53" i="1"/>
  <c r="S57" i="1"/>
  <c r="AE57" i="1"/>
  <c r="AE75" i="1"/>
  <c r="S75" i="1"/>
  <c r="AE70" i="1"/>
  <c r="AL70" i="1" s="1"/>
  <c r="S70" i="1"/>
  <c r="AL58" i="1"/>
  <c r="L74" i="1"/>
  <c r="L87" i="1"/>
  <c r="AL55" i="1"/>
  <c r="L71" i="1"/>
  <c r="AL56" i="1"/>
  <c r="L72" i="1"/>
  <c r="S64" i="1"/>
  <c r="AE64" i="1"/>
  <c r="AE79" i="1"/>
  <c r="S79" i="1"/>
  <c r="AE86" i="1"/>
  <c r="AL86" i="1" s="1"/>
  <c r="S86" i="1"/>
  <c r="AL51" i="1"/>
  <c r="L67" i="1"/>
  <c r="P102" i="2" l="1"/>
  <c r="Q102" i="2"/>
  <c r="J37" i="2"/>
  <c r="K37" i="2"/>
  <c r="O38" i="2"/>
  <c r="N38" i="2"/>
  <c r="M45" i="2"/>
  <c r="L46" i="2" s="1"/>
  <c r="F24" i="2"/>
  <c r="G24" i="2"/>
  <c r="Q31" i="2"/>
  <c r="P31" i="2"/>
  <c r="I27" i="2"/>
  <c r="H27" i="2"/>
  <c r="B7" i="2"/>
  <c r="C8" i="2"/>
  <c r="S67" i="1"/>
  <c r="AE67" i="1"/>
  <c r="AL67" i="1" s="1"/>
  <c r="AE72" i="1"/>
  <c r="S72" i="1"/>
  <c r="L91" i="1"/>
  <c r="AL75" i="1"/>
  <c r="AL61" i="1"/>
  <c r="L77" i="1"/>
  <c r="AE71" i="1"/>
  <c r="AL71" i="1" s="1"/>
  <c r="S71" i="1"/>
  <c r="AE78" i="1"/>
  <c r="S78" i="1"/>
  <c r="AL57" i="1"/>
  <c r="L73" i="1"/>
  <c r="S87" i="1"/>
  <c r="AE87" i="1"/>
  <c r="AL87" i="1" s="1"/>
  <c r="L76" i="1"/>
  <c r="AL60" i="1"/>
  <c r="AL79" i="1"/>
  <c r="L95" i="1"/>
  <c r="AE74" i="1"/>
  <c r="S74" i="1"/>
  <c r="L84" i="1"/>
  <c r="L68" i="1"/>
  <c r="AL52" i="1"/>
  <c r="L80" i="1"/>
  <c r="AL64" i="1"/>
  <c r="L69" i="1"/>
  <c r="AL53" i="1"/>
  <c r="L85" i="1"/>
  <c r="P103" i="2" l="1"/>
  <c r="Q103" i="2"/>
  <c r="K38" i="2"/>
  <c r="K39" i="2" s="1"/>
  <c r="J38" i="2"/>
  <c r="J39" i="2" s="1"/>
  <c r="N39" i="2"/>
  <c r="O39" i="2"/>
  <c r="M46" i="2"/>
  <c r="L47" i="2" s="1"/>
  <c r="G25" i="2"/>
  <c r="F25" i="2"/>
  <c r="I28" i="2"/>
  <c r="H28" i="2"/>
  <c r="Q32" i="2"/>
  <c r="P32" i="2"/>
  <c r="C9" i="2"/>
  <c r="B8" i="2"/>
  <c r="AL78" i="1"/>
  <c r="L94" i="1"/>
  <c r="AE84" i="1"/>
  <c r="AL84" i="1" s="1"/>
  <c r="S84" i="1"/>
  <c r="AL72" i="1"/>
  <c r="L88" i="1"/>
  <c r="S80" i="1"/>
  <c r="AE80" i="1"/>
  <c r="S76" i="1"/>
  <c r="AE76" i="1"/>
  <c r="AE68" i="1"/>
  <c r="AL68" i="1" s="1"/>
  <c r="S68" i="1"/>
  <c r="AE77" i="1"/>
  <c r="S77" i="1"/>
  <c r="S85" i="1"/>
  <c r="AE85" i="1"/>
  <c r="AL85" i="1" s="1"/>
  <c r="S73" i="1"/>
  <c r="AE73" i="1"/>
  <c r="AL74" i="1"/>
  <c r="L90" i="1"/>
  <c r="S91" i="1"/>
  <c r="AE91" i="1"/>
  <c r="AL91" i="1" s="1"/>
  <c r="AE69" i="1"/>
  <c r="AL69" i="1" s="1"/>
  <c r="S69" i="1"/>
  <c r="AE95" i="1"/>
  <c r="AL95" i="1" s="1"/>
  <c r="S95" i="1"/>
  <c r="P104" i="2" l="1"/>
  <c r="Q104" i="2"/>
  <c r="K40" i="2"/>
  <c r="J40" i="2"/>
  <c r="N40" i="2"/>
  <c r="O40" i="2"/>
  <c r="M47" i="2"/>
  <c r="L48" i="2" s="1"/>
  <c r="G26" i="2"/>
  <c r="F26" i="2"/>
  <c r="Q33" i="2"/>
  <c r="P33" i="2"/>
  <c r="H29" i="2"/>
  <c r="I29" i="2"/>
  <c r="B9" i="2"/>
  <c r="C10" i="2"/>
  <c r="L96" i="1"/>
  <c r="AL80" i="1"/>
  <c r="AE88" i="1"/>
  <c r="AL88" i="1" s="1"/>
  <c r="S88" i="1"/>
  <c r="L93" i="1"/>
  <c r="AL77" i="1"/>
  <c r="AE90" i="1"/>
  <c r="AL90" i="1" s="1"/>
  <c r="S90" i="1"/>
  <c r="AL73" i="1"/>
  <c r="L89" i="1"/>
  <c r="AL76" i="1"/>
  <c r="L92" i="1"/>
  <c r="S94" i="1"/>
  <c r="AE94" i="1"/>
  <c r="AL94" i="1" s="1"/>
  <c r="P105" i="2" l="1"/>
  <c r="Q105" i="2"/>
  <c r="J41" i="2"/>
  <c r="K41" i="2"/>
  <c r="O41" i="2"/>
  <c r="N41" i="2"/>
  <c r="M48" i="2"/>
  <c r="L49" i="2" s="1"/>
  <c r="I30" i="2"/>
  <c r="H30" i="2"/>
  <c r="Q34" i="2"/>
  <c r="P34" i="2"/>
  <c r="G27" i="2"/>
  <c r="F27" i="2"/>
  <c r="B10" i="2"/>
  <c r="C11" i="2"/>
  <c r="AE93" i="1"/>
  <c r="AL93" i="1" s="1"/>
  <c r="S93" i="1"/>
  <c r="S92" i="1"/>
  <c r="AE92" i="1"/>
  <c r="AL92" i="1" s="1"/>
  <c r="S89" i="1"/>
  <c r="AE89" i="1"/>
  <c r="AL89" i="1" s="1"/>
  <c r="S96" i="1"/>
  <c r="AE96" i="1"/>
  <c r="AL96" i="1" s="1"/>
  <c r="P106" i="2" l="1"/>
  <c r="Q106" i="2"/>
  <c r="K42" i="2"/>
  <c r="J42" i="2"/>
  <c r="O42" i="2"/>
  <c r="N42" i="2"/>
  <c r="M49" i="2"/>
  <c r="L50" i="2" s="1"/>
  <c r="I31" i="2"/>
  <c r="H31" i="2"/>
  <c r="G28" i="2"/>
  <c r="F28" i="2"/>
  <c r="Q35" i="2"/>
  <c r="P35" i="2"/>
  <c r="C12" i="2"/>
  <c r="B11" i="2"/>
  <c r="P107" i="2" l="1"/>
  <c r="Q107" i="2"/>
  <c r="K43" i="2"/>
  <c r="J43" i="2"/>
  <c r="N43" i="2"/>
  <c r="O43" i="2"/>
  <c r="M50" i="2"/>
  <c r="L51" i="2" s="1"/>
  <c r="I32" i="2"/>
  <c r="H32" i="2"/>
  <c r="Q36" i="2"/>
  <c r="P36" i="2"/>
  <c r="G29" i="2"/>
  <c r="F29" i="2"/>
  <c r="B12" i="2"/>
  <c r="C13" i="2"/>
  <c r="P108" i="2" l="1"/>
  <c r="Q108" i="2"/>
  <c r="K44" i="2"/>
  <c r="J44" i="2"/>
  <c r="Q37" i="2"/>
  <c r="P37" i="2"/>
  <c r="O44" i="2"/>
  <c r="N44" i="2"/>
  <c r="M51" i="2"/>
  <c r="L52" i="2" s="1"/>
  <c r="G30" i="2"/>
  <c r="F30" i="2"/>
  <c r="I33" i="2"/>
  <c r="H33" i="2"/>
  <c r="C14" i="2"/>
  <c r="B13" i="2"/>
  <c r="Q109" i="2" l="1"/>
  <c r="P109" i="2"/>
  <c r="P38" i="2"/>
  <c r="Q38" i="2"/>
  <c r="K45" i="2"/>
  <c r="J45" i="2"/>
  <c r="O45" i="2"/>
  <c r="N45" i="2"/>
  <c r="M52" i="2"/>
  <c r="L53" i="2" s="1"/>
  <c r="G31" i="2"/>
  <c r="F31" i="2"/>
  <c r="I34" i="2"/>
  <c r="H34" i="2"/>
  <c r="C15" i="2"/>
  <c r="B14" i="2"/>
  <c r="P110" i="2" l="1"/>
  <c r="Q110" i="2"/>
  <c r="J46" i="2"/>
  <c r="K46" i="2"/>
  <c r="P39" i="2"/>
  <c r="Q39" i="2"/>
  <c r="O46" i="2"/>
  <c r="N46" i="2"/>
  <c r="M53" i="2"/>
  <c r="L54" i="2" s="1"/>
  <c r="I35" i="2"/>
  <c r="H35" i="2"/>
  <c r="G32" i="2"/>
  <c r="F32" i="2"/>
  <c r="B15" i="2"/>
  <c r="C16" i="2"/>
  <c r="P111" i="2" l="1"/>
  <c r="Q111" i="2"/>
  <c r="P40" i="2"/>
  <c r="Q40" i="2"/>
  <c r="J47" i="2"/>
  <c r="K47" i="2"/>
  <c r="O47" i="2"/>
  <c r="N47" i="2"/>
  <c r="M54" i="2"/>
  <c r="L55" i="2" s="1"/>
  <c r="I36" i="2"/>
  <c r="H36" i="2"/>
  <c r="G33" i="2"/>
  <c r="F33" i="2"/>
  <c r="C17" i="2"/>
  <c r="B16" i="2"/>
  <c r="P112" i="2" l="1"/>
  <c r="Q112" i="2"/>
  <c r="H37" i="2"/>
  <c r="I37" i="2"/>
  <c r="J48" i="2"/>
  <c r="K48" i="2"/>
  <c r="Q41" i="2"/>
  <c r="P41" i="2"/>
  <c r="O48" i="2"/>
  <c r="N48" i="2"/>
  <c r="M55" i="2"/>
  <c r="L56" i="2" s="1"/>
  <c r="G34" i="2"/>
  <c r="F34" i="2"/>
  <c r="B17" i="2"/>
  <c r="C18" i="2"/>
  <c r="Q113" i="2" l="1"/>
  <c r="P113" i="2"/>
  <c r="J49" i="2"/>
  <c r="K49" i="2"/>
  <c r="P42" i="2"/>
  <c r="Q42" i="2"/>
  <c r="H38" i="2"/>
  <c r="I38" i="2"/>
  <c r="N49" i="2"/>
  <c r="O49" i="2"/>
  <c r="M56" i="2"/>
  <c r="L57" i="2" s="1"/>
  <c r="G35" i="2"/>
  <c r="F35" i="2"/>
  <c r="B18" i="2"/>
  <c r="C19" i="2"/>
  <c r="P114" i="2" l="1"/>
  <c r="Q114" i="2"/>
  <c r="I39" i="2"/>
  <c r="H39" i="2"/>
  <c r="P43" i="2"/>
  <c r="Q43" i="2"/>
  <c r="J50" i="2"/>
  <c r="K50" i="2"/>
  <c r="O50" i="2"/>
  <c r="N50" i="2"/>
  <c r="M57" i="2"/>
  <c r="L58" i="2" s="1"/>
  <c r="F36" i="2"/>
  <c r="G36" i="2"/>
  <c r="C20" i="2"/>
  <c r="B19" i="2"/>
  <c r="P115" i="2" l="1"/>
  <c r="Q115" i="2"/>
  <c r="J51" i="2"/>
  <c r="K51" i="2"/>
  <c r="Q44" i="2"/>
  <c r="P44" i="2"/>
  <c r="F37" i="2"/>
  <c r="G37" i="2"/>
  <c r="H40" i="2"/>
  <c r="I40" i="2"/>
  <c r="N51" i="2"/>
  <c r="O51" i="2"/>
  <c r="M58" i="2"/>
  <c r="L59" i="2" s="1"/>
  <c r="B20" i="2"/>
  <c r="C21" i="2"/>
  <c r="P116" i="2" l="1"/>
  <c r="Q116" i="2"/>
  <c r="F38" i="2"/>
  <c r="G38" i="2"/>
  <c r="P45" i="2"/>
  <c r="Q45" i="2"/>
  <c r="K52" i="2"/>
  <c r="J52" i="2"/>
  <c r="I41" i="2"/>
  <c r="H41" i="2"/>
  <c r="O52" i="2"/>
  <c r="N52" i="2"/>
  <c r="M59" i="2"/>
  <c r="L60" i="2" s="1"/>
  <c r="C22" i="2"/>
  <c r="B21" i="2"/>
  <c r="Q117" i="2" l="1"/>
  <c r="P117" i="2"/>
  <c r="H42" i="2"/>
  <c r="I42" i="2"/>
  <c r="J53" i="2"/>
  <c r="K53" i="2"/>
  <c r="Q46" i="2"/>
  <c r="P46" i="2"/>
  <c r="F39" i="2"/>
  <c r="G39" i="2"/>
  <c r="O53" i="2"/>
  <c r="N53" i="2"/>
  <c r="M60" i="2"/>
  <c r="L61" i="2" s="1"/>
  <c r="C23" i="2"/>
  <c r="B22" i="2"/>
  <c r="P118" i="2" l="1"/>
  <c r="Q118" i="2"/>
  <c r="Q47" i="2"/>
  <c r="P47" i="2"/>
  <c r="K54" i="2"/>
  <c r="J54" i="2"/>
  <c r="I43" i="2"/>
  <c r="H43" i="2"/>
  <c r="F40" i="2"/>
  <c r="G40" i="2"/>
  <c r="O54" i="2"/>
  <c r="N54" i="2"/>
  <c r="M61" i="2"/>
  <c r="L62" i="2" s="1"/>
  <c r="B23" i="2"/>
  <c r="C24" i="2"/>
  <c r="P119" i="2" l="1"/>
  <c r="Q119" i="2"/>
  <c r="H44" i="2"/>
  <c r="I44" i="2"/>
  <c r="J55" i="2"/>
  <c r="K55" i="2"/>
  <c r="Q48" i="2"/>
  <c r="P48" i="2"/>
  <c r="F41" i="2"/>
  <c r="G41" i="2"/>
  <c r="N55" i="2"/>
  <c r="O55" i="2"/>
  <c r="M62" i="2"/>
  <c r="L63" i="2" s="1"/>
  <c r="C25" i="2"/>
  <c r="B24" i="2"/>
  <c r="P120" i="2" l="1"/>
  <c r="Q120" i="2"/>
  <c r="Q49" i="2"/>
  <c r="P49" i="2"/>
  <c r="J56" i="2"/>
  <c r="K56" i="2"/>
  <c r="I45" i="2"/>
  <c r="H45" i="2"/>
  <c r="F42" i="2"/>
  <c r="G42" i="2"/>
  <c r="O56" i="2"/>
  <c r="N56" i="2"/>
  <c r="M63" i="2"/>
  <c r="L64" i="2" s="1"/>
  <c r="B25" i="2"/>
  <c r="C26" i="2"/>
  <c r="P121" i="2" l="1"/>
  <c r="Q121" i="2"/>
  <c r="H46" i="2"/>
  <c r="I46" i="2"/>
  <c r="J57" i="2"/>
  <c r="K57" i="2"/>
  <c r="P50" i="2"/>
  <c r="Q50" i="2"/>
  <c r="F43" i="2"/>
  <c r="G43" i="2"/>
  <c r="O57" i="2"/>
  <c r="N57" i="2"/>
  <c r="M64" i="2"/>
  <c r="L65" i="2" s="1"/>
  <c r="B26" i="2"/>
  <c r="C27" i="2"/>
  <c r="P122" i="2" l="1"/>
  <c r="Q122" i="2"/>
  <c r="Q51" i="2"/>
  <c r="P51" i="2"/>
  <c r="K58" i="2"/>
  <c r="J58" i="2"/>
  <c r="I47" i="2"/>
  <c r="H47" i="2"/>
  <c r="F44" i="2"/>
  <c r="G44" i="2"/>
  <c r="O58" i="2"/>
  <c r="N58" i="2"/>
  <c r="M65" i="2"/>
  <c r="L66" i="2" s="1"/>
  <c r="B27" i="2"/>
  <c r="C28" i="2"/>
  <c r="P123" i="2" l="1"/>
  <c r="Q123" i="2"/>
  <c r="J59" i="2"/>
  <c r="K59" i="2"/>
  <c r="H48" i="2"/>
  <c r="I48" i="2"/>
  <c r="Q52" i="2"/>
  <c r="P52" i="2"/>
  <c r="F45" i="2"/>
  <c r="G45" i="2"/>
  <c r="N59" i="2"/>
  <c r="O59" i="2"/>
  <c r="M66" i="2"/>
  <c r="L67" i="2" s="1"/>
  <c r="B28" i="2"/>
  <c r="C29" i="2"/>
  <c r="P124" i="2" l="1"/>
  <c r="Q124" i="2"/>
  <c r="Q53" i="2"/>
  <c r="P53" i="2"/>
  <c r="H49" i="2"/>
  <c r="I49" i="2"/>
  <c r="K60" i="2"/>
  <c r="J60" i="2"/>
  <c r="F46" i="2"/>
  <c r="G46" i="2"/>
  <c r="N60" i="2"/>
  <c r="O60" i="2"/>
  <c r="M67" i="2"/>
  <c r="L68" i="2" s="1"/>
  <c r="C30" i="2"/>
  <c r="B29" i="2"/>
  <c r="Q125" i="2" l="1"/>
  <c r="P125" i="2"/>
  <c r="J61" i="2"/>
  <c r="K61" i="2"/>
  <c r="H50" i="2"/>
  <c r="I50" i="2"/>
  <c r="P54" i="2"/>
  <c r="Q54" i="2"/>
  <c r="F47" i="2"/>
  <c r="G47" i="2"/>
  <c r="O61" i="2"/>
  <c r="N61" i="2"/>
  <c r="M68" i="2"/>
  <c r="L69" i="2" s="1"/>
  <c r="C31" i="2"/>
  <c r="B30" i="2"/>
  <c r="P126" i="2" l="1"/>
  <c r="Q126" i="2"/>
  <c r="P55" i="2"/>
  <c r="Q55" i="2"/>
  <c r="H51" i="2"/>
  <c r="I51" i="2"/>
  <c r="J62" i="2"/>
  <c r="K62" i="2"/>
  <c r="F48" i="2"/>
  <c r="G48" i="2"/>
  <c r="O62" i="2"/>
  <c r="N62" i="2"/>
  <c r="M69" i="2"/>
  <c r="L70" i="2" s="1"/>
  <c r="B31" i="2"/>
  <c r="C32" i="2"/>
  <c r="P127" i="2" l="1"/>
  <c r="Q127" i="2"/>
  <c r="J63" i="2"/>
  <c r="K63" i="2"/>
  <c r="H52" i="2"/>
  <c r="I52" i="2"/>
  <c r="P56" i="2"/>
  <c r="Q56" i="2"/>
  <c r="F49" i="2"/>
  <c r="G49" i="2"/>
  <c r="N63" i="2"/>
  <c r="O63" i="2"/>
  <c r="M70" i="2"/>
  <c r="L71" i="2" s="1"/>
  <c r="C33" i="2"/>
  <c r="B32" i="2"/>
  <c r="P128" i="2" l="1"/>
  <c r="Q128" i="2"/>
  <c r="Q57" i="2"/>
  <c r="P57" i="2"/>
  <c r="H53" i="2"/>
  <c r="I53" i="2"/>
  <c r="J64" i="2"/>
  <c r="K64" i="2"/>
  <c r="F50" i="2"/>
  <c r="G50" i="2"/>
  <c r="O64" i="2"/>
  <c r="N64" i="2"/>
  <c r="M71" i="2"/>
  <c r="L72" i="2" s="1"/>
  <c r="C34" i="2"/>
  <c r="B33" i="2"/>
  <c r="Q129" i="2" l="1"/>
  <c r="P129" i="2"/>
  <c r="J65" i="2"/>
  <c r="K65" i="2"/>
  <c r="H54" i="2"/>
  <c r="I54" i="2"/>
  <c r="Q58" i="2"/>
  <c r="P58" i="2"/>
  <c r="F51" i="2"/>
  <c r="G51" i="2"/>
  <c r="O65" i="2"/>
  <c r="N65" i="2"/>
  <c r="M72" i="2"/>
  <c r="L73" i="2" s="1"/>
  <c r="B34" i="2"/>
  <c r="C35" i="2"/>
  <c r="P130" i="2" l="1"/>
  <c r="Q130" i="2"/>
  <c r="Q59" i="2"/>
  <c r="Q60" i="2" s="1"/>
  <c r="Q61" i="2" s="1"/>
  <c r="Q62" i="2" s="1"/>
  <c r="P59" i="2"/>
  <c r="H55" i="2"/>
  <c r="I55" i="2"/>
  <c r="J66" i="2"/>
  <c r="K66" i="2"/>
  <c r="F52" i="2"/>
  <c r="G52" i="2"/>
  <c r="O66" i="2"/>
  <c r="N66" i="2"/>
  <c r="M73" i="2"/>
  <c r="L74" i="2" s="1"/>
  <c r="C36" i="2"/>
  <c r="B35" i="2"/>
  <c r="P131" i="2" l="1"/>
  <c r="Q131" i="2"/>
  <c r="P60" i="2"/>
  <c r="P61" i="2" s="1"/>
  <c r="P62" i="2" s="1"/>
  <c r="J67" i="2"/>
  <c r="K67" i="2"/>
  <c r="H56" i="2"/>
  <c r="I56" i="2"/>
  <c r="Q63" i="2"/>
  <c r="P63" i="2"/>
  <c r="F53" i="2"/>
  <c r="G53" i="2"/>
  <c r="O67" i="2"/>
  <c r="N67" i="2"/>
  <c r="M74" i="2"/>
  <c r="L75" i="2" s="1"/>
  <c r="B36" i="2"/>
  <c r="C37" i="2"/>
  <c r="P132" i="2" l="1"/>
  <c r="Q132" i="2"/>
  <c r="H57" i="2"/>
  <c r="I57" i="2"/>
  <c r="P64" i="2"/>
  <c r="Q64" i="2"/>
  <c r="J68" i="2"/>
  <c r="K68" i="2"/>
  <c r="F54" i="2"/>
  <c r="G54" i="2"/>
  <c r="N68" i="2"/>
  <c r="O68" i="2"/>
  <c r="M75" i="2"/>
  <c r="L76" i="2" s="1"/>
  <c r="C38" i="2"/>
  <c r="B37" i="2"/>
  <c r="Q133" i="2" l="1"/>
  <c r="P133" i="2"/>
  <c r="J69" i="2"/>
  <c r="K69" i="2"/>
  <c r="Q65" i="2"/>
  <c r="P65" i="2"/>
  <c r="H58" i="2"/>
  <c r="I58" i="2"/>
  <c r="F55" i="2"/>
  <c r="G55" i="2"/>
  <c r="O69" i="2"/>
  <c r="N69" i="2"/>
  <c r="M76" i="2"/>
  <c r="L77" i="2" s="1"/>
  <c r="C39" i="2"/>
  <c r="B38" i="2"/>
  <c r="P134" i="2" l="1"/>
  <c r="Q134" i="2"/>
  <c r="I59" i="2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H59" i="2"/>
  <c r="P66" i="2"/>
  <c r="Q66" i="2"/>
  <c r="J70" i="2"/>
  <c r="K70" i="2"/>
  <c r="F56" i="2"/>
  <c r="G56" i="2"/>
  <c r="O70" i="2"/>
  <c r="N70" i="2"/>
  <c r="M77" i="2"/>
  <c r="L78" i="2" s="1"/>
  <c r="C40" i="2"/>
  <c r="B39" i="2"/>
  <c r="P135" i="2" l="1"/>
  <c r="Q135" i="2"/>
  <c r="H60" i="2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K71" i="2"/>
  <c r="J71" i="2"/>
  <c r="P67" i="2"/>
  <c r="Q67" i="2"/>
  <c r="I73" i="2"/>
  <c r="F57" i="2"/>
  <c r="G57" i="2"/>
  <c r="N71" i="2"/>
  <c r="O71" i="2"/>
  <c r="M78" i="2"/>
  <c r="L79" i="2" s="1"/>
  <c r="B40" i="2"/>
  <c r="C41" i="2"/>
  <c r="P136" i="2" l="1"/>
  <c r="Q136" i="2"/>
  <c r="H74" i="2"/>
  <c r="I74" i="2"/>
  <c r="P68" i="2"/>
  <c r="Q68" i="2"/>
  <c r="J72" i="2"/>
  <c r="K72" i="2"/>
  <c r="F58" i="2"/>
  <c r="G58" i="2"/>
  <c r="O72" i="2"/>
  <c r="N72" i="2"/>
  <c r="M79" i="2"/>
  <c r="L80" i="2" s="1"/>
  <c r="C42" i="2"/>
  <c r="B41" i="2"/>
  <c r="P137" i="2" l="1"/>
  <c r="Q137" i="2"/>
  <c r="J73" i="2"/>
  <c r="K73" i="2"/>
  <c r="P69" i="2"/>
  <c r="Q69" i="2"/>
  <c r="H75" i="2"/>
  <c r="I75" i="2"/>
  <c r="F59" i="2"/>
  <c r="G59" i="2"/>
  <c r="O73" i="2"/>
  <c r="N73" i="2"/>
  <c r="M80" i="2"/>
  <c r="L81" i="2" s="1"/>
  <c r="B42" i="2"/>
  <c r="C43" i="2"/>
  <c r="P138" i="2" l="1"/>
  <c r="Q138" i="2"/>
  <c r="H76" i="2"/>
  <c r="I76" i="2"/>
  <c r="P70" i="2"/>
  <c r="Q70" i="2"/>
  <c r="J74" i="2"/>
  <c r="K74" i="2"/>
  <c r="F60" i="2"/>
  <c r="G60" i="2"/>
  <c r="O74" i="2"/>
  <c r="N74" i="2"/>
  <c r="M81" i="2"/>
  <c r="L82" i="2" s="1"/>
  <c r="C44" i="2"/>
  <c r="B43" i="2"/>
  <c r="P139" i="2" l="1"/>
  <c r="Q139" i="2"/>
  <c r="J75" i="2"/>
  <c r="K75" i="2"/>
  <c r="P71" i="2"/>
  <c r="Q71" i="2"/>
  <c r="H77" i="2"/>
  <c r="I77" i="2"/>
  <c r="F61" i="2"/>
  <c r="G61" i="2"/>
  <c r="N75" i="2"/>
  <c r="O75" i="2"/>
  <c r="M82" i="2"/>
  <c r="L83" i="2" s="1"/>
  <c r="C45" i="2"/>
  <c r="B44" i="2"/>
  <c r="P140" i="2" l="1"/>
  <c r="Q140" i="2"/>
  <c r="H78" i="2"/>
  <c r="I78" i="2"/>
  <c r="P72" i="2"/>
  <c r="Q72" i="2"/>
  <c r="J76" i="2"/>
  <c r="K76" i="2"/>
  <c r="F62" i="2"/>
  <c r="G62" i="2"/>
  <c r="O76" i="2"/>
  <c r="N76" i="2"/>
  <c r="M83" i="2"/>
  <c r="L84" i="2" s="1"/>
  <c r="C46" i="2"/>
  <c r="B45" i="2"/>
  <c r="Q141" i="2" l="1"/>
  <c r="P141" i="2"/>
  <c r="J77" i="2"/>
  <c r="K77" i="2"/>
  <c r="P73" i="2"/>
  <c r="Q73" i="2"/>
  <c r="H79" i="2"/>
  <c r="I79" i="2"/>
  <c r="F63" i="2"/>
  <c r="G63" i="2"/>
  <c r="O77" i="2"/>
  <c r="N77" i="2"/>
  <c r="M84" i="2"/>
  <c r="L85" i="2" s="1"/>
  <c r="C47" i="2"/>
  <c r="B46" i="2"/>
  <c r="P142" i="2" l="1"/>
  <c r="Q142" i="2"/>
  <c r="H80" i="2"/>
  <c r="I80" i="2"/>
  <c r="P74" i="2"/>
  <c r="Q74" i="2"/>
  <c r="J78" i="2"/>
  <c r="K78" i="2"/>
  <c r="F64" i="2"/>
  <c r="G64" i="2"/>
  <c r="O78" i="2"/>
  <c r="N78" i="2"/>
  <c r="M85" i="2"/>
  <c r="L86" i="2" s="1"/>
  <c r="B47" i="2"/>
  <c r="C48" i="2"/>
  <c r="P143" i="2" l="1"/>
  <c r="Q143" i="2"/>
  <c r="J79" i="2"/>
  <c r="K79" i="2"/>
  <c r="P75" i="2"/>
  <c r="Q75" i="2"/>
  <c r="H81" i="2"/>
  <c r="I81" i="2"/>
  <c r="F65" i="2"/>
  <c r="G65" i="2"/>
  <c r="N79" i="2"/>
  <c r="O79" i="2"/>
  <c r="M86" i="2"/>
  <c r="L87" i="2" s="1"/>
  <c r="C49" i="2"/>
  <c r="B48" i="2"/>
  <c r="P144" i="2" l="1"/>
  <c r="Q144" i="2"/>
  <c r="H82" i="2"/>
  <c r="I82" i="2"/>
  <c r="Q76" i="2"/>
  <c r="P76" i="2"/>
  <c r="J80" i="2"/>
  <c r="K80" i="2"/>
  <c r="F66" i="2"/>
  <c r="G66" i="2"/>
  <c r="N80" i="2"/>
  <c r="O80" i="2"/>
  <c r="M87" i="2"/>
  <c r="L88" i="2" s="1"/>
  <c r="C50" i="2"/>
  <c r="B49" i="2"/>
  <c r="Q145" i="2" l="1"/>
  <c r="P145" i="2"/>
  <c r="J81" i="2"/>
  <c r="K81" i="2"/>
  <c r="Q77" i="2"/>
  <c r="P77" i="2"/>
  <c r="H83" i="2"/>
  <c r="I83" i="2"/>
  <c r="G67" i="2"/>
  <c r="F67" i="2"/>
  <c r="O81" i="2"/>
  <c r="N81" i="2"/>
  <c r="M88" i="2"/>
  <c r="L89" i="2" s="1"/>
  <c r="B50" i="2"/>
  <c r="C51" i="2"/>
  <c r="P146" i="2" l="1"/>
  <c r="Q146" i="2"/>
  <c r="H84" i="2"/>
  <c r="I84" i="2"/>
  <c r="F68" i="2"/>
  <c r="G68" i="2"/>
  <c r="P78" i="2"/>
  <c r="Q78" i="2"/>
  <c r="J82" i="2"/>
  <c r="K82" i="2"/>
  <c r="O82" i="2"/>
  <c r="N82" i="2"/>
  <c r="M89" i="2"/>
  <c r="L90" i="2" s="1"/>
  <c r="B51" i="2"/>
  <c r="C52" i="2"/>
  <c r="P147" i="2" l="1"/>
  <c r="Q147" i="2"/>
  <c r="F69" i="2"/>
  <c r="G69" i="2"/>
  <c r="H85" i="2"/>
  <c r="I85" i="2"/>
  <c r="J83" i="2"/>
  <c r="K83" i="2"/>
  <c r="N83" i="2"/>
  <c r="O83" i="2"/>
  <c r="M90" i="2"/>
  <c r="L91" i="2" s="1"/>
  <c r="B52" i="2"/>
  <c r="C53" i="2"/>
  <c r="P148" i="2" l="1"/>
  <c r="Q148" i="2"/>
  <c r="J84" i="2"/>
  <c r="K84" i="2"/>
  <c r="H86" i="2"/>
  <c r="I86" i="2"/>
  <c r="F70" i="2"/>
  <c r="G70" i="2"/>
  <c r="O84" i="2"/>
  <c r="N84" i="2"/>
  <c r="M91" i="2"/>
  <c r="L92" i="2" s="1"/>
  <c r="C54" i="2"/>
  <c r="B53" i="2"/>
  <c r="Q149" i="2" l="1"/>
  <c r="P149" i="2"/>
  <c r="F71" i="2"/>
  <c r="G71" i="2"/>
  <c r="I87" i="2"/>
  <c r="H87" i="2"/>
  <c r="K85" i="2"/>
  <c r="J85" i="2"/>
  <c r="O85" i="2"/>
  <c r="N85" i="2"/>
  <c r="M92" i="2"/>
  <c r="L93" i="2" s="1"/>
  <c r="C55" i="2"/>
  <c r="B54" i="2"/>
  <c r="P150" i="2" l="1"/>
  <c r="Q150" i="2"/>
  <c r="J86" i="2"/>
  <c r="K86" i="2"/>
  <c r="H88" i="2"/>
  <c r="I88" i="2"/>
  <c r="F72" i="2"/>
  <c r="G72" i="2"/>
  <c r="O86" i="2"/>
  <c r="N86" i="2"/>
  <c r="M93" i="2"/>
  <c r="L94" i="2" s="1"/>
  <c r="B55" i="2"/>
  <c r="C56" i="2"/>
  <c r="P151" i="2" l="1"/>
  <c r="Q151" i="2"/>
  <c r="H89" i="2"/>
  <c r="I89" i="2"/>
  <c r="F73" i="2"/>
  <c r="G73" i="2"/>
  <c r="J87" i="2"/>
  <c r="K87" i="2"/>
  <c r="N87" i="2"/>
  <c r="O87" i="2"/>
  <c r="M94" i="2"/>
  <c r="L95" i="2" s="1"/>
  <c r="C57" i="2"/>
  <c r="B56" i="2"/>
  <c r="P152" i="2" l="1"/>
  <c r="Q152" i="2"/>
  <c r="J88" i="2"/>
  <c r="K88" i="2"/>
  <c r="F74" i="2"/>
  <c r="G74" i="2"/>
  <c r="H90" i="2"/>
  <c r="I90" i="2"/>
  <c r="O88" i="2"/>
  <c r="N88" i="2"/>
  <c r="M95" i="2"/>
  <c r="L96" i="2" s="1"/>
  <c r="B57" i="2"/>
  <c r="C58" i="2"/>
  <c r="Q153" i="2" l="1"/>
  <c r="P153" i="2"/>
  <c r="H91" i="2"/>
  <c r="I91" i="2"/>
  <c r="F75" i="2"/>
  <c r="G75" i="2"/>
  <c r="J89" i="2"/>
  <c r="K89" i="2"/>
  <c r="O89" i="2"/>
  <c r="N89" i="2"/>
  <c r="M96" i="2"/>
  <c r="L97" i="2" s="1"/>
  <c r="B58" i="2"/>
  <c r="C59" i="2"/>
  <c r="P154" i="2" l="1"/>
  <c r="Q154" i="2"/>
  <c r="J90" i="2"/>
  <c r="K90" i="2"/>
  <c r="F76" i="2"/>
  <c r="G76" i="2"/>
  <c r="H92" i="2"/>
  <c r="I92" i="2"/>
  <c r="O90" i="2"/>
  <c r="N90" i="2"/>
  <c r="M97" i="2"/>
  <c r="L98" i="2" s="1"/>
  <c r="C60" i="2"/>
  <c r="B59" i="2"/>
  <c r="P155" i="2" l="1"/>
  <c r="Q155" i="2"/>
  <c r="H93" i="2"/>
  <c r="I93" i="2"/>
  <c r="F77" i="2"/>
  <c r="G77" i="2"/>
  <c r="J91" i="2"/>
  <c r="K91" i="2"/>
  <c r="O91" i="2"/>
  <c r="N91" i="2"/>
  <c r="M98" i="2"/>
  <c r="L99" i="2" s="1"/>
  <c r="B60" i="2"/>
  <c r="C61" i="2"/>
  <c r="P156" i="2" l="1"/>
  <c r="Q156" i="2"/>
  <c r="J92" i="2"/>
  <c r="K92" i="2"/>
  <c r="F78" i="2"/>
  <c r="G78" i="2"/>
  <c r="H94" i="2"/>
  <c r="I94" i="2"/>
  <c r="N92" i="2"/>
  <c r="O92" i="2"/>
  <c r="M99" i="2"/>
  <c r="L100" i="2" s="1"/>
  <c r="C62" i="2"/>
  <c r="B61" i="2"/>
  <c r="P157" i="2" l="1"/>
  <c r="Q157" i="2"/>
  <c r="I95" i="2"/>
  <c r="H95" i="2"/>
  <c r="F79" i="2"/>
  <c r="G79" i="2"/>
  <c r="K93" i="2"/>
  <c r="J93" i="2"/>
  <c r="O93" i="2"/>
  <c r="N93" i="2"/>
  <c r="M100" i="2"/>
  <c r="L101" i="2" s="1"/>
  <c r="C63" i="2"/>
  <c r="B62" i="2"/>
  <c r="P158" i="2" l="1"/>
  <c r="Q158" i="2"/>
  <c r="J94" i="2"/>
  <c r="K94" i="2"/>
  <c r="F80" i="2"/>
  <c r="G80" i="2"/>
  <c r="H96" i="2"/>
  <c r="I96" i="2"/>
  <c r="O94" i="2"/>
  <c r="N94" i="2"/>
  <c r="M101" i="2"/>
  <c r="L102" i="2" s="1"/>
  <c r="C64" i="2"/>
  <c r="B63" i="2"/>
  <c r="P159" i="2" l="1"/>
  <c r="Q159" i="2"/>
  <c r="H97" i="2"/>
  <c r="I97" i="2"/>
  <c r="F81" i="2"/>
  <c r="G81" i="2"/>
  <c r="J95" i="2"/>
  <c r="K95" i="2"/>
  <c r="N95" i="2"/>
  <c r="O95" i="2"/>
  <c r="M102" i="2"/>
  <c r="L103" i="2" s="1"/>
  <c r="C65" i="2"/>
  <c r="B64" i="2"/>
  <c r="P160" i="2" l="1"/>
  <c r="Q160" i="2"/>
  <c r="J96" i="2"/>
  <c r="K96" i="2"/>
  <c r="F82" i="2"/>
  <c r="G82" i="2"/>
  <c r="H98" i="2"/>
  <c r="I98" i="2"/>
  <c r="O96" i="2"/>
  <c r="N96" i="2"/>
  <c r="M103" i="2"/>
  <c r="L104" i="2" s="1"/>
  <c r="B65" i="2"/>
  <c r="C66" i="2"/>
  <c r="Q161" i="2" l="1"/>
  <c r="P161" i="2"/>
  <c r="H99" i="2"/>
  <c r="I99" i="2"/>
  <c r="F83" i="2"/>
  <c r="G83" i="2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J97" i="2"/>
  <c r="K97" i="2"/>
  <c r="O97" i="2"/>
  <c r="N97" i="2"/>
  <c r="M104" i="2"/>
  <c r="L105" i="2" s="1"/>
  <c r="C67" i="2"/>
  <c r="B66" i="2"/>
  <c r="P162" i="2" l="1"/>
  <c r="Q162" i="2"/>
  <c r="G104" i="2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F84" i="2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H100" i="2"/>
  <c r="I100" i="2"/>
  <c r="J98" i="2"/>
  <c r="K98" i="2"/>
  <c r="O98" i="2"/>
  <c r="N98" i="2"/>
  <c r="M105" i="2"/>
  <c r="L106" i="2" s="1"/>
  <c r="B67" i="2"/>
  <c r="C68" i="2"/>
  <c r="P163" i="2" l="1"/>
  <c r="Q163" i="2"/>
  <c r="J99" i="2"/>
  <c r="K99" i="2"/>
  <c r="H101" i="2"/>
  <c r="I101" i="2"/>
  <c r="F121" i="2"/>
  <c r="G121" i="2"/>
  <c r="N99" i="2"/>
  <c r="O99" i="2"/>
  <c r="M106" i="2"/>
  <c r="L107" i="2" s="1"/>
  <c r="C69" i="2"/>
  <c r="B68" i="2"/>
  <c r="P164" i="2" l="1"/>
  <c r="Q164" i="2"/>
  <c r="F122" i="2"/>
  <c r="G122" i="2"/>
  <c r="H102" i="2"/>
  <c r="I102" i="2"/>
  <c r="J100" i="2"/>
  <c r="K100" i="2"/>
  <c r="O100" i="2"/>
  <c r="N100" i="2"/>
  <c r="M107" i="2"/>
  <c r="L108" i="2" s="1"/>
  <c r="C70" i="2"/>
  <c r="B69" i="2"/>
  <c r="Q165" i="2" l="1"/>
  <c r="P165" i="2"/>
  <c r="K101" i="2"/>
  <c r="J101" i="2"/>
  <c r="I103" i="2"/>
  <c r="H103" i="2"/>
  <c r="F123" i="2"/>
  <c r="G123" i="2"/>
  <c r="O101" i="2"/>
  <c r="N101" i="2"/>
  <c r="M108" i="2"/>
  <c r="L109" i="2" s="1"/>
  <c r="C71" i="2"/>
  <c r="B70" i="2"/>
  <c r="P166" i="2" l="1"/>
  <c r="Q166" i="2"/>
  <c r="F124" i="2"/>
  <c r="G124" i="2"/>
  <c r="H104" i="2"/>
  <c r="I104" i="2"/>
  <c r="J102" i="2"/>
  <c r="K102" i="2"/>
  <c r="O102" i="2"/>
  <c r="N102" i="2"/>
  <c r="M109" i="2"/>
  <c r="L110" i="2" s="1"/>
  <c r="C72" i="2"/>
  <c r="B71" i="2"/>
  <c r="P167" i="2" l="1"/>
  <c r="Q167" i="2"/>
  <c r="H105" i="2"/>
  <c r="I105" i="2"/>
  <c r="J103" i="2"/>
  <c r="K103" i="2"/>
  <c r="F125" i="2"/>
  <c r="G125" i="2"/>
  <c r="N103" i="2"/>
  <c r="O103" i="2"/>
  <c r="M110" i="2"/>
  <c r="L111" i="2" s="1"/>
  <c r="B72" i="2"/>
  <c r="C73" i="2"/>
  <c r="P168" i="2" l="1"/>
  <c r="Q168" i="2"/>
  <c r="F126" i="2"/>
  <c r="G126" i="2"/>
  <c r="H106" i="2"/>
  <c r="I106" i="2"/>
  <c r="J104" i="2"/>
  <c r="K104" i="2"/>
  <c r="O104" i="2"/>
  <c r="N104" i="2"/>
  <c r="M111" i="2"/>
  <c r="L112" i="2" s="1"/>
  <c r="B73" i="2"/>
  <c r="C74" i="2"/>
  <c r="Q169" i="2" l="1"/>
  <c r="P169" i="2"/>
  <c r="J105" i="2"/>
  <c r="K105" i="2"/>
  <c r="H107" i="2"/>
  <c r="I107" i="2"/>
  <c r="F127" i="2"/>
  <c r="G127" i="2"/>
  <c r="O105" i="2"/>
  <c r="N105" i="2"/>
  <c r="M112" i="2"/>
  <c r="L113" i="2" s="1"/>
  <c r="C75" i="2"/>
  <c r="B74" i="2"/>
  <c r="P170" i="2" l="1"/>
  <c r="Q170" i="2"/>
  <c r="G128" i="2"/>
  <c r="F128" i="2"/>
  <c r="H108" i="2"/>
  <c r="I108" i="2"/>
  <c r="J106" i="2"/>
  <c r="K106" i="2"/>
  <c r="O106" i="2"/>
  <c r="N106" i="2"/>
  <c r="M113" i="2"/>
  <c r="L114" i="2" s="1"/>
  <c r="B75" i="2"/>
  <c r="C76" i="2"/>
  <c r="P171" i="2" l="1"/>
  <c r="Q171" i="2"/>
  <c r="J107" i="2"/>
  <c r="K107" i="2"/>
  <c r="H109" i="2"/>
  <c r="I109" i="2"/>
  <c r="F129" i="2"/>
  <c r="G129" i="2"/>
  <c r="N107" i="2"/>
  <c r="O107" i="2"/>
  <c r="M114" i="2"/>
  <c r="L115" i="2" s="1"/>
  <c r="C77" i="2"/>
  <c r="B76" i="2"/>
  <c r="P172" i="2" l="1"/>
  <c r="Q172" i="2"/>
  <c r="F130" i="2"/>
  <c r="G130" i="2"/>
  <c r="H110" i="2"/>
  <c r="I110" i="2"/>
  <c r="J108" i="2"/>
  <c r="K108" i="2"/>
  <c r="N108" i="2"/>
  <c r="O108" i="2"/>
  <c r="M115" i="2"/>
  <c r="L116" i="2" s="1"/>
  <c r="C78" i="2"/>
  <c r="B77" i="2"/>
  <c r="Q173" i="2" l="1"/>
  <c r="P173" i="2"/>
  <c r="K109" i="2"/>
  <c r="J109" i="2"/>
  <c r="I111" i="2"/>
  <c r="H111" i="2"/>
  <c r="F131" i="2"/>
  <c r="G131" i="2"/>
  <c r="O109" i="2"/>
  <c r="N109" i="2"/>
  <c r="M116" i="2"/>
  <c r="L117" i="2" s="1"/>
  <c r="C79" i="2"/>
  <c r="B78" i="2"/>
  <c r="P174" i="2" l="1"/>
  <c r="Q174" i="2"/>
  <c r="F132" i="2"/>
  <c r="G132" i="2"/>
  <c r="H112" i="2"/>
  <c r="I112" i="2"/>
  <c r="J110" i="2"/>
  <c r="K110" i="2"/>
  <c r="O110" i="2"/>
  <c r="N110" i="2"/>
  <c r="M117" i="2"/>
  <c r="L118" i="2" s="1"/>
  <c r="C80" i="2"/>
  <c r="B79" i="2"/>
  <c r="P175" i="2" l="1"/>
  <c r="Q175" i="2"/>
  <c r="J111" i="2"/>
  <c r="K111" i="2"/>
  <c r="H113" i="2"/>
  <c r="I113" i="2"/>
  <c r="F133" i="2"/>
  <c r="G133" i="2"/>
  <c r="N111" i="2"/>
  <c r="O111" i="2"/>
  <c r="M118" i="2"/>
  <c r="L119" i="2" s="1"/>
  <c r="B80" i="2"/>
  <c r="C81" i="2"/>
  <c r="P176" i="2" l="1"/>
  <c r="Q176" i="2"/>
  <c r="F134" i="2"/>
  <c r="G134" i="2"/>
  <c r="H114" i="2"/>
  <c r="I114" i="2"/>
  <c r="J112" i="2"/>
  <c r="K112" i="2"/>
  <c r="O112" i="2"/>
  <c r="N112" i="2"/>
  <c r="M119" i="2"/>
  <c r="L120" i="2" s="1"/>
  <c r="B81" i="2"/>
  <c r="C82" i="2"/>
  <c r="H115" i="2" l="1"/>
  <c r="I115" i="2"/>
  <c r="J113" i="2"/>
  <c r="K113" i="2"/>
  <c r="F135" i="2"/>
  <c r="G135" i="2"/>
  <c r="O113" i="2"/>
  <c r="N113" i="2"/>
  <c r="M120" i="2"/>
  <c r="L121" i="2" s="1"/>
  <c r="C83" i="2"/>
  <c r="B82" i="2"/>
  <c r="G136" i="2" l="1"/>
  <c r="F136" i="2"/>
  <c r="J114" i="2"/>
  <c r="K114" i="2"/>
  <c r="H116" i="2"/>
  <c r="I116" i="2"/>
  <c r="O114" i="2"/>
  <c r="N114" i="2"/>
  <c r="M121" i="2"/>
  <c r="L122" i="2" s="1"/>
  <c r="B83" i="2"/>
  <c r="C84" i="2"/>
  <c r="H117" i="2" l="1"/>
  <c r="I117" i="2"/>
  <c r="J115" i="2"/>
  <c r="K115" i="2"/>
  <c r="F137" i="2"/>
  <c r="G137" i="2"/>
  <c r="N115" i="2"/>
  <c r="O115" i="2"/>
  <c r="M122" i="2"/>
  <c r="L123" i="2" s="1"/>
  <c r="C85" i="2"/>
  <c r="B84" i="2"/>
  <c r="F138" i="2" l="1"/>
  <c r="G138" i="2"/>
  <c r="J116" i="2"/>
  <c r="K116" i="2"/>
  <c r="H118" i="2"/>
  <c r="I118" i="2"/>
  <c r="O116" i="2"/>
  <c r="N116" i="2"/>
  <c r="M123" i="2"/>
  <c r="L124" i="2" s="1"/>
  <c r="C86" i="2"/>
  <c r="B85" i="2"/>
  <c r="K117" i="2" l="1"/>
  <c r="J117" i="2"/>
  <c r="I119" i="2"/>
  <c r="H119" i="2"/>
  <c r="G139" i="2"/>
  <c r="F139" i="2"/>
  <c r="O117" i="2"/>
  <c r="N117" i="2"/>
  <c r="M124" i="2"/>
  <c r="L125" i="2" s="1"/>
  <c r="B86" i="2"/>
  <c r="C87" i="2"/>
  <c r="F140" i="2" l="1"/>
  <c r="G140" i="2"/>
  <c r="H120" i="2"/>
  <c r="I120" i="2"/>
  <c r="J118" i="2"/>
  <c r="K118" i="2"/>
  <c r="O118" i="2"/>
  <c r="N118" i="2"/>
  <c r="M125" i="2"/>
  <c r="L126" i="2" s="1"/>
  <c r="C88" i="2"/>
  <c r="B87" i="2"/>
  <c r="H121" i="2" l="1"/>
  <c r="I121" i="2"/>
  <c r="J119" i="2"/>
  <c r="K119" i="2"/>
  <c r="F141" i="2"/>
  <c r="G141" i="2"/>
  <c r="O119" i="2"/>
  <c r="N119" i="2"/>
  <c r="M126" i="2"/>
  <c r="L127" i="2" s="1"/>
  <c r="B88" i="2"/>
  <c r="C89" i="2"/>
  <c r="F142" i="2" l="1"/>
  <c r="G142" i="2"/>
  <c r="J120" i="2"/>
  <c r="K120" i="2"/>
  <c r="H122" i="2"/>
  <c r="I122" i="2"/>
  <c r="O120" i="2"/>
  <c r="N120" i="2"/>
  <c r="M127" i="2"/>
  <c r="L128" i="2" s="1"/>
  <c r="B89" i="2"/>
  <c r="C90" i="2"/>
  <c r="I123" i="2" l="1"/>
  <c r="H123" i="2"/>
  <c r="K121" i="2"/>
  <c r="J121" i="2"/>
  <c r="F143" i="2"/>
  <c r="G143" i="2"/>
  <c r="O121" i="2"/>
  <c r="N121" i="2"/>
  <c r="M128" i="2"/>
  <c r="L129" i="2" s="1"/>
  <c r="C91" i="2"/>
  <c r="B90" i="2"/>
  <c r="F144" i="2" l="1"/>
  <c r="G144" i="2"/>
  <c r="J122" i="2"/>
  <c r="K122" i="2"/>
  <c r="I124" i="2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H124" i="2"/>
  <c r="H125" i="2" s="1"/>
  <c r="H126" i="2" s="1"/>
  <c r="H127" i="2" s="1"/>
  <c r="H128" i="2" s="1"/>
  <c r="H129" i="2" s="1"/>
  <c r="H130" i="2" s="1"/>
  <c r="H131" i="2" s="1"/>
  <c r="H132" i="2" s="1"/>
  <c r="O122" i="2"/>
  <c r="N122" i="2"/>
  <c r="M129" i="2"/>
  <c r="L130" i="2" s="1"/>
  <c r="B91" i="2"/>
  <c r="C92" i="2"/>
  <c r="H133" i="2" l="1"/>
  <c r="H134" i="2" s="1"/>
  <c r="H135" i="2" s="1"/>
  <c r="H136" i="2" s="1"/>
  <c r="H137" i="2"/>
  <c r="I137" i="2"/>
  <c r="J123" i="2"/>
  <c r="K123" i="2"/>
  <c r="F145" i="2"/>
  <c r="G145" i="2"/>
  <c r="N123" i="2"/>
  <c r="O123" i="2"/>
  <c r="M130" i="2"/>
  <c r="L131" i="2" s="1"/>
  <c r="C93" i="2"/>
  <c r="B92" i="2"/>
  <c r="F146" i="2" l="1"/>
  <c r="G146" i="2"/>
  <c r="J124" i="2"/>
  <c r="K124" i="2"/>
  <c r="H138" i="2"/>
  <c r="I138" i="2"/>
  <c r="O124" i="2"/>
  <c r="N124" i="2"/>
  <c r="M131" i="2"/>
  <c r="L132" i="2" s="1"/>
  <c r="C94" i="2"/>
  <c r="B93" i="2"/>
  <c r="I139" i="2" l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H139" i="2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J125" i="2"/>
  <c r="K125" i="2"/>
  <c r="G147" i="2"/>
  <c r="F147" i="2"/>
  <c r="O125" i="2"/>
  <c r="N125" i="2"/>
  <c r="M132" i="2"/>
  <c r="L133" i="2" s="1"/>
  <c r="C95" i="2"/>
  <c r="B94" i="2"/>
  <c r="F148" i="2" l="1"/>
  <c r="G148" i="2"/>
  <c r="J126" i="2"/>
  <c r="K126" i="2"/>
  <c r="O126" i="2"/>
  <c r="N126" i="2"/>
  <c r="M133" i="2"/>
  <c r="L134" i="2" s="1"/>
  <c r="C96" i="2"/>
  <c r="B95" i="2"/>
  <c r="J127" i="2" l="1"/>
  <c r="K127" i="2"/>
  <c r="F149" i="2"/>
  <c r="G149" i="2"/>
  <c r="N127" i="2"/>
  <c r="O127" i="2"/>
  <c r="M134" i="2"/>
  <c r="L135" i="2" s="1"/>
  <c r="B96" i="2"/>
  <c r="C97" i="2"/>
  <c r="F150" i="2" l="1"/>
  <c r="G150" i="2"/>
  <c r="J128" i="2"/>
  <c r="K128" i="2"/>
  <c r="O128" i="2"/>
  <c r="N128" i="2"/>
  <c r="M135" i="2"/>
  <c r="L136" i="2" s="1"/>
  <c r="B97" i="2"/>
  <c r="C98" i="2"/>
  <c r="F151" i="2" l="1"/>
  <c r="G151" i="2"/>
  <c r="K129" i="2"/>
  <c r="J129" i="2"/>
  <c r="O129" i="2"/>
  <c r="N129" i="2"/>
  <c r="M136" i="2"/>
  <c r="L137" i="2" s="1"/>
  <c r="C99" i="2"/>
  <c r="B98" i="2"/>
  <c r="J130" i="2" l="1"/>
  <c r="K130" i="2"/>
  <c r="F152" i="2"/>
  <c r="G152" i="2"/>
  <c r="O130" i="2"/>
  <c r="N130" i="2"/>
  <c r="M137" i="2"/>
  <c r="L138" i="2" s="1"/>
  <c r="B99" i="2"/>
  <c r="C100" i="2"/>
  <c r="F153" i="2" l="1"/>
  <c r="G153" i="2"/>
  <c r="J131" i="2"/>
  <c r="K131" i="2"/>
  <c r="N131" i="2"/>
  <c r="O131" i="2"/>
  <c r="M138" i="2"/>
  <c r="L139" i="2" s="1"/>
  <c r="C101" i="2"/>
  <c r="B100" i="2"/>
  <c r="J132" i="2" l="1"/>
  <c r="K132" i="2"/>
  <c r="F154" i="2"/>
  <c r="G154" i="2"/>
  <c r="O132" i="2"/>
  <c r="N132" i="2"/>
  <c r="M139" i="2"/>
  <c r="L140" i="2" s="1"/>
  <c r="C102" i="2"/>
  <c r="B101" i="2"/>
  <c r="G155" i="2" l="1"/>
  <c r="F155" i="2"/>
  <c r="J133" i="2"/>
  <c r="K133" i="2"/>
  <c r="O133" i="2"/>
  <c r="N133" i="2"/>
  <c r="M140" i="2"/>
  <c r="L141" i="2" s="1"/>
  <c r="B102" i="2"/>
  <c r="C103" i="2"/>
  <c r="J134" i="2" l="1"/>
  <c r="K134" i="2"/>
  <c r="F156" i="2"/>
  <c r="G156" i="2"/>
  <c r="O134" i="2"/>
  <c r="N134" i="2"/>
  <c r="M141" i="2"/>
  <c r="L142" i="2" s="1"/>
  <c r="C104" i="2"/>
  <c r="B103" i="2"/>
  <c r="F157" i="2" l="1"/>
  <c r="G157" i="2"/>
  <c r="J135" i="2"/>
  <c r="K135" i="2"/>
  <c r="N135" i="2"/>
  <c r="O135" i="2"/>
  <c r="M142" i="2"/>
  <c r="L143" i="2" s="1"/>
  <c r="B104" i="2"/>
  <c r="C105" i="2"/>
  <c r="F158" i="2" l="1"/>
  <c r="G158" i="2"/>
  <c r="J136" i="2"/>
  <c r="K136" i="2"/>
  <c r="O136" i="2"/>
  <c r="N136" i="2"/>
  <c r="M143" i="2"/>
  <c r="L144" i="2" s="1"/>
  <c r="B105" i="2"/>
  <c r="C106" i="2"/>
  <c r="J137" i="2" l="1"/>
  <c r="K137" i="2"/>
  <c r="F159" i="2"/>
  <c r="G159" i="2"/>
  <c r="O137" i="2"/>
  <c r="N137" i="2"/>
  <c r="M144" i="2"/>
  <c r="L145" i="2" s="1"/>
  <c r="C107" i="2"/>
  <c r="B106" i="2"/>
  <c r="F160" i="2" l="1"/>
  <c r="G160" i="2"/>
  <c r="J138" i="2"/>
  <c r="K138" i="2"/>
  <c r="O138" i="2"/>
  <c r="N138" i="2"/>
  <c r="M145" i="2"/>
  <c r="L146" i="2" s="1"/>
  <c r="B107" i="2"/>
  <c r="C108" i="2"/>
  <c r="J139" i="2" l="1"/>
  <c r="K139" i="2"/>
  <c r="F161" i="2"/>
  <c r="G161" i="2"/>
  <c r="N139" i="2"/>
  <c r="O139" i="2"/>
  <c r="M146" i="2"/>
  <c r="L147" i="2" s="1"/>
  <c r="C109" i="2"/>
  <c r="B108" i="2"/>
  <c r="F162" i="2" l="1"/>
  <c r="G162" i="2"/>
  <c r="K140" i="2"/>
  <c r="J140" i="2"/>
  <c r="O140" i="2"/>
  <c r="N140" i="2"/>
  <c r="M147" i="2"/>
  <c r="L148" i="2" s="1"/>
  <c r="C110" i="2"/>
  <c r="B109" i="2"/>
  <c r="J141" i="2" l="1"/>
  <c r="K141" i="2"/>
  <c r="G163" i="2"/>
  <c r="F163" i="2"/>
  <c r="O141" i="2"/>
  <c r="N141" i="2"/>
  <c r="M148" i="2"/>
  <c r="L149" i="2" s="1"/>
  <c r="C111" i="2"/>
  <c r="B110" i="2"/>
  <c r="F164" i="2" l="1"/>
  <c r="G164" i="2"/>
  <c r="J142" i="2"/>
  <c r="K142" i="2"/>
  <c r="O142" i="2"/>
  <c r="N142" i="2"/>
  <c r="M149" i="2"/>
  <c r="L150" i="2" s="1"/>
  <c r="C112" i="2"/>
  <c r="B111" i="2"/>
  <c r="G165" i="2" l="1"/>
  <c r="F165" i="2"/>
  <c r="J143" i="2"/>
  <c r="K143" i="2"/>
  <c r="N143" i="2"/>
  <c r="O143" i="2"/>
  <c r="M150" i="2"/>
  <c r="L151" i="2" s="1"/>
  <c r="B112" i="2"/>
  <c r="C113" i="2"/>
  <c r="J144" i="2" l="1"/>
  <c r="K144" i="2"/>
  <c r="F166" i="2"/>
  <c r="G166" i="2"/>
  <c r="O144" i="2"/>
  <c r="N144" i="2"/>
  <c r="M151" i="2"/>
  <c r="L152" i="2" s="1"/>
  <c r="B113" i="2"/>
  <c r="C114" i="2"/>
  <c r="G167" i="2" l="1"/>
  <c r="F167" i="2"/>
  <c r="J145" i="2"/>
  <c r="K145" i="2"/>
  <c r="O145" i="2"/>
  <c r="N145" i="2"/>
  <c r="M152" i="2"/>
  <c r="L153" i="2" s="1"/>
  <c r="C115" i="2"/>
  <c r="B114" i="2"/>
  <c r="J146" i="2" l="1"/>
  <c r="K146" i="2"/>
  <c r="F168" i="2"/>
  <c r="G168" i="2"/>
  <c r="O146" i="2"/>
  <c r="N146" i="2"/>
  <c r="M153" i="2"/>
  <c r="L154" i="2" s="1"/>
  <c r="B115" i="2"/>
  <c r="C116" i="2"/>
  <c r="G169" i="2" l="1"/>
  <c r="F169" i="2"/>
  <c r="J147" i="2"/>
  <c r="K147" i="2"/>
  <c r="N147" i="2"/>
  <c r="O147" i="2"/>
  <c r="M154" i="2"/>
  <c r="L155" i="2" s="1"/>
  <c r="C117" i="2"/>
  <c r="B116" i="2"/>
  <c r="K148" i="2" l="1"/>
  <c r="J148" i="2"/>
  <c r="F170" i="2"/>
  <c r="G170" i="2"/>
  <c r="N148" i="2"/>
  <c r="O148" i="2"/>
  <c r="M155" i="2"/>
  <c r="L156" i="2" s="1"/>
  <c r="C118" i="2"/>
  <c r="B117" i="2"/>
  <c r="G171" i="2" l="1"/>
  <c r="F171" i="2"/>
  <c r="J149" i="2"/>
  <c r="K149" i="2"/>
  <c r="O149" i="2"/>
  <c r="N149" i="2"/>
  <c r="M156" i="2"/>
  <c r="L157" i="2" s="1"/>
  <c r="B118" i="2"/>
  <c r="C119" i="2"/>
  <c r="J150" i="2" l="1"/>
  <c r="K150" i="2"/>
  <c r="F172" i="2"/>
  <c r="G172" i="2"/>
  <c r="O150" i="2"/>
  <c r="N150" i="2"/>
  <c r="M157" i="2"/>
  <c r="L158" i="2" s="1"/>
  <c r="C120" i="2"/>
  <c r="B119" i="2"/>
  <c r="G173" i="2" l="1"/>
  <c r="F173" i="2"/>
  <c r="J151" i="2"/>
  <c r="K151" i="2"/>
  <c r="N151" i="2"/>
  <c r="O151" i="2"/>
  <c r="M158" i="2"/>
  <c r="L159" i="2" s="1"/>
  <c r="B120" i="2"/>
  <c r="C121" i="2"/>
  <c r="J152" i="2" l="1"/>
  <c r="K152" i="2"/>
  <c r="O152" i="2"/>
  <c r="N152" i="2"/>
  <c r="M159" i="2"/>
  <c r="L160" i="2" s="1"/>
  <c r="B121" i="2"/>
  <c r="C122" i="2"/>
  <c r="J153" i="2" l="1"/>
  <c r="K153" i="2"/>
  <c r="O153" i="2"/>
  <c r="N153" i="2"/>
  <c r="M160" i="2"/>
  <c r="L161" i="2" s="1"/>
  <c r="C123" i="2"/>
  <c r="B122" i="2"/>
  <c r="J154" i="2" l="1"/>
  <c r="K154" i="2"/>
  <c r="O154" i="2"/>
  <c r="N154" i="2"/>
  <c r="M161" i="2"/>
  <c r="L162" i="2" s="1"/>
  <c r="B123" i="2"/>
  <c r="C124" i="2"/>
  <c r="J155" i="2" l="1"/>
  <c r="K155" i="2"/>
  <c r="N155" i="2"/>
  <c r="O155" i="2"/>
  <c r="M162" i="2"/>
  <c r="L163" i="2" s="1"/>
  <c r="C125" i="2"/>
  <c r="B124" i="2"/>
  <c r="K156" i="2" l="1"/>
  <c r="J156" i="2"/>
  <c r="O156" i="2"/>
  <c r="N156" i="2"/>
  <c r="M163" i="2"/>
  <c r="L164" i="2" s="1"/>
  <c r="C126" i="2"/>
  <c r="B125" i="2"/>
  <c r="J157" i="2" l="1"/>
  <c r="K157" i="2"/>
  <c r="O157" i="2"/>
  <c r="N157" i="2"/>
  <c r="M164" i="2"/>
  <c r="L165" i="2" s="1"/>
  <c r="C127" i="2"/>
  <c r="B126" i="2"/>
  <c r="J158" i="2" l="1"/>
  <c r="K158" i="2"/>
  <c r="O158" i="2"/>
  <c r="N158" i="2"/>
  <c r="M165" i="2"/>
  <c r="L166" i="2" s="1"/>
  <c r="C128" i="2"/>
  <c r="B127" i="2"/>
  <c r="J159" i="2" l="1"/>
  <c r="K159" i="2"/>
  <c r="N159" i="2"/>
  <c r="O159" i="2"/>
  <c r="M166" i="2"/>
  <c r="L167" i="2" s="1"/>
  <c r="B128" i="2"/>
  <c r="C129" i="2"/>
  <c r="J160" i="2" l="1"/>
  <c r="K160" i="2"/>
  <c r="O160" i="2"/>
  <c r="N160" i="2"/>
  <c r="M167" i="2"/>
  <c r="L168" i="2" s="1"/>
  <c r="B129" i="2"/>
  <c r="C130" i="2"/>
  <c r="J161" i="2" l="1"/>
  <c r="K161" i="2"/>
  <c r="O161" i="2"/>
  <c r="N161" i="2"/>
  <c r="M168" i="2"/>
  <c r="L169" i="2" s="1"/>
  <c r="C131" i="2"/>
  <c r="B130" i="2"/>
  <c r="J162" i="2" l="1"/>
  <c r="K162" i="2"/>
  <c r="O162" i="2"/>
  <c r="N162" i="2"/>
  <c r="M169" i="2"/>
  <c r="L170" i="2" s="1"/>
  <c r="B131" i="2"/>
  <c r="C132" i="2"/>
  <c r="J163" i="2" l="1"/>
  <c r="K163" i="2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N163" i="2"/>
  <c r="O163" i="2"/>
  <c r="M170" i="2"/>
  <c r="L171" i="2" s="1"/>
  <c r="C133" i="2"/>
  <c r="B132" i="2"/>
  <c r="J164" i="2" l="1"/>
  <c r="J165" i="2" s="1"/>
  <c r="J166" i="2"/>
  <c r="J167" i="2" s="1"/>
  <c r="J168" i="2" s="1"/>
  <c r="J169" i="2" s="1"/>
  <c r="J170" i="2" s="1"/>
  <c r="J171" i="2" s="1"/>
  <c r="J172" i="2" s="1"/>
  <c r="J173" i="2" s="1"/>
  <c r="O164" i="2"/>
  <c r="N164" i="2"/>
  <c r="M171" i="2"/>
  <c r="L172" i="2" s="1"/>
  <c r="C134" i="2"/>
  <c r="B133" i="2"/>
  <c r="O165" i="2" l="1"/>
  <c r="N165" i="2"/>
  <c r="M172" i="2"/>
  <c r="L173" i="2" s="1"/>
  <c r="B134" i="2"/>
  <c r="C135" i="2"/>
  <c r="O166" i="2" l="1"/>
  <c r="N166" i="2"/>
  <c r="M173" i="2"/>
  <c r="C136" i="2"/>
  <c r="B135" i="2"/>
  <c r="N167" i="2" l="1"/>
  <c r="O167" i="2"/>
  <c r="B136" i="2"/>
  <c r="C137" i="2"/>
  <c r="O168" i="2" l="1"/>
  <c r="N168" i="2"/>
  <c r="B137" i="2"/>
  <c r="C138" i="2"/>
  <c r="O169" i="2" l="1"/>
  <c r="N169" i="2"/>
  <c r="C139" i="2"/>
  <c r="B138" i="2"/>
  <c r="O170" i="2" l="1"/>
  <c r="N170" i="2"/>
  <c r="B139" i="2"/>
  <c r="C140" i="2"/>
  <c r="N171" i="2" l="1"/>
  <c r="O171" i="2"/>
  <c r="C141" i="2"/>
  <c r="B140" i="2"/>
  <c r="O172" i="2" l="1"/>
  <c r="N172" i="2"/>
  <c r="C142" i="2"/>
  <c r="B141" i="2"/>
  <c r="O173" i="2" l="1"/>
  <c r="N173" i="2"/>
  <c r="C143" i="2"/>
  <c r="B142" i="2"/>
  <c r="C144" i="2" l="1"/>
  <c r="B143" i="2"/>
  <c r="B144" i="2" l="1"/>
  <c r="C145" i="2"/>
  <c r="B145" i="2" l="1"/>
  <c r="C146" i="2"/>
  <c r="C147" i="2" l="1"/>
  <c r="B146" i="2"/>
  <c r="B147" i="2" l="1"/>
  <c r="C148" i="2"/>
  <c r="C149" i="2" l="1"/>
  <c r="B148" i="2"/>
  <c r="C150" i="2" l="1"/>
  <c r="B149" i="2"/>
  <c r="B150" i="2" l="1"/>
  <c r="C151" i="2"/>
  <c r="C152" i="2" l="1"/>
  <c r="B151" i="2"/>
  <c r="B152" i="2" l="1"/>
  <c r="C153" i="2"/>
  <c r="B153" i="2" l="1"/>
  <c r="C154" i="2"/>
  <c r="C155" i="2" l="1"/>
  <c r="B154" i="2"/>
  <c r="B155" i="2" l="1"/>
  <c r="C156" i="2"/>
  <c r="C157" i="2" l="1"/>
  <c r="B156" i="2"/>
  <c r="C158" i="2" l="1"/>
  <c r="B157" i="2"/>
  <c r="C159" i="2" l="1"/>
  <c r="B158" i="2"/>
  <c r="C160" i="2" l="1"/>
  <c r="B159" i="2"/>
  <c r="B160" i="2" l="1"/>
  <c r="C161" i="2"/>
  <c r="B161" i="2" l="1"/>
  <c r="C162" i="2"/>
  <c r="C163" i="2" l="1"/>
  <c r="B162" i="2"/>
  <c r="B163" i="2" l="1"/>
  <c r="C164" i="2"/>
  <c r="C165" i="2" l="1"/>
  <c r="B164" i="2"/>
  <c r="C166" i="2" l="1"/>
  <c r="B165" i="2"/>
  <c r="B166" i="2" l="1"/>
  <c r="C167" i="2"/>
  <c r="B167" i="2" l="1"/>
  <c r="C168" i="2"/>
  <c r="B168" i="2" l="1"/>
  <c r="C169" i="2"/>
  <c r="B169" i="2" l="1"/>
  <c r="C170" i="2"/>
  <c r="C171" i="2" l="1"/>
  <c r="B170" i="2"/>
  <c r="B171" i="2" l="1"/>
  <c r="C172" i="2"/>
  <c r="C173" i="2" l="1"/>
  <c r="B172" i="2"/>
  <c r="C174" i="2" l="1"/>
  <c r="B173" i="2"/>
  <c r="C175" i="2" l="1"/>
  <c r="B174" i="2"/>
  <c r="C176" i="2" l="1"/>
  <c r="B175" i="2"/>
  <c r="B176" i="2" l="1"/>
  <c r="C177" i="2"/>
  <c r="B177" i="2" l="1"/>
  <c r="C178" i="2"/>
  <c r="C179" i="2" l="1"/>
  <c r="B178" i="2"/>
  <c r="B179" i="2" l="1"/>
  <c r="C180" i="2"/>
  <c r="C181" i="2" l="1"/>
  <c r="B180" i="2"/>
  <c r="C182" i="2" l="1"/>
  <c r="B181" i="2"/>
  <c r="B182" i="2" l="1"/>
  <c r="C183" i="2"/>
  <c r="C184" i="2" l="1"/>
  <c r="B183" i="2"/>
  <c r="B184" i="2" l="1"/>
  <c r="C185" i="2"/>
  <c r="B185" i="2" l="1"/>
  <c r="C186" i="2"/>
  <c r="C187" i="2" l="1"/>
  <c r="B186" i="2"/>
  <c r="B187" i="2" l="1"/>
  <c r="C188" i="2"/>
  <c r="C189" i="2" l="1"/>
  <c r="B188" i="2"/>
  <c r="C190" i="2" l="1"/>
  <c r="B189" i="2"/>
  <c r="C191" i="2" l="1"/>
  <c r="B190" i="2"/>
  <c r="C192" i="2" l="1"/>
  <c r="B191" i="2"/>
  <c r="B192" i="2" l="1"/>
  <c r="C193" i="2"/>
  <c r="B193" i="2" l="1"/>
  <c r="C194" i="2"/>
  <c r="C195" i="2" l="1"/>
  <c r="B194" i="2"/>
  <c r="B195" i="2" l="1"/>
  <c r="C196" i="2"/>
  <c r="C197" i="2" l="1"/>
  <c r="B196" i="2"/>
  <c r="C198" i="2" l="1"/>
  <c r="B197" i="2"/>
  <c r="B198" i="2" l="1"/>
  <c r="C199" i="2"/>
  <c r="C200" i="2" l="1"/>
  <c r="B199" i="2"/>
  <c r="B200" i="2" l="1"/>
  <c r="C201" i="2"/>
  <c r="B201" i="2" l="1"/>
  <c r="C202" i="2"/>
  <c r="C203" i="2" l="1"/>
  <c r="B202" i="2"/>
  <c r="B203" i="2" l="1"/>
  <c r="C204" i="2"/>
  <c r="C205" i="2" l="1"/>
  <c r="B204" i="2"/>
  <c r="C206" i="2" l="1"/>
  <c r="B205" i="2"/>
  <c r="C207" i="2" l="1"/>
  <c r="B206" i="2"/>
  <c r="C208" i="2" l="1"/>
  <c r="B207" i="2"/>
  <c r="B208" i="2" l="1"/>
  <c r="C209" i="2"/>
  <c r="B209" i="2" l="1"/>
  <c r="C210" i="2"/>
  <c r="C211" i="2" l="1"/>
  <c r="B210" i="2"/>
  <c r="B211" i="2" l="1"/>
  <c r="C212" i="2"/>
  <c r="C213" i="2" l="1"/>
  <c r="B212" i="2"/>
  <c r="C214" i="2" l="1"/>
  <c r="B213" i="2"/>
  <c r="B214" i="2" l="1"/>
  <c r="C215" i="2"/>
  <c r="C216" i="2" l="1"/>
  <c r="B215" i="2"/>
  <c r="B216" i="2" l="1"/>
  <c r="C217" i="2"/>
  <c r="B217" i="2" l="1"/>
  <c r="C218" i="2"/>
  <c r="C219" i="2" l="1"/>
  <c r="B218" i="2"/>
  <c r="B219" i="2" l="1"/>
  <c r="C220" i="2"/>
  <c r="C221" i="2" l="1"/>
  <c r="B220" i="2"/>
  <c r="C222" i="2" l="1"/>
  <c r="B221" i="2"/>
  <c r="C223" i="2" l="1"/>
  <c r="B222" i="2"/>
  <c r="C224" i="2" l="1"/>
  <c r="B223" i="2"/>
  <c r="B224" i="2" l="1"/>
  <c r="C225" i="2"/>
  <c r="B225" i="2" l="1"/>
  <c r="C226" i="2"/>
  <c r="C227" i="2" l="1"/>
  <c r="B226" i="2"/>
  <c r="B227" i="2" l="1"/>
  <c r="C228" i="2"/>
  <c r="C229" i="2" l="1"/>
  <c r="B228" i="2"/>
  <c r="C230" i="2" l="1"/>
  <c r="B229" i="2"/>
  <c r="B230" i="2" l="1"/>
  <c r="C231" i="2"/>
  <c r="C232" i="2" l="1"/>
  <c r="B231" i="2"/>
  <c r="B232" i="2" l="1"/>
  <c r="C233" i="2"/>
  <c r="B233" i="2" l="1"/>
  <c r="C234" i="2"/>
  <c r="C235" i="2" l="1"/>
  <c r="B234" i="2"/>
  <c r="B235" i="2" l="1"/>
  <c r="C236" i="2"/>
  <c r="C237" i="2" l="1"/>
  <c r="B236" i="2"/>
  <c r="C238" i="2" l="1"/>
  <c r="B237" i="2"/>
  <c r="C239" i="2" l="1"/>
  <c r="B238" i="2"/>
  <c r="C240" i="2" l="1"/>
  <c r="B239" i="2"/>
  <c r="B240" i="2" l="1"/>
  <c r="C241" i="2"/>
  <c r="B241" i="2" l="1"/>
  <c r="C242" i="2"/>
  <c r="C243" i="2" l="1"/>
  <c r="B242" i="2"/>
  <c r="B243" i="2" l="1"/>
  <c r="C244" i="2"/>
  <c r="C245" i="2" l="1"/>
  <c r="B244" i="2"/>
  <c r="C246" i="2" l="1"/>
  <c r="B245" i="2"/>
  <c r="B246" i="2" l="1"/>
  <c r="C247" i="2"/>
  <c r="C248" i="2" l="1"/>
  <c r="B247" i="2"/>
  <c r="B248" i="2" l="1"/>
  <c r="C249" i="2"/>
  <c r="B249" i="2" l="1"/>
  <c r="C250" i="2"/>
  <c r="C251" i="2" l="1"/>
  <c r="B250" i="2"/>
  <c r="B251" i="2" l="1"/>
  <c r="C252" i="2"/>
  <c r="C253" i="2" l="1"/>
  <c r="B252" i="2"/>
  <c r="C254" i="2" l="1"/>
  <c r="B253" i="2"/>
  <c r="C255" i="2" l="1"/>
  <c r="B254" i="2"/>
  <c r="C256" i="2" l="1"/>
  <c r="B255" i="2"/>
  <c r="B256" i="2" l="1"/>
  <c r="C257" i="2"/>
  <c r="B257" i="2" l="1"/>
  <c r="C258" i="2"/>
  <c r="C259" i="2" l="1"/>
  <c r="B258" i="2"/>
  <c r="B259" i="2" l="1"/>
  <c r="C260" i="2"/>
  <c r="C261" i="2" l="1"/>
  <c r="B260" i="2"/>
  <c r="C262" i="2" l="1"/>
  <c r="B261" i="2"/>
  <c r="B262" i="2" l="1"/>
  <c r="C263" i="2"/>
  <c r="C264" i="2" l="1"/>
  <c r="B263" i="2"/>
  <c r="B264" i="2" l="1"/>
  <c r="C265" i="2"/>
  <c r="B265" i="2" l="1"/>
  <c r="C266" i="2"/>
  <c r="C267" i="2" l="1"/>
  <c r="B266" i="2"/>
  <c r="B267" i="2" l="1"/>
  <c r="C268" i="2"/>
  <c r="C269" i="2" l="1"/>
  <c r="B268" i="2"/>
  <c r="C270" i="2" l="1"/>
  <c r="B269" i="2"/>
  <c r="B270" i="2" l="1"/>
  <c r="C271" i="2"/>
  <c r="C272" i="2" l="1"/>
  <c r="B271" i="2"/>
  <c r="B272" i="2" l="1"/>
  <c r="C273" i="2"/>
  <c r="B273" i="2" l="1"/>
  <c r="C274" i="2"/>
  <c r="C275" i="2" l="1"/>
  <c r="B274" i="2"/>
  <c r="B275" i="2" l="1"/>
  <c r="C276" i="2"/>
  <c r="C277" i="2" l="1"/>
  <c r="B276" i="2"/>
  <c r="C278" i="2" l="1"/>
  <c r="B277" i="2"/>
  <c r="B278" i="2" l="1"/>
  <c r="C279" i="2"/>
  <c r="C280" i="2" l="1"/>
  <c r="B279" i="2"/>
  <c r="B280" i="2" l="1"/>
  <c r="C281" i="2"/>
  <c r="B281" i="2" l="1"/>
  <c r="C282" i="2"/>
  <c r="C283" i="2" l="1"/>
  <c r="B282" i="2"/>
  <c r="B283" i="2" l="1"/>
  <c r="C284" i="2"/>
  <c r="C285" i="2" l="1"/>
  <c r="B284" i="2"/>
  <c r="C286" i="2" l="1"/>
  <c r="B285" i="2"/>
  <c r="C287" i="2" l="1"/>
  <c r="B286" i="2"/>
  <c r="C288" i="2" l="1"/>
  <c r="B287" i="2"/>
  <c r="B288" i="2" l="1"/>
  <c r="C289" i="2"/>
  <c r="B28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T2" authorId="0" shapeId="0" xr:uid="{03B65CAF-7C8C-430D-9BB9-5A03D375FCA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al finalizar entrenamiento</t>
        </r>
      </text>
    </comment>
  </commentList>
</comments>
</file>

<file path=xl/sharedStrings.xml><?xml version="1.0" encoding="utf-8"?>
<sst xmlns="http://schemas.openxmlformats.org/spreadsheetml/2006/main" count="2298" uniqueCount="123">
  <si>
    <t>253 AIM Canteranos</t>
  </si>
  <si>
    <t>Num</t>
  </si>
  <si>
    <t>POS</t>
  </si>
  <si>
    <t>ESP</t>
  </si>
  <si>
    <t>Po</t>
  </si>
  <si>
    <t>De</t>
  </si>
  <si>
    <t>Cr</t>
  </si>
  <si>
    <t>Ex</t>
  </si>
  <si>
    <t>Ps</t>
  </si>
  <si>
    <t>An</t>
  </si>
  <si>
    <t>PA</t>
  </si>
  <si>
    <t>E_Po</t>
  </si>
  <si>
    <t>E_De</t>
  </si>
  <si>
    <t>E_Cr</t>
  </si>
  <si>
    <t>E_Ex</t>
  </si>
  <si>
    <t>E_Ps</t>
  </si>
  <si>
    <t>E_An</t>
  </si>
  <si>
    <t>E_PA</t>
  </si>
  <si>
    <t>E_TOTAL</t>
  </si>
  <si>
    <t>#1</t>
  </si>
  <si>
    <t>POR</t>
  </si>
  <si>
    <t>IMP</t>
  </si>
  <si>
    <t>#2</t>
  </si>
  <si>
    <t>LAT</t>
  </si>
  <si>
    <t>Entrenamiento</t>
  </si>
  <si>
    <t>#3</t>
  </si>
  <si>
    <t>#4</t>
  </si>
  <si>
    <t>CEN/INN</t>
  </si>
  <si>
    <t>POT</t>
  </si>
  <si>
    <t>#5</t>
  </si>
  <si>
    <t>LATERAL</t>
  </si>
  <si>
    <t>Hasta</t>
  </si>
  <si>
    <t>#6</t>
  </si>
  <si>
    <t>INN</t>
  </si>
  <si>
    <t>RAP</t>
  </si>
  <si>
    <t>ANOTACION</t>
  </si>
  <si>
    <t>#7</t>
  </si>
  <si>
    <t>JUGADAS</t>
  </si>
  <si>
    <t>Fitxar 3 inners y 2 extremos</t>
  </si>
  <si>
    <t>#8</t>
  </si>
  <si>
    <t>#9</t>
  </si>
  <si>
    <t>EXT</t>
  </si>
  <si>
    <t>PASES y BP</t>
  </si>
  <si>
    <t>Fitxar Portero y Defensas</t>
  </si>
  <si>
    <t>#10</t>
  </si>
  <si>
    <t>#11</t>
  </si>
  <si>
    <t>DAV</t>
  </si>
  <si>
    <t>#12</t>
  </si>
  <si>
    <t>#13</t>
  </si>
  <si>
    <t>#14</t>
  </si>
  <si>
    <t>Ent</t>
  </si>
  <si>
    <t>Tem</t>
  </si>
  <si>
    <t>Ed_I</t>
  </si>
  <si>
    <t>Ed_F</t>
  </si>
  <si>
    <t>ANO</t>
  </si>
  <si>
    <t>JUG</t>
  </si>
  <si>
    <t>PAS</t>
  </si>
  <si>
    <t>BP</t>
  </si>
  <si>
    <t xml:space="preserve">Solo entrenaremos </t>
  </si>
  <si>
    <t>LATERAL+JUGADAS+ANOTACION+PASES+BP</t>
  </si>
  <si>
    <t>Hoy</t>
  </si>
  <si>
    <t>Temporada</t>
  </si>
  <si>
    <t>Semana</t>
  </si>
  <si>
    <t>HITOS</t>
  </si>
  <si>
    <t>ENTRENAMIENTO</t>
  </si>
  <si>
    <t>Ascender KAOUCH</t>
  </si>
  <si>
    <t>Anotacion</t>
  </si>
  <si>
    <t>Lateral</t>
  </si>
  <si>
    <t>Storm</t>
  </si>
  <si>
    <t>Edad</t>
  </si>
  <si>
    <t>Dias</t>
  </si>
  <si>
    <t>Navarro</t>
  </si>
  <si>
    <t>Kaouch</t>
  </si>
  <si>
    <t>Abbiati</t>
  </si>
  <si>
    <t>4 Canteranos para delanteros (ESTUDIAR)</t>
  </si>
  <si>
    <t>Jugadas</t>
  </si>
  <si>
    <t>Pases</t>
  </si>
  <si>
    <t>Balon Parado</t>
  </si>
  <si>
    <t>Nombre</t>
  </si>
  <si>
    <t>Goitiaindia</t>
  </si>
  <si>
    <t>Ghendong</t>
  </si>
  <si>
    <t>DEF</t>
  </si>
  <si>
    <t>PASES</t>
  </si>
  <si>
    <t>CAB</t>
  </si>
  <si>
    <t>Jugador</t>
  </si>
  <si>
    <t>Gu Chendong</t>
  </si>
  <si>
    <t>Agapeto Goitiaindia</t>
  </si>
  <si>
    <t>Maneu Storm</t>
  </si>
  <si>
    <t>Achraf Kaouch</t>
  </si>
  <si>
    <t>Ijinio Navarro</t>
  </si>
  <si>
    <t>Fouad Abbiati</t>
  </si>
  <si>
    <t>DISTANCIA Sin BP</t>
  </si>
  <si>
    <t>DISTANCIA con BP</t>
  </si>
  <si>
    <t>Chendong</t>
  </si>
  <si>
    <t>Fitxar Chendong</t>
  </si>
  <si>
    <t>Fichaje Goitiaindia</t>
  </si>
  <si>
    <t>Plus Canterano</t>
  </si>
  <si>
    <t>#15</t>
  </si>
  <si>
    <t>#16</t>
  </si>
  <si>
    <t>Entreno</t>
  </si>
  <si>
    <t>Semanas</t>
  </si>
  <si>
    <t>Cambiar a ANOTACION</t>
  </si>
  <si>
    <t>A Aceptable el POT</t>
  </si>
  <si>
    <t>Hasta SN el POT</t>
  </si>
  <si>
    <t>Total</t>
  </si>
  <si>
    <t>Parcial</t>
  </si>
  <si>
    <t>Total - 4</t>
  </si>
  <si>
    <t>1/2</t>
  </si>
  <si>
    <t>1/2 + 4</t>
  </si>
  <si>
    <t>Inner</t>
  </si>
  <si>
    <t>Vender</t>
  </si>
  <si>
    <t>Extremo</t>
  </si>
  <si>
    <t>INNOF</t>
  </si>
  <si>
    <t>Portero</t>
  </si>
  <si>
    <t>CEN/Inner</t>
  </si>
  <si>
    <t>Hasta CM Goitiandia</t>
  </si>
  <si>
    <t>INN/DAV</t>
  </si>
  <si>
    <t>23.0 Edad</t>
  </si>
  <si>
    <t>al debut</t>
  </si>
  <si>
    <t>24.50</t>
  </si>
  <si>
    <t>Fichar 2INN y 2EXT</t>
  </si>
  <si>
    <t>Fichar POR/2LAT/2CEN</t>
  </si>
  <si>
    <t>Centrales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</si>
</sst>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8"/>
      <color rgb="FF000000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FF0000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9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>
      <alignment horizontal="center" vertical="center"/>
    </xf>
    <xf numFmtId="0" fontId="1" fillId="8" borderId="0" xfId="0" applyFont="1" applyFill="1"/>
    <xf numFmtId="0" fontId="0" fillId="8" borderId="0" xfId="0" applyFill="1"/>
    <xf numFmtId="0" fontId="5" fillId="8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0" fontId="5" fillId="0" borderId="1" xfId="0" applyFont="1" applyFill="1" applyBorder="1" applyAlignment="1">
      <alignment horizontal="center" vertical="center"/>
    </xf>
    <xf numFmtId="0" fontId="6" fillId="0" borderId="0" xfId="0" applyFont="1"/>
    <xf numFmtId="2" fontId="7" fillId="2" borderId="0" xfId="0" applyNumberFormat="1" applyFont="1" applyFill="1"/>
    <xf numFmtId="2" fontId="6" fillId="0" borderId="0" xfId="0" applyNumberFormat="1" applyFont="1"/>
    <xf numFmtId="14" fontId="0" fillId="0" borderId="0" xfId="0" applyNumberFormat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14" fontId="0" fillId="0" borderId="0" xfId="0" applyNumberFormat="1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3" fontId="0" fillId="0" borderId="0" xfId="1" applyFont="1"/>
    <xf numFmtId="0" fontId="0" fillId="13" borderId="3" xfId="2" applyFont="1" applyFill="1" applyBorder="1" applyAlignment="1">
      <alignment horizontal="right"/>
    </xf>
    <xf numFmtId="0" fontId="10" fillId="12" borderId="1" xfId="0" applyFont="1" applyFill="1" applyBorder="1" applyAlignment="1">
      <alignment horizontal="center" vertical="center"/>
    </xf>
    <xf numFmtId="43" fontId="0" fillId="0" borderId="0" xfId="1" applyFont="1" applyFill="1" applyBorder="1"/>
    <xf numFmtId="0" fontId="10" fillId="12" borderId="2" xfId="0" applyFont="1" applyFill="1" applyBorder="1" applyAlignment="1">
      <alignment horizontal="center" vertical="center"/>
    </xf>
    <xf numFmtId="43" fontId="0" fillId="0" borderId="0" xfId="0" applyNumberFormat="1" applyAlignment="1">
      <alignment horizontal="center"/>
    </xf>
    <xf numFmtId="14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10" fillId="12" borderId="0" xfId="0" applyFont="1" applyFill="1" applyBorder="1" applyAlignment="1">
      <alignment horizontal="center" vertical="center"/>
    </xf>
    <xf numFmtId="43" fontId="0" fillId="0" borderId="0" xfId="0" applyNumberFormat="1"/>
    <xf numFmtId="0" fontId="3" fillId="0" borderId="1" xfId="0" applyFont="1" applyFill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0" fillId="0" borderId="0" xfId="0" quotePrefix="1"/>
    <xf numFmtId="16" fontId="0" fillId="0" borderId="0" xfId="0" quotePrefix="1" applyNumberFormat="1"/>
    <xf numFmtId="0" fontId="0" fillId="0" borderId="3" xfId="2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8" borderId="3" xfId="2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</cellXfs>
  <cellStyles count="3">
    <cellStyle name="Excel Built-in Normal" xfId="2" xr:uid="{E19C5130-354E-4AC8-B4E5-14FC3515B07B}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DF95-29C0-4E5D-9FA4-02C76E94D0B2}">
  <sheetPr>
    <tabColor theme="5" tint="0.79998168889431442"/>
  </sheetPr>
  <dimension ref="A1:U289"/>
  <sheetViews>
    <sheetView workbookViewId="0">
      <pane xSplit="3" ySplit="26" topLeftCell="D152" activePane="bottomRight" state="frozen"/>
      <selection pane="topRight" activeCell="D1" sqref="D1"/>
      <selection pane="bottomLeft" activeCell="A27" sqref="A27"/>
      <selection pane="bottomRight" activeCell="H176" sqref="H176"/>
    </sheetView>
  </sheetViews>
  <sheetFormatPr baseColWidth="10" defaultRowHeight="15" x14ac:dyDescent="0.25"/>
  <cols>
    <col min="1" max="1" width="10.7109375" bestFit="1" customWidth="1"/>
    <col min="2" max="2" width="11" bestFit="1" customWidth="1"/>
    <col min="3" max="3" width="8" bestFit="1" customWidth="1"/>
    <col min="4" max="4" width="22.140625" bestFit="1" customWidth="1"/>
    <col min="5" max="5" width="16.7109375" style="1" bestFit="1" customWidth="1"/>
    <col min="6" max="6" width="8.85546875" style="55" customWidth="1"/>
    <col min="7" max="7" width="4.7109375" style="57" bestFit="1" customWidth="1"/>
    <col min="8" max="8" width="8.85546875" style="63" customWidth="1"/>
    <col min="9" max="9" width="4.7109375" style="57" bestFit="1" customWidth="1"/>
    <col min="10" max="10" width="8.85546875" style="63" customWidth="1"/>
    <col min="11" max="11" width="4.7109375" style="57" bestFit="1" customWidth="1"/>
    <col min="12" max="12" width="10" style="63" bestFit="1" customWidth="1"/>
    <col min="13" max="13" width="4.7109375" style="57" bestFit="1" customWidth="1"/>
    <col min="14" max="14" width="10.85546875" style="63" bestFit="1" customWidth="1"/>
    <col min="15" max="15" width="4.7109375" style="57" bestFit="1" customWidth="1"/>
    <col min="16" max="16" width="8.85546875" style="63" customWidth="1"/>
    <col min="17" max="17" width="4.7109375" style="57" bestFit="1" customWidth="1"/>
  </cols>
  <sheetData>
    <row r="1" spans="1:17" x14ac:dyDescent="0.25">
      <c r="F1" s="53" t="s">
        <v>68</v>
      </c>
      <c r="H1" s="60" t="s">
        <v>71</v>
      </c>
      <c r="J1" s="65" t="s">
        <v>72</v>
      </c>
      <c r="L1" s="65" t="s">
        <v>93</v>
      </c>
      <c r="N1" s="60" t="s">
        <v>79</v>
      </c>
      <c r="P1" s="60" t="s">
        <v>73</v>
      </c>
    </row>
    <row r="2" spans="1:17" x14ac:dyDescent="0.25">
      <c r="A2" s="25" t="s">
        <v>60</v>
      </c>
      <c r="B2" s="25" t="s">
        <v>61</v>
      </c>
      <c r="C2" s="25" t="s">
        <v>62</v>
      </c>
      <c r="D2" s="26" t="s">
        <v>63</v>
      </c>
      <c r="E2" s="27" t="s">
        <v>64</v>
      </c>
      <c r="F2" s="54" t="s">
        <v>69</v>
      </c>
      <c r="G2" s="58" t="s">
        <v>70</v>
      </c>
      <c r="H2" s="61" t="s">
        <v>69</v>
      </c>
      <c r="I2" s="62" t="s">
        <v>70</v>
      </c>
      <c r="J2" s="66" t="s">
        <v>69</v>
      </c>
      <c r="K2" s="58" t="s">
        <v>70</v>
      </c>
      <c r="L2" s="66" t="s">
        <v>69</v>
      </c>
      <c r="M2" s="58" t="s">
        <v>70</v>
      </c>
      <c r="N2" s="61" t="s">
        <v>69</v>
      </c>
      <c r="O2" s="62" t="s">
        <v>70</v>
      </c>
      <c r="P2" s="61" t="s">
        <v>69</v>
      </c>
      <c r="Q2" s="62" t="s">
        <v>70</v>
      </c>
    </row>
    <row r="3" spans="1:17" hidden="1" x14ac:dyDescent="0.25">
      <c r="A3" s="24">
        <v>44816</v>
      </c>
      <c r="B3" s="1">
        <v>70</v>
      </c>
      <c r="C3" s="1">
        <v>8</v>
      </c>
    </row>
    <row r="4" spans="1:17" hidden="1" x14ac:dyDescent="0.25">
      <c r="A4" s="24">
        <f>A3+7</f>
        <v>44823</v>
      </c>
      <c r="B4" s="1">
        <f>IF(C4=1,B3+1,B3)</f>
        <v>70</v>
      </c>
      <c r="C4" s="1">
        <f>IF(C3+1&gt;16,1,C3+1)</f>
        <v>9</v>
      </c>
    </row>
    <row r="5" spans="1:17" hidden="1" x14ac:dyDescent="0.25">
      <c r="A5" s="24">
        <f t="shared" ref="A5:A68" si="0">A4+7</f>
        <v>44830</v>
      </c>
      <c r="B5" s="1">
        <f t="shared" ref="B5:B68" si="1">IF(C5=1,B4+1,B4)</f>
        <v>70</v>
      </c>
      <c r="C5" s="1">
        <f t="shared" ref="C5:C68" si="2">IF(C4+1&gt;16,1,C4+1)</f>
        <v>10</v>
      </c>
    </row>
    <row r="6" spans="1:17" hidden="1" x14ac:dyDescent="0.25">
      <c r="A6" s="24">
        <f t="shared" si="0"/>
        <v>44837</v>
      </c>
      <c r="B6" s="1">
        <f t="shared" si="1"/>
        <v>70</v>
      </c>
      <c r="C6" s="1">
        <f t="shared" si="2"/>
        <v>11</v>
      </c>
    </row>
    <row r="7" spans="1:17" hidden="1" x14ac:dyDescent="0.25">
      <c r="A7" s="24">
        <f t="shared" si="0"/>
        <v>44844</v>
      </c>
      <c r="B7" s="1">
        <f t="shared" si="1"/>
        <v>70</v>
      </c>
      <c r="C7" s="1">
        <f t="shared" si="2"/>
        <v>12</v>
      </c>
    </row>
    <row r="8" spans="1:17" hidden="1" x14ac:dyDescent="0.25">
      <c r="A8" s="24">
        <f t="shared" si="0"/>
        <v>44851</v>
      </c>
      <c r="B8" s="1">
        <f t="shared" si="1"/>
        <v>70</v>
      </c>
      <c r="C8" s="1">
        <f t="shared" si="2"/>
        <v>13</v>
      </c>
    </row>
    <row r="9" spans="1:17" hidden="1" x14ac:dyDescent="0.25">
      <c r="A9" s="24">
        <f t="shared" si="0"/>
        <v>44858</v>
      </c>
      <c r="B9" s="1">
        <f t="shared" si="1"/>
        <v>70</v>
      </c>
      <c r="C9" s="1">
        <f t="shared" si="2"/>
        <v>14</v>
      </c>
    </row>
    <row r="10" spans="1:17" hidden="1" x14ac:dyDescent="0.25">
      <c r="A10" s="24">
        <f t="shared" si="0"/>
        <v>44865</v>
      </c>
      <c r="B10" s="1">
        <f t="shared" si="1"/>
        <v>70</v>
      </c>
      <c r="C10" s="1">
        <f t="shared" si="2"/>
        <v>15</v>
      </c>
    </row>
    <row r="11" spans="1:17" hidden="1" x14ac:dyDescent="0.25">
      <c r="A11" s="24">
        <f t="shared" si="0"/>
        <v>44872</v>
      </c>
      <c r="B11" s="1">
        <f t="shared" si="1"/>
        <v>70</v>
      </c>
      <c r="C11" s="1">
        <f t="shared" si="2"/>
        <v>16</v>
      </c>
    </row>
    <row r="12" spans="1:17" hidden="1" x14ac:dyDescent="0.25">
      <c r="A12" s="24">
        <f t="shared" si="0"/>
        <v>44879</v>
      </c>
      <c r="B12" s="1">
        <f t="shared" si="1"/>
        <v>71</v>
      </c>
      <c r="C12" s="1">
        <f t="shared" si="2"/>
        <v>1</v>
      </c>
    </row>
    <row r="13" spans="1:17" hidden="1" x14ac:dyDescent="0.25">
      <c r="A13" s="24">
        <f t="shared" si="0"/>
        <v>44886</v>
      </c>
      <c r="B13" s="1">
        <f t="shared" si="1"/>
        <v>71</v>
      </c>
      <c r="C13" s="1">
        <f t="shared" si="2"/>
        <v>2</v>
      </c>
    </row>
    <row r="14" spans="1:17" hidden="1" x14ac:dyDescent="0.25">
      <c r="A14" s="24">
        <f t="shared" si="0"/>
        <v>44893</v>
      </c>
      <c r="B14" s="1">
        <f t="shared" si="1"/>
        <v>71</v>
      </c>
      <c r="C14" s="1">
        <f t="shared" si="2"/>
        <v>3</v>
      </c>
    </row>
    <row r="15" spans="1:17" hidden="1" x14ac:dyDescent="0.25">
      <c r="A15" s="24">
        <f t="shared" si="0"/>
        <v>44900</v>
      </c>
      <c r="B15" s="1">
        <f t="shared" si="1"/>
        <v>71</v>
      </c>
      <c r="C15" s="1">
        <f t="shared" si="2"/>
        <v>4</v>
      </c>
    </row>
    <row r="16" spans="1:17" hidden="1" x14ac:dyDescent="0.25">
      <c r="A16" s="24">
        <f t="shared" si="0"/>
        <v>44907</v>
      </c>
      <c r="B16" s="1">
        <f t="shared" si="1"/>
        <v>71</v>
      </c>
      <c r="C16" s="1">
        <f t="shared" si="2"/>
        <v>5</v>
      </c>
    </row>
    <row r="17" spans="1:17" hidden="1" x14ac:dyDescent="0.25">
      <c r="A17" s="24">
        <f>A16+7</f>
        <v>44914</v>
      </c>
      <c r="B17" s="1">
        <f>IF(C17=1,B16+1,B16)</f>
        <v>71</v>
      </c>
      <c r="C17" s="1">
        <f>IF(C16+1&gt;16,1,C16+1)</f>
        <v>6</v>
      </c>
    </row>
    <row r="18" spans="1:17" hidden="1" x14ac:dyDescent="0.25">
      <c r="A18" s="24">
        <f t="shared" si="0"/>
        <v>44921</v>
      </c>
      <c r="B18" s="1">
        <f t="shared" si="1"/>
        <v>71</v>
      </c>
      <c r="C18" s="1">
        <f t="shared" si="2"/>
        <v>7</v>
      </c>
      <c r="F18" s="55">
        <v>17</v>
      </c>
      <c r="G18" s="57">
        <v>3</v>
      </c>
    </row>
    <row r="19" spans="1:17" hidden="1" x14ac:dyDescent="0.25">
      <c r="A19" s="24">
        <f t="shared" si="0"/>
        <v>44928</v>
      </c>
      <c r="B19" s="1">
        <f t="shared" si="1"/>
        <v>71</v>
      </c>
      <c r="C19" s="1">
        <f t="shared" si="2"/>
        <v>8</v>
      </c>
      <c r="F19" s="55">
        <f>IF(G18+7&gt;112,F18+1,F18)</f>
        <v>17</v>
      </c>
      <c r="G19" s="57">
        <f>IF(G18+7&gt;112,G18+7-112,G18+7)</f>
        <v>10</v>
      </c>
    </row>
    <row r="20" spans="1:17" hidden="1" x14ac:dyDescent="0.25">
      <c r="A20" s="24">
        <f t="shared" si="0"/>
        <v>44935</v>
      </c>
      <c r="B20" s="1">
        <f t="shared" si="1"/>
        <v>71</v>
      </c>
      <c r="C20" s="1">
        <f t="shared" si="2"/>
        <v>9</v>
      </c>
      <c r="F20" s="55">
        <f t="shared" ref="F20:F36" si="3">IF(G19+7&gt;112,F19+1,F19)</f>
        <v>17</v>
      </c>
      <c r="G20" s="57">
        <f t="shared" ref="G20:G83" si="4">IF(G19+7&gt;112,G19+7-112,G19+7)</f>
        <v>17</v>
      </c>
    </row>
    <row r="21" spans="1:17" hidden="1" x14ac:dyDescent="0.25">
      <c r="A21" s="24">
        <f t="shared" si="0"/>
        <v>44942</v>
      </c>
      <c r="B21" s="1">
        <f t="shared" si="1"/>
        <v>71</v>
      </c>
      <c r="C21" s="1">
        <f t="shared" si="2"/>
        <v>10</v>
      </c>
      <c r="F21" s="55">
        <f t="shared" si="3"/>
        <v>17</v>
      </c>
      <c r="G21" s="57">
        <f t="shared" si="4"/>
        <v>24</v>
      </c>
      <c r="H21" s="63">
        <v>17</v>
      </c>
      <c r="I21" s="57">
        <v>1</v>
      </c>
    </row>
    <row r="22" spans="1:17" hidden="1" x14ac:dyDescent="0.25">
      <c r="A22" s="24">
        <f t="shared" si="0"/>
        <v>44949</v>
      </c>
      <c r="B22" s="1">
        <f t="shared" si="1"/>
        <v>71</v>
      </c>
      <c r="C22" s="1">
        <f t="shared" si="2"/>
        <v>11</v>
      </c>
      <c r="F22" s="55">
        <f t="shared" si="3"/>
        <v>17</v>
      </c>
      <c r="G22" s="57">
        <f t="shared" si="4"/>
        <v>31</v>
      </c>
      <c r="H22" s="63">
        <f>IF(I21+7&gt;112,H21+1,H21)</f>
        <v>17</v>
      </c>
      <c r="I22" s="57">
        <f>IF(I21+7&gt;112,I21+7-112,I21+7)</f>
        <v>8</v>
      </c>
    </row>
    <row r="23" spans="1:17" hidden="1" x14ac:dyDescent="0.25">
      <c r="A23" s="24">
        <f t="shared" si="0"/>
        <v>44956</v>
      </c>
      <c r="B23" s="1">
        <f t="shared" si="1"/>
        <v>71</v>
      </c>
      <c r="C23" s="1">
        <f t="shared" si="2"/>
        <v>12</v>
      </c>
      <c r="F23" s="55">
        <f t="shared" si="3"/>
        <v>17</v>
      </c>
      <c r="G23" s="57">
        <f t="shared" si="4"/>
        <v>38</v>
      </c>
      <c r="H23" s="63">
        <f t="shared" ref="H23:H36" si="5">IF(I22+7&gt;112,H22+1,H22)</f>
        <v>17</v>
      </c>
      <c r="I23" s="57">
        <f t="shared" ref="I23:I86" si="6">IF(I22+7&gt;112,I22+7-112,I22+7)</f>
        <v>15</v>
      </c>
      <c r="N23" s="63">
        <v>17</v>
      </c>
      <c r="O23" s="57">
        <v>6</v>
      </c>
      <c r="P23" s="63">
        <v>17</v>
      </c>
      <c r="Q23" s="57">
        <v>6</v>
      </c>
    </row>
    <row r="24" spans="1:17" hidden="1" x14ac:dyDescent="0.25">
      <c r="A24" s="24">
        <f t="shared" si="0"/>
        <v>44963</v>
      </c>
      <c r="B24" s="1">
        <f t="shared" si="1"/>
        <v>71</v>
      </c>
      <c r="C24" s="1">
        <f t="shared" si="2"/>
        <v>13</v>
      </c>
      <c r="F24" s="55">
        <f t="shared" si="3"/>
        <v>17</v>
      </c>
      <c r="G24" s="57">
        <f t="shared" si="4"/>
        <v>45</v>
      </c>
      <c r="H24" s="63">
        <f t="shared" si="5"/>
        <v>17</v>
      </c>
      <c r="I24" s="57">
        <f t="shared" si="6"/>
        <v>22</v>
      </c>
      <c r="N24" s="63">
        <f>IF(O23+7&gt;112,N23+1,N23)</f>
        <v>17</v>
      </c>
      <c r="O24" s="57">
        <f>IF(O23+7&gt;112,O23+7-112,O23+7)</f>
        <v>13</v>
      </c>
      <c r="P24" s="63">
        <f>IF(Q23+7&gt;112,P23+1,P23)</f>
        <v>17</v>
      </c>
      <c r="Q24" s="57">
        <f>IF(Q23+7&gt;112,Q23+7-112,Q23+7)</f>
        <v>13</v>
      </c>
    </row>
    <row r="25" spans="1:17" hidden="1" x14ac:dyDescent="0.25">
      <c r="A25" s="24">
        <f t="shared" si="0"/>
        <v>44970</v>
      </c>
      <c r="B25" s="1">
        <f t="shared" si="1"/>
        <v>71</v>
      </c>
      <c r="C25" s="1">
        <f t="shared" si="2"/>
        <v>14</v>
      </c>
      <c r="F25" s="55">
        <f t="shared" si="3"/>
        <v>17</v>
      </c>
      <c r="G25" s="57">
        <f t="shared" si="4"/>
        <v>52</v>
      </c>
      <c r="H25" s="63">
        <f t="shared" si="5"/>
        <v>17</v>
      </c>
      <c r="I25" s="57">
        <f t="shared" si="6"/>
        <v>29</v>
      </c>
      <c r="N25" s="63">
        <f t="shared" ref="N25:N88" si="7">IF(O24+7&gt;112,N24+1,N24)</f>
        <v>17</v>
      </c>
      <c r="O25" s="57">
        <f t="shared" ref="O25:O88" si="8">IF(O24+7&gt;112,O24+7-112,O24+7)</f>
        <v>20</v>
      </c>
      <c r="P25" s="63">
        <f t="shared" ref="P25:P36" si="9">IF(Q24+7&gt;112,P24+1,P24)</f>
        <v>17</v>
      </c>
      <c r="Q25" s="57">
        <f t="shared" ref="Q25:Q88" si="10">IF(Q24+7&gt;112,Q24+7-112,Q24+7)</f>
        <v>20</v>
      </c>
    </row>
    <row r="26" spans="1:17" hidden="1" x14ac:dyDescent="0.25">
      <c r="A26" s="24">
        <f t="shared" si="0"/>
        <v>44977</v>
      </c>
      <c r="B26" s="1">
        <f t="shared" si="1"/>
        <v>71</v>
      </c>
      <c r="C26" s="1">
        <f t="shared" si="2"/>
        <v>15</v>
      </c>
      <c r="F26" s="55">
        <f t="shared" si="3"/>
        <v>17</v>
      </c>
      <c r="G26" s="57">
        <f t="shared" si="4"/>
        <v>59</v>
      </c>
      <c r="H26" s="63">
        <f t="shared" si="5"/>
        <v>17</v>
      </c>
      <c r="I26" s="57">
        <f t="shared" si="6"/>
        <v>36</v>
      </c>
      <c r="N26" s="63">
        <f t="shared" si="7"/>
        <v>17</v>
      </c>
      <c r="O26" s="57">
        <f t="shared" si="8"/>
        <v>27</v>
      </c>
      <c r="P26" s="63">
        <f t="shared" si="9"/>
        <v>17</v>
      </c>
      <c r="Q26" s="57">
        <f t="shared" si="10"/>
        <v>27</v>
      </c>
    </row>
    <row r="27" spans="1:17" x14ac:dyDescent="0.25">
      <c r="A27" s="24">
        <f t="shared" si="0"/>
        <v>44984</v>
      </c>
      <c r="B27" s="1">
        <f t="shared" si="1"/>
        <v>71</v>
      </c>
      <c r="C27" s="1">
        <f t="shared" si="2"/>
        <v>16</v>
      </c>
      <c r="E27" s="1" t="s">
        <v>66</v>
      </c>
      <c r="F27" s="55">
        <f t="shared" si="3"/>
        <v>17</v>
      </c>
      <c r="G27" s="57">
        <f t="shared" si="4"/>
        <v>66</v>
      </c>
      <c r="H27" s="63">
        <f t="shared" si="5"/>
        <v>17</v>
      </c>
      <c r="I27" s="57">
        <f t="shared" si="6"/>
        <v>43</v>
      </c>
      <c r="P27" s="63">
        <f t="shared" si="9"/>
        <v>17</v>
      </c>
      <c r="Q27" s="57">
        <f t="shared" si="10"/>
        <v>34</v>
      </c>
    </row>
    <row r="28" spans="1:17" x14ac:dyDescent="0.25">
      <c r="A28" s="24">
        <f>A27+7</f>
        <v>44991</v>
      </c>
      <c r="B28" s="1">
        <f>IF(C28=1,B27+1,B27)</f>
        <v>72</v>
      </c>
      <c r="C28" s="1">
        <f>IF(C27+1&gt;16,1,C27+1)</f>
        <v>1</v>
      </c>
      <c r="D28" t="s">
        <v>94</v>
      </c>
      <c r="E28" s="1" t="s">
        <v>66</v>
      </c>
      <c r="F28" s="55">
        <f t="shared" si="3"/>
        <v>17</v>
      </c>
      <c r="G28" s="57">
        <f t="shared" si="4"/>
        <v>73</v>
      </c>
      <c r="H28" s="63">
        <f t="shared" si="5"/>
        <v>17</v>
      </c>
      <c r="I28" s="57">
        <f t="shared" si="6"/>
        <v>50</v>
      </c>
      <c r="L28" s="63">
        <v>17</v>
      </c>
      <c r="M28" s="57">
        <v>13</v>
      </c>
      <c r="P28" s="63">
        <f t="shared" si="9"/>
        <v>17</v>
      </c>
      <c r="Q28" s="57">
        <f t="shared" si="10"/>
        <v>41</v>
      </c>
    </row>
    <row r="29" spans="1:17" x14ac:dyDescent="0.25">
      <c r="A29" s="24">
        <f t="shared" si="0"/>
        <v>44998</v>
      </c>
      <c r="B29" s="1">
        <f t="shared" si="1"/>
        <v>72</v>
      </c>
      <c r="C29" s="1">
        <f t="shared" si="2"/>
        <v>2</v>
      </c>
      <c r="E29" s="1" t="s">
        <v>66</v>
      </c>
      <c r="F29" s="55">
        <f t="shared" si="3"/>
        <v>17</v>
      </c>
      <c r="G29" s="57">
        <f t="shared" si="4"/>
        <v>80</v>
      </c>
      <c r="H29" s="63">
        <f t="shared" si="5"/>
        <v>17</v>
      </c>
      <c r="I29" s="57">
        <f t="shared" si="6"/>
        <v>57</v>
      </c>
      <c r="L29" s="63">
        <v>17</v>
      </c>
      <c r="M29" s="57">
        <f t="shared" ref="M29:M31" si="11">IF(M28+7&gt;112,M28+7-112,M28+7)</f>
        <v>20</v>
      </c>
      <c r="P29" s="63">
        <f t="shared" si="9"/>
        <v>17</v>
      </c>
      <c r="Q29" s="57">
        <f t="shared" si="10"/>
        <v>48</v>
      </c>
    </row>
    <row r="30" spans="1:17" x14ac:dyDescent="0.25">
      <c r="A30" s="24">
        <f t="shared" si="0"/>
        <v>45005</v>
      </c>
      <c r="B30" s="1">
        <f t="shared" si="1"/>
        <v>72</v>
      </c>
      <c r="C30" s="1">
        <f t="shared" si="2"/>
        <v>3</v>
      </c>
      <c r="D30" t="s">
        <v>95</v>
      </c>
      <c r="E30" s="1" t="s">
        <v>66</v>
      </c>
      <c r="F30" s="55">
        <f t="shared" si="3"/>
        <v>17</v>
      </c>
      <c r="G30" s="57">
        <f t="shared" si="4"/>
        <v>87</v>
      </c>
      <c r="H30" s="63">
        <f t="shared" si="5"/>
        <v>17</v>
      </c>
      <c r="I30" s="57">
        <f t="shared" si="6"/>
        <v>64</v>
      </c>
      <c r="L30" s="63">
        <v>17</v>
      </c>
      <c r="M30" s="57">
        <f t="shared" si="11"/>
        <v>27</v>
      </c>
      <c r="N30" s="63">
        <v>17</v>
      </c>
      <c r="O30" s="57">
        <v>23</v>
      </c>
      <c r="P30" s="63">
        <f t="shared" si="9"/>
        <v>17</v>
      </c>
      <c r="Q30" s="57">
        <f t="shared" si="10"/>
        <v>55</v>
      </c>
    </row>
    <row r="31" spans="1:17" x14ac:dyDescent="0.25">
      <c r="A31" s="24">
        <f t="shared" si="0"/>
        <v>45012</v>
      </c>
      <c r="B31" s="1">
        <f t="shared" si="1"/>
        <v>72</v>
      </c>
      <c r="C31" s="1">
        <f t="shared" si="2"/>
        <v>4</v>
      </c>
      <c r="D31" t="s">
        <v>65</v>
      </c>
      <c r="E31" s="1" t="s">
        <v>66</v>
      </c>
      <c r="F31" s="55">
        <f t="shared" si="3"/>
        <v>17</v>
      </c>
      <c r="G31" s="57">
        <f t="shared" si="4"/>
        <v>94</v>
      </c>
      <c r="H31" s="63">
        <f t="shared" si="5"/>
        <v>17</v>
      </c>
      <c r="I31" s="57">
        <f t="shared" si="6"/>
        <v>71</v>
      </c>
      <c r="J31" s="63">
        <v>17</v>
      </c>
      <c r="K31" s="57">
        <v>4</v>
      </c>
      <c r="L31" s="63">
        <v>17</v>
      </c>
      <c r="M31" s="57">
        <f t="shared" si="11"/>
        <v>34</v>
      </c>
      <c r="N31" s="63">
        <f t="shared" si="7"/>
        <v>17</v>
      </c>
      <c r="O31" s="57">
        <f t="shared" si="8"/>
        <v>30</v>
      </c>
      <c r="P31" s="63">
        <f t="shared" si="9"/>
        <v>17</v>
      </c>
      <c r="Q31" s="57">
        <f t="shared" si="10"/>
        <v>62</v>
      </c>
    </row>
    <row r="32" spans="1:17" x14ac:dyDescent="0.25">
      <c r="A32" s="24">
        <f t="shared" si="0"/>
        <v>45019</v>
      </c>
      <c r="B32" s="1">
        <f t="shared" si="1"/>
        <v>72</v>
      </c>
      <c r="C32" s="1">
        <f t="shared" si="2"/>
        <v>5</v>
      </c>
      <c r="E32" s="1" t="s">
        <v>66</v>
      </c>
      <c r="F32" s="55">
        <f t="shared" si="3"/>
        <v>17</v>
      </c>
      <c r="G32" s="57">
        <f t="shared" si="4"/>
        <v>101</v>
      </c>
      <c r="H32" s="63">
        <f t="shared" si="5"/>
        <v>17</v>
      </c>
      <c r="I32" s="57">
        <f t="shared" si="6"/>
        <v>78</v>
      </c>
      <c r="J32" s="63">
        <f t="shared" ref="J32:J36" si="12">IF(K31+7&gt;112,J31+1,J31)</f>
        <v>17</v>
      </c>
      <c r="K32" s="57">
        <f t="shared" ref="K32:K95" si="13">IF(K31+7&gt;112,K31+7-112,K31+7)</f>
        <v>11</v>
      </c>
      <c r="L32" s="63">
        <f t="shared" ref="L32:L95" si="14">IF(M31+7&gt;112,L31+1,L31)</f>
        <v>17</v>
      </c>
      <c r="M32" s="57">
        <f t="shared" ref="M32:M95" si="15">IF(M31+7&gt;112,M31+7-112,M31+7)</f>
        <v>41</v>
      </c>
      <c r="N32" s="63">
        <f t="shared" si="7"/>
        <v>17</v>
      </c>
      <c r="O32" s="57">
        <f t="shared" si="8"/>
        <v>37</v>
      </c>
      <c r="P32" s="63">
        <f t="shared" si="9"/>
        <v>17</v>
      </c>
      <c r="Q32" s="57">
        <f t="shared" si="10"/>
        <v>69</v>
      </c>
    </row>
    <row r="33" spans="1:21" x14ac:dyDescent="0.25">
      <c r="A33" s="24">
        <f t="shared" si="0"/>
        <v>45026</v>
      </c>
      <c r="B33" s="1">
        <f t="shared" si="1"/>
        <v>72</v>
      </c>
      <c r="C33" s="1">
        <f t="shared" si="2"/>
        <v>6</v>
      </c>
      <c r="E33" s="1" t="s">
        <v>66</v>
      </c>
      <c r="F33" s="55">
        <f t="shared" si="3"/>
        <v>17</v>
      </c>
      <c r="G33" s="57">
        <f t="shared" si="4"/>
        <v>108</v>
      </c>
      <c r="H33" s="63">
        <f t="shared" si="5"/>
        <v>17</v>
      </c>
      <c r="I33" s="57">
        <f t="shared" si="6"/>
        <v>85</v>
      </c>
      <c r="J33" s="63">
        <f t="shared" si="12"/>
        <v>17</v>
      </c>
      <c r="K33" s="57">
        <f t="shared" si="13"/>
        <v>18</v>
      </c>
      <c r="L33" s="63">
        <f t="shared" si="14"/>
        <v>17</v>
      </c>
      <c r="M33" s="57">
        <f t="shared" si="15"/>
        <v>48</v>
      </c>
      <c r="N33" s="63">
        <f t="shared" si="7"/>
        <v>17</v>
      </c>
      <c r="O33" s="57">
        <f t="shared" si="8"/>
        <v>44</v>
      </c>
      <c r="P33" s="63">
        <f t="shared" si="9"/>
        <v>17</v>
      </c>
      <c r="Q33" s="57">
        <f t="shared" si="10"/>
        <v>76</v>
      </c>
    </row>
    <row r="34" spans="1:21" x14ac:dyDescent="0.25">
      <c r="A34" s="24">
        <f t="shared" si="0"/>
        <v>45033</v>
      </c>
      <c r="B34" s="1">
        <f t="shared" si="1"/>
        <v>72</v>
      </c>
      <c r="C34" s="1">
        <f t="shared" si="2"/>
        <v>7</v>
      </c>
      <c r="E34" s="1" t="s">
        <v>66</v>
      </c>
      <c r="F34" s="55">
        <f t="shared" si="3"/>
        <v>18</v>
      </c>
      <c r="G34" s="57">
        <f t="shared" si="4"/>
        <v>3</v>
      </c>
      <c r="H34" s="63">
        <f t="shared" si="5"/>
        <v>17</v>
      </c>
      <c r="I34" s="57">
        <f t="shared" si="6"/>
        <v>92</v>
      </c>
      <c r="J34" s="63">
        <f t="shared" si="12"/>
        <v>17</v>
      </c>
      <c r="K34" s="57">
        <f t="shared" si="13"/>
        <v>25</v>
      </c>
      <c r="L34" s="63">
        <f t="shared" si="14"/>
        <v>17</v>
      </c>
      <c r="M34" s="57">
        <f t="shared" si="15"/>
        <v>55</v>
      </c>
      <c r="N34" s="63">
        <f t="shared" si="7"/>
        <v>17</v>
      </c>
      <c r="O34" s="57">
        <f t="shared" si="8"/>
        <v>51</v>
      </c>
      <c r="P34" s="63">
        <f t="shared" si="9"/>
        <v>17</v>
      </c>
      <c r="Q34" s="57">
        <f t="shared" si="10"/>
        <v>83</v>
      </c>
      <c r="U34" s="28"/>
    </row>
    <row r="35" spans="1:21" x14ac:dyDescent="0.25">
      <c r="A35" s="24">
        <f t="shared" si="0"/>
        <v>45040</v>
      </c>
      <c r="B35" s="1">
        <f t="shared" si="1"/>
        <v>72</v>
      </c>
      <c r="C35" s="1">
        <f t="shared" si="2"/>
        <v>8</v>
      </c>
      <c r="E35" s="1" t="s">
        <v>66</v>
      </c>
      <c r="F35" s="55">
        <f t="shared" si="3"/>
        <v>18</v>
      </c>
      <c r="G35" s="57">
        <f t="shared" si="4"/>
        <v>10</v>
      </c>
      <c r="H35" s="63">
        <f t="shared" si="5"/>
        <v>17</v>
      </c>
      <c r="I35" s="57">
        <f t="shared" si="6"/>
        <v>99</v>
      </c>
      <c r="J35" s="63">
        <f t="shared" si="12"/>
        <v>17</v>
      </c>
      <c r="K35" s="57">
        <f t="shared" si="13"/>
        <v>32</v>
      </c>
      <c r="L35" s="63">
        <f t="shared" si="14"/>
        <v>17</v>
      </c>
      <c r="M35" s="57">
        <f t="shared" si="15"/>
        <v>62</v>
      </c>
      <c r="N35" s="63">
        <f t="shared" si="7"/>
        <v>17</v>
      </c>
      <c r="O35" s="57">
        <f t="shared" si="8"/>
        <v>58</v>
      </c>
      <c r="P35" s="63">
        <f t="shared" si="9"/>
        <v>17</v>
      </c>
      <c r="Q35" s="57">
        <f t="shared" si="10"/>
        <v>90</v>
      </c>
      <c r="U35" s="28"/>
    </row>
    <row r="36" spans="1:21" x14ac:dyDescent="0.25">
      <c r="A36" s="24">
        <f t="shared" si="0"/>
        <v>45047</v>
      </c>
      <c r="B36" s="1">
        <f t="shared" si="1"/>
        <v>72</v>
      </c>
      <c r="C36" s="1">
        <f t="shared" si="2"/>
        <v>9</v>
      </c>
      <c r="E36" s="1" t="s">
        <v>66</v>
      </c>
      <c r="F36" s="55">
        <f t="shared" si="3"/>
        <v>18</v>
      </c>
      <c r="G36" s="57">
        <f t="shared" si="4"/>
        <v>17</v>
      </c>
      <c r="H36" s="63">
        <f t="shared" si="5"/>
        <v>17</v>
      </c>
      <c r="I36" s="57">
        <f t="shared" si="6"/>
        <v>106</v>
      </c>
      <c r="J36" s="63">
        <f t="shared" si="12"/>
        <v>17</v>
      </c>
      <c r="K36" s="57">
        <f t="shared" si="13"/>
        <v>39</v>
      </c>
      <c r="L36" s="63">
        <f t="shared" si="14"/>
        <v>17</v>
      </c>
      <c r="M36" s="57">
        <f t="shared" si="15"/>
        <v>69</v>
      </c>
      <c r="N36" s="63">
        <f t="shared" si="7"/>
        <v>17</v>
      </c>
      <c r="O36" s="57">
        <f t="shared" si="8"/>
        <v>65</v>
      </c>
      <c r="P36" s="63">
        <f t="shared" si="9"/>
        <v>17</v>
      </c>
      <c r="Q36" s="57">
        <f t="shared" si="10"/>
        <v>97</v>
      </c>
    </row>
    <row r="37" spans="1:21" x14ac:dyDescent="0.25">
      <c r="A37" s="24">
        <f t="shared" si="0"/>
        <v>45054</v>
      </c>
      <c r="B37" s="1">
        <f t="shared" si="1"/>
        <v>72</v>
      </c>
      <c r="C37" s="1">
        <f t="shared" si="2"/>
        <v>10</v>
      </c>
      <c r="E37" s="1" t="s">
        <v>67</v>
      </c>
      <c r="F37" s="55">
        <f t="shared" ref="F37:F55" si="16">IF(G36+7&gt;112,F36+1,F36)</f>
        <v>18</v>
      </c>
      <c r="G37" s="57">
        <f t="shared" si="4"/>
        <v>24</v>
      </c>
      <c r="H37" s="63">
        <f t="shared" ref="H37:H55" si="17">IF(I36+7&gt;112,H36+1,H36)</f>
        <v>18</v>
      </c>
      <c r="I37" s="57">
        <f t="shared" si="6"/>
        <v>1</v>
      </c>
      <c r="J37" s="63">
        <f t="shared" ref="J37:J55" si="18">IF(K36+7&gt;112,J36+1,J36)</f>
        <v>17</v>
      </c>
      <c r="K37" s="57">
        <f t="shared" si="13"/>
        <v>46</v>
      </c>
      <c r="L37" s="63">
        <f t="shared" si="14"/>
        <v>17</v>
      </c>
      <c r="M37" s="57">
        <f t="shared" si="15"/>
        <v>76</v>
      </c>
      <c r="N37" s="63">
        <f t="shared" si="7"/>
        <v>17</v>
      </c>
      <c r="O37" s="57">
        <f t="shared" si="8"/>
        <v>72</v>
      </c>
      <c r="P37" s="63">
        <f t="shared" ref="P37:P55" si="19">IF(Q36+7&gt;112,P36+1,P36)</f>
        <v>17</v>
      </c>
      <c r="Q37" s="57">
        <f t="shared" si="10"/>
        <v>104</v>
      </c>
    </row>
    <row r="38" spans="1:21" x14ac:dyDescent="0.25">
      <c r="A38" s="24">
        <f t="shared" si="0"/>
        <v>45061</v>
      </c>
      <c r="B38" s="1">
        <f t="shared" si="1"/>
        <v>72</v>
      </c>
      <c r="C38" s="1">
        <f t="shared" si="2"/>
        <v>11</v>
      </c>
      <c r="E38" s="1" t="s">
        <v>67</v>
      </c>
      <c r="F38" s="55">
        <f t="shared" si="16"/>
        <v>18</v>
      </c>
      <c r="G38" s="57">
        <f t="shared" si="4"/>
        <v>31</v>
      </c>
      <c r="H38" s="63">
        <f t="shared" si="17"/>
        <v>18</v>
      </c>
      <c r="I38" s="57">
        <f t="shared" si="6"/>
        <v>8</v>
      </c>
      <c r="J38" s="63">
        <f t="shared" si="18"/>
        <v>17</v>
      </c>
      <c r="K38" s="57">
        <f t="shared" si="13"/>
        <v>53</v>
      </c>
      <c r="L38" s="63">
        <f t="shared" si="14"/>
        <v>17</v>
      </c>
      <c r="M38" s="57">
        <f t="shared" si="15"/>
        <v>83</v>
      </c>
      <c r="N38" s="63">
        <f t="shared" si="7"/>
        <v>17</v>
      </c>
      <c r="O38" s="57">
        <f t="shared" si="8"/>
        <v>79</v>
      </c>
      <c r="P38" s="63">
        <f t="shared" si="19"/>
        <v>17</v>
      </c>
      <c r="Q38" s="57">
        <f t="shared" si="10"/>
        <v>111</v>
      </c>
    </row>
    <row r="39" spans="1:21" s="42" customFormat="1" x14ac:dyDescent="0.25">
      <c r="A39" s="40">
        <f t="shared" si="0"/>
        <v>45068</v>
      </c>
      <c r="B39" s="41">
        <f t="shared" si="1"/>
        <v>72</v>
      </c>
      <c r="C39" s="41">
        <f t="shared" si="2"/>
        <v>12</v>
      </c>
      <c r="E39" s="41" t="s">
        <v>67</v>
      </c>
      <c r="F39" s="56">
        <f t="shared" si="16"/>
        <v>18</v>
      </c>
      <c r="G39" s="59">
        <f t="shared" si="4"/>
        <v>38</v>
      </c>
      <c r="H39" s="64">
        <f t="shared" si="17"/>
        <v>18</v>
      </c>
      <c r="I39" s="59">
        <f t="shared" si="6"/>
        <v>15</v>
      </c>
      <c r="J39" s="64">
        <f t="shared" si="18"/>
        <v>17</v>
      </c>
      <c r="K39" s="59">
        <f t="shared" si="13"/>
        <v>60</v>
      </c>
      <c r="L39" s="64">
        <f t="shared" si="14"/>
        <v>17</v>
      </c>
      <c r="M39" s="59">
        <f t="shared" si="15"/>
        <v>90</v>
      </c>
      <c r="N39" s="64">
        <f t="shared" si="7"/>
        <v>17</v>
      </c>
      <c r="O39" s="59">
        <f t="shared" si="8"/>
        <v>86</v>
      </c>
      <c r="P39" s="64">
        <f t="shared" si="19"/>
        <v>18</v>
      </c>
      <c r="Q39" s="59">
        <f t="shared" si="10"/>
        <v>6</v>
      </c>
    </row>
    <row r="40" spans="1:21" x14ac:dyDescent="0.25">
      <c r="A40" s="24">
        <f t="shared" si="0"/>
        <v>45075</v>
      </c>
      <c r="B40" s="1">
        <f t="shared" si="1"/>
        <v>72</v>
      </c>
      <c r="C40" s="1">
        <f t="shared" si="2"/>
        <v>13</v>
      </c>
      <c r="D40" t="s">
        <v>102</v>
      </c>
      <c r="E40" s="70" t="s">
        <v>66</v>
      </c>
      <c r="F40" s="55">
        <f t="shared" si="16"/>
        <v>18</v>
      </c>
      <c r="G40" s="57">
        <f t="shared" si="4"/>
        <v>45</v>
      </c>
      <c r="H40" s="63">
        <f t="shared" si="17"/>
        <v>18</v>
      </c>
      <c r="I40" s="57">
        <f t="shared" si="6"/>
        <v>22</v>
      </c>
      <c r="J40" s="63">
        <f t="shared" si="18"/>
        <v>17</v>
      </c>
      <c r="K40" s="57">
        <f t="shared" si="13"/>
        <v>67</v>
      </c>
      <c r="L40" s="63">
        <f t="shared" si="14"/>
        <v>17</v>
      </c>
      <c r="M40" s="57">
        <f t="shared" si="15"/>
        <v>97</v>
      </c>
      <c r="N40" s="63">
        <f t="shared" si="7"/>
        <v>17</v>
      </c>
      <c r="O40" s="57">
        <f t="shared" si="8"/>
        <v>93</v>
      </c>
      <c r="P40" s="63">
        <f t="shared" si="19"/>
        <v>18</v>
      </c>
      <c r="Q40" s="57">
        <f t="shared" si="10"/>
        <v>13</v>
      </c>
    </row>
    <row r="41" spans="1:21" x14ac:dyDescent="0.25">
      <c r="A41" s="24">
        <f t="shared" si="0"/>
        <v>45082</v>
      </c>
      <c r="B41" s="1">
        <f t="shared" si="1"/>
        <v>72</v>
      </c>
      <c r="C41" s="1">
        <f t="shared" si="2"/>
        <v>14</v>
      </c>
      <c r="D41" t="s">
        <v>101</v>
      </c>
      <c r="E41" s="70" t="s">
        <v>66</v>
      </c>
      <c r="F41" s="55">
        <f t="shared" si="16"/>
        <v>18</v>
      </c>
      <c r="G41" s="57">
        <f t="shared" si="4"/>
        <v>52</v>
      </c>
      <c r="H41" s="63">
        <f t="shared" si="17"/>
        <v>18</v>
      </c>
      <c r="I41" s="57">
        <f t="shared" si="6"/>
        <v>29</v>
      </c>
      <c r="J41" s="63">
        <f t="shared" si="18"/>
        <v>17</v>
      </c>
      <c r="K41" s="57">
        <f t="shared" si="13"/>
        <v>74</v>
      </c>
      <c r="L41" s="63">
        <f t="shared" si="14"/>
        <v>17</v>
      </c>
      <c r="M41" s="57">
        <f t="shared" si="15"/>
        <v>104</v>
      </c>
      <c r="N41" s="63">
        <f t="shared" si="7"/>
        <v>17</v>
      </c>
      <c r="O41" s="57">
        <f t="shared" si="8"/>
        <v>100</v>
      </c>
      <c r="P41" s="63">
        <f t="shared" si="19"/>
        <v>18</v>
      </c>
      <c r="Q41" s="57">
        <f t="shared" si="10"/>
        <v>20</v>
      </c>
    </row>
    <row r="42" spans="1:21" x14ac:dyDescent="0.25">
      <c r="A42" s="24">
        <f t="shared" si="0"/>
        <v>45089</v>
      </c>
      <c r="B42" s="1">
        <f t="shared" si="1"/>
        <v>72</v>
      </c>
      <c r="C42" s="1">
        <f t="shared" si="2"/>
        <v>15</v>
      </c>
      <c r="E42" s="70" t="s">
        <v>66</v>
      </c>
      <c r="F42" s="55">
        <f t="shared" si="16"/>
        <v>18</v>
      </c>
      <c r="G42" s="57">
        <f t="shared" si="4"/>
        <v>59</v>
      </c>
      <c r="H42" s="63">
        <f t="shared" si="17"/>
        <v>18</v>
      </c>
      <c r="I42" s="57">
        <f t="shared" si="6"/>
        <v>36</v>
      </c>
      <c r="J42" s="63">
        <f t="shared" si="18"/>
        <v>17</v>
      </c>
      <c r="K42" s="57">
        <f t="shared" si="13"/>
        <v>81</v>
      </c>
      <c r="L42" s="63">
        <f t="shared" si="14"/>
        <v>17</v>
      </c>
      <c r="M42" s="57">
        <f t="shared" si="15"/>
        <v>111</v>
      </c>
      <c r="N42" s="63">
        <f t="shared" si="7"/>
        <v>17</v>
      </c>
      <c r="O42" s="57">
        <f t="shared" si="8"/>
        <v>107</v>
      </c>
      <c r="P42" s="63">
        <f t="shared" si="19"/>
        <v>18</v>
      </c>
      <c r="Q42" s="57">
        <f t="shared" si="10"/>
        <v>27</v>
      </c>
    </row>
    <row r="43" spans="1:21" x14ac:dyDescent="0.25">
      <c r="A43" s="24">
        <f t="shared" si="0"/>
        <v>45096</v>
      </c>
      <c r="B43" s="1">
        <f t="shared" si="1"/>
        <v>72</v>
      </c>
      <c r="C43" s="1">
        <f t="shared" si="2"/>
        <v>16</v>
      </c>
      <c r="E43" s="70" t="s">
        <v>66</v>
      </c>
      <c r="F43" s="55">
        <f t="shared" si="16"/>
        <v>18</v>
      </c>
      <c r="G43" s="57">
        <f t="shared" si="4"/>
        <v>66</v>
      </c>
      <c r="H43" s="63">
        <f t="shared" si="17"/>
        <v>18</v>
      </c>
      <c r="I43" s="57">
        <f t="shared" si="6"/>
        <v>43</v>
      </c>
      <c r="J43" s="63">
        <f t="shared" si="18"/>
        <v>17</v>
      </c>
      <c r="K43" s="57">
        <f t="shared" si="13"/>
        <v>88</v>
      </c>
      <c r="L43" s="63">
        <f t="shared" si="14"/>
        <v>18</v>
      </c>
      <c r="M43" s="57">
        <f t="shared" si="15"/>
        <v>6</v>
      </c>
      <c r="N43" s="63">
        <f t="shared" si="7"/>
        <v>18</v>
      </c>
      <c r="O43" s="57">
        <f t="shared" si="8"/>
        <v>2</v>
      </c>
      <c r="P43" s="63">
        <f t="shared" si="19"/>
        <v>18</v>
      </c>
      <c r="Q43" s="57">
        <f t="shared" si="10"/>
        <v>34</v>
      </c>
    </row>
    <row r="44" spans="1:21" x14ac:dyDescent="0.25">
      <c r="A44" s="24">
        <f t="shared" si="0"/>
        <v>45103</v>
      </c>
      <c r="B44" s="1">
        <f t="shared" si="1"/>
        <v>73</v>
      </c>
      <c r="C44" s="1">
        <f t="shared" si="2"/>
        <v>1</v>
      </c>
      <c r="E44" s="70" t="s">
        <v>66</v>
      </c>
      <c r="F44" s="55">
        <f t="shared" si="16"/>
        <v>18</v>
      </c>
      <c r="G44" s="57">
        <f t="shared" si="4"/>
        <v>73</v>
      </c>
      <c r="H44" s="63">
        <f t="shared" si="17"/>
        <v>18</v>
      </c>
      <c r="I44" s="57">
        <f t="shared" si="6"/>
        <v>50</v>
      </c>
      <c r="J44" s="63">
        <f t="shared" si="18"/>
        <v>17</v>
      </c>
      <c r="K44" s="57">
        <f t="shared" si="13"/>
        <v>95</v>
      </c>
      <c r="L44" s="63">
        <f t="shared" si="14"/>
        <v>18</v>
      </c>
      <c r="M44" s="57">
        <f t="shared" si="15"/>
        <v>13</v>
      </c>
      <c r="N44" s="63">
        <f t="shared" si="7"/>
        <v>18</v>
      </c>
      <c r="O44" s="57">
        <f t="shared" si="8"/>
        <v>9</v>
      </c>
      <c r="P44" s="63">
        <f t="shared" si="19"/>
        <v>18</v>
      </c>
      <c r="Q44" s="57">
        <f t="shared" si="10"/>
        <v>41</v>
      </c>
    </row>
    <row r="45" spans="1:21" x14ac:dyDescent="0.25">
      <c r="A45" s="24">
        <f t="shared" si="0"/>
        <v>45110</v>
      </c>
      <c r="B45" s="1">
        <f t="shared" si="1"/>
        <v>73</v>
      </c>
      <c r="C45" s="1">
        <f t="shared" si="2"/>
        <v>2</v>
      </c>
      <c r="E45" s="70" t="s">
        <v>66</v>
      </c>
      <c r="F45" s="55">
        <f t="shared" si="16"/>
        <v>18</v>
      </c>
      <c r="G45" s="57">
        <f t="shared" si="4"/>
        <v>80</v>
      </c>
      <c r="H45" s="63">
        <f t="shared" si="17"/>
        <v>18</v>
      </c>
      <c r="I45" s="57">
        <f t="shared" si="6"/>
        <v>57</v>
      </c>
      <c r="J45" s="63">
        <f t="shared" si="18"/>
        <v>17</v>
      </c>
      <c r="K45" s="57">
        <f t="shared" si="13"/>
        <v>102</v>
      </c>
      <c r="L45" s="63">
        <f t="shared" si="14"/>
        <v>18</v>
      </c>
      <c r="M45" s="57">
        <f t="shared" si="15"/>
        <v>20</v>
      </c>
      <c r="N45" s="63">
        <f t="shared" si="7"/>
        <v>18</v>
      </c>
      <c r="O45" s="57">
        <f t="shared" si="8"/>
        <v>16</v>
      </c>
      <c r="P45" s="63">
        <f t="shared" si="19"/>
        <v>18</v>
      </c>
      <c r="Q45" s="57">
        <f t="shared" si="10"/>
        <v>48</v>
      </c>
    </row>
    <row r="46" spans="1:21" x14ac:dyDescent="0.25">
      <c r="A46" s="24">
        <f t="shared" si="0"/>
        <v>45117</v>
      </c>
      <c r="B46" s="1">
        <f t="shared" si="1"/>
        <v>73</v>
      </c>
      <c r="C46" s="1">
        <f t="shared" si="2"/>
        <v>3</v>
      </c>
      <c r="E46" s="70" t="s">
        <v>66</v>
      </c>
      <c r="F46" s="55">
        <f t="shared" si="16"/>
        <v>18</v>
      </c>
      <c r="G46" s="57">
        <f t="shared" si="4"/>
        <v>87</v>
      </c>
      <c r="H46" s="63">
        <f t="shared" si="17"/>
        <v>18</v>
      </c>
      <c r="I46" s="57">
        <f t="shared" si="6"/>
        <v>64</v>
      </c>
      <c r="J46" s="63">
        <f t="shared" si="18"/>
        <v>17</v>
      </c>
      <c r="K46" s="57">
        <f t="shared" si="13"/>
        <v>109</v>
      </c>
      <c r="L46" s="63">
        <f t="shared" si="14"/>
        <v>18</v>
      </c>
      <c r="M46" s="57">
        <f t="shared" si="15"/>
        <v>27</v>
      </c>
      <c r="N46" s="63">
        <f t="shared" si="7"/>
        <v>18</v>
      </c>
      <c r="O46" s="57">
        <f t="shared" si="8"/>
        <v>23</v>
      </c>
      <c r="P46" s="63">
        <f t="shared" si="19"/>
        <v>18</v>
      </c>
      <c r="Q46" s="57">
        <f t="shared" si="10"/>
        <v>55</v>
      </c>
    </row>
    <row r="47" spans="1:21" x14ac:dyDescent="0.25">
      <c r="A47" s="24">
        <f t="shared" si="0"/>
        <v>45124</v>
      </c>
      <c r="B47" s="1">
        <f t="shared" si="1"/>
        <v>73</v>
      </c>
      <c r="C47" s="1">
        <f t="shared" si="2"/>
        <v>4</v>
      </c>
      <c r="E47" s="70" t="s">
        <v>66</v>
      </c>
      <c r="F47" s="55">
        <f t="shared" si="16"/>
        <v>18</v>
      </c>
      <c r="G47" s="57">
        <f t="shared" si="4"/>
        <v>94</v>
      </c>
      <c r="H47" s="63">
        <f t="shared" si="17"/>
        <v>18</v>
      </c>
      <c r="I47" s="57">
        <f t="shared" si="6"/>
        <v>71</v>
      </c>
      <c r="J47" s="63">
        <f t="shared" si="18"/>
        <v>18</v>
      </c>
      <c r="K47" s="57">
        <f t="shared" si="13"/>
        <v>4</v>
      </c>
      <c r="L47" s="63">
        <f t="shared" si="14"/>
        <v>18</v>
      </c>
      <c r="M47" s="57">
        <f t="shared" si="15"/>
        <v>34</v>
      </c>
      <c r="N47" s="63">
        <f t="shared" si="7"/>
        <v>18</v>
      </c>
      <c r="O47" s="57">
        <f t="shared" si="8"/>
        <v>30</v>
      </c>
      <c r="P47" s="63">
        <f t="shared" si="19"/>
        <v>18</v>
      </c>
      <c r="Q47" s="57">
        <f t="shared" si="10"/>
        <v>62</v>
      </c>
    </row>
    <row r="48" spans="1:21" x14ac:dyDescent="0.25">
      <c r="A48" s="24">
        <f t="shared" si="0"/>
        <v>45131</v>
      </c>
      <c r="B48" s="1">
        <f t="shared" si="1"/>
        <v>73</v>
      </c>
      <c r="C48" s="1">
        <f t="shared" si="2"/>
        <v>5</v>
      </c>
      <c r="E48" s="70" t="s">
        <v>66</v>
      </c>
      <c r="F48" s="55">
        <f t="shared" si="16"/>
        <v>18</v>
      </c>
      <c r="G48" s="57">
        <f t="shared" si="4"/>
        <v>101</v>
      </c>
      <c r="H48" s="63">
        <f t="shared" si="17"/>
        <v>18</v>
      </c>
      <c r="I48" s="57">
        <f t="shared" si="6"/>
        <v>78</v>
      </c>
      <c r="J48" s="63">
        <f t="shared" si="18"/>
        <v>18</v>
      </c>
      <c r="K48" s="57">
        <f t="shared" si="13"/>
        <v>11</v>
      </c>
      <c r="L48" s="63">
        <f t="shared" si="14"/>
        <v>18</v>
      </c>
      <c r="M48" s="57">
        <f t="shared" si="15"/>
        <v>41</v>
      </c>
      <c r="N48" s="63">
        <f t="shared" si="7"/>
        <v>18</v>
      </c>
      <c r="O48" s="57">
        <f t="shared" si="8"/>
        <v>37</v>
      </c>
      <c r="P48" s="63">
        <f t="shared" si="19"/>
        <v>18</v>
      </c>
      <c r="Q48" s="57">
        <f t="shared" si="10"/>
        <v>69</v>
      </c>
    </row>
    <row r="49" spans="1:17" x14ac:dyDescent="0.25">
      <c r="A49" s="24">
        <f t="shared" si="0"/>
        <v>45138</v>
      </c>
      <c r="B49" s="1">
        <f t="shared" si="1"/>
        <v>73</v>
      </c>
      <c r="C49" s="1">
        <f t="shared" si="2"/>
        <v>6</v>
      </c>
      <c r="E49" s="70" t="s">
        <v>66</v>
      </c>
      <c r="F49" s="55">
        <f t="shared" si="16"/>
        <v>18</v>
      </c>
      <c r="G49" s="57">
        <f t="shared" si="4"/>
        <v>108</v>
      </c>
      <c r="H49" s="63">
        <f t="shared" si="17"/>
        <v>18</v>
      </c>
      <c r="I49" s="57">
        <f t="shared" si="6"/>
        <v>85</v>
      </c>
      <c r="J49" s="63">
        <f t="shared" si="18"/>
        <v>18</v>
      </c>
      <c r="K49" s="57">
        <f t="shared" si="13"/>
        <v>18</v>
      </c>
      <c r="L49" s="63">
        <f t="shared" si="14"/>
        <v>18</v>
      </c>
      <c r="M49" s="57">
        <f t="shared" si="15"/>
        <v>48</v>
      </c>
      <c r="N49" s="63">
        <f t="shared" si="7"/>
        <v>18</v>
      </c>
      <c r="O49" s="57">
        <f t="shared" si="8"/>
        <v>44</v>
      </c>
      <c r="P49" s="63">
        <f t="shared" si="19"/>
        <v>18</v>
      </c>
      <c r="Q49" s="57">
        <f t="shared" si="10"/>
        <v>76</v>
      </c>
    </row>
    <row r="50" spans="1:17" x14ac:dyDescent="0.25">
      <c r="A50" s="24">
        <f t="shared" si="0"/>
        <v>45145</v>
      </c>
      <c r="B50" s="1">
        <f t="shared" si="1"/>
        <v>73</v>
      </c>
      <c r="C50" s="1">
        <f t="shared" si="2"/>
        <v>7</v>
      </c>
      <c r="E50" s="70" t="s">
        <v>66</v>
      </c>
      <c r="F50" s="55">
        <f t="shared" si="16"/>
        <v>19</v>
      </c>
      <c r="G50" s="57">
        <f t="shared" si="4"/>
        <v>3</v>
      </c>
      <c r="H50" s="63">
        <f t="shared" si="17"/>
        <v>18</v>
      </c>
      <c r="I50" s="57">
        <f t="shared" si="6"/>
        <v>92</v>
      </c>
      <c r="J50" s="63">
        <f t="shared" si="18"/>
        <v>18</v>
      </c>
      <c r="K50" s="57">
        <f t="shared" si="13"/>
        <v>25</v>
      </c>
      <c r="L50" s="63">
        <f t="shared" si="14"/>
        <v>18</v>
      </c>
      <c r="M50" s="57">
        <f t="shared" si="15"/>
        <v>55</v>
      </c>
      <c r="N50" s="63">
        <f t="shared" si="7"/>
        <v>18</v>
      </c>
      <c r="O50" s="57">
        <f t="shared" si="8"/>
        <v>51</v>
      </c>
      <c r="P50" s="63">
        <f t="shared" si="19"/>
        <v>18</v>
      </c>
      <c r="Q50" s="57">
        <f t="shared" si="10"/>
        <v>83</v>
      </c>
    </row>
    <row r="51" spans="1:17" x14ac:dyDescent="0.25">
      <c r="A51" s="24">
        <f t="shared" si="0"/>
        <v>45152</v>
      </c>
      <c r="B51" s="1">
        <f t="shared" si="1"/>
        <v>73</v>
      </c>
      <c r="C51" s="1">
        <f t="shared" si="2"/>
        <v>8</v>
      </c>
      <c r="E51" s="70" t="s">
        <v>66</v>
      </c>
      <c r="F51" s="55">
        <f t="shared" si="16"/>
        <v>19</v>
      </c>
      <c r="G51" s="57">
        <f t="shared" si="4"/>
        <v>10</v>
      </c>
      <c r="H51" s="63">
        <f t="shared" si="17"/>
        <v>18</v>
      </c>
      <c r="I51" s="57">
        <f t="shared" si="6"/>
        <v>99</v>
      </c>
      <c r="J51" s="63">
        <f t="shared" si="18"/>
        <v>18</v>
      </c>
      <c r="K51" s="57">
        <f t="shared" si="13"/>
        <v>32</v>
      </c>
      <c r="L51" s="63">
        <f t="shared" si="14"/>
        <v>18</v>
      </c>
      <c r="M51" s="57">
        <f t="shared" si="15"/>
        <v>62</v>
      </c>
      <c r="N51" s="63">
        <f t="shared" si="7"/>
        <v>18</v>
      </c>
      <c r="O51" s="57">
        <f t="shared" si="8"/>
        <v>58</v>
      </c>
      <c r="P51" s="63">
        <f t="shared" si="19"/>
        <v>18</v>
      </c>
      <c r="Q51" s="57">
        <f t="shared" si="10"/>
        <v>90</v>
      </c>
    </row>
    <row r="52" spans="1:17" x14ac:dyDescent="0.25">
      <c r="A52" s="24">
        <f t="shared" si="0"/>
        <v>45159</v>
      </c>
      <c r="B52" s="1">
        <f t="shared" si="1"/>
        <v>73</v>
      </c>
      <c r="C52" s="1">
        <f t="shared" si="2"/>
        <v>9</v>
      </c>
      <c r="E52" s="70" t="s">
        <v>66</v>
      </c>
      <c r="F52" s="55">
        <f t="shared" si="16"/>
        <v>19</v>
      </c>
      <c r="G52" s="57">
        <f t="shared" si="4"/>
        <v>17</v>
      </c>
      <c r="H52" s="63">
        <f t="shared" si="17"/>
        <v>18</v>
      </c>
      <c r="I52" s="57">
        <f t="shared" si="6"/>
        <v>106</v>
      </c>
      <c r="J52" s="63">
        <f t="shared" si="18"/>
        <v>18</v>
      </c>
      <c r="K52" s="57">
        <f t="shared" si="13"/>
        <v>39</v>
      </c>
      <c r="L52" s="63">
        <f t="shared" si="14"/>
        <v>18</v>
      </c>
      <c r="M52" s="57">
        <f t="shared" si="15"/>
        <v>69</v>
      </c>
      <c r="N52" s="63">
        <f t="shared" si="7"/>
        <v>18</v>
      </c>
      <c r="O52" s="57">
        <f t="shared" si="8"/>
        <v>65</v>
      </c>
      <c r="P52" s="63">
        <f t="shared" si="19"/>
        <v>18</v>
      </c>
      <c r="Q52" s="57">
        <f t="shared" si="10"/>
        <v>97</v>
      </c>
    </row>
    <row r="53" spans="1:17" x14ac:dyDescent="0.25">
      <c r="A53" s="24">
        <f t="shared" si="0"/>
        <v>45166</v>
      </c>
      <c r="B53" s="1">
        <f t="shared" si="1"/>
        <v>73</v>
      </c>
      <c r="C53" s="1">
        <f t="shared" si="2"/>
        <v>10</v>
      </c>
      <c r="E53" s="70" t="s">
        <v>66</v>
      </c>
      <c r="F53" s="55">
        <f t="shared" si="16"/>
        <v>19</v>
      </c>
      <c r="G53" s="57">
        <f t="shared" si="4"/>
        <v>24</v>
      </c>
      <c r="H53" s="63">
        <f t="shared" si="17"/>
        <v>19</v>
      </c>
      <c r="I53" s="57">
        <f t="shared" si="6"/>
        <v>1</v>
      </c>
      <c r="J53" s="63">
        <f t="shared" si="18"/>
        <v>18</v>
      </c>
      <c r="K53" s="57">
        <f t="shared" si="13"/>
        <v>46</v>
      </c>
      <c r="L53" s="63">
        <f t="shared" si="14"/>
        <v>18</v>
      </c>
      <c r="M53" s="57">
        <f t="shared" si="15"/>
        <v>76</v>
      </c>
      <c r="N53" s="63">
        <f t="shared" si="7"/>
        <v>18</v>
      </c>
      <c r="O53" s="57">
        <f t="shared" si="8"/>
        <v>72</v>
      </c>
      <c r="P53" s="63">
        <f t="shared" si="19"/>
        <v>18</v>
      </c>
      <c r="Q53" s="57">
        <f t="shared" si="10"/>
        <v>104</v>
      </c>
    </row>
    <row r="54" spans="1:17" x14ac:dyDescent="0.25">
      <c r="A54" s="24">
        <f t="shared" si="0"/>
        <v>45173</v>
      </c>
      <c r="B54" s="1">
        <f t="shared" si="1"/>
        <v>73</v>
      </c>
      <c r="C54" s="1">
        <f t="shared" si="2"/>
        <v>11</v>
      </c>
      <c r="E54" s="70" t="s">
        <v>66</v>
      </c>
      <c r="F54" s="55">
        <f t="shared" si="16"/>
        <v>19</v>
      </c>
      <c r="G54" s="57">
        <f t="shared" si="4"/>
        <v>31</v>
      </c>
      <c r="H54" s="63">
        <f t="shared" si="17"/>
        <v>19</v>
      </c>
      <c r="I54" s="57">
        <f t="shared" si="6"/>
        <v>8</v>
      </c>
      <c r="J54" s="63">
        <f t="shared" si="18"/>
        <v>18</v>
      </c>
      <c r="K54" s="57">
        <f t="shared" si="13"/>
        <v>53</v>
      </c>
      <c r="L54" s="63">
        <f t="shared" si="14"/>
        <v>18</v>
      </c>
      <c r="M54" s="57">
        <f t="shared" si="15"/>
        <v>83</v>
      </c>
      <c r="N54" s="63">
        <f t="shared" si="7"/>
        <v>18</v>
      </c>
      <c r="O54" s="57">
        <f t="shared" si="8"/>
        <v>79</v>
      </c>
      <c r="P54" s="63">
        <f t="shared" si="19"/>
        <v>18</v>
      </c>
      <c r="Q54" s="57">
        <f t="shared" si="10"/>
        <v>111</v>
      </c>
    </row>
    <row r="55" spans="1:17" x14ac:dyDescent="0.25">
      <c r="A55" s="24">
        <f t="shared" si="0"/>
        <v>45180</v>
      </c>
      <c r="B55" s="1">
        <f t="shared" si="1"/>
        <v>73</v>
      </c>
      <c r="C55" s="1">
        <f t="shared" si="2"/>
        <v>12</v>
      </c>
      <c r="E55" s="70" t="s">
        <v>66</v>
      </c>
      <c r="F55" s="55">
        <f t="shared" si="16"/>
        <v>19</v>
      </c>
      <c r="G55" s="57">
        <f t="shared" si="4"/>
        <v>38</v>
      </c>
      <c r="H55" s="63">
        <f t="shared" si="17"/>
        <v>19</v>
      </c>
      <c r="I55" s="57">
        <f t="shared" si="6"/>
        <v>15</v>
      </c>
      <c r="J55" s="63">
        <f t="shared" si="18"/>
        <v>18</v>
      </c>
      <c r="K55" s="57">
        <f t="shared" si="13"/>
        <v>60</v>
      </c>
      <c r="L55" s="63">
        <f t="shared" si="14"/>
        <v>18</v>
      </c>
      <c r="M55" s="57">
        <f t="shared" si="15"/>
        <v>90</v>
      </c>
      <c r="N55" s="63">
        <f t="shared" si="7"/>
        <v>18</v>
      </c>
      <c r="O55" s="57">
        <f t="shared" si="8"/>
        <v>86</v>
      </c>
      <c r="P55" s="63">
        <f t="shared" si="19"/>
        <v>19</v>
      </c>
      <c r="Q55" s="57">
        <f t="shared" si="10"/>
        <v>6</v>
      </c>
    </row>
    <row r="56" spans="1:17" x14ac:dyDescent="0.25">
      <c r="A56" s="24">
        <f t="shared" si="0"/>
        <v>45187</v>
      </c>
      <c r="B56" s="1">
        <f t="shared" si="1"/>
        <v>73</v>
      </c>
      <c r="C56" s="1">
        <f t="shared" si="2"/>
        <v>13</v>
      </c>
      <c r="E56" s="70" t="s">
        <v>66</v>
      </c>
      <c r="F56" s="55">
        <f t="shared" ref="F56:F72" si="20">IF(G55+7&gt;112,F55+1,F55)</f>
        <v>19</v>
      </c>
      <c r="G56" s="57">
        <f t="shared" si="4"/>
        <v>45</v>
      </c>
      <c r="H56" s="63">
        <f t="shared" ref="H56:H72" si="21">IF(I55+7&gt;112,H55+1,H55)</f>
        <v>19</v>
      </c>
      <c r="I56" s="57">
        <f t="shared" si="6"/>
        <v>22</v>
      </c>
      <c r="J56" s="63">
        <f t="shared" ref="J56:J72" si="22">IF(K55+7&gt;112,J55+1,J55)</f>
        <v>18</v>
      </c>
      <c r="K56" s="57">
        <f t="shared" si="13"/>
        <v>67</v>
      </c>
      <c r="L56" s="63">
        <f t="shared" si="14"/>
        <v>18</v>
      </c>
      <c r="M56" s="57">
        <f t="shared" si="15"/>
        <v>97</v>
      </c>
      <c r="N56" s="63">
        <f t="shared" si="7"/>
        <v>18</v>
      </c>
      <c r="O56" s="57">
        <f t="shared" si="8"/>
        <v>93</v>
      </c>
      <c r="P56" s="63">
        <f t="shared" ref="P56:P72" si="23">IF(Q55+7&gt;112,P55+1,P55)</f>
        <v>19</v>
      </c>
      <c r="Q56" s="57">
        <f t="shared" si="10"/>
        <v>13</v>
      </c>
    </row>
    <row r="57" spans="1:17" x14ac:dyDescent="0.25">
      <c r="A57" s="24">
        <f t="shared" si="0"/>
        <v>45194</v>
      </c>
      <c r="B57" s="1">
        <f t="shared" si="1"/>
        <v>73</v>
      </c>
      <c r="C57" s="1">
        <f t="shared" si="2"/>
        <v>14</v>
      </c>
      <c r="E57" s="70" t="s">
        <v>66</v>
      </c>
      <c r="F57" s="55">
        <f t="shared" si="20"/>
        <v>19</v>
      </c>
      <c r="G57" s="57">
        <f t="shared" si="4"/>
        <v>52</v>
      </c>
      <c r="H57" s="63">
        <f t="shared" si="21"/>
        <v>19</v>
      </c>
      <c r="I57" s="57">
        <f t="shared" si="6"/>
        <v>29</v>
      </c>
      <c r="J57" s="63">
        <f t="shared" si="22"/>
        <v>18</v>
      </c>
      <c r="K57" s="57">
        <f t="shared" si="13"/>
        <v>74</v>
      </c>
      <c r="L57" s="63">
        <f t="shared" si="14"/>
        <v>18</v>
      </c>
      <c r="M57" s="57">
        <f t="shared" si="15"/>
        <v>104</v>
      </c>
      <c r="N57" s="63">
        <f t="shared" si="7"/>
        <v>18</v>
      </c>
      <c r="O57" s="57">
        <f t="shared" si="8"/>
        <v>100</v>
      </c>
      <c r="P57" s="63">
        <f t="shared" si="23"/>
        <v>19</v>
      </c>
      <c r="Q57" s="57">
        <f t="shared" si="10"/>
        <v>20</v>
      </c>
    </row>
    <row r="58" spans="1:17" x14ac:dyDescent="0.25">
      <c r="A58" s="24">
        <f t="shared" si="0"/>
        <v>45201</v>
      </c>
      <c r="B58" s="1">
        <f t="shared" si="1"/>
        <v>73</v>
      </c>
      <c r="C58" s="1">
        <f t="shared" si="2"/>
        <v>15</v>
      </c>
      <c r="E58" s="70" t="s">
        <v>66</v>
      </c>
      <c r="F58" s="55">
        <f t="shared" si="20"/>
        <v>19</v>
      </c>
      <c r="G58" s="57">
        <f t="shared" si="4"/>
        <v>59</v>
      </c>
      <c r="H58" s="63">
        <f t="shared" si="21"/>
        <v>19</v>
      </c>
      <c r="I58" s="57">
        <f t="shared" si="6"/>
        <v>36</v>
      </c>
      <c r="J58" s="63">
        <f t="shared" si="22"/>
        <v>18</v>
      </c>
      <c r="K58" s="57">
        <f t="shared" si="13"/>
        <v>81</v>
      </c>
      <c r="L58" s="63">
        <f t="shared" si="14"/>
        <v>18</v>
      </c>
      <c r="M58" s="57">
        <f t="shared" si="15"/>
        <v>111</v>
      </c>
      <c r="N58" s="63">
        <f t="shared" si="7"/>
        <v>18</v>
      </c>
      <c r="O58" s="57">
        <f t="shared" si="8"/>
        <v>107</v>
      </c>
      <c r="P58" s="63">
        <f t="shared" si="23"/>
        <v>19</v>
      </c>
      <c r="Q58" s="57">
        <f t="shared" si="10"/>
        <v>27</v>
      </c>
    </row>
    <row r="59" spans="1:17" x14ac:dyDescent="0.25">
      <c r="A59" s="24">
        <f t="shared" si="0"/>
        <v>45208</v>
      </c>
      <c r="B59" s="1">
        <f t="shared" si="1"/>
        <v>73</v>
      </c>
      <c r="C59" s="1">
        <f t="shared" si="2"/>
        <v>16</v>
      </c>
      <c r="E59" s="70" t="s">
        <v>66</v>
      </c>
      <c r="F59" s="55">
        <f t="shared" si="20"/>
        <v>19</v>
      </c>
      <c r="G59" s="57">
        <f t="shared" si="4"/>
        <v>66</v>
      </c>
      <c r="H59" s="63">
        <f t="shared" si="21"/>
        <v>19</v>
      </c>
      <c r="I59" s="57">
        <f t="shared" si="6"/>
        <v>43</v>
      </c>
      <c r="J59" s="63">
        <f t="shared" si="22"/>
        <v>18</v>
      </c>
      <c r="K59" s="57">
        <f t="shared" si="13"/>
        <v>88</v>
      </c>
      <c r="L59" s="63">
        <f t="shared" si="14"/>
        <v>19</v>
      </c>
      <c r="M59" s="57">
        <f t="shared" si="15"/>
        <v>6</v>
      </c>
      <c r="N59" s="63">
        <f t="shared" si="7"/>
        <v>19</v>
      </c>
      <c r="O59" s="57">
        <f t="shared" si="8"/>
        <v>2</v>
      </c>
      <c r="P59" s="63">
        <f t="shared" si="23"/>
        <v>19</v>
      </c>
      <c r="Q59" s="57">
        <f t="shared" si="10"/>
        <v>34</v>
      </c>
    </row>
    <row r="60" spans="1:17" x14ac:dyDescent="0.25">
      <c r="A60" s="24">
        <f t="shared" si="0"/>
        <v>45215</v>
      </c>
      <c r="B60" s="1">
        <f t="shared" si="1"/>
        <v>74</v>
      </c>
      <c r="C60" s="1">
        <f t="shared" si="2"/>
        <v>1</v>
      </c>
      <c r="E60" s="70" t="s">
        <v>66</v>
      </c>
      <c r="F60" s="55">
        <f t="shared" si="20"/>
        <v>19</v>
      </c>
      <c r="G60" s="57">
        <f t="shared" si="4"/>
        <v>73</v>
      </c>
      <c r="H60" s="63">
        <f t="shared" si="21"/>
        <v>19</v>
      </c>
      <c r="I60" s="57">
        <f t="shared" si="6"/>
        <v>50</v>
      </c>
      <c r="J60" s="63">
        <f t="shared" si="22"/>
        <v>18</v>
      </c>
      <c r="K60" s="57">
        <f t="shared" si="13"/>
        <v>95</v>
      </c>
      <c r="L60" s="63">
        <f t="shared" si="14"/>
        <v>19</v>
      </c>
      <c r="M60" s="57">
        <f t="shared" si="15"/>
        <v>13</v>
      </c>
      <c r="N60" s="63">
        <f t="shared" si="7"/>
        <v>19</v>
      </c>
      <c r="O60" s="57">
        <f t="shared" si="8"/>
        <v>9</v>
      </c>
      <c r="P60" s="63">
        <f t="shared" si="23"/>
        <v>19</v>
      </c>
      <c r="Q60" s="57">
        <f t="shared" si="10"/>
        <v>41</v>
      </c>
    </row>
    <row r="61" spans="1:17" x14ac:dyDescent="0.25">
      <c r="A61" s="24">
        <f t="shared" si="0"/>
        <v>45222</v>
      </c>
      <c r="B61" s="1">
        <f t="shared" si="1"/>
        <v>74</v>
      </c>
      <c r="C61" s="1">
        <f t="shared" si="2"/>
        <v>2</v>
      </c>
      <c r="E61" s="70" t="s">
        <v>66</v>
      </c>
      <c r="F61" s="55">
        <f t="shared" si="20"/>
        <v>19</v>
      </c>
      <c r="G61" s="57">
        <f t="shared" si="4"/>
        <v>80</v>
      </c>
      <c r="H61" s="63">
        <f t="shared" si="21"/>
        <v>19</v>
      </c>
      <c r="I61" s="57">
        <f t="shared" si="6"/>
        <v>57</v>
      </c>
      <c r="J61" s="63">
        <f t="shared" si="22"/>
        <v>18</v>
      </c>
      <c r="K61" s="57">
        <f t="shared" si="13"/>
        <v>102</v>
      </c>
      <c r="L61" s="63">
        <f t="shared" si="14"/>
        <v>19</v>
      </c>
      <c r="M61" s="57">
        <f t="shared" si="15"/>
        <v>20</v>
      </c>
      <c r="N61" s="63">
        <f t="shared" si="7"/>
        <v>19</v>
      </c>
      <c r="O61" s="57">
        <f t="shared" si="8"/>
        <v>16</v>
      </c>
      <c r="P61" s="63">
        <f t="shared" si="23"/>
        <v>19</v>
      </c>
      <c r="Q61" s="57">
        <f t="shared" si="10"/>
        <v>48</v>
      </c>
    </row>
    <row r="62" spans="1:17" x14ac:dyDescent="0.25">
      <c r="A62" s="24">
        <f t="shared" si="0"/>
        <v>45229</v>
      </c>
      <c r="B62" s="1">
        <f t="shared" si="1"/>
        <v>74</v>
      </c>
      <c r="C62" s="1">
        <f t="shared" si="2"/>
        <v>3</v>
      </c>
      <c r="E62" s="70" t="s">
        <v>66</v>
      </c>
      <c r="F62" s="55">
        <f t="shared" si="20"/>
        <v>19</v>
      </c>
      <c r="G62" s="57">
        <f t="shared" si="4"/>
        <v>87</v>
      </c>
      <c r="H62" s="63">
        <f t="shared" si="21"/>
        <v>19</v>
      </c>
      <c r="I62" s="57">
        <f t="shared" si="6"/>
        <v>64</v>
      </c>
      <c r="J62" s="63">
        <f t="shared" si="22"/>
        <v>18</v>
      </c>
      <c r="K62" s="57">
        <f t="shared" si="13"/>
        <v>109</v>
      </c>
      <c r="L62" s="63">
        <f t="shared" si="14"/>
        <v>19</v>
      </c>
      <c r="M62" s="57">
        <f t="shared" si="15"/>
        <v>27</v>
      </c>
      <c r="N62" s="63">
        <f t="shared" si="7"/>
        <v>19</v>
      </c>
      <c r="O62" s="57">
        <f t="shared" si="8"/>
        <v>23</v>
      </c>
      <c r="P62" s="63">
        <f t="shared" si="23"/>
        <v>19</v>
      </c>
      <c r="Q62" s="57">
        <f t="shared" si="10"/>
        <v>55</v>
      </c>
    </row>
    <row r="63" spans="1:17" x14ac:dyDescent="0.25">
      <c r="A63" s="24">
        <f t="shared" si="0"/>
        <v>45236</v>
      </c>
      <c r="B63" s="1">
        <f t="shared" si="1"/>
        <v>74</v>
      </c>
      <c r="C63" s="1">
        <f t="shared" si="2"/>
        <v>4</v>
      </c>
      <c r="E63" s="70" t="s">
        <v>66</v>
      </c>
      <c r="F63" s="55">
        <f t="shared" si="20"/>
        <v>19</v>
      </c>
      <c r="G63" s="57">
        <f t="shared" si="4"/>
        <v>94</v>
      </c>
      <c r="H63" s="63">
        <f t="shared" si="21"/>
        <v>19</v>
      </c>
      <c r="I63" s="57">
        <f t="shared" si="6"/>
        <v>71</v>
      </c>
      <c r="J63" s="63">
        <f t="shared" si="22"/>
        <v>19</v>
      </c>
      <c r="K63" s="57">
        <f t="shared" si="13"/>
        <v>4</v>
      </c>
      <c r="L63" s="63">
        <f t="shared" si="14"/>
        <v>19</v>
      </c>
      <c r="M63" s="57">
        <f t="shared" si="15"/>
        <v>34</v>
      </c>
      <c r="N63" s="63">
        <f t="shared" si="7"/>
        <v>19</v>
      </c>
      <c r="O63" s="57">
        <f t="shared" si="8"/>
        <v>30</v>
      </c>
      <c r="P63" s="63">
        <f t="shared" si="23"/>
        <v>19</v>
      </c>
      <c r="Q63" s="57">
        <f t="shared" si="10"/>
        <v>62</v>
      </c>
    </row>
    <row r="64" spans="1:17" x14ac:dyDescent="0.25">
      <c r="A64" s="24">
        <f t="shared" si="0"/>
        <v>45243</v>
      </c>
      <c r="B64" s="1">
        <f t="shared" si="1"/>
        <v>74</v>
      </c>
      <c r="C64" s="1">
        <f t="shared" si="2"/>
        <v>5</v>
      </c>
      <c r="E64" s="70" t="s">
        <v>66</v>
      </c>
      <c r="F64" s="55">
        <f t="shared" si="20"/>
        <v>19</v>
      </c>
      <c r="G64" s="57">
        <f t="shared" si="4"/>
        <v>101</v>
      </c>
      <c r="H64" s="63">
        <f t="shared" si="21"/>
        <v>19</v>
      </c>
      <c r="I64" s="57">
        <f t="shared" si="6"/>
        <v>78</v>
      </c>
      <c r="J64" s="63">
        <f t="shared" si="22"/>
        <v>19</v>
      </c>
      <c r="K64" s="57">
        <f t="shared" si="13"/>
        <v>11</v>
      </c>
      <c r="L64" s="63">
        <f t="shared" si="14"/>
        <v>19</v>
      </c>
      <c r="M64" s="57">
        <f t="shared" si="15"/>
        <v>41</v>
      </c>
      <c r="N64" s="63">
        <f t="shared" si="7"/>
        <v>19</v>
      </c>
      <c r="O64" s="57">
        <f t="shared" si="8"/>
        <v>37</v>
      </c>
      <c r="P64" s="63">
        <f t="shared" si="23"/>
        <v>19</v>
      </c>
      <c r="Q64" s="57">
        <f t="shared" si="10"/>
        <v>69</v>
      </c>
    </row>
    <row r="65" spans="1:17" x14ac:dyDescent="0.25">
      <c r="A65" s="24">
        <f t="shared" si="0"/>
        <v>45250</v>
      </c>
      <c r="B65" s="1">
        <f t="shared" si="1"/>
        <v>74</v>
      </c>
      <c r="C65" s="1">
        <f t="shared" si="2"/>
        <v>6</v>
      </c>
      <c r="E65" s="70" t="s">
        <v>66</v>
      </c>
      <c r="F65" s="55">
        <f t="shared" si="20"/>
        <v>19</v>
      </c>
      <c r="G65" s="57">
        <f t="shared" si="4"/>
        <v>108</v>
      </c>
      <c r="H65" s="63">
        <f t="shared" si="21"/>
        <v>19</v>
      </c>
      <c r="I65" s="57">
        <f t="shared" si="6"/>
        <v>85</v>
      </c>
      <c r="J65" s="63">
        <f t="shared" si="22"/>
        <v>19</v>
      </c>
      <c r="K65" s="57">
        <f t="shared" si="13"/>
        <v>18</v>
      </c>
      <c r="L65" s="63">
        <f t="shared" si="14"/>
        <v>19</v>
      </c>
      <c r="M65" s="57">
        <f t="shared" si="15"/>
        <v>48</v>
      </c>
      <c r="N65" s="63">
        <f t="shared" si="7"/>
        <v>19</v>
      </c>
      <c r="O65" s="57">
        <f t="shared" si="8"/>
        <v>44</v>
      </c>
      <c r="P65" s="63">
        <f t="shared" si="23"/>
        <v>19</v>
      </c>
      <c r="Q65" s="57">
        <f t="shared" si="10"/>
        <v>76</v>
      </c>
    </row>
    <row r="66" spans="1:17" x14ac:dyDescent="0.25">
      <c r="A66" s="24">
        <f t="shared" si="0"/>
        <v>45257</v>
      </c>
      <c r="B66" s="1">
        <f t="shared" si="1"/>
        <v>74</v>
      </c>
      <c r="C66" s="1">
        <f t="shared" si="2"/>
        <v>7</v>
      </c>
      <c r="E66" s="70" t="s">
        <v>66</v>
      </c>
      <c r="F66" s="55">
        <f t="shared" si="20"/>
        <v>20</v>
      </c>
      <c r="G66" s="57">
        <f t="shared" si="4"/>
        <v>3</v>
      </c>
      <c r="H66" s="63">
        <f t="shared" si="21"/>
        <v>19</v>
      </c>
      <c r="I66" s="57">
        <f t="shared" si="6"/>
        <v>92</v>
      </c>
      <c r="J66" s="63">
        <f t="shared" si="22"/>
        <v>19</v>
      </c>
      <c r="K66" s="57">
        <f t="shared" si="13"/>
        <v>25</v>
      </c>
      <c r="L66" s="63">
        <f t="shared" si="14"/>
        <v>19</v>
      </c>
      <c r="M66" s="57">
        <f t="shared" si="15"/>
        <v>55</v>
      </c>
      <c r="N66" s="63">
        <f t="shared" si="7"/>
        <v>19</v>
      </c>
      <c r="O66" s="57">
        <f t="shared" si="8"/>
        <v>51</v>
      </c>
      <c r="P66" s="63">
        <f t="shared" si="23"/>
        <v>19</v>
      </c>
      <c r="Q66" s="57">
        <f t="shared" si="10"/>
        <v>83</v>
      </c>
    </row>
    <row r="67" spans="1:17" x14ac:dyDescent="0.25">
      <c r="A67" s="24">
        <f t="shared" si="0"/>
        <v>45264</v>
      </c>
      <c r="B67" s="1">
        <f t="shared" si="1"/>
        <v>74</v>
      </c>
      <c r="C67" s="1">
        <f t="shared" si="2"/>
        <v>8</v>
      </c>
      <c r="E67" s="70" t="s">
        <v>66</v>
      </c>
      <c r="F67" s="55">
        <f t="shared" si="20"/>
        <v>20</v>
      </c>
      <c r="G67" s="57">
        <f t="shared" si="4"/>
        <v>10</v>
      </c>
      <c r="H67" s="63">
        <f t="shared" si="21"/>
        <v>19</v>
      </c>
      <c r="I67" s="57">
        <f t="shared" si="6"/>
        <v>99</v>
      </c>
      <c r="J67" s="63">
        <f t="shared" si="22"/>
        <v>19</v>
      </c>
      <c r="K67" s="57">
        <f t="shared" si="13"/>
        <v>32</v>
      </c>
      <c r="L67" s="63">
        <f t="shared" si="14"/>
        <v>19</v>
      </c>
      <c r="M67" s="57">
        <f t="shared" si="15"/>
        <v>62</v>
      </c>
      <c r="N67" s="63">
        <f t="shared" si="7"/>
        <v>19</v>
      </c>
      <c r="O67" s="57">
        <f t="shared" si="8"/>
        <v>58</v>
      </c>
      <c r="P67" s="63">
        <f t="shared" si="23"/>
        <v>19</v>
      </c>
      <c r="Q67" s="57">
        <f t="shared" si="10"/>
        <v>90</v>
      </c>
    </row>
    <row r="68" spans="1:17" x14ac:dyDescent="0.25">
      <c r="A68" s="24">
        <f t="shared" si="0"/>
        <v>45271</v>
      </c>
      <c r="B68" s="1">
        <f t="shared" si="1"/>
        <v>74</v>
      </c>
      <c r="C68" s="1">
        <f t="shared" si="2"/>
        <v>9</v>
      </c>
      <c r="E68" s="70" t="s">
        <v>66</v>
      </c>
      <c r="F68" s="55">
        <f t="shared" si="20"/>
        <v>20</v>
      </c>
      <c r="G68" s="57">
        <f t="shared" si="4"/>
        <v>17</v>
      </c>
      <c r="H68" s="63">
        <f t="shared" si="21"/>
        <v>19</v>
      </c>
      <c r="I68" s="57">
        <f t="shared" si="6"/>
        <v>106</v>
      </c>
      <c r="J68" s="63">
        <f t="shared" si="22"/>
        <v>19</v>
      </c>
      <c r="K68" s="57">
        <f t="shared" si="13"/>
        <v>39</v>
      </c>
      <c r="L68" s="63">
        <f t="shared" si="14"/>
        <v>19</v>
      </c>
      <c r="M68" s="57">
        <f t="shared" si="15"/>
        <v>69</v>
      </c>
      <c r="N68" s="63">
        <f t="shared" si="7"/>
        <v>19</v>
      </c>
      <c r="O68" s="57">
        <f t="shared" si="8"/>
        <v>65</v>
      </c>
      <c r="P68" s="63">
        <f t="shared" si="23"/>
        <v>19</v>
      </c>
      <c r="Q68" s="57">
        <f t="shared" si="10"/>
        <v>97</v>
      </c>
    </row>
    <row r="69" spans="1:17" x14ac:dyDescent="0.25">
      <c r="A69" s="24">
        <f t="shared" ref="A69:A132" si="24">A68+7</f>
        <v>45278</v>
      </c>
      <c r="B69" s="1">
        <f t="shared" ref="B69:B132" si="25">IF(C69=1,B68+1,B68)</f>
        <v>74</v>
      </c>
      <c r="C69" s="1">
        <f t="shared" ref="C69:C132" si="26">IF(C68+1&gt;16,1,C68+1)</f>
        <v>10</v>
      </c>
      <c r="E69" s="70" t="s">
        <v>66</v>
      </c>
      <c r="F69" s="55">
        <f t="shared" si="20"/>
        <v>20</v>
      </c>
      <c r="G69" s="57">
        <f t="shared" si="4"/>
        <v>24</v>
      </c>
      <c r="H69" s="63">
        <f t="shared" si="21"/>
        <v>20</v>
      </c>
      <c r="I69" s="57">
        <f t="shared" si="6"/>
        <v>1</v>
      </c>
      <c r="J69" s="63">
        <f t="shared" si="22"/>
        <v>19</v>
      </c>
      <c r="K69" s="57">
        <f t="shared" si="13"/>
        <v>46</v>
      </c>
      <c r="L69" s="63">
        <f t="shared" si="14"/>
        <v>19</v>
      </c>
      <c r="M69" s="57">
        <f t="shared" si="15"/>
        <v>76</v>
      </c>
      <c r="N69" s="63">
        <f t="shared" si="7"/>
        <v>19</v>
      </c>
      <c r="O69" s="57">
        <f t="shared" si="8"/>
        <v>72</v>
      </c>
      <c r="P69" s="63">
        <f t="shared" si="23"/>
        <v>19</v>
      </c>
      <c r="Q69" s="57">
        <f t="shared" si="10"/>
        <v>104</v>
      </c>
    </row>
    <row r="70" spans="1:17" x14ac:dyDescent="0.25">
      <c r="A70" s="24">
        <f t="shared" si="24"/>
        <v>45285</v>
      </c>
      <c r="B70" s="1">
        <f t="shared" si="25"/>
        <v>74</v>
      </c>
      <c r="C70" s="1">
        <f t="shared" si="26"/>
        <v>11</v>
      </c>
      <c r="E70" s="70" t="s">
        <v>66</v>
      </c>
      <c r="F70" s="55">
        <f t="shared" si="20"/>
        <v>20</v>
      </c>
      <c r="G70" s="57">
        <f t="shared" si="4"/>
        <v>31</v>
      </c>
      <c r="H70" s="63">
        <f t="shared" si="21"/>
        <v>20</v>
      </c>
      <c r="I70" s="57">
        <f t="shared" si="6"/>
        <v>8</v>
      </c>
      <c r="J70" s="63">
        <f t="shared" si="22"/>
        <v>19</v>
      </c>
      <c r="K70" s="57">
        <f t="shared" si="13"/>
        <v>53</v>
      </c>
      <c r="L70" s="63">
        <f t="shared" si="14"/>
        <v>19</v>
      </c>
      <c r="M70" s="57">
        <f t="shared" si="15"/>
        <v>83</v>
      </c>
      <c r="N70" s="63">
        <f t="shared" si="7"/>
        <v>19</v>
      </c>
      <c r="O70" s="57">
        <f t="shared" si="8"/>
        <v>79</v>
      </c>
      <c r="P70" s="63">
        <f t="shared" si="23"/>
        <v>19</v>
      </c>
      <c r="Q70" s="57">
        <f t="shared" si="10"/>
        <v>111</v>
      </c>
    </row>
    <row r="71" spans="1:17" x14ac:dyDescent="0.25">
      <c r="A71" s="24">
        <f t="shared" si="24"/>
        <v>45292</v>
      </c>
      <c r="B71" s="1">
        <f t="shared" si="25"/>
        <v>74</v>
      </c>
      <c r="C71" s="1">
        <f t="shared" si="26"/>
        <v>12</v>
      </c>
      <c r="E71" s="70" t="s">
        <v>66</v>
      </c>
      <c r="F71" s="55">
        <f t="shared" si="20"/>
        <v>20</v>
      </c>
      <c r="G71" s="57">
        <f t="shared" si="4"/>
        <v>38</v>
      </c>
      <c r="H71" s="63">
        <f t="shared" si="21"/>
        <v>20</v>
      </c>
      <c r="I71" s="57">
        <f t="shared" si="6"/>
        <v>15</v>
      </c>
      <c r="J71" s="63">
        <f t="shared" si="22"/>
        <v>19</v>
      </c>
      <c r="K71" s="57">
        <f t="shared" si="13"/>
        <v>60</v>
      </c>
      <c r="L71" s="63">
        <f t="shared" si="14"/>
        <v>19</v>
      </c>
      <c r="M71" s="57">
        <f t="shared" si="15"/>
        <v>90</v>
      </c>
      <c r="N71" s="63">
        <f t="shared" si="7"/>
        <v>19</v>
      </c>
      <c r="O71" s="57">
        <f t="shared" si="8"/>
        <v>86</v>
      </c>
      <c r="P71" s="63">
        <f t="shared" si="23"/>
        <v>20</v>
      </c>
      <c r="Q71" s="57">
        <f t="shared" si="10"/>
        <v>6</v>
      </c>
    </row>
    <row r="72" spans="1:17" x14ac:dyDescent="0.25">
      <c r="A72" s="24">
        <f t="shared" si="24"/>
        <v>45299</v>
      </c>
      <c r="B72" s="1">
        <f t="shared" si="25"/>
        <v>74</v>
      </c>
      <c r="C72" s="1">
        <f t="shared" si="26"/>
        <v>13</v>
      </c>
      <c r="E72" s="70" t="s">
        <v>66</v>
      </c>
      <c r="F72" s="55">
        <f t="shared" si="20"/>
        <v>20</v>
      </c>
      <c r="G72" s="57">
        <f t="shared" si="4"/>
        <v>45</v>
      </c>
      <c r="H72" s="63">
        <f t="shared" si="21"/>
        <v>20</v>
      </c>
      <c r="I72" s="57">
        <f t="shared" si="6"/>
        <v>22</v>
      </c>
      <c r="J72" s="63">
        <f t="shared" si="22"/>
        <v>19</v>
      </c>
      <c r="K72" s="57">
        <f t="shared" si="13"/>
        <v>67</v>
      </c>
      <c r="L72" s="63">
        <f t="shared" si="14"/>
        <v>19</v>
      </c>
      <c r="M72" s="57">
        <f t="shared" si="15"/>
        <v>97</v>
      </c>
      <c r="N72" s="63">
        <f t="shared" si="7"/>
        <v>19</v>
      </c>
      <c r="O72" s="57">
        <f t="shared" si="8"/>
        <v>93</v>
      </c>
      <c r="P72" s="63">
        <f t="shared" si="23"/>
        <v>20</v>
      </c>
      <c r="Q72" s="57">
        <f t="shared" si="10"/>
        <v>13</v>
      </c>
    </row>
    <row r="73" spans="1:17" x14ac:dyDescent="0.25">
      <c r="A73" s="24">
        <f t="shared" si="24"/>
        <v>45306</v>
      </c>
      <c r="B73" s="1">
        <f t="shared" si="25"/>
        <v>74</v>
      </c>
      <c r="C73" s="1">
        <f t="shared" si="26"/>
        <v>14</v>
      </c>
      <c r="E73" s="70" t="s">
        <v>66</v>
      </c>
      <c r="F73" s="55">
        <f t="shared" ref="F73:F120" si="27">IF(G72+7&gt;112,F72+1,F72)</f>
        <v>20</v>
      </c>
      <c r="G73" s="57">
        <f t="shared" si="4"/>
        <v>52</v>
      </c>
      <c r="H73" s="63">
        <f t="shared" ref="H73:H120" si="28">IF(I72+7&gt;112,H72+1,H72)</f>
        <v>20</v>
      </c>
      <c r="I73" s="57">
        <f t="shared" si="6"/>
        <v>29</v>
      </c>
      <c r="J73" s="63">
        <f t="shared" ref="J73:J120" si="29">IF(K72+7&gt;112,J72+1,J72)</f>
        <v>19</v>
      </c>
      <c r="K73" s="57">
        <f t="shared" si="13"/>
        <v>74</v>
      </c>
      <c r="L73" s="63">
        <f t="shared" si="14"/>
        <v>19</v>
      </c>
      <c r="M73" s="57">
        <f t="shared" si="15"/>
        <v>104</v>
      </c>
      <c r="N73" s="63">
        <f t="shared" si="7"/>
        <v>19</v>
      </c>
      <c r="O73" s="57">
        <f t="shared" si="8"/>
        <v>100</v>
      </c>
      <c r="P73" s="63">
        <f t="shared" ref="P73:P78" si="30">IF(Q72+7&gt;112,P72+1,P72)</f>
        <v>20</v>
      </c>
      <c r="Q73" s="57">
        <f t="shared" si="10"/>
        <v>20</v>
      </c>
    </row>
    <row r="74" spans="1:17" x14ac:dyDescent="0.25">
      <c r="A74" s="24">
        <f t="shared" si="24"/>
        <v>45313</v>
      </c>
      <c r="B74" s="1">
        <f t="shared" si="25"/>
        <v>74</v>
      </c>
      <c r="C74" s="1">
        <f t="shared" si="26"/>
        <v>15</v>
      </c>
      <c r="E74" s="70" t="s">
        <v>66</v>
      </c>
      <c r="F74" s="55">
        <f t="shared" si="27"/>
        <v>20</v>
      </c>
      <c r="G74" s="57">
        <f t="shared" si="4"/>
        <v>59</v>
      </c>
      <c r="H74" s="63">
        <f t="shared" si="28"/>
        <v>20</v>
      </c>
      <c r="I74" s="57">
        <f t="shared" si="6"/>
        <v>36</v>
      </c>
      <c r="J74" s="63">
        <f t="shared" si="29"/>
        <v>19</v>
      </c>
      <c r="K74" s="57">
        <f t="shared" si="13"/>
        <v>81</v>
      </c>
      <c r="L74" s="63">
        <f t="shared" si="14"/>
        <v>19</v>
      </c>
      <c r="M74" s="57">
        <f t="shared" si="15"/>
        <v>111</v>
      </c>
      <c r="N74" s="63">
        <f t="shared" si="7"/>
        <v>19</v>
      </c>
      <c r="O74" s="57">
        <f t="shared" si="8"/>
        <v>107</v>
      </c>
      <c r="P74" s="63">
        <f t="shared" si="30"/>
        <v>20</v>
      </c>
      <c r="Q74" s="57">
        <f t="shared" si="10"/>
        <v>27</v>
      </c>
    </row>
    <row r="75" spans="1:17" x14ac:dyDescent="0.25">
      <c r="A75" s="24">
        <f t="shared" si="24"/>
        <v>45320</v>
      </c>
      <c r="B75" s="1">
        <f t="shared" si="25"/>
        <v>74</v>
      </c>
      <c r="C75" s="1">
        <f t="shared" si="26"/>
        <v>16</v>
      </c>
      <c r="E75" s="70" t="s">
        <v>66</v>
      </c>
      <c r="F75" s="55">
        <f t="shared" si="27"/>
        <v>20</v>
      </c>
      <c r="G75" s="57">
        <f t="shared" si="4"/>
        <v>66</v>
      </c>
      <c r="H75" s="63">
        <f t="shared" si="28"/>
        <v>20</v>
      </c>
      <c r="I75" s="57">
        <f t="shared" si="6"/>
        <v>43</v>
      </c>
      <c r="J75" s="63">
        <f t="shared" si="29"/>
        <v>19</v>
      </c>
      <c r="K75" s="57">
        <f t="shared" si="13"/>
        <v>88</v>
      </c>
      <c r="L75" s="63">
        <f t="shared" si="14"/>
        <v>20</v>
      </c>
      <c r="M75" s="57">
        <f t="shared" si="15"/>
        <v>6</v>
      </c>
      <c r="N75" s="63">
        <f t="shared" si="7"/>
        <v>20</v>
      </c>
      <c r="O75" s="57">
        <f t="shared" si="8"/>
        <v>2</v>
      </c>
      <c r="P75" s="63">
        <f t="shared" si="30"/>
        <v>20</v>
      </c>
      <c r="Q75" s="57">
        <f t="shared" si="10"/>
        <v>34</v>
      </c>
    </row>
    <row r="76" spans="1:17" x14ac:dyDescent="0.25">
      <c r="A76" s="24">
        <f t="shared" si="24"/>
        <v>45327</v>
      </c>
      <c r="B76" s="1">
        <f t="shared" si="25"/>
        <v>75</v>
      </c>
      <c r="C76" s="1">
        <f t="shared" si="26"/>
        <v>1</v>
      </c>
      <c r="E76" s="70" t="s">
        <v>66</v>
      </c>
      <c r="F76" s="55">
        <f t="shared" si="27"/>
        <v>20</v>
      </c>
      <c r="G76" s="57">
        <f t="shared" si="4"/>
        <v>73</v>
      </c>
      <c r="H76" s="63">
        <f t="shared" si="28"/>
        <v>20</v>
      </c>
      <c r="I76" s="57">
        <f t="shared" si="6"/>
        <v>50</v>
      </c>
      <c r="J76" s="63">
        <f t="shared" si="29"/>
        <v>19</v>
      </c>
      <c r="K76" s="57">
        <f t="shared" si="13"/>
        <v>95</v>
      </c>
      <c r="L76" s="63">
        <f t="shared" si="14"/>
        <v>20</v>
      </c>
      <c r="M76" s="57">
        <f t="shared" si="15"/>
        <v>13</v>
      </c>
      <c r="N76" s="63">
        <f t="shared" si="7"/>
        <v>20</v>
      </c>
      <c r="O76" s="57">
        <f t="shared" si="8"/>
        <v>9</v>
      </c>
      <c r="P76" s="63">
        <f t="shared" si="30"/>
        <v>20</v>
      </c>
      <c r="Q76" s="57">
        <f t="shared" si="10"/>
        <v>41</v>
      </c>
    </row>
    <row r="77" spans="1:17" x14ac:dyDescent="0.25">
      <c r="A77" s="24">
        <f t="shared" si="24"/>
        <v>45334</v>
      </c>
      <c r="B77" s="1">
        <f t="shared" si="25"/>
        <v>75</v>
      </c>
      <c r="C77" s="1">
        <f t="shared" si="26"/>
        <v>2</v>
      </c>
      <c r="E77" s="70" t="s">
        <v>66</v>
      </c>
      <c r="F77" s="55">
        <f t="shared" si="27"/>
        <v>20</v>
      </c>
      <c r="G77" s="57">
        <f t="shared" si="4"/>
        <v>80</v>
      </c>
      <c r="H77" s="63">
        <f t="shared" si="28"/>
        <v>20</v>
      </c>
      <c r="I77" s="57">
        <f t="shared" si="6"/>
        <v>57</v>
      </c>
      <c r="J77" s="63">
        <f t="shared" si="29"/>
        <v>19</v>
      </c>
      <c r="K77" s="57">
        <f t="shared" si="13"/>
        <v>102</v>
      </c>
      <c r="L77" s="63">
        <f t="shared" si="14"/>
        <v>20</v>
      </c>
      <c r="M77" s="57">
        <f t="shared" si="15"/>
        <v>20</v>
      </c>
      <c r="N77" s="63">
        <f t="shared" si="7"/>
        <v>20</v>
      </c>
      <c r="O77" s="57">
        <f t="shared" si="8"/>
        <v>16</v>
      </c>
      <c r="P77" s="63">
        <f t="shared" si="30"/>
        <v>20</v>
      </c>
      <c r="Q77" s="57">
        <f t="shared" si="10"/>
        <v>48</v>
      </c>
    </row>
    <row r="78" spans="1:17" x14ac:dyDescent="0.25">
      <c r="A78" s="24">
        <f t="shared" si="24"/>
        <v>45341</v>
      </c>
      <c r="B78" s="1">
        <f t="shared" si="25"/>
        <v>75</v>
      </c>
      <c r="C78" s="1">
        <f t="shared" si="26"/>
        <v>3</v>
      </c>
      <c r="E78" s="70" t="s">
        <v>66</v>
      </c>
      <c r="F78" s="55">
        <f t="shared" si="27"/>
        <v>20</v>
      </c>
      <c r="G78" s="57">
        <f t="shared" si="4"/>
        <v>87</v>
      </c>
      <c r="H78" s="63">
        <f t="shared" si="28"/>
        <v>20</v>
      </c>
      <c r="I78" s="57">
        <f t="shared" si="6"/>
        <v>64</v>
      </c>
      <c r="J78" s="63">
        <f t="shared" si="29"/>
        <v>19</v>
      </c>
      <c r="K78" s="57">
        <f t="shared" si="13"/>
        <v>109</v>
      </c>
      <c r="L78" s="63">
        <f t="shared" si="14"/>
        <v>20</v>
      </c>
      <c r="M78" s="57">
        <f t="shared" si="15"/>
        <v>27</v>
      </c>
      <c r="N78" s="63">
        <f t="shared" si="7"/>
        <v>20</v>
      </c>
      <c r="O78" s="57">
        <f t="shared" si="8"/>
        <v>23</v>
      </c>
      <c r="P78" s="63">
        <f t="shared" si="30"/>
        <v>20</v>
      </c>
      <c r="Q78" s="57">
        <f t="shared" si="10"/>
        <v>55</v>
      </c>
    </row>
    <row r="79" spans="1:17" x14ac:dyDescent="0.25">
      <c r="A79" s="24">
        <f t="shared" si="24"/>
        <v>45348</v>
      </c>
      <c r="B79" s="1">
        <f t="shared" si="25"/>
        <v>75</v>
      </c>
      <c r="C79" s="1">
        <f t="shared" si="26"/>
        <v>4</v>
      </c>
      <c r="E79" s="70" t="s">
        <v>66</v>
      </c>
      <c r="F79" s="55">
        <f t="shared" si="27"/>
        <v>20</v>
      </c>
      <c r="G79" s="57">
        <f t="shared" si="4"/>
        <v>94</v>
      </c>
      <c r="H79" s="63">
        <f t="shared" si="28"/>
        <v>20</v>
      </c>
      <c r="I79" s="57">
        <f t="shared" si="6"/>
        <v>71</v>
      </c>
      <c r="J79" s="63">
        <f t="shared" si="29"/>
        <v>20</v>
      </c>
      <c r="K79" s="57">
        <f t="shared" si="13"/>
        <v>4</v>
      </c>
      <c r="L79" s="63">
        <f t="shared" si="14"/>
        <v>20</v>
      </c>
      <c r="M79" s="57">
        <f t="shared" si="15"/>
        <v>34</v>
      </c>
      <c r="N79" s="63">
        <f t="shared" si="7"/>
        <v>20</v>
      </c>
      <c r="O79" s="57">
        <f t="shared" si="8"/>
        <v>30</v>
      </c>
      <c r="P79" s="63">
        <f t="shared" ref="P79:P84" si="31">IF(Q78+7&gt;112,P78+1,P78)</f>
        <v>20</v>
      </c>
      <c r="Q79" s="57">
        <f t="shared" si="10"/>
        <v>62</v>
      </c>
    </row>
    <row r="80" spans="1:17" x14ac:dyDescent="0.25">
      <c r="A80" s="24">
        <f t="shared" si="24"/>
        <v>45355</v>
      </c>
      <c r="B80" s="1">
        <f t="shared" si="25"/>
        <v>75</v>
      </c>
      <c r="C80" s="1">
        <f t="shared" si="26"/>
        <v>5</v>
      </c>
      <c r="E80" s="70" t="s">
        <v>66</v>
      </c>
      <c r="F80" s="55">
        <f t="shared" si="27"/>
        <v>20</v>
      </c>
      <c r="G80" s="57">
        <f t="shared" si="4"/>
        <v>101</v>
      </c>
      <c r="H80" s="63">
        <f t="shared" si="28"/>
        <v>20</v>
      </c>
      <c r="I80" s="57">
        <f t="shared" si="6"/>
        <v>78</v>
      </c>
      <c r="J80" s="63">
        <f t="shared" si="29"/>
        <v>20</v>
      </c>
      <c r="K80" s="57">
        <f t="shared" si="13"/>
        <v>11</v>
      </c>
      <c r="L80" s="63">
        <f t="shared" si="14"/>
        <v>20</v>
      </c>
      <c r="M80" s="57">
        <f t="shared" si="15"/>
        <v>41</v>
      </c>
      <c r="N80" s="63">
        <f t="shared" si="7"/>
        <v>20</v>
      </c>
      <c r="O80" s="57">
        <f t="shared" si="8"/>
        <v>37</v>
      </c>
      <c r="P80" s="63">
        <f t="shared" si="31"/>
        <v>20</v>
      </c>
      <c r="Q80" s="57">
        <f t="shared" si="10"/>
        <v>69</v>
      </c>
    </row>
    <row r="81" spans="1:17" x14ac:dyDescent="0.25">
      <c r="A81" s="24">
        <f t="shared" si="24"/>
        <v>45362</v>
      </c>
      <c r="B81" s="1">
        <f t="shared" si="25"/>
        <v>75</v>
      </c>
      <c r="C81" s="1">
        <f t="shared" si="26"/>
        <v>6</v>
      </c>
      <c r="D81" t="s">
        <v>103</v>
      </c>
      <c r="E81" s="70" t="s">
        <v>66</v>
      </c>
      <c r="F81" s="55">
        <f t="shared" si="27"/>
        <v>20</v>
      </c>
      <c r="G81" s="57">
        <f t="shared" si="4"/>
        <v>108</v>
      </c>
      <c r="H81" s="63">
        <f t="shared" si="28"/>
        <v>20</v>
      </c>
      <c r="I81" s="57">
        <f t="shared" si="6"/>
        <v>85</v>
      </c>
      <c r="J81" s="63">
        <f t="shared" si="29"/>
        <v>20</v>
      </c>
      <c r="K81" s="57">
        <f t="shared" si="13"/>
        <v>18</v>
      </c>
      <c r="L81" s="63">
        <f t="shared" si="14"/>
        <v>20</v>
      </c>
      <c r="M81" s="57">
        <f t="shared" si="15"/>
        <v>48</v>
      </c>
      <c r="N81" s="63">
        <f t="shared" si="7"/>
        <v>20</v>
      </c>
      <c r="O81" s="57">
        <f t="shared" si="8"/>
        <v>44</v>
      </c>
      <c r="P81" s="63">
        <f t="shared" si="31"/>
        <v>20</v>
      </c>
      <c r="Q81" s="57">
        <f t="shared" si="10"/>
        <v>76</v>
      </c>
    </row>
    <row r="82" spans="1:17" x14ac:dyDescent="0.25">
      <c r="A82" s="24">
        <f t="shared" si="24"/>
        <v>45369</v>
      </c>
      <c r="B82" s="1">
        <f t="shared" si="25"/>
        <v>75</v>
      </c>
      <c r="C82" s="1">
        <f t="shared" si="26"/>
        <v>7</v>
      </c>
      <c r="E82" s="69" t="s">
        <v>75</v>
      </c>
      <c r="F82" s="55">
        <f t="shared" si="27"/>
        <v>21</v>
      </c>
      <c r="G82" s="57">
        <f t="shared" si="4"/>
        <v>3</v>
      </c>
      <c r="H82" s="63">
        <f t="shared" si="28"/>
        <v>20</v>
      </c>
      <c r="I82" s="57">
        <f t="shared" si="6"/>
        <v>92</v>
      </c>
      <c r="J82" s="63">
        <f t="shared" si="29"/>
        <v>20</v>
      </c>
      <c r="K82" s="57">
        <f t="shared" si="13"/>
        <v>25</v>
      </c>
      <c r="L82" s="63">
        <f t="shared" si="14"/>
        <v>20</v>
      </c>
      <c r="M82" s="57">
        <f t="shared" si="15"/>
        <v>55</v>
      </c>
      <c r="N82" s="63">
        <f t="shared" si="7"/>
        <v>20</v>
      </c>
      <c r="O82" s="57">
        <f t="shared" si="8"/>
        <v>51</v>
      </c>
      <c r="P82" s="63">
        <f t="shared" si="31"/>
        <v>20</v>
      </c>
      <c r="Q82" s="57">
        <f t="shared" si="10"/>
        <v>83</v>
      </c>
    </row>
    <row r="83" spans="1:17" x14ac:dyDescent="0.25">
      <c r="A83" s="24">
        <f t="shared" si="24"/>
        <v>45376</v>
      </c>
      <c r="B83" s="1">
        <f t="shared" si="25"/>
        <v>75</v>
      </c>
      <c r="C83" s="1">
        <f t="shared" si="26"/>
        <v>8</v>
      </c>
      <c r="E83" s="69" t="s">
        <v>75</v>
      </c>
      <c r="F83" s="55">
        <f t="shared" si="27"/>
        <v>21</v>
      </c>
      <c r="G83" s="57">
        <f t="shared" si="4"/>
        <v>10</v>
      </c>
      <c r="H83" s="63">
        <f t="shared" si="28"/>
        <v>20</v>
      </c>
      <c r="I83" s="57">
        <f t="shared" si="6"/>
        <v>99</v>
      </c>
      <c r="J83" s="63">
        <f t="shared" si="29"/>
        <v>20</v>
      </c>
      <c r="K83" s="57">
        <f t="shared" si="13"/>
        <v>32</v>
      </c>
      <c r="L83" s="63">
        <f t="shared" si="14"/>
        <v>20</v>
      </c>
      <c r="M83" s="57">
        <f t="shared" si="15"/>
        <v>62</v>
      </c>
      <c r="N83" s="63">
        <f t="shared" si="7"/>
        <v>20</v>
      </c>
      <c r="O83" s="57">
        <f t="shared" si="8"/>
        <v>58</v>
      </c>
      <c r="P83" s="63">
        <f t="shared" si="31"/>
        <v>20</v>
      </c>
      <c r="Q83" s="57">
        <f t="shared" si="10"/>
        <v>90</v>
      </c>
    </row>
    <row r="84" spans="1:17" x14ac:dyDescent="0.25">
      <c r="A84" s="24">
        <f t="shared" si="24"/>
        <v>45383</v>
      </c>
      <c r="B84" s="1">
        <f t="shared" si="25"/>
        <v>75</v>
      </c>
      <c r="C84" s="1">
        <f t="shared" si="26"/>
        <v>9</v>
      </c>
      <c r="E84" s="69" t="s">
        <v>75</v>
      </c>
      <c r="F84" s="55">
        <f t="shared" si="27"/>
        <v>21</v>
      </c>
      <c r="G84" s="57">
        <f t="shared" ref="G84:G147" si="32">IF(G83+7&gt;112,G83+7-112,G83+7)</f>
        <v>17</v>
      </c>
      <c r="H84" s="63">
        <f t="shared" si="28"/>
        <v>20</v>
      </c>
      <c r="I84" s="57">
        <f t="shared" si="6"/>
        <v>106</v>
      </c>
      <c r="J84" s="63">
        <f t="shared" si="29"/>
        <v>20</v>
      </c>
      <c r="K84" s="57">
        <f t="shared" si="13"/>
        <v>39</v>
      </c>
      <c r="L84" s="63">
        <f t="shared" si="14"/>
        <v>20</v>
      </c>
      <c r="M84" s="57">
        <f t="shared" si="15"/>
        <v>69</v>
      </c>
      <c r="N84" s="63">
        <f t="shared" si="7"/>
        <v>20</v>
      </c>
      <c r="O84" s="57">
        <f t="shared" si="8"/>
        <v>65</v>
      </c>
      <c r="P84" s="63">
        <f t="shared" si="31"/>
        <v>20</v>
      </c>
      <c r="Q84" s="57">
        <f t="shared" si="10"/>
        <v>97</v>
      </c>
    </row>
    <row r="85" spans="1:17" x14ac:dyDescent="0.25">
      <c r="A85" s="24">
        <f t="shared" si="24"/>
        <v>45390</v>
      </c>
      <c r="B85" s="1">
        <f t="shared" si="25"/>
        <v>75</v>
      </c>
      <c r="C85" s="1">
        <f t="shared" si="26"/>
        <v>10</v>
      </c>
      <c r="E85" s="69" t="s">
        <v>75</v>
      </c>
      <c r="F85" s="55">
        <f t="shared" si="27"/>
        <v>21</v>
      </c>
      <c r="G85" s="57">
        <f t="shared" si="32"/>
        <v>24</v>
      </c>
      <c r="H85" s="63">
        <f t="shared" si="28"/>
        <v>21</v>
      </c>
      <c r="I85" s="57">
        <f t="shared" si="6"/>
        <v>1</v>
      </c>
      <c r="J85" s="63">
        <f t="shared" si="29"/>
        <v>20</v>
      </c>
      <c r="K85" s="57">
        <f t="shared" si="13"/>
        <v>46</v>
      </c>
      <c r="L85" s="63">
        <f t="shared" si="14"/>
        <v>20</v>
      </c>
      <c r="M85" s="57">
        <f t="shared" si="15"/>
        <v>76</v>
      </c>
      <c r="N85" s="63">
        <f t="shared" si="7"/>
        <v>20</v>
      </c>
      <c r="O85" s="57">
        <f t="shared" si="8"/>
        <v>72</v>
      </c>
      <c r="P85" s="63">
        <f t="shared" ref="P85:P148" si="33">IF(Q84+7&gt;112,P84+1,P84)</f>
        <v>20</v>
      </c>
      <c r="Q85" s="57">
        <f t="shared" si="10"/>
        <v>104</v>
      </c>
    </row>
    <row r="86" spans="1:17" x14ac:dyDescent="0.25">
      <c r="A86" s="24">
        <f t="shared" si="24"/>
        <v>45397</v>
      </c>
      <c r="B86" s="1">
        <f t="shared" si="25"/>
        <v>75</v>
      </c>
      <c r="C86" s="1">
        <f t="shared" si="26"/>
        <v>11</v>
      </c>
      <c r="E86" s="69" t="s">
        <v>75</v>
      </c>
      <c r="F86" s="55">
        <f t="shared" si="27"/>
        <v>21</v>
      </c>
      <c r="G86" s="57">
        <f t="shared" si="32"/>
        <v>31</v>
      </c>
      <c r="H86" s="63">
        <f t="shared" si="28"/>
        <v>21</v>
      </c>
      <c r="I86" s="57">
        <f t="shared" si="6"/>
        <v>8</v>
      </c>
      <c r="J86" s="63">
        <f t="shared" si="29"/>
        <v>20</v>
      </c>
      <c r="K86" s="57">
        <f t="shared" si="13"/>
        <v>53</v>
      </c>
      <c r="L86" s="63">
        <f t="shared" si="14"/>
        <v>20</v>
      </c>
      <c r="M86" s="57">
        <f t="shared" si="15"/>
        <v>83</v>
      </c>
      <c r="N86" s="63">
        <f t="shared" si="7"/>
        <v>20</v>
      </c>
      <c r="O86" s="57">
        <f t="shared" si="8"/>
        <v>79</v>
      </c>
      <c r="P86" s="63">
        <f t="shared" si="33"/>
        <v>20</v>
      </c>
      <c r="Q86" s="57">
        <f t="shared" si="10"/>
        <v>111</v>
      </c>
    </row>
    <row r="87" spans="1:17" x14ac:dyDescent="0.25">
      <c r="A87" s="24">
        <f t="shared" si="24"/>
        <v>45404</v>
      </c>
      <c r="B87" s="1">
        <f t="shared" si="25"/>
        <v>75</v>
      </c>
      <c r="C87" s="1">
        <f t="shared" si="26"/>
        <v>12</v>
      </c>
      <c r="E87" s="69" t="s">
        <v>75</v>
      </c>
      <c r="F87" s="55">
        <f t="shared" si="27"/>
        <v>21</v>
      </c>
      <c r="G87" s="57">
        <f t="shared" si="32"/>
        <v>38</v>
      </c>
      <c r="H87" s="63">
        <f t="shared" si="28"/>
        <v>21</v>
      </c>
      <c r="I87" s="57">
        <f t="shared" ref="I87:I150" si="34">IF(I86+7&gt;112,I86+7-112,I86+7)</f>
        <v>15</v>
      </c>
      <c r="J87" s="63">
        <f t="shared" si="29"/>
        <v>20</v>
      </c>
      <c r="K87" s="57">
        <f t="shared" si="13"/>
        <v>60</v>
      </c>
      <c r="L87" s="63">
        <f t="shared" si="14"/>
        <v>20</v>
      </c>
      <c r="M87" s="57">
        <f t="shared" si="15"/>
        <v>90</v>
      </c>
      <c r="N87" s="63">
        <f t="shared" si="7"/>
        <v>20</v>
      </c>
      <c r="O87" s="57">
        <f t="shared" si="8"/>
        <v>86</v>
      </c>
      <c r="P87" s="63">
        <f t="shared" si="33"/>
        <v>21</v>
      </c>
      <c r="Q87" s="57">
        <f t="shared" si="10"/>
        <v>6</v>
      </c>
    </row>
    <row r="88" spans="1:17" x14ac:dyDescent="0.25">
      <c r="A88" s="24">
        <f t="shared" si="24"/>
        <v>45411</v>
      </c>
      <c r="B88" s="1">
        <f t="shared" si="25"/>
        <v>75</v>
      </c>
      <c r="C88" s="1">
        <f t="shared" si="26"/>
        <v>13</v>
      </c>
      <c r="E88" s="69" t="s">
        <v>75</v>
      </c>
      <c r="F88" s="55">
        <f t="shared" si="27"/>
        <v>21</v>
      </c>
      <c r="G88" s="57">
        <f t="shared" si="32"/>
        <v>45</v>
      </c>
      <c r="H88" s="63">
        <f t="shared" si="28"/>
        <v>21</v>
      </c>
      <c r="I88" s="57">
        <f t="shared" si="34"/>
        <v>22</v>
      </c>
      <c r="J88" s="63">
        <f t="shared" si="29"/>
        <v>20</v>
      </c>
      <c r="K88" s="57">
        <f t="shared" si="13"/>
        <v>67</v>
      </c>
      <c r="L88" s="63">
        <f t="shared" si="14"/>
        <v>20</v>
      </c>
      <c r="M88" s="57">
        <f t="shared" si="15"/>
        <v>97</v>
      </c>
      <c r="N88" s="63">
        <f t="shared" si="7"/>
        <v>20</v>
      </c>
      <c r="O88" s="57">
        <f t="shared" si="8"/>
        <v>93</v>
      </c>
      <c r="P88" s="63">
        <f t="shared" si="33"/>
        <v>21</v>
      </c>
      <c r="Q88" s="57">
        <f t="shared" si="10"/>
        <v>13</v>
      </c>
    </row>
    <row r="89" spans="1:17" x14ac:dyDescent="0.25">
      <c r="A89" s="24">
        <f t="shared" si="24"/>
        <v>45418</v>
      </c>
      <c r="B89" s="1">
        <f t="shared" si="25"/>
        <v>75</v>
      </c>
      <c r="C89" s="1">
        <f t="shared" si="26"/>
        <v>14</v>
      </c>
      <c r="E89" s="69" t="s">
        <v>75</v>
      </c>
      <c r="F89" s="55">
        <f t="shared" si="27"/>
        <v>21</v>
      </c>
      <c r="G89" s="57">
        <f t="shared" si="32"/>
        <v>52</v>
      </c>
      <c r="H89" s="63">
        <f t="shared" si="28"/>
        <v>21</v>
      </c>
      <c r="I89" s="57">
        <f t="shared" si="34"/>
        <v>29</v>
      </c>
      <c r="J89" s="63">
        <f t="shared" si="29"/>
        <v>20</v>
      </c>
      <c r="K89" s="57">
        <f t="shared" si="13"/>
        <v>74</v>
      </c>
      <c r="L89" s="63">
        <f t="shared" si="14"/>
        <v>20</v>
      </c>
      <c r="M89" s="57">
        <f t="shared" si="15"/>
        <v>104</v>
      </c>
      <c r="N89" s="63">
        <f t="shared" ref="N89:N152" si="35">IF(O88+7&gt;112,N88+1,N88)</f>
        <v>20</v>
      </c>
      <c r="O89" s="57">
        <f t="shared" ref="O89:O152" si="36">IF(O88+7&gt;112,O88+7-112,O88+7)</f>
        <v>100</v>
      </c>
      <c r="P89" s="63">
        <f t="shared" si="33"/>
        <v>21</v>
      </c>
      <c r="Q89" s="57">
        <f t="shared" ref="Q89:Q152" si="37">IF(Q88+7&gt;112,Q88+7-112,Q88+7)</f>
        <v>20</v>
      </c>
    </row>
    <row r="90" spans="1:17" x14ac:dyDescent="0.25">
      <c r="A90" s="24">
        <f t="shared" si="24"/>
        <v>45425</v>
      </c>
      <c r="B90" s="1">
        <f t="shared" si="25"/>
        <v>75</v>
      </c>
      <c r="C90" s="1">
        <f t="shared" si="26"/>
        <v>15</v>
      </c>
      <c r="E90" s="69" t="s">
        <v>75</v>
      </c>
      <c r="F90" s="55">
        <f t="shared" si="27"/>
        <v>21</v>
      </c>
      <c r="G90" s="57">
        <f t="shared" si="32"/>
        <v>59</v>
      </c>
      <c r="H90" s="63">
        <f t="shared" si="28"/>
        <v>21</v>
      </c>
      <c r="I90" s="57">
        <f t="shared" si="34"/>
        <v>36</v>
      </c>
      <c r="J90" s="63">
        <f t="shared" si="29"/>
        <v>20</v>
      </c>
      <c r="K90" s="57">
        <f t="shared" si="13"/>
        <v>81</v>
      </c>
      <c r="L90" s="63">
        <f t="shared" si="14"/>
        <v>20</v>
      </c>
      <c r="M90" s="57">
        <f t="shared" si="15"/>
        <v>111</v>
      </c>
      <c r="N90" s="63">
        <f t="shared" si="35"/>
        <v>20</v>
      </c>
      <c r="O90" s="57">
        <f t="shared" si="36"/>
        <v>107</v>
      </c>
      <c r="P90" s="63">
        <f t="shared" si="33"/>
        <v>21</v>
      </c>
      <c r="Q90" s="57">
        <f t="shared" si="37"/>
        <v>27</v>
      </c>
    </row>
    <row r="91" spans="1:17" x14ac:dyDescent="0.25">
      <c r="A91" s="24">
        <f t="shared" si="24"/>
        <v>45432</v>
      </c>
      <c r="B91" s="1">
        <f t="shared" si="25"/>
        <v>75</v>
      </c>
      <c r="C91" s="1">
        <f t="shared" si="26"/>
        <v>16</v>
      </c>
      <c r="E91" s="69" t="s">
        <v>75</v>
      </c>
      <c r="F91" s="55">
        <f t="shared" si="27"/>
        <v>21</v>
      </c>
      <c r="G91" s="57">
        <f t="shared" si="32"/>
        <v>66</v>
      </c>
      <c r="H91" s="63">
        <f t="shared" si="28"/>
        <v>21</v>
      </c>
      <c r="I91" s="57">
        <f t="shared" si="34"/>
        <v>43</v>
      </c>
      <c r="J91" s="63">
        <f t="shared" si="29"/>
        <v>20</v>
      </c>
      <c r="K91" s="57">
        <f t="shared" si="13"/>
        <v>88</v>
      </c>
      <c r="L91" s="63">
        <f t="shared" si="14"/>
        <v>21</v>
      </c>
      <c r="M91" s="57">
        <f t="shared" si="15"/>
        <v>6</v>
      </c>
      <c r="N91" s="63">
        <f t="shared" si="35"/>
        <v>21</v>
      </c>
      <c r="O91" s="57">
        <f t="shared" si="36"/>
        <v>2</v>
      </c>
      <c r="P91" s="63">
        <f t="shared" si="33"/>
        <v>21</v>
      </c>
      <c r="Q91" s="57">
        <f t="shared" si="37"/>
        <v>34</v>
      </c>
    </row>
    <row r="92" spans="1:17" x14ac:dyDescent="0.25">
      <c r="A92" s="24">
        <f t="shared" si="24"/>
        <v>45439</v>
      </c>
      <c r="B92" s="1">
        <f t="shared" si="25"/>
        <v>76</v>
      </c>
      <c r="C92" s="1">
        <f t="shared" si="26"/>
        <v>1</v>
      </c>
      <c r="E92" s="69" t="s">
        <v>75</v>
      </c>
      <c r="F92" s="55">
        <f t="shared" si="27"/>
        <v>21</v>
      </c>
      <c r="G92" s="57">
        <f t="shared" si="32"/>
        <v>73</v>
      </c>
      <c r="H92" s="63">
        <f t="shared" si="28"/>
        <v>21</v>
      </c>
      <c r="I92" s="57">
        <f t="shared" si="34"/>
        <v>50</v>
      </c>
      <c r="J92" s="63">
        <f t="shared" si="29"/>
        <v>20</v>
      </c>
      <c r="K92" s="57">
        <f t="shared" si="13"/>
        <v>95</v>
      </c>
      <c r="L92" s="63">
        <f t="shared" si="14"/>
        <v>21</v>
      </c>
      <c r="M92" s="57">
        <f t="shared" si="15"/>
        <v>13</v>
      </c>
      <c r="N92" s="63">
        <f t="shared" si="35"/>
        <v>21</v>
      </c>
      <c r="O92" s="57">
        <f t="shared" si="36"/>
        <v>9</v>
      </c>
      <c r="P92" s="63">
        <f t="shared" si="33"/>
        <v>21</v>
      </c>
      <c r="Q92" s="57">
        <f t="shared" si="37"/>
        <v>41</v>
      </c>
    </row>
    <row r="93" spans="1:17" x14ac:dyDescent="0.25">
      <c r="A93" s="24">
        <f t="shared" si="24"/>
        <v>45446</v>
      </c>
      <c r="B93" s="1">
        <f t="shared" si="25"/>
        <v>76</v>
      </c>
      <c r="C93" s="1">
        <f t="shared" si="26"/>
        <v>2</v>
      </c>
      <c r="E93" s="69" t="s">
        <v>75</v>
      </c>
      <c r="F93" s="55">
        <f t="shared" si="27"/>
        <v>21</v>
      </c>
      <c r="G93" s="57">
        <f t="shared" si="32"/>
        <v>80</v>
      </c>
      <c r="H93" s="63">
        <f t="shared" si="28"/>
        <v>21</v>
      </c>
      <c r="I93" s="57">
        <f t="shared" si="34"/>
        <v>57</v>
      </c>
      <c r="J93" s="63">
        <f t="shared" si="29"/>
        <v>20</v>
      </c>
      <c r="K93" s="57">
        <f t="shared" si="13"/>
        <v>102</v>
      </c>
      <c r="L93" s="63">
        <f t="shared" si="14"/>
        <v>21</v>
      </c>
      <c r="M93" s="57">
        <f t="shared" si="15"/>
        <v>20</v>
      </c>
      <c r="N93" s="63">
        <f t="shared" si="35"/>
        <v>21</v>
      </c>
      <c r="O93" s="57">
        <f t="shared" si="36"/>
        <v>16</v>
      </c>
      <c r="P93" s="63">
        <f t="shared" si="33"/>
        <v>21</v>
      </c>
      <c r="Q93" s="57">
        <f t="shared" si="37"/>
        <v>48</v>
      </c>
    </row>
    <row r="94" spans="1:17" x14ac:dyDescent="0.25">
      <c r="A94" s="24">
        <f t="shared" si="24"/>
        <v>45453</v>
      </c>
      <c r="B94" s="1">
        <f t="shared" si="25"/>
        <v>76</v>
      </c>
      <c r="C94" s="1">
        <f t="shared" si="26"/>
        <v>3</v>
      </c>
      <c r="E94" s="69" t="s">
        <v>75</v>
      </c>
      <c r="F94" s="55">
        <f t="shared" si="27"/>
        <v>21</v>
      </c>
      <c r="G94" s="57">
        <f t="shared" si="32"/>
        <v>87</v>
      </c>
      <c r="H94" s="63">
        <f t="shared" si="28"/>
        <v>21</v>
      </c>
      <c r="I94" s="57">
        <f t="shared" si="34"/>
        <v>64</v>
      </c>
      <c r="J94" s="63">
        <f t="shared" si="29"/>
        <v>20</v>
      </c>
      <c r="K94" s="57">
        <f t="shared" si="13"/>
        <v>109</v>
      </c>
      <c r="L94" s="63">
        <f t="shared" si="14"/>
        <v>21</v>
      </c>
      <c r="M94" s="57">
        <f t="shared" si="15"/>
        <v>27</v>
      </c>
      <c r="N94" s="63">
        <f t="shared" si="35"/>
        <v>21</v>
      </c>
      <c r="O94" s="57">
        <f t="shared" si="36"/>
        <v>23</v>
      </c>
      <c r="P94" s="63">
        <f t="shared" si="33"/>
        <v>21</v>
      </c>
      <c r="Q94" s="57">
        <f t="shared" si="37"/>
        <v>55</v>
      </c>
    </row>
    <row r="95" spans="1:17" x14ac:dyDescent="0.25">
      <c r="A95" s="24">
        <f t="shared" si="24"/>
        <v>45460</v>
      </c>
      <c r="B95" s="1">
        <f t="shared" si="25"/>
        <v>76</v>
      </c>
      <c r="C95" s="1">
        <f t="shared" si="26"/>
        <v>4</v>
      </c>
      <c r="E95" s="69" t="s">
        <v>75</v>
      </c>
      <c r="F95" s="55">
        <f t="shared" si="27"/>
        <v>21</v>
      </c>
      <c r="G95" s="57">
        <f t="shared" si="32"/>
        <v>94</v>
      </c>
      <c r="H95" s="63">
        <f t="shared" si="28"/>
        <v>21</v>
      </c>
      <c r="I95" s="57">
        <f t="shared" si="34"/>
        <v>71</v>
      </c>
      <c r="J95" s="63">
        <f t="shared" si="29"/>
        <v>21</v>
      </c>
      <c r="K95" s="57">
        <f t="shared" si="13"/>
        <v>4</v>
      </c>
      <c r="L95" s="63">
        <f t="shared" si="14"/>
        <v>21</v>
      </c>
      <c r="M95" s="57">
        <f t="shared" si="15"/>
        <v>34</v>
      </c>
      <c r="N95" s="63">
        <f t="shared" si="35"/>
        <v>21</v>
      </c>
      <c r="O95" s="57">
        <f t="shared" si="36"/>
        <v>30</v>
      </c>
      <c r="P95" s="63">
        <f t="shared" si="33"/>
        <v>21</v>
      </c>
      <c r="Q95" s="57">
        <f t="shared" si="37"/>
        <v>62</v>
      </c>
    </row>
    <row r="96" spans="1:17" x14ac:dyDescent="0.25">
      <c r="A96" s="24">
        <f t="shared" si="24"/>
        <v>45467</v>
      </c>
      <c r="B96" s="1">
        <f t="shared" si="25"/>
        <v>76</v>
      </c>
      <c r="C96" s="1">
        <f t="shared" si="26"/>
        <v>5</v>
      </c>
      <c r="E96" s="69" t="s">
        <v>75</v>
      </c>
      <c r="F96" s="55">
        <f t="shared" si="27"/>
        <v>21</v>
      </c>
      <c r="G96" s="57">
        <f t="shared" si="32"/>
        <v>101</v>
      </c>
      <c r="H96" s="63">
        <f t="shared" si="28"/>
        <v>21</v>
      </c>
      <c r="I96" s="57">
        <f t="shared" si="34"/>
        <v>78</v>
      </c>
      <c r="J96" s="63">
        <f t="shared" si="29"/>
        <v>21</v>
      </c>
      <c r="K96" s="57">
        <f t="shared" ref="K96:K159" si="38">IF(K95+7&gt;112,K95+7-112,K95+7)</f>
        <v>11</v>
      </c>
      <c r="L96" s="63">
        <f t="shared" ref="L96:L159" si="39">IF(M95+7&gt;112,L95+1,L95)</f>
        <v>21</v>
      </c>
      <c r="M96" s="57">
        <f t="shared" ref="M96:M159" si="40">IF(M95+7&gt;112,M95+7-112,M95+7)</f>
        <v>41</v>
      </c>
      <c r="N96" s="63">
        <f t="shared" si="35"/>
        <v>21</v>
      </c>
      <c r="O96" s="57">
        <f t="shared" si="36"/>
        <v>37</v>
      </c>
      <c r="P96" s="63">
        <f t="shared" si="33"/>
        <v>21</v>
      </c>
      <c r="Q96" s="57">
        <f t="shared" si="37"/>
        <v>69</v>
      </c>
    </row>
    <row r="97" spans="1:17" x14ac:dyDescent="0.25">
      <c r="A97" s="24">
        <f t="shared" si="24"/>
        <v>45474</v>
      </c>
      <c r="B97" s="1">
        <f t="shared" si="25"/>
        <v>76</v>
      </c>
      <c r="C97" s="1">
        <f t="shared" si="26"/>
        <v>6</v>
      </c>
      <c r="E97" s="69" t="s">
        <v>75</v>
      </c>
      <c r="F97" s="55">
        <f t="shared" si="27"/>
        <v>21</v>
      </c>
      <c r="G97" s="57">
        <f t="shared" si="32"/>
        <v>108</v>
      </c>
      <c r="H97" s="63">
        <f t="shared" si="28"/>
        <v>21</v>
      </c>
      <c r="I97" s="57">
        <f t="shared" si="34"/>
        <v>85</v>
      </c>
      <c r="J97" s="63">
        <f t="shared" si="29"/>
        <v>21</v>
      </c>
      <c r="K97" s="57">
        <f t="shared" si="38"/>
        <v>18</v>
      </c>
      <c r="L97" s="63">
        <f t="shared" si="39"/>
        <v>21</v>
      </c>
      <c r="M97" s="57">
        <f t="shared" si="40"/>
        <v>48</v>
      </c>
      <c r="N97" s="63">
        <f t="shared" si="35"/>
        <v>21</v>
      </c>
      <c r="O97" s="57">
        <f t="shared" si="36"/>
        <v>44</v>
      </c>
      <c r="P97" s="63">
        <f t="shared" si="33"/>
        <v>21</v>
      </c>
      <c r="Q97" s="57">
        <f t="shared" si="37"/>
        <v>76</v>
      </c>
    </row>
    <row r="98" spans="1:17" x14ac:dyDescent="0.25">
      <c r="A98" s="24">
        <f t="shared" si="24"/>
        <v>45481</v>
      </c>
      <c r="B98" s="1">
        <f t="shared" si="25"/>
        <v>76</v>
      </c>
      <c r="C98" s="1">
        <f t="shared" si="26"/>
        <v>7</v>
      </c>
      <c r="E98" s="69" t="s">
        <v>75</v>
      </c>
      <c r="F98" s="55">
        <f t="shared" si="27"/>
        <v>22</v>
      </c>
      <c r="G98" s="57">
        <f t="shared" si="32"/>
        <v>3</v>
      </c>
      <c r="H98" s="63">
        <f t="shared" si="28"/>
        <v>21</v>
      </c>
      <c r="I98" s="57">
        <f t="shared" si="34"/>
        <v>92</v>
      </c>
      <c r="J98" s="63">
        <f t="shared" si="29"/>
        <v>21</v>
      </c>
      <c r="K98" s="57">
        <f t="shared" si="38"/>
        <v>25</v>
      </c>
      <c r="L98" s="63">
        <f t="shared" si="39"/>
        <v>21</v>
      </c>
      <c r="M98" s="57">
        <f t="shared" si="40"/>
        <v>55</v>
      </c>
      <c r="N98" s="63">
        <f t="shared" si="35"/>
        <v>21</v>
      </c>
      <c r="O98" s="57">
        <f t="shared" si="36"/>
        <v>51</v>
      </c>
      <c r="P98" s="63">
        <f t="shared" si="33"/>
        <v>21</v>
      </c>
      <c r="Q98" s="57">
        <f t="shared" si="37"/>
        <v>83</v>
      </c>
    </row>
    <row r="99" spans="1:17" x14ac:dyDescent="0.25">
      <c r="A99" s="24">
        <f t="shared" si="24"/>
        <v>45488</v>
      </c>
      <c r="B99" s="1">
        <f t="shared" si="25"/>
        <v>76</v>
      </c>
      <c r="C99" s="1">
        <f t="shared" si="26"/>
        <v>8</v>
      </c>
      <c r="E99" s="69" t="s">
        <v>75</v>
      </c>
      <c r="F99" s="55">
        <f t="shared" si="27"/>
        <v>22</v>
      </c>
      <c r="G99" s="57">
        <f t="shared" si="32"/>
        <v>10</v>
      </c>
      <c r="H99" s="63">
        <f t="shared" si="28"/>
        <v>21</v>
      </c>
      <c r="I99" s="57">
        <f t="shared" si="34"/>
        <v>99</v>
      </c>
      <c r="J99" s="63">
        <f t="shared" si="29"/>
        <v>21</v>
      </c>
      <c r="K99" s="57">
        <f t="shared" si="38"/>
        <v>32</v>
      </c>
      <c r="L99" s="63">
        <f t="shared" si="39"/>
        <v>21</v>
      </c>
      <c r="M99" s="57">
        <f t="shared" si="40"/>
        <v>62</v>
      </c>
      <c r="N99" s="63">
        <f t="shared" si="35"/>
        <v>21</v>
      </c>
      <c r="O99" s="57">
        <f t="shared" si="36"/>
        <v>58</v>
      </c>
      <c r="P99" s="63">
        <f t="shared" si="33"/>
        <v>21</v>
      </c>
      <c r="Q99" s="57">
        <f t="shared" si="37"/>
        <v>90</v>
      </c>
    </row>
    <row r="100" spans="1:17" x14ac:dyDescent="0.25">
      <c r="A100" s="24">
        <f t="shared" si="24"/>
        <v>45495</v>
      </c>
      <c r="B100" s="1">
        <f t="shared" si="25"/>
        <v>76</v>
      </c>
      <c r="C100" s="1">
        <f t="shared" si="26"/>
        <v>9</v>
      </c>
      <c r="E100" s="69" t="s">
        <v>75</v>
      </c>
      <c r="F100" s="55">
        <f t="shared" si="27"/>
        <v>22</v>
      </c>
      <c r="G100" s="57">
        <f t="shared" si="32"/>
        <v>17</v>
      </c>
      <c r="H100" s="63">
        <f t="shared" si="28"/>
        <v>21</v>
      </c>
      <c r="I100" s="57">
        <f t="shared" si="34"/>
        <v>106</v>
      </c>
      <c r="J100" s="63">
        <f t="shared" si="29"/>
        <v>21</v>
      </c>
      <c r="K100" s="57">
        <f t="shared" si="38"/>
        <v>39</v>
      </c>
      <c r="L100" s="63">
        <f t="shared" si="39"/>
        <v>21</v>
      </c>
      <c r="M100" s="57">
        <f t="shared" si="40"/>
        <v>69</v>
      </c>
      <c r="N100" s="63">
        <f t="shared" si="35"/>
        <v>21</v>
      </c>
      <c r="O100" s="57">
        <f t="shared" si="36"/>
        <v>65</v>
      </c>
      <c r="P100" s="63">
        <f t="shared" si="33"/>
        <v>21</v>
      </c>
      <c r="Q100" s="57">
        <f t="shared" si="37"/>
        <v>97</v>
      </c>
    </row>
    <row r="101" spans="1:17" x14ac:dyDescent="0.25">
      <c r="A101" s="24">
        <f t="shared" si="24"/>
        <v>45502</v>
      </c>
      <c r="B101" s="1">
        <f t="shared" si="25"/>
        <v>76</v>
      </c>
      <c r="C101" s="1">
        <f t="shared" si="26"/>
        <v>10</v>
      </c>
      <c r="E101" s="69" t="s">
        <v>75</v>
      </c>
      <c r="F101" s="55">
        <f t="shared" si="27"/>
        <v>22</v>
      </c>
      <c r="G101" s="57">
        <f t="shared" si="32"/>
        <v>24</v>
      </c>
      <c r="H101" s="63">
        <f t="shared" si="28"/>
        <v>22</v>
      </c>
      <c r="I101" s="57">
        <f t="shared" si="34"/>
        <v>1</v>
      </c>
      <c r="J101" s="63">
        <f t="shared" si="29"/>
        <v>21</v>
      </c>
      <c r="K101" s="57">
        <f t="shared" si="38"/>
        <v>46</v>
      </c>
      <c r="L101" s="63">
        <f t="shared" si="39"/>
        <v>21</v>
      </c>
      <c r="M101" s="57">
        <f t="shared" si="40"/>
        <v>76</v>
      </c>
      <c r="N101" s="63">
        <f t="shared" si="35"/>
        <v>21</v>
      </c>
      <c r="O101" s="57">
        <f t="shared" si="36"/>
        <v>72</v>
      </c>
      <c r="P101" s="63">
        <f t="shared" si="33"/>
        <v>21</v>
      </c>
      <c r="Q101" s="57">
        <f t="shared" si="37"/>
        <v>104</v>
      </c>
    </row>
    <row r="102" spans="1:17" x14ac:dyDescent="0.25">
      <c r="A102" s="24">
        <f t="shared" si="24"/>
        <v>45509</v>
      </c>
      <c r="B102" s="1">
        <f t="shared" si="25"/>
        <v>76</v>
      </c>
      <c r="C102" s="1">
        <f t="shared" si="26"/>
        <v>11</v>
      </c>
      <c r="E102" s="69" t="s">
        <v>75</v>
      </c>
      <c r="F102" s="55">
        <f t="shared" si="27"/>
        <v>22</v>
      </c>
      <c r="G102" s="57">
        <f t="shared" si="32"/>
        <v>31</v>
      </c>
      <c r="H102" s="63">
        <f t="shared" si="28"/>
        <v>22</v>
      </c>
      <c r="I102" s="57">
        <f t="shared" si="34"/>
        <v>8</v>
      </c>
      <c r="J102" s="63">
        <f t="shared" si="29"/>
        <v>21</v>
      </c>
      <c r="K102" s="57">
        <f t="shared" si="38"/>
        <v>53</v>
      </c>
      <c r="L102" s="63">
        <f t="shared" si="39"/>
        <v>21</v>
      </c>
      <c r="M102" s="57">
        <f t="shared" si="40"/>
        <v>83</v>
      </c>
      <c r="N102" s="63">
        <f t="shared" si="35"/>
        <v>21</v>
      </c>
      <c r="O102" s="57">
        <f t="shared" si="36"/>
        <v>79</v>
      </c>
      <c r="P102" s="63">
        <f t="shared" si="33"/>
        <v>21</v>
      </c>
      <c r="Q102" s="57">
        <f t="shared" si="37"/>
        <v>111</v>
      </c>
    </row>
    <row r="103" spans="1:17" x14ac:dyDescent="0.25">
      <c r="A103" s="24">
        <f t="shared" si="24"/>
        <v>45516</v>
      </c>
      <c r="B103" s="1">
        <f t="shared" si="25"/>
        <v>76</v>
      </c>
      <c r="C103" s="1">
        <f t="shared" si="26"/>
        <v>12</v>
      </c>
      <c r="E103" s="69" t="s">
        <v>75</v>
      </c>
      <c r="F103" s="55">
        <f t="shared" si="27"/>
        <v>22</v>
      </c>
      <c r="G103" s="57">
        <f t="shared" si="32"/>
        <v>38</v>
      </c>
      <c r="H103" s="63">
        <f t="shared" si="28"/>
        <v>22</v>
      </c>
      <c r="I103" s="57">
        <f t="shared" si="34"/>
        <v>15</v>
      </c>
      <c r="J103" s="63">
        <f t="shared" si="29"/>
        <v>21</v>
      </c>
      <c r="K103" s="57">
        <f t="shared" si="38"/>
        <v>60</v>
      </c>
      <c r="L103" s="63">
        <f t="shared" si="39"/>
        <v>21</v>
      </c>
      <c r="M103" s="57">
        <f t="shared" si="40"/>
        <v>90</v>
      </c>
      <c r="N103" s="63">
        <f t="shared" si="35"/>
        <v>21</v>
      </c>
      <c r="O103" s="57">
        <f t="shared" si="36"/>
        <v>86</v>
      </c>
      <c r="P103" s="63">
        <f t="shared" si="33"/>
        <v>22</v>
      </c>
      <c r="Q103" s="57">
        <f t="shared" si="37"/>
        <v>6</v>
      </c>
    </row>
    <row r="104" spans="1:17" x14ac:dyDescent="0.25">
      <c r="A104" s="24">
        <f t="shared" si="24"/>
        <v>45523</v>
      </c>
      <c r="B104" s="1">
        <f t="shared" si="25"/>
        <v>76</v>
      </c>
      <c r="C104" s="1">
        <f t="shared" si="26"/>
        <v>13</v>
      </c>
      <c r="E104" s="69" t="s">
        <v>75</v>
      </c>
      <c r="F104" s="55">
        <f t="shared" si="27"/>
        <v>22</v>
      </c>
      <c r="G104" s="57">
        <f t="shared" si="32"/>
        <v>45</v>
      </c>
      <c r="H104" s="63">
        <f t="shared" si="28"/>
        <v>22</v>
      </c>
      <c r="I104" s="57">
        <f t="shared" si="34"/>
        <v>22</v>
      </c>
      <c r="J104" s="63">
        <f t="shared" si="29"/>
        <v>21</v>
      </c>
      <c r="K104" s="57">
        <f t="shared" si="38"/>
        <v>67</v>
      </c>
      <c r="L104" s="63">
        <f t="shared" si="39"/>
        <v>21</v>
      </c>
      <c r="M104" s="57">
        <f t="shared" si="40"/>
        <v>97</v>
      </c>
      <c r="N104" s="63">
        <f t="shared" si="35"/>
        <v>21</v>
      </c>
      <c r="O104" s="57">
        <f t="shared" si="36"/>
        <v>93</v>
      </c>
      <c r="P104" s="63">
        <f t="shared" si="33"/>
        <v>22</v>
      </c>
      <c r="Q104" s="57">
        <f t="shared" si="37"/>
        <v>13</v>
      </c>
    </row>
    <row r="105" spans="1:17" x14ac:dyDescent="0.25">
      <c r="A105" s="24">
        <f t="shared" si="24"/>
        <v>45530</v>
      </c>
      <c r="B105" s="1">
        <f t="shared" si="25"/>
        <v>76</v>
      </c>
      <c r="C105" s="1">
        <f t="shared" si="26"/>
        <v>14</v>
      </c>
      <c r="E105" s="69" t="s">
        <v>75</v>
      </c>
      <c r="F105" s="55">
        <f t="shared" si="27"/>
        <v>22</v>
      </c>
      <c r="G105" s="57">
        <f t="shared" si="32"/>
        <v>52</v>
      </c>
      <c r="H105" s="63">
        <f t="shared" si="28"/>
        <v>22</v>
      </c>
      <c r="I105" s="57">
        <f t="shared" si="34"/>
        <v>29</v>
      </c>
      <c r="J105" s="63">
        <f t="shared" si="29"/>
        <v>21</v>
      </c>
      <c r="K105" s="57">
        <f t="shared" si="38"/>
        <v>74</v>
      </c>
      <c r="L105" s="63">
        <f t="shared" si="39"/>
        <v>21</v>
      </c>
      <c r="M105" s="57">
        <f t="shared" si="40"/>
        <v>104</v>
      </c>
      <c r="N105" s="63">
        <f t="shared" si="35"/>
        <v>21</v>
      </c>
      <c r="O105" s="57">
        <f t="shared" si="36"/>
        <v>100</v>
      </c>
      <c r="P105" s="63">
        <f t="shared" si="33"/>
        <v>22</v>
      </c>
      <c r="Q105" s="57">
        <f t="shared" si="37"/>
        <v>20</v>
      </c>
    </row>
    <row r="106" spans="1:17" x14ac:dyDescent="0.25">
      <c r="A106" s="24">
        <f t="shared" si="24"/>
        <v>45537</v>
      </c>
      <c r="B106" s="1">
        <f t="shared" si="25"/>
        <v>76</v>
      </c>
      <c r="C106" s="1">
        <f t="shared" si="26"/>
        <v>15</v>
      </c>
      <c r="E106" s="69" t="s">
        <v>75</v>
      </c>
      <c r="F106" s="55">
        <f t="shared" si="27"/>
        <v>22</v>
      </c>
      <c r="G106" s="57">
        <f t="shared" si="32"/>
        <v>59</v>
      </c>
      <c r="H106" s="63">
        <f t="shared" si="28"/>
        <v>22</v>
      </c>
      <c r="I106" s="57">
        <f t="shared" si="34"/>
        <v>36</v>
      </c>
      <c r="J106" s="63">
        <f t="shared" si="29"/>
        <v>21</v>
      </c>
      <c r="K106" s="57">
        <f t="shared" si="38"/>
        <v>81</v>
      </c>
      <c r="L106" s="63">
        <f t="shared" si="39"/>
        <v>21</v>
      </c>
      <c r="M106" s="57">
        <f t="shared" si="40"/>
        <v>111</v>
      </c>
      <c r="N106" s="63">
        <f t="shared" si="35"/>
        <v>21</v>
      </c>
      <c r="O106" s="57">
        <f t="shared" si="36"/>
        <v>107</v>
      </c>
      <c r="P106" s="63">
        <f t="shared" si="33"/>
        <v>22</v>
      </c>
      <c r="Q106" s="57">
        <f t="shared" si="37"/>
        <v>27</v>
      </c>
    </row>
    <row r="107" spans="1:17" x14ac:dyDescent="0.25">
      <c r="A107" s="24">
        <f t="shared" si="24"/>
        <v>45544</v>
      </c>
      <c r="B107" s="1">
        <f t="shared" si="25"/>
        <v>76</v>
      </c>
      <c r="C107" s="1">
        <f t="shared" si="26"/>
        <v>16</v>
      </c>
      <c r="E107" s="69" t="s">
        <v>75</v>
      </c>
      <c r="F107" s="55">
        <f t="shared" si="27"/>
        <v>22</v>
      </c>
      <c r="G107" s="57">
        <f t="shared" si="32"/>
        <v>66</v>
      </c>
      <c r="H107" s="63">
        <f t="shared" si="28"/>
        <v>22</v>
      </c>
      <c r="I107" s="57">
        <f t="shared" si="34"/>
        <v>43</v>
      </c>
      <c r="J107" s="63">
        <f t="shared" si="29"/>
        <v>21</v>
      </c>
      <c r="K107" s="57">
        <f t="shared" si="38"/>
        <v>88</v>
      </c>
      <c r="L107" s="63">
        <f t="shared" si="39"/>
        <v>22</v>
      </c>
      <c r="M107" s="57">
        <f t="shared" si="40"/>
        <v>6</v>
      </c>
      <c r="N107" s="63">
        <f t="shared" si="35"/>
        <v>22</v>
      </c>
      <c r="O107" s="57">
        <f t="shared" si="36"/>
        <v>2</v>
      </c>
      <c r="P107" s="63">
        <f t="shared" si="33"/>
        <v>22</v>
      </c>
      <c r="Q107" s="57">
        <f t="shared" si="37"/>
        <v>34</v>
      </c>
    </row>
    <row r="108" spans="1:17" x14ac:dyDescent="0.25">
      <c r="A108" s="24">
        <f t="shared" si="24"/>
        <v>45551</v>
      </c>
      <c r="B108" s="1">
        <f t="shared" si="25"/>
        <v>77</v>
      </c>
      <c r="C108" s="1">
        <f t="shared" si="26"/>
        <v>1</v>
      </c>
      <c r="E108" s="69" t="s">
        <v>75</v>
      </c>
      <c r="F108" s="55">
        <f t="shared" si="27"/>
        <v>22</v>
      </c>
      <c r="G108" s="57">
        <f t="shared" si="32"/>
        <v>73</v>
      </c>
      <c r="H108" s="63">
        <f t="shared" si="28"/>
        <v>22</v>
      </c>
      <c r="I108" s="57">
        <f t="shared" si="34"/>
        <v>50</v>
      </c>
      <c r="J108" s="63">
        <f t="shared" si="29"/>
        <v>21</v>
      </c>
      <c r="K108" s="57">
        <f t="shared" si="38"/>
        <v>95</v>
      </c>
      <c r="L108" s="63">
        <f t="shared" si="39"/>
        <v>22</v>
      </c>
      <c r="M108" s="57">
        <f t="shared" si="40"/>
        <v>13</v>
      </c>
      <c r="N108" s="63">
        <f t="shared" si="35"/>
        <v>22</v>
      </c>
      <c r="O108" s="57">
        <f t="shared" si="36"/>
        <v>9</v>
      </c>
      <c r="P108" s="63">
        <f t="shared" si="33"/>
        <v>22</v>
      </c>
      <c r="Q108" s="57">
        <f t="shared" si="37"/>
        <v>41</v>
      </c>
    </row>
    <row r="109" spans="1:17" x14ac:dyDescent="0.25">
      <c r="A109" s="24">
        <f t="shared" si="24"/>
        <v>45558</v>
      </c>
      <c r="B109" s="1">
        <f t="shared" si="25"/>
        <v>77</v>
      </c>
      <c r="C109" s="1">
        <f t="shared" si="26"/>
        <v>2</v>
      </c>
      <c r="E109" s="69" t="s">
        <v>75</v>
      </c>
      <c r="F109" s="55">
        <f t="shared" si="27"/>
        <v>22</v>
      </c>
      <c r="G109" s="57">
        <f t="shared" si="32"/>
        <v>80</v>
      </c>
      <c r="H109" s="63">
        <f t="shared" si="28"/>
        <v>22</v>
      </c>
      <c r="I109" s="57">
        <f t="shared" si="34"/>
        <v>57</v>
      </c>
      <c r="J109" s="63">
        <f t="shared" si="29"/>
        <v>21</v>
      </c>
      <c r="K109" s="57">
        <f t="shared" si="38"/>
        <v>102</v>
      </c>
      <c r="L109" s="63">
        <f t="shared" si="39"/>
        <v>22</v>
      </c>
      <c r="M109" s="57">
        <f t="shared" si="40"/>
        <v>20</v>
      </c>
      <c r="N109" s="63">
        <f t="shared" si="35"/>
        <v>22</v>
      </c>
      <c r="O109" s="57">
        <f t="shared" si="36"/>
        <v>16</v>
      </c>
      <c r="P109" s="63">
        <f t="shared" si="33"/>
        <v>22</v>
      </c>
      <c r="Q109" s="57">
        <f t="shared" si="37"/>
        <v>48</v>
      </c>
    </row>
    <row r="110" spans="1:17" x14ac:dyDescent="0.25">
      <c r="A110" s="24">
        <f t="shared" si="24"/>
        <v>45565</v>
      </c>
      <c r="B110" s="1">
        <f t="shared" si="25"/>
        <v>77</v>
      </c>
      <c r="C110" s="1">
        <f t="shared" si="26"/>
        <v>3</v>
      </c>
      <c r="E110" s="69" t="s">
        <v>75</v>
      </c>
      <c r="F110" s="55">
        <f t="shared" si="27"/>
        <v>22</v>
      </c>
      <c r="G110" s="57">
        <f t="shared" si="32"/>
        <v>87</v>
      </c>
      <c r="H110" s="63">
        <f t="shared" si="28"/>
        <v>22</v>
      </c>
      <c r="I110" s="57">
        <f t="shared" si="34"/>
        <v>64</v>
      </c>
      <c r="J110" s="63">
        <f t="shared" si="29"/>
        <v>21</v>
      </c>
      <c r="K110" s="57">
        <f t="shared" si="38"/>
        <v>109</v>
      </c>
      <c r="L110" s="63">
        <f t="shared" si="39"/>
        <v>22</v>
      </c>
      <c r="M110" s="57">
        <f t="shared" si="40"/>
        <v>27</v>
      </c>
      <c r="N110" s="63">
        <f t="shared" si="35"/>
        <v>22</v>
      </c>
      <c r="O110" s="57">
        <f t="shared" si="36"/>
        <v>23</v>
      </c>
      <c r="P110" s="63">
        <f t="shared" si="33"/>
        <v>22</v>
      </c>
      <c r="Q110" s="57">
        <f t="shared" si="37"/>
        <v>55</v>
      </c>
    </row>
    <row r="111" spans="1:17" x14ac:dyDescent="0.25">
      <c r="A111" s="24">
        <f t="shared" si="24"/>
        <v>45572</v>
      </c>
      <c r="B111" s="1">
        <f t="shared" si="25"/>
        <v>77</v>
      </c>
      <c r="C111" s="1">
        <f t="shared" si="26"/>
        <v>4</v>
      </c>
      <c r="E111" s="69" t="s">
        <v>75</v>
      </c>
      <c r="F111" s="55">
        <f t="shared" si="27"/>
        <v>22</v>
      </c>
      <c r="G111" s="57">
        <f t="shared" si="32"/>
        <v>94</v>
      </c>
      <c r="H111" s="63">
        <f t="shared" si="28"/>
        <v>22</v>
      </c>
      <c r="I111" s="57">
        <f t="shared" si="34"/>
        <v>71</v>
      </c>
      <c r="J111" s="63">
        <f t="shared" si="29"/>
        <v>22</v>
      </c>
      <c r="K111" s="57">
        <f t="shared" si="38"/>
        <v>4</v>
      </c>
      <c r="L111" s="63">
        <f t="shared" si="39"/>
        <v>22</v>
      </c>
      <c r="M111" s="57">
        <f t="shared" si="40"/>
        <v>34</v>
      </c>
      <c r="N111" s="63">
        <f t="shared" si="35"/>
        <v>22</v>
      </c>
      <c r="O111" s="57">
        <f t="shared" si="36"/>
        <v>30</v>
      </c>
      <c r="P111" s="63">
        <f t="shared" si="33"/>
        <v>22</v>
      </c>
      <c r="Q111" s="57">
        <f t="shared" si="37"/>
        <v>62</v>
      </c>
    </row>
    <row r="112" spans="1:17" x14ac:dyDescent="0.25">
      <c r="A112" s="24">
        <f t="shared" si="24"/>
        <v>45579</v>
      </c>
      <c r="B112" s="1">
        <f t="shared" si="25"/>
        <v>77</v>
      </c>
      <c r="C112" s="1">
        <f t="shared" si="26"/>
        <v>5</v>
      </c>
      <c r="E112" s="69" t="s">
        <v>75</v>
      </c>
      <c r="F112" s="55">
        <f t="shared" si="27"/>
        <v>22</v>
      </c>
      <c r="G112" s="57">
        <f t="shared" si="32"/>
        <v>101</v>
      </c>
      <c r="H112" s="63">
        <f t="shared" si="28"/>
        <v>22</v>
      </c>
      <c r="I112" s="57">
        <f t="shared" si="34"/>
        <v>78</v>
      </c>
      <c r="J112" s="63">
        <f t="shared" si="29"/>
        <v>22</v>
      </c>
      <c r="K112" s="57">
        <f t="shared" si="38"/>
        <v>11</v>
      </c>
      <c r="L112" s="63">
        <f t="shared" si="39"/>
        <v>22</v>
      </c>
      <c r="M112" s="57">
        <f t="shared" si="40"/>
        <v>41</v>
      </c>
      <c r="N112" s="63">
        <f t="shared" si="35"/>
        <v>22</v>
      </c>
      <c r="O112" s="57">
        <f t="shared" si="36"/>
        <v>37</v>
      </c>
      <c r="P112" s="63">
        <f t="shared" si="33"/>
        <v>22</v>
      </c>
      <c r="Q112" s="57">
        <f t="shared" si="37"/>
        <v>69</v>
      </c>
    </row>
    <row r="113" spans="1:17" x14ac:dyDescent="0.25">
      <c r="A113" s="24">
        <f t="shared" si="24"/>
        <v>45586</v>
      </c>
      <c r="B113" s="1">
        <f t="shared" si="25"/>
        <v>77</v>
      </c>
      <c r="C113" s="1">
        <f t="shared" si="26"/>
        <v>6</v>
      </c>
      <c r="E113" s="69" t="s">
        <v>75</v>
      </c>
      <c r="F113" s="55">
        <f t="shared" si="27"/>
        <v>22</v>
      </c>
      <c r="G113" s="57">
        <f t="shared" si="32"/>
        <v>108</v>
      </c>
      <c r="H113" s="63">
        <f t="shared" si="28"/>
        <v>22</v>
      </c>
      <c r="I113" s="57">
        <f t="shared" si="34"/>
        <v>85</v>
      </c>
      <c r="J113" s="63">
        <f t="shared" si="29"/>
        <v>22</v>
      </c>
      <c r="K113" s="57">
        <f t="shared" si="38"/>
        <v>18</v>
      </c>
      <c r="L113" s="63">
        <f t="shared" si="39"/>
        <v>22</v>
      </c>
      <c r="M113" s="57">
        <f t="shared" si="40"/>
        <v>48</v>
      </c>
      <c r="N113" s="63">
        <f t="shared" si="35"/>
        <v>22</v>
      </c>
      <c r="O113" s="57">
        <f t="shared" si="36"/>
        <v>44</v>
      </c>
      <c r="P113" s="63">
        <f t="shared" si="33"/>
        <v>22</v>
      </c>
      <c r="Q113" s="57">
        <f t="shared" si="37"/>
        <v>76</v>
      </c>
    </row>
    <row r="114" spans="1:17" x14ac:dyDescent="0.25">
      <c r="A114" s="24">
        <f t="shared" si="24"/>
        <v>45593</v>
      </c>
      <c r="B114" s="1">
        <f t="shared" si="25"/>
        <v>77</v>
      </c>
      <c r="C114" s="1">
        <f t="shared" si="26"/>
        <v>7</v>
      </c>
      <c r="E114" s="69" t="s">
        <v>75</v>
      </c>
      <c r="F114" s="55">
        <f t="shared" si="27"/>
        <v>23</v>
      </c>
      <c r="G114" s="57">
        <f t="shared" si="32"/>
        <v>3</v>
      </c>
      <c r="H114" s="63">
        <f t="shared" si="28"/>
        <v>22</v>
      </c>
      <c r="I114" s="57">
        <f t="shared" si="34"/>
        <v>92</v>
      </c>
      <c r="J114" s="63">
        <f t="shared" si="29"/>
        <v>22</v>
      </c>
      <c r="K114" s="57">
        <f t="shared" si="38"/>
        <v>25</v>
      </c>
      <c r="L114" s="63">
        <f t="shared" si="39"/>
        <v>22</v>
      </c>
      <c r="M114" s="57">
        <f t="shared" si="40"/>
        <v>55</v>
      </c>
      <c r="N114" s="63">
        <f t="shared" si="35"/>
        <v>22</v>
      </c>
      <c r="O114" s="57">
        <f t="shared" si="36"/>
        <v>51</v>
      </c>
      <c r="P114" s="63">
        <f t="shared" si="33"/>
        <v>22</v>
      </c>
      <c r="Q114" s="57">
        <f t="shared" si="37"/>
        <v>83</v>
      </c>
    </row>
    <row r="115" spans="1:17" x14ac:dyDescent="0.25">
      <c r="A115" s="24">
        <f t="shared" si="24"/>
        <v>45600</v>
      </c>
      <c r="B115" s="1">
        <f t="shared" si="25"/>
        <v>77</v>
      </c>
      <c r="C115" s="1">
        <f t="shared" si="26"/>
        <v>8</v>
      </c>
      <c r="E115" s="69" t="s">
        <v>75</v>
      </c>
      <c r="F115" s="55">
        <f t="shared" si="27"/>
        <v>23</v>
      </c>
      <c r="G115" s="57">
        <f t="shared" si="32"/>
        <v>10</v>
      </c>
      <c r="H115" s="63">
        <f t="shared" si="28"/>
        <v>22</v>
      </c>
      <c r="I115" s="57">
        <f t="shared" si="34"/>
        <v>99</v>
      </c>
      <c r="J115" s="63">
        <f t="shared" si="29"/>
        <v>22</v>
      </c>
      <c r="K115" s="57">
        <f t="shared" si="38"/>
        <v>32</v>
      </c>
      <c r="L115" s="63">
        <f t="shared" si="39"/>
        <v>22</v>
      </c>
      <c r="M115" s="57">
        <f t="shared" si="40"/>
        <v>62</v>
      </c>
      <c r="N115" s="63">
        <f t="shared" si="35"/>
        <v>22</v>
      </c>
      <c r="O115" s="57">
        <f t="shared" si="36"/>
        <v>58</v>
      </c>
      <c r="P115" s="63">
        <f t="shared" si="33"/>
        <v>22</v>
      </c>
      <c r="Q115" s="57">
        <f t="shared" si="37"/>
        <v>90</v>
      </c>
    </row>
    <row r="116" spans="1:17" x14ac:dyDescent="0.25">
      <c r="A116" s="24">
        <f t="shared" si="24"/>
        <v>45607</v>
      </c>
      <c r="B116" s="1">
        <f t="shared" si="25"/>
        <v>77</v>
      </c>
      <c r="C116" s="1">
        <f t="shared" si="26"/>
        <v>9</v>
      </c>
      <c r="E116" s="69" t="s">
        <v>75</v>
      </c>
      <c r="F116" s="55">
        <f t="shared" si="27"/>
        <v>23</v>
      </c>
      <c r="G116" s="57">
        <f t="shared" si="32"/>
        <v>17</v>
      </c>
      <c r="H116" s="63">
        <f t="shared" si="28"/>
        <v>22</v>
      </c>
      <c r="I116" s="57">
        <f t="shared" si="34"/>
        <v>106</v>
      </c>
      <c r="J116" s="63">
        <f t="shared" si="29"/>
        <v>22</v>
      </c>
      <c r="K116" s="57">
        <f t="shared" si="38"/>
        <v>39</v>
      </c>
      <c r="L116" s="63">
        <f t="shared" si="39"/>
        <v>22</v>
      </c>
      <c r="M116" s="57">
        <f t="shared" si="40"/>
        <v>69</v>
      </c>
      <c r="N116" s="63">
        <f t="shared" si="35"/>
        <v>22</v>
      </c>
      <c r="O116" s="57">
        <f t="shared" si="36"/>
        <v>65</v>
      </c>
      <c r="P116" s="63">
        <f t="shared" si="33"/>
        <v>22</v>
      </c>
      <c r="Q116" s="57">
        <f t="shared" si="37"/>
        <v>97</v>
      </c>
    </row>
    <row r="117" spans="1:17" x14ac:dyDescent="0.25">
      <c r="A117" s="24">
        <f t="shared" si="24"/>
        <v>45614</v>
      </c>
      <c r="B117" s="1">
        <f t="shared" si="25"/>
        <v>77</v>
      </c>
      <c r="C117" s="1">
        <f t="shared" si="26"/>
        <v>10</v>
      </c>
      <c r="E117" s="69" t="s">
        <v>75</v>
      </c>
      <c r="F117" s="55">
        <f t="shared" si="27"/>
        <v>23</v>
      </c>
      <c r="G117" s="57">
        <f t="shared" si="32"/>
        <v>24</v>
      </c>
      <c r="H117" s="63">
        <f t="shared" si="28"/>
        <v>23</v>
      </c>
      <c r="I117" s="57">
        <f t="shared" si="34"/>
        <v>1</v>
      </c>
      <c r="J117" s="63">
        <f t="shared" si="29"/>
        <v>22</v>
      </c>
      <c r="K117" s="57">
        <f t="shared" si="38"/>
        <v>46</v>
      </c>
      <c r="L117" s="63">
        <f t="shared" si="39"/>
        <v>22</v>
      </c>
      <c r="M117" s="57">
        <f t="shared" si="40"/>
        <v>76</v>
      </c>
      <c r="N117" s="63">
        <f t="shared" si="35"/>
        <v>22</v>
      </c>
      <c r="O117" s="57">
        <f t="shared" si="36"/>
        <v>72</v>
      </c>
      <c r="P117" s="63">
        <f t="shared" si="33"/>
        <v>22</v>
      </c>
      <c r="Q117" s="57">
        <f t="shared" si="37"/>
        <v>104</v>
      </c>
    </row>
    <row r="118" spans="1:17" x14ac:dyDescent="0.25">
      <c r="A118" s="24">
        <f t="shared" si="24"/>
        <v>45621</v>
      </c>
      <c r="B118" s="1">
        <f t="shared" si="25"/>
        <v>77</v>
      </c>
      <c r="C118" s="1">
        <f t="shared" si="26"/>
        <v>11</v>
      </c>
      <c r="D118" t="s">
        <v>115</v>
      </c>
      <c r="E118" s="69" t="s">
        <v>75</v>
      </c>
      <c r="F118" s="55">
        <f t="shared" si="27"/>
        <v>23</v>
      </c>
      <c r="G118" s="57">
        <f t="shared" si="32"/>
        <v>31</v>
      </c>
      <c r="H118" s="63">
        <f t="shared" si="28"/>
        <v>23</v>
      </c>
      <c r="I118" s="57">
        <f t="shared" si="34"/>
        <v>8</v>
      </c>
      <c r="J118" s="63">
        <f t="shared" si="29"/>
        <v>22</v>
      </c>
      <c r="K118" s="57">
        <f t="shared" si="38"/>
        <v>53</v>
      </c>
      <c r="L118" s="63">
        <f t="shared" si="39"/>
        <v>22</v>
      </c>
      <c r="M118" s="57">
        <f t="shared" si="40"/>
        <v>83</v>
      </c>
      <c r="N118" s="63">
        <f t="shared" si="35"/>
        <v>22</v>
      </c>
      <c r="O118" s="57">
        <f t="shared" si="36"/>
        <v>79</v>
      </c>
      <c r="P118" s="63">
        <f t="shared" si="33"/>
        <v>22</v>
      </c>
      <c r="Q118" s="57">
        <f t="shared" si="37"/>
        <v>111</v>
      </c>
    </row>
    <row r="119" spans="1:17" x14ac:dyDescent="0.25">
      <c r="A119" s="24">
        <f t="shared" si="24"/>
        <v>45628</v>
      </c>
      <c r="B119" s="1">
        <f t="shared" si="25"/>
        <v>77</v>
      </c>
      <c r="C119" s="1">
        <f t="shared" si="26"/>
        <v>12</v>
      </c>
      <c r="D119" t="s">
        <v>120</v>
      </c>
      <c r="E119" s="71" t="s">
        <v>75</v>
      </c>
      <c r="F119" s="55">
        <f t="shared" si="27"/>
        <v>23</v>
      </c>
      <c r="G119" s="57">
        <f t="shared" si="32"/>
        <v>38</v>
      </c>
      <c r="H119" s="63">
        <f t="shared" si="28"/>
        <v>23</v>
      </c>
      <c r="I119" s="57">
        <f t="shared" si="34"/>
        <v>15</v>
      </c>
      <c r="J119" s="63">
        <f t="shared" si="29"/>
        <v>22</v>
      </c>
      <c r="K119" s="57">
        <f t="shared" si="38"/>
        <v>60</v>
      </c>
      <c r="L119" s="63">
        <f t="shared" si="39"/>
        <v>22</v>
      </c>
      <c r="M119" s="57">
        <f t="shared" si="40"/>
        <v>90</v>
      </c>
      <c r="N119" s="63">
        <f t="shared" si="35"/>
        <v>22</v>
      </c>
      <c r="O119" s="57">
        <f t="shared" si="36"/>
        <v>86</v>
      </c>
      <c r="P119" s="63">
        <f t="shared" si="33"/>
        <v>23</v>
      </c>
      <c r="Q119" s="57">
        <f t="shared" si="37"/>
        <v>6</v>
      </c>
    </row>
    <row r="120" spans="1:17" x14ac:dyDescent="0.25">
      <c r="A120" s="24">
        <f t="shared" si="24"/>
        <v>45635</v>
      </c>
      <c r="B120" s="1">
        <f t="shared" si="25"/>
        <v>77</v>
      </c>
      <c r="C120" s="1">
        <f t="shared" si="26"/>
        <v>13</v>
      </c>
      <c r="E120" s="71" t="s">
        <v>75</v>
      </c>
      <c r="F120" s="55">
        <f t="shared" si="27"/>
        <v>23</v>
      </c>
      <c r="G120" s="57">
        <f t="shared" si="32"/>
        <v>45</v>
      </c>
      <c r="H120" s="63">
        <f t="shared" si="28"/>
        <v>23</v>
      </c>
      <c r="I120" s="57">
        <f t="shared" si="34"/>
        <v>22</v>
      </c>
      <c r="J120" s="63">
        <f t="shared" si="29"/>
        <v>22</v>
      </c>
      <c r="K120" s="57">
        <f t="shared" si="38"/>
        <v>67</v>
      </c>
      <c r="L120" s="63">
        <f t="shared" si="39"/>
        <v>22</v>
      </c>
      <c r="M120" s="57">
        <f t="shared" si="40"/>
        <v>97</v>
      </c>
      <c r="N120" s="63">
        <f t="shared" si="35"/>
        <v>22</v>
      </c>
      <c r="O120" s="57">
        <f t="shared" si="36"/>
        <v>93</v>
      </c>
      <c r="P120" s="63">
        <f t="shared" si="33"/>
        <v>23</v>
      </c>
      <c r="Q120" s="57">
        <f t="shared" si="37"/>
        <v>13</v>
      </c>
    </row>
    <row r="121" spans="1:17" x14ac:dyDescent="0.25">
      <c r="A121" s="24">
        <f t="shared" si="24"/>
        <v>45642</v>
      </c>
      <c r="B121" s="1">
        <f t="shared" si="25"/>
        <v>77</v>
      </c>
      <c r="C121" s="1">
        <f t="shared" si="26"/>
        <v>14</v>
      </c>
      <c r="E121" s="71" t="s">
        <v>75</v>
      </c>
      <c r="F121" s="55">
        <f t="shared" ref="F121:F136" si="41">IF(G120+7&gt;112,F120+1,F120)</f>
        <v>23</v>
      </c>
      <c r="G121" s="57">
        <f t="shared" si="32"/>
        <v>52</v>
      </c>
      <c r="H121" s="63">
        <f t="shared" ref="H121:H136" si="42">IF(I120+7&gt;112,H120+1,H120)</f>
        <v>23</v>
      </c>
      <c r="I121" s="57">
        <f t="shared" si="34"/>
        <v>29</v>
      </c>
      <c r="J121" s="63">
        <f t="shared" ref="J121:J136" si="43">IF(K120+7&gt;112,J120+1,J120)</f>
        <v>22</v>
      </c>
      <c r="K121" s="57">
        <f t="shared" si="38"/>
        <v>74</v>
      </c>
      <c r="L121" s="63">
        <f t="shared" si="39"/>
        <v>22</v>
      </c>
      <c r="M121" s="57">
        <f t="shared" si="40"/>
        <v>104</v>
      </c>
      <c r="N121" s="63">
        <f t="shared" si="35"/>
        <v>22</v>
      </c>
      <c r="O121" s="57">
        <f t="shared" si="36"/>
        <v>100</v>
      </c>
      <c r="P121" s="63">
        <f t="shared" si="33"/>
        <v>23</v>
      </c>
      <c r="Q121" s="57">
        <f t="shared" si="37"/>
        <v>20</v>
      </c>
    </row>
    <row r="122" spans="1:17" x14ac:dyDescent="0.25">
      <c r="A122" s="24">
        <f t="shared" si="24"/>
        <v>45649</v>
      </c>
      <c r="B122" s="1">
        <f t="shared" si="25"/>
        <v>77</v>
      </c>
      <c r="C122" s="1">
        <f t="shared" si="26"/>
        <v>15</v>
      </c>
      <c r="E122" s="71" t="s">
        <v>75</v>
      </c>
      <c r="F122" s="55">
        <f t="shared" si="41"/>
        <v>23</v>
      </c>
      <c r="G122" s="57">
        <f t="shared" si="32"/>
        <v>59</v>
      </c>
      <c r="H122" s="63">
        <f t="shared" si="42"/>
        <v>23</v>
      </c>
      <c r="I122" s="57">
        <f t="shared" si="34"/>
        <v>36</v>
      </c>
      <c r="J122" s="63">
        <f t="shared" si="43"/>
        <v>22</v>
      </c>
      <c r="K122" s="57">
        <f t="shared" si="38"/>
        <v>81</v>
      </c>
      <c r="L122" s="63">
        <f t="shared" si="39"/>
        <v>22</v>
      </c>
      <c r="M122" s="57">
        <f t="shared" si="40"/>
        <v>111</v>
      </c>
      <c r="N122" s="63">
        <f t="shared" si="35"/>
        <v>22</v>
      </c>
      <c r="O122" s="57">
        <f t="shared" si="36"/>
        <v>107</v>
      </c>
      <c r="P122" s="63">
        <f t="shared" si="33"/>
        <v>23</v>
      </c>
      <c r="Q122" s="57">
        <f t="shared" si="37"/>
        <v>27</v>
      </c>
    </row>
    <row r="123" spans="1:17" x14ac:dyDescent="0.25">
      <c r="A123" s="24">
        <f t="shared" si="24"/>
        <v>45656</v>
      </c>
      <c r="B123" s="1">
        <f t="shared" si="25"/>
        <v>77</v>
      </c>
      <c r="C123" s="1">
        <f t="shared" si="26"/>
        <v>16</v>
      </c>
      <c r="E123" s="71" t="s">
        <v>75</v>
      </c>
      <c r="F123" s="55">
        <f t="shared" si="41"/>
        <v>23</v>
      </c>
      <c r="G123" s="57">
        <f t="shared" si="32"/>
        <v>66</v>
      </c>
      <c r="H123" s="63">
        <f t="shared" si="42"/>
        <v>23</v>
      </c>
      <c r="I123" s="57">
        <f t="shared" si="34"/>
        <v>43</v>
      </c>
      <c r="J123" s="63">
        <f t="shared" si="43"/>
        <v>22</v>
      </c>
      <c r="K123" s="57">
        <f t="shared" si="38"/>
        <v>88</v>
      </c>
      <c r="L123" s="63">
        <f t="shared" si="39"/>
        <v>23</v>
      </c>
      <c r="M123" s="57">
        <f t="shared" si="40"/>
        <v>6</v>
      </c>
      <c r="N123" s="63">
        <f t="shared" si="35"/>
        <v>23</v>
      </c>
      <c r="O123" s="57">
        <f t="shared" si="36"/>
        <v>2</v>
      </c>
      <c r="P123" s="63">
        <f t="shared" si="33"/>
        <v>23</v>
      </c>
      <c r="Q123" s="57">
        <f t="shared" si="37"/>
        <v>34</v>
      </c>
    </row>
    <row r="124" spans="1:17" x14ac:dyDescent="0.25">
      <c r="A124" s="24">
        <f t="shared" si="24"/>
        <v>45663</v>
      </c>
      <c r="B124" s="1">
        <f t="shared" si="25"/>
        <v>78</v>
      </c>
      <c r="C124" s="1">
        <f t="shared" si="26"/>
        <v>1</v>
      </c>
      <c r="E124" s="71" t="s">
        <v>75</v>
      </c>
      <c r="F124" s="55">
        <f t="shared" si="41"/>
        <v>23</v>
      </c>
      <c r="G124" s="57">
        <f t="shared" si="32"/>
        <v>73</v>
      </c>
      <c r="H124" s="63">
        <f t="shared" si="42"/>
        <v>23</v>
      </c>
      <c r="I124" s="57">
        <f t="shared" si="34"/>
        <v>50</v>
      </c>
      <c r="J124" s="63">
        <f t="shared" si="43"/>
        <v>22</v>
      </c>
      <c r="K124" s="57">
        <f t="shared" si="38"/>
        <v>95</v>
      </c>
      <c r="L124" s="63">
        <f t="shared" si="39"/>
        <v>23</v>
      </c>
      <c r="M124" s="57">
        <f t="shared" si="40"/>
        <v>13</v>
      </c>
      <c r="N124" s="63">
        <f t="shared" si="35"/>
        <v>23</v>
      </c>
      <c r="O124" s="57">
        <f t="shared" si="36"/>
        <v>9</v>
      </c>
      <c r="P124" s="63">
        <f t="shared" si="33"/>
        <v>23</v>
      </c>
      <c r="Q124" s="57">
        <f t="shared" si="37"/>
        <v>41</v>
      </c>
    </row>
    <row r="125" spans="1:17" x14ac:dyDescent="0.25">
      <c r="A125" s="24">
        <f t="shared" si="24"/>
        <v>45670</v>
      </c>
      <c r="B125" s="1">
        <f t="shared" si="25"/>
        <v>78</v>
      </c>
      <c r="C125" s="1">
        <f t="shared" si="26"/>
        <v>2</v>
      </c>
      <c r="E125" s="71" t="s">
        <v>75</v>
      </c>
      <c r="F125" s="55">
        <f t="shared" si="41"/>
        <v>23</v>
      </c>
      <c r="G125" s="57">
        <f t="shared" si="32"/>
        <v>80</v>
      </c>
      <c r="H125" s="63">
        <f t="shared" si="42"/>
        <v>23</v>
      </c>
      <c r="I125" s="57">
        <f t="shared" si="34"/>
        <v>57</v>
      </c>
      <c r="J125" s="63">
        <f t="shared" si="43"/>
        <v>22</v>
      </c>
      <c r="K125" s="57">
        <f t="shared" si="38"/>
        <v>102</v>
      </c>
      <c r="L125" s="63">
        <f t="shared" si="39"/>
        <v>23</v>
      </c>
      <c r="M125" s="57">
        <f t="shared" si="40"/>
        <v>20</v>
      </c>
      <c r="N125" s="63">
        <f t="shared" si="35"/>
        <v>23</v>
      </c>
      <c r="O125" s="57">
        <f t="shared" si="36"/>
        <v>16</v>
      </c>
      <c r="P125" s="63">
        <f t="shared" si="33"/>
        <v>23</v>
      </c>
      <c r="Q125" s="57">
        <f t="shared" si="37"/>
        <v>48</v>
      </c>
    </row>
    <row r="126" spans="1:17" x14ac:dyDescent="0.25">
      <c r="A126" s="24">
        <f t="shared" si="24"/>
        <v>45677</v>
      </c>
      <c r="B126" s="1">
        <f t="shared" si="25"/>
        <v>78</v>
      </c>
      <c r="C126" s="1">
        <f t="shared" si="26"/>
        <v>3</v>
      </c>
      <c r="E126" s="71" t="s">
        <v>75</v>
      </c>
      <c r="F126" s="55">
        <f t="shared" si="41"/>
        <v>23</v>
      </c>
      <c r="G126" s="57">
        <f t="shared" si="32"/>
        <v>87</v>
      </c>
      <c r="H126" s="63">
        <f t="shared" si="42"/>
        <v>23</v>
      </c>
      <c r="I126" s="57">
        <f t="shared" si="34"/>
        <v>64</v>
      </c>
      <c r="J126" s="63">
        <f t="shared" si="43"/>
        <v>22</v>
      </c>
      <c r="K126" s="57">
        <f t="shared" si="38"/>
        <v>109</v>
      </c>
      <c r="L126" s="63">
        <f t="shared" si="39"/>
        <v>23</v>
      </c>
      <c r="M126" s="57">
        <f t="shared" si="40"/>
        <v>27</v>
      </c>
      <c r="N126" s="63">
        <f t="shared" si="35"/>
        <v>23</v>
      </c>
      <c r="O126" s="57">
        <f t="shared" si="36"/>
        <v>23</v>
      </c>
      <c r="P126" s="63">
        <f t="shared" si="33"/>
        <v>23</v>
      </c>
      <c r="Q126" s="57">
        <f t="shared" si="37"/>
        <v>55</v>
      </c>
    </row>
    <row r="127" spans="1:17" x14ac:dyDescent="0.25">
      <c r="A127" s="24">
        <f t="shared" si="24"/>
        <v>45684</v>
      </c>
      <c r="B127" s="1">
        <f t="shared" si="25"/>
        <v>78</v>
      </c>
      <c r="C127" s="1">
        <f t="shared" si="26"/>
        <v>4</v>
      </c>
      <c r="E127" s="71" t="s">
        <v>75</v>
      </c>
      <c r="F127" s="55">
        <f t="shared" si="41"/>
        <v>23</v>
      </c>
      <c r="G127" s="57">
        <f t="shared" si="32"/>
        <v>94</v>
      </c>
      <c r="H127" s="63">
        <f t="shared" si="42"/>
        <v>23</v>
      </c>
      <c r="I127" s="57">
        <f t="shared" si="34"/>
        <v>71</v>
      </c>
      <c r="J127" s="63">
        <f t="shared" si="43"/>
        <v>23</v>
      </c>
      <c r="K127" s="57">
        <f t="shared" si="38"/>
        <v>4</v>
      </c>
      <c r="L127" s="63">
        <f t="shared" si="39"/>
        <v>23</v>
      </c>
      <c r="M127" s="57">
        <f t="shared" si="40"/>
        <v>34</v>
      </c>
      <c r="N127" s="63">
        <f t="shared" si="35"/>
        <v>23</v>
      </c>
      <c r="O127" s="57">
        <f t="shared" si="36"/>
        <v>30</v>
      </c>
      <c r="P127" s="63">
        <f t="shared" si="33"/>
        <v>23</v>
      </c>
      <c r="Q127" s="57">
        <f t="shared" si="37"/>
        <v>62</v>
      </c>
    </row>
    <row r="128" spans="1:17" x14ac:dyDescent="0.25">
      <c r="A128" s="24">
        <f t="shared" si="24"/>
        <v>45691</v>
      </c>
      <c r="B128" s="1">
        <f t="shared" si="25"/>
        <v>78</v>
      </c>
      <c r="C128" s="1">
        <f t="shared" si="26"/>
        <v>5</v>
      </c>
      <c r="E128" s="71" t="s">
        <v>75</v>
      </c>
      <c r="F128" s="55">
        <f t="shared" si="41"/>
        <v>23</v>
      </c>
      <c r="G128" s="57">
        <f t="shared" si="32"/>
        <v>101</v>
      </c>
      <c r="H128" s="63">
        <f t="shared" si="42"/>
        <v>23</v>
      </c>
      <c r="I128" s="57">
        <f t="shared" si="34"/>
        <v>78</v>
      </c>
      <c r="J128" s="63">
        <f t="shared" si="43"/>
        <v>23</v>
      </c>
      <c r="K128" s="57">
        <f t="shared" si="38"/>
        <v>11</v>
      </c>
      <c r="L128" s="63">
        <f t="shared" si="39"/>
        <v>23</v>
      </c>
      <c r="M128" s="57">
        <f t="shared" si="40"/>
        <v>41</v>
      </c>
      <c r="N128" s="63">
        <f t="shared" si="35"/>
        <v>23</v>
      </c>
      <c r="O128" s="57">
        <f t="shared" si="36"/>
        <v>37</v>
      </c>
      <c r="P128" s="63">
        <f t="shared" si="33"/>
        <v>23</v>
      </c>
      <c r="Q128" s="57">
        <f t="shared" si="37"/>
        <v>69</v>
      </c>
    </row>
    <row r="129" spans="1:17" x14ac:dyDescent="0.25">
      <c r="A129" s="24">
        <f t="shared" si="24"/>
        <v>45698</v>
      </c>
      <c r="B129" s="1">
        <f t="shared" si="25"/>
        <v>78</v>
      </c>
      <c r="C129" s="1">
        <f t="shared" si="26"/>
        <v>6</v>
      </c>
      <c r="E129" s="71" t="s">
        <v>75</v>
      </c>
      <c r="F129" s="55">
        <f t="shared" si="41"/>
        <v>23</v>
      </c>
      <c r="G129" s="57">
        <f t="shared" si="32"/>
        <v>108</v>
      </c>
      <c r="H129" s="63">
        <f t="shared" si="42"/>
        <v>23</v>
      </c>
      <c r="I129" s="57">
        <f t="shared" si="34"/>
        <v>85</v>
      </c>
      <c r="J129" s="63">
        <f t="shared" si="43"/>
        <v>23</v>
      </c>
      <c r="K129" s="57">
        <f t="shared" si="38"/>
        <v>18</v>
      </c>
      <c r="L129" s="63">
        <f t="shared" si="39"/>
        <v>23</v>
      </c>
      <c r="M129" s="57">
        <f t="shared" si="40"/>
        <v>48</v>
      </c>
      <c r="N129" s="63">
        <f t="shared" si="35"/>
        <v>23</v>
      </c>
      <c r="O129" s="57">
        <f t="shared" si="36"/>
        <v>44</v>
      </c>
      <c r="P129" s="63">
        <f t="shared" si="33"/>
        <v>23</v>
      </c>
      <c r="Q129" s="57">
        <f t="shared" si="37"/>
        <v>76</v>
      </c>
    </row>
    <row r="130" spans="1:17" x14ac:dyDescent="0.25">
      <c r="A130" s="24">
        <f t="shared" si="24"/>
        <v>45705</v>
      </c>
      <c r="B130" s="1">
        <f t="shared" si="25"/>
        <v>78</v>
      </c>
      <c r="C130" s="1">
        <f t="shared" si="26"/>
        <v>7</v>
      </c>
      <c r="E130" s="71" t="s">
        <v>75</v>
      </c>
      <c r="F130" s="55">
        <f t="shared" si="41"/>
        <v>24</v>
      </c>
      <c r="G130" s="57">
        <f t="shared" si="32"/>
        <v>3</v>
      </c>
      <c r="H130" s="63">
        <f t="shared" si="42"/>
        <v>23</v>
      </c>
      <c r="I130" s="57">
        <f t="shared" si="34"/>
        <v>92</v>
      </c>
      <c r="J130" s="63">
        <f t="shared" si="43"/>
        <v>23</v>
      </c>
      <c r="K130" s="57">
        <f t="shared" si="38"/>
        <v>25</v>
      </c>
      <c r="L130" s="63">
        <f t="shared" si="39"/>
        <v>23</v>
      </c>
      <c r="M130" s="57">
        <f t="shared" si="40"/>
        <v>55</v>
      </c>
      <c r="N130" s="63">
        <f t="shared" si="35"/>
        <v>23</v>
      </c>
      <c r="O130" s="57">
        <f t="shared" si="36"/>
        <v>51</v>
      </c>
      <c r="P130" s="63">
        <f t="shared" si="33"/>
        <v>23</v>
      </c>
      <c r="Q130" s="57">
        <f t="shared" si="37"/>
        <v>83</v>
      </c>
    </row>
    <row r="131" spans="1:17" x14ac:dyDescent="0.25">
      <c r="A131" s="24">
        <f t="shared" si="24"/>
        <v>45712</v>
      </c>
      <c r="B131" s="1">
        <f t="shared" si="25"/>
        <v>78</v>
      </c>
      <c r="C131" s="1">
        <f t="shared" si="26"/>
        <v>8</v>
      </c>
      <c r="E131" s="71" t="s">
        <v>75</v>
      </c>
      <c r="F131" s="55">
        <f t="shared" si="41"/>
        <v>24</v>
      </c>
      <c r="G131" s="57">
        <f t="shared" si="32"/>
        <v>10</v>
      </c>
      <c r="H131" s="63">
        <f t="shared" si="42"/>
        <v>23</v>
      </c>
      <c r="I131" s="57">
        <f t="shared" si="34"/>
        <v>99</v>
      </c>
      <c r="J131" s="63">
        <f t="shared" si="43"/>
        <v>23</v>
      </c>
      <c r="K131" s="57">
        <f t="shared" si="38"/>
        <v>32</v>
      </c>
      <c r="L131" s="63">
        <f t="shared" si="39"/>
        <v>23</v>
      </c>
      <c r="M131" s="57">
        <f t="shared" si="40"/>
        <v>62</v>
      </c>
      <c r="N131" s="63">
        <f t="shared" si="35"/>
        <v>23</v>
      </c>
      <c r="O131" s="57">
        <f t="shared" si="36"/>
        <v>58</v>
      </c>
      <c r="P131" s="63">
        <f t="shared" si="33"/>
        <v>23</v>
      </c>
      <c r="Q131" s="57">
        <f t="shared" si="37"/>
        <v>90</v>
      </c>
    </row>
    <row r="132" spans="1:17" x14ac:dyDescent="0.25">
      <c r="A132" s="24">
        <f t="shared" si="24"/>
        <v>45719</v>
      </c>
      <c r="B132" s="1">
        <f t="shared" si="25"/>
        <v>78</v>
      </c>
      <c r="C132" s="1">
        <f t="shared" si="26"/>
        <v>9</v>
      </c>
      <c r="E132" s="71" t="s">
        <v>75</v>
      </c>
      <c r="F132" s="55">
        <f t="shared" si="41"/>
        <v>24</v>
      </c>
      <c r="G132" s="57">
        <f t="shared" si="32"/>
        <v>17</v>
      </c>
      <c r="H132" s="63">
        <f t="shared" si="42"/>
        <v>23</v>
      </c>
      <c r="I132" s="57">
        <f t="shared" si="34"/>
        <v>106</v>
      </c>
      <c r="J132" s="63">
        <f t="shared" si="43"/>
        <v>23</v>
      </c>
      <c r="K132" s="57">
        <f t="shared" si="38"/>
        <v>39</v>
      </c>
      <c r="L132" s="63">
        <f t="shared" si="39"/>
        <v>23</v>
      </c>
      <c r="M132" s="57">
        <f t="shared" si="40"/>
        <v>69</v>
      </c>
      <c r="N132" s="63">
        <f t="shared" si="35"/>
        <v>23</v>
      </c>
      <c r="O132" s="57">
        <f t="shared" si="36"/>
        <v>65</v>
      </c>
      <c r="P132" s="63">
        <f t="shared" si="33"/>
        <v>23</v>
      </c>
      <c r="Q132" s="57">
        <f t="shared" si="37"/>
        <v>97</v>
      </c>
    </row>
    <row r="133" spans="1:17" x14ac:dyDescent="0.25">
      <c r="A133" s="24">
        <f t="shared" ref="A133:A196" si="44">A132+7</f>
        <v>45726</v>
      </c>
      <c r="B133" s="1">
        <f t="shared" ref="B133:B196" si="45">IF(C133=1,B132+1,B132)</f>
        <v>78</v>
      </c>
      <c r="C133" s="1">
        <f t="shared" ref="C133:C196" si="46">IF(C132+1&gt;16,1,C132+1)</f>
        <v>10</v>
      </c>
      <c r="E133" s="71" t="s">
        <v>75</v>
      </c>
      <c r="F133" s="55">
        <f t="shared" si="41"/>
        <v>24</v>
      </c>
      <c r="G133" s="57">
        <f t="shared" si="32"/>
        <v>24</v>
      </c>
      <c r="H133" s="63">
        <f t="shared" si="42"/>
        <v>24</v>
      </c>
      <c r="I133" s="57">
        <f t="shared" si="34"/>
        <v>1</v>
      </c>
      <c r="J133" s="63">
        <f t="shared" si="43"/>
        <v>23</v>
      </c>
      <c r="K133" s="57">
        <f t="shared" si="38"/>
        <v>46</v>
      </c>
      <c r="L133" s="63">
        <f t="shared" si="39"/>
        <v>23</v>
      </c>
      <c r="M133" s="57">
        <f t="shared" si="40"/>
        <v>76</v>
      </c>
      <c r="N133" s="63">
        <f t="shared" si="35"/>
        <v>23</v>
      </c>
      <c r="O133" s="57">
        <f t="shared" si="36"/>
        <v>72</v>
      </c>
      <c r="P133" s="63">
        <f t="shared" si="33"/>
        <v>23</v>
      </c>
      <c r="Q133" s="57">
        <f t="shared" si="37"/>
        <v>104</v>
      </c>
    </row>
    <row r="134" spans="1:17" x14ac:dyDescent="0.25">
      <c r="A134" s="24">
        <f t="shared" si="44"/>
        <v>45733</v>
      </c>
      <c r="B134" s="1">
        <f t="shared" si="45"/>
        <v>78</v>
      </c>
      <c r="C134" s="1">
        <f t="shared" si="46"/>
        <v>11</v>
      </c>
      <c r="E134" s="71" t="s">
        <v>75</v>
      </c>
      <c r="F134" s="55">
        <f t="shared" si="41"/>
        <v>24</v>
      </c>
      <c r="G134" s="57">
        <f t="shared" si="32"/>
        <v>31</v>
      </c>
      <c r="H134" s="63">
        <f t="shared" si="42"/>
        <v>24</v>
      </c>
      <c r="I134" s="57">
        <f t="shared" si="34"/>
        <v>8</v>
      </c>
      <c r="J134" s="63">
        <f t="shared" si="43"/>
        <v>23</v>
      </c>
      <c r="K134" s="57">
        <f t="shared" si="38"/>
        <v>53</v>
      </c>
      <c r="L134" s="63">
        <f t="shared" si="39"/>
        <v>23</v>
      </c>
      <c r="M134" s="57">
        <f t="shared" si="40"/>
        <v>83</v>
      </c>
      <c r="N134" s="63">
        <f t="shared" si="35"/>
        <v>23</v>
      </c>
      <c r="O134" s="57">
        <f t="shared" si="36"/>
        <v>79</v>
      </c>
      <c r="P134" s="63">
        <f t="shared" si="33"/>
        <v>23</v>
      </c>
      <c r="Q134" s="57">
        <f t="shared" si="37"/>
        <v>111</v>
      </c>
    </row>
    <row r="135" spans="1:17" x14ac:dyDescent="0.25">
      <c r="A135" s="24">
        <f t="shared" si="44"/>
        <v>45740</v>
      </c>
      <c r="B135" s="1">
        <f t="shared" si="45"/>
        <v>78</v>
      </c>
      <c r="C135" s="1">
        <f t="shared" si="46"/>
        <v>12</v>
      </c>
      <c r="E135" s="71" t="s">
        <v>75</v>
      </c>
      <c r="F135" s="55">
        <f t="shared" si="41"/>
        <v>24</v>
      </c>
      <c r="G135" s="57">
        <f t="shared" si="32"/>
        <v>38</v>
      </c>
      <c r="H135" s="63">
        <f t="shared" si="42"/>
        <v>24</v>
      </c>
      <c r="I135" s="57">
        <f t="shared" si="34"/>
        <v>15</v>
      </c>
      <c r="J135" s="63">
        <f t="shared" si="43"/>
        <v>23</v>
      </c>
      <c r="K135" s="57">
        <f t="shared" si="38"/>
        <v>60</v>
      </c>
      <c r="L135" s="63">
        <f t="shared" si="39"/>
        <v>23</v>
      </c>
      <c r="M135" s="57">
        <f t="shared" si="40"/>
        <v>90</v>
      </c>
      <c r="N135" s="63">
        <f t="shared" si="35"/>
        <v>23</v>
      </c>
      <c r="O135" s="57">
        <f t="shared" si="36"/>
        <v>86</v>
      </c>
      <c r="P135" s="63">
        <f t="shared" si="33"/>
        <v>24</v>
      </c>
      <c r="Q135" s="57">
        <f t="shared" si="37"/>
        <v>6</v>
      </c>
    </row>
    <row r="136" spans="1:17" x14ac:dyDescent="0.25">
      <c r="A136" s="24">
        <f t="shared" si="44"/>
        <v>45747</v>
      </c>
      <c r="B136" s="1">
        <f t="shared" si="45"/>
        <v>78</v>
      </c>
      <c r="C136" s="1">
        <f t="shared" si="46"/>
        <v>13</v>
      </c>
      <c r="E136" s="71" t="s">
        <v>75</v>
      </c>
      <c r="F136" s="55">
        <f t="shared" si="41"/>
        <v>24</v>
      </c>
      <c r="G136" s="57">
        <f t="shared" si="32"/>
        <v>45</v>
      </c>
      <c r="H136" s="63">
        <f t="shared" si="42"/>
        <v>24</v>
      </c>
      <c r="I136" s="57">
        <f t="shared" si="34"/>
        <v>22</v>
      </c>
      <c r="J136" s="63">
        <f t="shared" si="43"/>
        <v>23</v>
      </c>
      <c r="K136" s="57">
        <f t="shared" si="38"/>
        <v>67</v>
      </c>
      <c r="L136" s="63">
        <f t="shared" si="39"/>
        <v>23</v>
      </c>
      <c r="M136" s="57">
        <f t="shared" si="40"/>
        <v>97</v>
      </c>
      <c r="N136" s="63">
        <f t="shared" si="35"/>
        <v>23</v>
      </c>
      <c r="O136" s="57">
        <f t="shared" si="36"/>
        <v>93</v>
      </c>
      <c r="P136" s="63">
        <f t="shared" si="33"/>
        <v>24</v>
      </c>
      <c r="Q136" s="57">
        <f t="shared" si="37"/>
        <v>13</v>
      </c>
    </row>
    <row r="137" spans="1:17" x14ac:dyDescent="0.25">
      <c r="A137" s="24">
        <f t="shared" si="44"/>
        <v>45754</v>
      </c>
      <c r="B137" s="1">
        <f t="shared" si="45"/>
        <v>78</v>
      </c>
      <c r="C137" s="1">
        <f t="shared" si="46"/>
        <v>14</v>
      </c>
      <c r="E137" s="71" t="s">
        <v>75</v>
      </c>
      <c r="F137" s="55">
        <f t="shared" ref="F137:F173" si="47">IF(G136+7&gt;112,F136+1,F136)</f>
        <v>24</v>
      </c>
      <c r="G137" s="57">
        <f t="shared" si="32"/>
        <v>52</v>
      </c>
      <c r="H137" s="63">
        <f t="shared" ref="H137:H173" si="48">IF(I136+7&gt;112,H136+1,H136)</f>
        <v>24</v>
      </c>
      <c r="I137" s="57">
        <f t="shared" si="34"/>
        <v>29</v>
      </c>
      <c r="J137" s="63">
        <f t="shared" ref="J137:J173" si="49">IF(K136+7&gt;112,J136+1,J136)</f>
        <v>23</v>
      </c>
      <c r="K137" s="57">
        <f t="shared" si="38"/>
        <v>74</v>
      </c>
      <c r="L137" s="63">
        <f t="shared" si="39"/>
        <v>23</v>
      </c>
      <c r="M137" s="57">
        <f t="shared" si="40"/>
        <v>104</v>
      </c>
      <c r="N137" s="63">
        <f t="shared" si="35"/>
        <v>23</v>
      </c>
      <c r="O137" s="57">
        <f t="shared" si="36"/>
        <v>100</v>
      </c>
      <c r="P137" s="63">
        <f t="shared" si="33"/>
        <v>24</v>
      </c>
      <c r="Q137" s="57">
        <f t="shared" si="37"/>
        <v>20</v>
      </c>
    </row>
    <row r="138" spans="1:17" x14ac:dyDescent="0.25">
      <c r="A138" s="24">
        <f t="shared" si="44"/>
        <v>45761</v>
      </c>
      <c r="B138" s="1">
        <f t="shared" si="45"/>
        <v>78</v>
      </c>
      <c r="C138" s="1">
        <f t="shared" si="46"/>
        <v>15</v>
      </c>
      <c r="D138" t="s">
        <v>121</v>
      </c>
      <c r="E138" s="1" t="s">
        <v>76</v>
      </c>
      <c r="F138" s="55">
        <f t="shared" si="47"/>
        <v>24</v>
      </c>
      <c r="G138" s="57">
        <f t="shared" si="32"/>
        <v>59</v>
      </c>
      <c r="H138" s="63">
        <f t="shared" si="48"/>
        <v>24</v>
      </c>
      <c r="I138" s="57">
        <f t="shared" si="34"/>
        <v>36</v>
      </c>
      <c r="J138" s="63">
        <f t="shared" si="49"/>
        <v>23</v>
      </c>
      <c r="K138" s="57">
        <f t="shared" si="38"/>
        <v>81</v>
      </c>
      <c r="L138" s="63">
        <f t="shared" si="39"/>
        <v>23</v>
      </c>
      <c r="M138" s="57">
        <f t="shared" si="40"/>
        <v>111</v>
      </c>
      <c r="N138" s="63">
        <f t="shared" si="35"/>
        <v>23</v>
      </c>
      <c r="O138" s="57">
        <f t="shared" si="36"/>
        <v>107</v>
      </c>
      <c r="P138" s="63">
        <f t="shared" si="33"/>
        <v>24</v>
      </c>
      <c r="Q138" s="57">
        <f t="shared" si="37"/>
        <v>27</v>
      </c>
    </row>
    <row r="139" spans="1:17" x14ac:dyDescent="0.25">
      <c r="A139" s="24">
        <f t="shared" si="44"/>
        <v>45768</v>
      </c>
      <c r="B139" s="1">
        <f t="shared" si="45"/>
        <v>78</v>
      </c>
      <c r="C139" s="1">
        <f t="shared" si="46"/>
        <v>16</v>
      </c>
      <c r="E139" s="1" t="s">
        <v>76</v>
      </c>
      <c r="F139" s="55">
        <f t="shared" si="47"/>
        <v>24</v>
      </c>
      <c r="G139" s="57">
        <f t="shared" si="32"/>
        <v>66</v>
      </c>
      <c r="H139" s="63">
        <f t="shared" si="48"/>
        <v>24</v>
      </c>
      <c r="I139" s="57">
        <f t="shared" si="34"/>
        <v>43</v>
      </c>
      <c r="J139" s="63">
        <f t="shared" si="49"/>
        <v>23</v>
      </c>
      <c r="K139" s="57">
        <f t="shared" si="38"/>
        <v>88</v>
      </c>
      <c r="L139" s="63">
        <f t="shared" si="39"/>
        <v>24</v>
      </c>
      <c r="M139" s="57">
        <f t="shared" si="40"/>
        <v>6</v>
      </c>
      <c r="N139" s="63">
        <f t="shared" si="35"/>
        <v>24</v>
      </c>
      <c r="O139" s="57">
        <f t="shared" si="36"/>
        <v>2</v>
      </c>
      <c r="P139" s="63">
        <f t="shared" si="33"/>
        <v>24</v>
      </c>
      <c r="Q139" s="57">
        <f t="shared" si="37"/>
        <v>34</v>
      </c>
    </row>
    <row r="140" spans="1:17" x14ac:dyDescent="0.25">
      <c r="A140" s="24">
        <f t="shared" si="44"/>
        <v>45775</v>
      </c>
      <c r="B140" s="1">
        <f t="shared" si="45"/>
        <v>79</v>
      </c>
      <c r="C140" s="1">
        <f t="shared" si="46"/>
        <v>1</v>
      </c>
      <c r="E140" s="1" t="s">
        <v>76</v>
      </c>
      <c r="F140" s="55">
        <f t="shared" si="47"/>
        <v>24</v>
      </c>
      <c r="G140" s="57">
        <f t="shared" si="32"/>
        <v>73</v>
      </c>
      <c r="H140" s="63">
        <f t="shared" si="48"/>
        <v>24</v>
      </c>
      <c r="I140" s="57">
        <f t="shared" si="34"/>
        <v>50</v>
      </c>
      <c r="J140" s="63">
        <f t="shared" si="49"/>
        <v>23</v>
      </c>
      <c r="K140" s="57">
        <f t="shared" si="38"/>
        <v>95</v>
      </c>
      <c r="L140" s="63">
        <f t="shared" si="39"/>
        <v>24</v>
      </c>
      <c r="M140" s="57">
        <f t="shared" si="40"/>
        <v>13</v>
      </c>
      <c r="N140" s="63">
        <f t="shared" si="35"/>
        <v>24</v>
      </c>
      <c r="O140" s="57">
        <f t="shared" si="36"/>
        <v>9</v>
      </c>
      <c r="P140" s="63">
        <f t="shared" si="33"/>
        <v>24</v>
      </c>
      <c r="Q140" s="57">
        <f t="shared" si="37"/>
        <v>41</v>
      </c>
    </row>
    <row r="141" spans="1:17" x14ac:dyDescent="0.25">
      <c r="A141" s="24">
        <f t="shared" si="44"/>
        <v>45782</v>
      </c>
      <c r="B141" s="1">
        <f t="shared" si="45"/>
        <v>79</v>
      </c>
      <c r="C141" s="1">
        <f t="shared" si="46"/>
        <v>2</v>
      </c>
      <c r="E141" s="1" t="s">
        <v>76</v>
      </c>
      <c r="F141" s="55">
        <f t="shared" si="47"/>
        <v>24</v>
      </c>
      <c r="G141" s="57">
        <f t="shared" si="32"/>
        <v>80</v>
      </c>
      <c r="H141" s="63">
        <f t="shared" si="48"/>
        <v>24</v>
      </c>
      <c r="I141" s="57">
        <f t="shared" si="34"/>
        <v>57</v>
      </c>
      <c r="J141" s="63">
        <f t="shared" si="49"/>
        <v>23</v>
      </c>
      <c r="K141" s="57">
        <f t="shared" si="38"/>
        <v>102</v>
      </c>
      <c r="L141" s="63">
        <f t="shared" si="39"/>
        <v>24</v>
      </c>
      <c r="M141" s="57">
        <f t="shared" si="40"/>
        <v>20</v>
      </c>
      <c r="N141" s="63">
        <f t="shared" si="35"/>
        <v>24</v>
      </c>
      <c r="O141" s="57">
        <f t="shared" si="36"/>
        <v>16</v>
      </c>
      <c r="P141" s="63">
        <f t="shared" si="33"/>
        <v>24</v>
      </c>
      <c r="Q141" s="57">
        <f t="shared" si="37"/>
        <v>48</v>
      </c>
    </row>
    <row r="142" spans="1:17" x14ac:dyDescent="0.25">
      <c r="A142" s="24">
        <f t="shared" si="44"/>
        <v>45789</v>
      </c>
      <c r="B142" s="1">
        <f t="shared" si="45"/>
        <v>79</v>
      </c>
      <c r="C142" s="1">
        <f t="shared" si="46"/>
        <v>3</v>
      </c>
      <c r="E142" s="1" t="s">
        <v>76</v>
      </c>
      <c r="F142" s="55">
        <f t="shared" si="47"/>
        <v>24</v>
      </c>
      <c r="G142" s="57">
        <f t="shared" si="32"/>
        <v>87</v>
      </c>
      <c r="H142" s="63">
        <f t="shared" si="48"/>
        <v>24</v>
      </c>
      <c r="I142" s="57">
        <f t="shared" si="34"/>
        <v>64</v>
      </c>
      <c r="J142" s="63">
        <f t="shared" si="49"/>
        <v>23</v>
      </c>
      <c r="K142" s="57">
        <f t="shared" si="38"/>
        <v>109</v>
      </c>
      <c r="L142" s="63">
        <f t="shared" si="39"/>
        <v>24</v>
      </c>
      <c r="M142" s="57">
        <f t="shared" si="40"/>
        <v>27</v>
      </c>
      <c r="N142" s="63">
        <f t="shared" si="35"/>
        <v>24</v>
      </c>
      <c r="O142" s="57">
        <f t="shared" si="36"/>
        <v>23</v>
      </c>
      <c r="P142" s="63">
        <f t="shared" si="33"/>
        <v>24</v>
      </c>
      <c r="Q142" s="57">
        <f t="shared" si="37"/>
        <v>55</v>
      </c>
    </row>
    <row r="143" spans="1:17" x14ac:dyDescent="0.25">
      <c r="A143" s="24">
        <f t="shared" si="44"/>
        <v>45796</v>
      </c>
      <c r="B143" s="1">
        <f t="shared" si="45"/>
        <v>79</v>
      </c>
      <c r="C143" s="1">
        <f t="shared" si="46"/>
        <v>4</v>
      </c>
      <c r="E143" s="1" t="s">
        <v>76</v>
      </c>
      <c r="F143" s="55">
        <f t="shared" si="47"/>
        <v>24</v>
      </c>
      <c r="G143" s="57">
        <f t="shared" si="32"/>
        <v>94</v>
      </c>
      <c r="H143" s="63">
        <f t="shared" si="48"/>
        <v>24</v>
      </c>
      <c r="I143" s="57">
        <f t="shared" si="34"/>
        <v>71</v>
      </c>
      <c r="J143" s="63">
        <f t="shared" si="49"/>
        <v>24</v>
      </c>
      <c r="K143" s="57">
        <f t="shared" si="38"/>
        <v>4</v>
      </c>
      <c r="L143" s="63">
        <f t="shared" si="39"/>
        <v>24</v>
      </c>
      <c r="M143" s="57">
        <f t="shared" si="40"/>
        <v>34</v>
      </c>
      <c r="N143" s="63">
        <f t="shared" si="35"/>
        <v>24</v>
      </c>
      <c r="O143" s="57">
        <f t="shared" si="36"/>
        <v>30</v>
      </c>
      <c r="P143" s="63">
        <f t="shared" si="33"/>
        <v>24</v>
      </c>
      <c r="Q143" s="57">
        <f t="shared" si="37"/>
        <v>62</v>
      </c>
    </row>
    <row r="144" spans="1:17" x14ac:dyDescent="0.25">
      <c r="A144" s="24">
        <f t="shared" si="44"/>
        <v>45803</v>
      </c>
      <c r="B144" s="1">
        <f t="shared" si="45"/>
        <v>79</v>
      </c>
      <c r="C144" s="1">
        <f t="shared" si="46"/>
        <v>5</v>
      </c>
      <c r="E144" s="1" t="s">
        <v>76</v>
      </c>
      <c r="F144" s="55">
        <f t="shared" si="47"/>
        <v>24</v>
      </c>
      <c r="G144" s="57">
        <f t="shared" si="32"/>
        <v>101</v>
      </c>
      <c r="H144" s="63">
        <f t="shared" si="48"/>
        <v>24</v>
      </c>
      <c r="I144" s="57">
        <f t="shared" si="34"/>
        <v>78</v>
      </c>
      <c r="J144" s="63">
        <f t="shared" si="49"/>
        <v>24</v>
      </c>
      <c r="K144" s="57">
        <f t="shared" si="38"/>
        <v>11</v>
      </c>
      <c r="L144" s="63">
        <f t="shared" si="39"/>
        <v>24</v>
      </c>
      <c r="M144" s="57">
        <f t="shared" si="40"/>
        <v>41</v>
      </c>
      <c r="N144" s="63">
        <f t="shared" si="35"/>
        <v>24</v>
      </c>
      <c r="O144" s="57">
        <f t="shared" si="36"/>
        <v>37</v>
      </c>
      <c r="P144" s="63">
        <f t="shared" si="33"/>
        <v>24</v>
      </c>
      <c r="Q144" s="57">
        <f t="shared" si="37"/>
        <v>69</v>
      </c>
    </row>
    <row r="145" spans="1:17" x14ac:dyDescent="0.25">
      <c r="A145" s="24">
        <f t="shared" si="44"/>
        <v>45810</v>
      </c>
      <c r="B145" s="1">
        <f t="shared" si="45"/>
        <v>79</v>
      </c>
      <c r="C145" s="1">
        <f t="shared" si="46"/>
        <v>6</v>
      </c>
      <c r="E145" s="1" t="s">
        <v>76</v>
      </c>
      <c r="F145" s="55">
        <f t="shared" si="47"/>
        <v>24</v>
      </c>
      <c r="G145" s="57">
        <f t="shared" si="32"/>
        <v>108</v>
      </c>
      <c r="H145" s="63">
        <f t="shared" si="48"/>
        <v>24</v>
      </c>
      <c r="I145" s="57">
        <f t="shared" si="34"/>
        <v>85</v>
      </c>
      <c r="J145" s="63">
        <f t="shared" si="49"/>
        <v>24</v>
      </c>
      <c r="K145" s="57">
        <f t="shared" si="38"/>
        <v>18</v>
      </c>
      <c r="L145" s="63">
        <f t="shared" si="39"/>
        <v>24</v>
      </c>
      <c r="M145" s="57">
        <f t="shared" si="40"/>
        <v>48</v>
      </c>
      <c r="N145" s="63">
        <f t="shared" si="35"/>
        <v>24</v>
      </c>
      <c r="O145" s="57">
        <f t="shared" si="36"/>
        <v>44</v>
      </c>
      <c r="P145" s="63">
        <f t="shared" si="33"/>
        <v>24</v>
      </c>
      <c r="Q145" s="57">
        <f t="shared" si="37"/>
        <v>76</v>
      </c>
    </row>
    <row r="146" spans="1:17" x14ac:dyDescent="0.25">
      <c r="A146" s="24">
        <f t="shared" si="44"/>
        <v>45817</v>
      </c>
      <c r="B146" s="1">
        <f t="shared" si="45"/>
        <v>79</v>
      </c>
      <c r="C146" s="1">
        <f t="shared" si="46"/>
        <v>7</v>
      </c>
      <c r="E146" s="1" t="s">
        <v>76</v>
      </c>
      <c r="F146" s="55">
        <f t="shared" si="47"/>
        <v>25</v>
      </c>
      <c r="G146" s="57">
        <f t="shared" si="32"/>
        <v>3</v>
      </c>
      <c r="H146" s="63">
        <f t="shared" si="48"/>
        <v>24</v>
      </c>
      <c r="I146" s="57">
        <f t="shared" si="34"/>
        <v>92</v>
      </c>
      <c r="J146" s="63">
        <f t="shared" si="49"/>
        <v>24</v>
      </c>
      <c r="K146" s="57">
        <f t="shared" si="38"/>
        <v>25</v>
      </c>
      <c r="L146" s="63">
        <f t="shared" si="39"/>
        <v>24</v>
      </c>
      <c r="M146" s="57">
        <f t="shared" si="40"/>
        <v>55</v>
      </c>
      <c r="N146" s="63">
        <f t="shared" si="35"/>
        <v>24</v>
      </c>
      <c r="O146" s="57">
        <f t="shared" si="36"/>
        <v>51</v>
      </c>
      <c r="P146" s="63">
        <f t="shared" si="33"/>
        <v>24</v>
      </c>
      <c r="Q146" s="57">
        <f t="shared" si="37"/>
        <v>83</v>
      </c>
    </row>
    <row r="147" spans="1:17" x14ac:dyDescent="0.25">
      <c r="A147" s="24">
        <f t="shared" si="44"/>
        <v>45824</v>
      </c>
      <c r="B147" s="1">
        <f t="shared" si="45"/>
        <v>79</v>
      </c>
      <c r="C147" s="1">
        <f t="shared" si="46"/>
        <v>8</v>
      </c>
      <c r="E147" s="1" t="s">
        <v>76</v>
      </c>
      <c r="F147" s="55">
        <f t="shared" si="47"/>
        <v>25</v>
      </c>
      <c r="G147" s="57">
        <f t="shared" si="32"/>
        <v>10</v>
      </c>
      <c r="H147" s="63">
        <f t="shared" si="48"/>
        <v>24</v>
      </c>
      <c r="I147" s="57">
        <f t="shared" si="34"/>
        <v>99</v>
      </c>
      <c r="J147" s="63">
        <f t="shared" si="49"/>
        <v>24</v>
      </c>
      <c r="K147" s="57">
        <f t="shared" si="38"/>
        <v>32</v>
      </c>
      <c r="L147" s="63">
        <f t="shared" si="39"/>
        <v>24</v>
      </c>
      <c r="M147" s="57">
        <f t="shared" si="40"/>
        <v>62</v>
      </c>
      <c r="N147" s="63">
        <f t="shared" si="35"/>
        <v>24</v>
      </c>
      <c r="O147" s="57">
        <f t="shared" si="36"/>
        <v>58</v>
      </c>
      <c r="P147" s="63">
        <f t="shared" si="33"/>
        <v>24</v>
      </c>
      <c r="Q147" s="57">
        <f t="shared" si="37"/>
        <v>90</v>
      </c>
    </row>
    <row r="148" spans="1:17" x14ac:dyDescent="0.25">
      <c r="A148" s="24">
        <f t="shared" si="44"/>
        <v>45831</v>
      </c>
      <c r="B148" s="1">
        <f t="shared" si="45"/>
        <v>79</v>
      </c>
      <c r="C148" s="1">
        <f t="shared" si="46"/>
        <v>9</v>
      </c>
      <c r="E148" s="1" t="s">
        <v>76</v>
      </c>
      <c r="F148" s="55">
        <f t="shared" si="47"/>
        <v>25</v>
      </c>
      <c r="G148" s="57">
        <f t="shared" ref="G148:G181" si="50">IF(G147+7&gt;112,G147+7-112,G147+7)</f>
        <v>17</v>
      </c>
      <c r="H148" s="63">
        <f t="shared" si="48"/>
        <v>24</v>
      </c>
      <c r="I148" s="57">
        <f t="shared" si="34"/>
        <v>106</v>
      </c>
      <c r="J148" s="63">
        <f t="shared" si="49"/>
        <v>24</v>
      </c>
      <c r="K148" s="57">
        <f t="shared" si="38"/>
        <v>39</v>
      </c>
      <c r="L148" s="63">
        <f t="shared" si="39"/>
        <v>24</v>
      </c>
      <c r="M148" s="57">
        <f t="shared" si="40"/>
        <v>69</v>
      </c>
      <c r="N148" s="63">
        <f t="shared" si="35"/>
        <v>24</v>
      </c>
      <c r="O148" s="57">
        <f t="shared" si="36"/>
        <v>65</v>
      </c>
      <c r="P148" s="63">
        <f t="shared" si="33"/>
        <v>24</v>
      </c>
      <c r="Q148" s="57">
        <f t="shared" si="37"/>
        <v>97</v>
      </c>
    </row>
    <row r="149" spans="1:17" x14ac:dyDescent="0.25">
      <c r="A149" s="24">
        <f t="shared" si="44"/>
        <v>45838</v>
      </c>
      <c r="B149" s="1">
        <f t="shared" si="45"/>
        <v>79</v>
      </c>
      <c r="C149" s="1">
        <f t="shared" si="46"/>
        <v>10</v>
      </c>
      <c r="E149" s="1" t="s">
        <v>76</v>
      </c>
      <c r="F149" s="55">
        <f t="shared" si="47"/>
        <v>25</v>
      </c>
      <c r="G149" s="57">
        <f t="shared" si="50"/>
        <v>24</v>
      </c>
      <c r="H149" s="63">
        <f t="shared" si="48"/>
        <v>25</v>
      </c>
      <c r="I149" s="57">
        <f t="shared" si="34"/>
        <v>1</v>
      </c>
      <c r="J149" s="63">
        <f t="shared" si="49"/>
        <v>24</v>
      </c>
      <c r="K149" s="57">
        <f t="shared" si="38"/>
        <v>46</v>
      </c>
      <c r="L149" s="63">
        <f t="shared" si="39"/>
        <v>24</v>
      </c>
      <c r="M149" s="57">
        <f t="shared" si="40"/>
        <v>76</v>
      </c>
      <c r="N149" s="63">
        <f t="shared" si="35"/>
        <v>24</v>
      </c>
      <c r="O149" s="57">
        <f t="shared" si="36"/>
        <v>72</v>
      </c>
      <c r="P149" s="63">
        <f t="shared" ref="P149:P181" si="51">IF(Q148+7&gt;112,P148+1,P148)</f>
        <v>24</v>
      </c>
      <c r="Q149" s="57">
        <f t="shared" si="37"/>
        <v>104</v>
      </c>
    </row>
    <row r="150" spans="1:17" x14ac:dyDescent="0.25">
      <c r="A150" s="24">
        <f t="shared" si="44"/>
        <v>45845</v>
      </c>
      <c r="B150" s="1">
        <f t="shared" si="45"/>
        <v>79</v>
      </c>
      <c r="C150" s="1">
        <f t="shared" si="46"/>
        <v>11</v>
      </c>
      <c r="E150" s="1" t="s">
        <v>76</v>
      </c>
      <c r="F150" s="55">
        <f t="shared" si="47"/>
        <v>25</v>
      </c>
      <c r="G150" s="57">
        <f t="shared" si="50"/>
        <v>31</v>
      </c>
      <c r="H150" s="63">
        <f t="shared" si="48"/>
        <v>25</v>
      </c>
      <c r="I150" s="57">
        <f t="shared" si="34"/>
        <v>8</v>
      </c>
      <c r="J150" s="63">
        <f t="shared" si="49"/>
        <v>24</v>
      </c>
      <c r="K150" s="57">
        <f t="shared" si="38"/>
        <v>53</v>
      </c>
      <c r="L150" s="63">
        <f t="shared" si="39"/>
        <v>24</v>
      </c>
      <c r="M150" s="57">
        <f t="shared" si="40"/>
        <v>83</v>
      </c>
      <c r="N150" s="63">
        <f t="shared" si="35"/>
        <v>24</v>
      </c>
      <c r="O150" s="57">
        <f t="shared" si="36"/>
        <v>79</v>
      </c>
      <c r="P150" s="63">
        <f t="shared" si="51"/>
        <v>24</v>
      </c>
      <c r="Q150" s="57">
        <f t="shared" si="37"/>
        <v>111</v>
      </c>
    </row>
    <row r="151" spans="1:17" x14ac:dyDescent="0.25">
      <c r="A151" s="24">
        <f t="shared" si="44"/>
        <v>45852</v>
      </c>
      <c r="B151" s="1">
        <f t="shared" si="45"/>
        <v>79</v>
      </c>
      <c r="C151" s="1">
        <f t="shared" si="46"/>
        <v>12</v>
      </c>
      <c r="E151" s="1" t="s">
        <v>76</v>
      </c>
      <c r="F151" s="55">
        <f t="shared" si="47"/>
        <v>25</v>
      </c>
      <c r="G151" s="57">
        <f t="shared" si="50"/>
        <v>38</v>
      </c>
      <c r="H151" s="63">
        <f t="shared" si="48"/>
        <v>25</v>
      </c>
      <c r="I151" s="57">
        <f t="shared" ref="I151:I181" si="52">IF(I150+7&gt;112,I150+7-112,I150+7)</f>
        <v>15</v>
      </c>
      <c r="J151" s="63">
        <f t="shared" si="49"/>
        <v>24</v>
      </c>
      <c r="K151" s="57">
        <f t="shared" si="38"/>
        <v>60</v>
      </c>
      <c r="L151" s="63">
        <f t="shared" si="39"/>
        <v>24</v>
      </c>
      <c r="M151" s="57">
        <f t="shared" si="40"/>
        <v>90</v>
      </c>
      <c r="N151" s="63">
        <f t="shared" si="35"/>
        <v>24</v>
      </c>
      <c r="O151" s="57">
        <f t="shared" si="36"/>
        <v>86</v>
      </c>
      <c r="P151" s="63">
        <f t="shared" si="51"/>
        <v>25</v>
      </c>
      <c r="Q151" s="57">
        <f t="shared" si="37"/>
        <v>6</v>
      </c>
    </row>
    <row r="152" spans="1:17" x14ac:dyDescent="0.25">
      <c r="A152" s="24">
        <f t="shared" si="44"/>
        <v>45859</v>
      </c>
      <c r="B152" s="1">
        <f t="shared" si="45"/>
        <v>79</v>
      </c>
      <c r="C152" s="1">
        <f t="shared" si="46"/>
        <v>13</v>
      </c>
      <c r="E152" s="1" t="s">
        <v>76</v>
      </c>
      <c r="F152" s="55">
        <f t="shared" si="47"/>
        <v>25</v>
      </c>
      <c r="G152" s="57">
        <f t="shared" si="50"/>
        <v>45</v>
      </c>
      <c r="H152" s="63">
        <f t="shared" si="48"/>
        <v>25</v>
      </c>
      <c r="I152" s="57">
        <f t="shared" si="52"/>
        <v>22</v>
      </c>
      <c r="J152" s="63">
        <f t="shared" si="49"/>
        <v>24</v>
      </c>
      <c r="K152" s="57">
        <f t="shared" si="38"/>
        <v>67</v>
      </c>
      <c r="L152" s="63">
        <f t="shared" si="39"/>
        <v>24</v>
      </c>
      <c r="M152" s="57">
        <f t="shared" si="40"/>
        <v>97</v>
      </c>
      <c r="N152" s="63">
        <f t="shared" si="35"/>
        <v>24</v>
      </c>
      <c r="O152" s="57">
        <f t="shared" si="36"/>
        <v>93</v>
      </c>
      <c r="P152" s="63">
        <f t="shared" si="51"/>
        <v>25</v>
      </c>
      <c r="Q152" s="57">
        <f t="shared" si="37"/>
        <v>13</v>
      </c>
    </row>
    <row r="153" spans="1:17" x14ac:dyDescent="0.25">
      <c r="A153" s="24">
        <f t="shared" si="44"/>
        <v>45866</v>
      </c>
      <c r="B153" s="1">
        <f t="shared" si="45"/>
        <v>79</v>
      </c>
      <c r="C153" s="1">
        <f t="shared" si="46"/>
        <v>14</v>
      </c>
      <c r="E153" s="1" t="s">
        <v>76</v>
      </c>
      <c r="F153" s="55">
        <f t="shared" si="47"/>
        <v>25</v>
      </c>
      <c r="G153" s="57">
        <f t="shared" si="50"/>
        <v>52</v>
      </c>
      <c r="H153" s="63">
        <f t="shared" si="48"/>
        <v>25</v>
      </c>
      <c r="I153" s="57">
        <f t="shared" si="52"/>
        <v>29</v>
      </c>
      <c r="J153" s="63">
        <f t="shared" si="49"/>
        <v>24</v>
      </c>
      <c r="K153" s="57">
        <f t="shared" si="38"/>
        <v>74</v>
      </c>
      <c r="L153" s="63">
        <f t="shared" si="39"/>
        <v>24</v>
      </c>
      <c r="M153" s="57">
        <f t="shared" si="40"/>
        <v>104</v>
      </c>
      <c r="N153" s="63">
        <f t="shared" ref="N153:N173" si="53">IF(O152+7&gt;112,N152+1,N152)</f>
        <v>24</v>
      </c>
      <c r="O153" s="57">
        <f t="shared" ref="O153:O181" si="54">IF(O152+7&gt;112,O152+7-112,O152+7)</f>
        <v>100</v>
      </c>
      <c r="P153" s="63">
        <f t="shared" si="51"/>
        <v>25</v>
      </c>
      <c r="Q153" s="57">
        <f t="shared" ref="Q153:Q181" si="55">IF(Q152+7&gt;112,Q152+7-112,Q152+7)</f>
        <v>20</v>
      </c>
    </row>
    <row r="154" spans="1:17" x14ac:dyDescent="0.25">
      <c r="A154" s="24">
        <f t="shared" si="44"/>
        <v>45873</v>
      </c>
      <c r="B154" s="1">
        <f t="shared" si="45"/>
        <v>79</v>
      </c>
      <c r="C154" s="1">
        <f t="shared" si="46"/>
        <v>15</v>
      </c>
      <c r="E154" s="1" t="s">
        <v>76</v>
      </c>
      <c r="F154" s="55">
        <f t="shared" si="47"/>
        <v>25</v>
      </c>
      <c r="G154" s="57">
        <f t="shared" si="50"/>
        <v>59</v>
      </c>
      <c r="H154" s="63">
        <f t="shared" si="48"/>
        <v>25</v>
      </c>
      <c r="I154" s="57">
        <f t="shared" si="52"/>
        <v>36</v>
      </c>
      <c r="J154" s="63">
        <f t="shared" si="49"/>
        <v>24</v>
      </c>
      <c r="K154" s="57">
        <f t="shared" si="38"/>
        <v>81</v>
      </c>
      <c r="L154" s="63">
        <f t="shared" si="39"/>
        <v>24</v>
      </c>
      <c r="M154" s="57">
        <f t="shared" si="40"/>
        <v>111</v>
      </c>
      <c r="N154" s="63">
        <f t="shared" si="53"/>
        <v>24</v>
      </c>
      <c r="O154" s="57">
        <f t="shared" si="54"/>
        <v>107</v>
      </c>
      <c r="P154" s="63">
        <f t="shared" si="51"/>
        <v>25</v>
      </c>
      <c r="Q154" s="57">
        <f t="shared" si="55"/>
        <v>27</v>
      </c>
    </row>
    <row r="155" spans="1:17" x14ac:dyDescent="0.25">
      <c r="A155" s="24">
        <f t="shared" si="44"/>
        <v>45880</v>
      </c>
      <c r="B155" s="1">
        <f t="shared" si="45"/>
        <v>79</v>
      </c>
      <c r="C155" s="1">
        <f t="shared" si="46"/>
        <v>16</v>
      </c>
      <c r="E155" s="1" t="s">
        <v>76</v>
      </c>
      <c r="F155" s="55">
        <f t="shared" si="47"/>
        <v>25</v>
      </c>
      <c r="G155" s="57">
        <f t="shared" si="50"/>
        <v>66</v>
      </c>
      <c r="H155" s="63">
        <f t="shared" si="48"/>
        <v>25</v>
      </c>
      <c r="I155" s="57">
        <f t="shared" si="52"/>
        <v>43</v>
      </c>
      <c r="J155" s="63">
        <f t="shared" si="49"/>
        <v>24</v>
      </c>
      <c r="K155" s="57">
        <f t="shared" si="38"/>
        <v>88</v>
      </c>
      <c r="L155" s="63">
        <f t="shared" si="39"/>
        <v>25</v>
      </c>
      <c r="M155" s="57">
        <f t="shared" si="40"/>
        <v>6</v>
      </c>
      <c r="N155" s="63">
        <f t="shared" si="53"/>
        <v>25</v>
      </c>
      <c r="O155" s="57">
        <f t="shared" si="54"/>
        <v>2</v>
      </c>
      <c r="P155" s="63">
        <f t="shared" si="51"/>
        <v>25</v>
      </c>
      <c r="Q155" s="57">
        <f t="shared" si="55"/>
        <v>34</v>
      </c>
    </row>
    <row r="156" spans="1:17" x14ac:dyDescent="0.25">
      <c r="A156" s="24">
        <f t="shared" si="44"/>
        <v>45887</v>
      </c>
      <c r="B156" s="1">
        <f t="shared" si="45"/>
        <v>80</v>
      </c>
      <c r="C156" s="1">
        <f t="shared" si="46"/>
        <v>1</v>
      </c>
      <c r="E156" s="1" t="s">
        <v>76</v>
      </c>
      <c r="F156" s="55">
        <f t="shared" si="47"/>
        <v>25</v>
      </c>
      <c r="G156" s="57">
        <f t="shared" si="50"/>
        <v>73</v>
      </c>
      <c r="H156" s="63">
        <f t="shared" si="48"/>
        <v>25</v>
      </c>
      <c r="I156" s="57">
        <f t="shared" si="52"/>
        <v>50</v>
      </c>
      <c r="J156" s="63">
        <f t="shared" si="49"/>
        <v>24</v>
      </c>
      <c r="K156" s="57">
        <f t="shared" si="38"/>
        <v>95</v>
      </c>
      <c r="L156" s="63">
        <f t="shared" si="39"/>
        <v>25</v>
      </c>
      <c r="M156" s="57">
        <f t="shared" si="40"/>
        <v>13</v>
      </c>
      <c r="N156" s="63">
        <f t="shared" si="53"/>
        <v>25</v>
      </c>
      <c r="O156" s="57">
        <f t="shared" si="54"/>
        <v>9</v>
      </c>
      <c r="P156" s="63">
        <f t="shared" si="51"/>
        <v>25</v>
      </c>
      <c r="Q156" s="57">
        <f t="shared" si="55"/>
        <v>41</v>
      </c>
    </row>
    <row r="157" spans="1:17" x14ac:dyDescent="0.25">
      <c r="A157" s="24">
        <f t="shared" si="44"/>
        <v>45894</v>
      </c>
      <c r="B157" s="1">
        <f t="shared" si="45"/>
        <v>80</v>
      </c>
      <c r="C157" s="1">
        <f t="shared" si="46"/>
        <v>2</v>
      </c>
      <c r="E157" s="1" t="s">
        <v>76</v>
      </c>
      <c r="F157" s="55">
        <f t="shared" si="47"/>
        <v>25</v>
      </c>
      <c r="G157" s="57">
        <f t="shared" si="50"/>
        <v>80</v>
      </c>
      <c r="H157" s="63">
        <f t="shared" si="48"/>
        <v>25</v>
      </c>
      <c r="I157" s="57">
        <f t="shared" si="52"/>
        <v>57</v>
      </c>
      <c r="J157" s="63">
        <f t="shared" si="49"/>
        <v>24</v>
      </c>
      <c r="K157" s="57">
        <f t="shared" si="38"/>
        <v>102</v>
      </c>
      <c r="L157" s="63">
        <f t="shared" si="39"/>
        <v>25</v>
      </c>
      <c r="M157" s="57">
        <f t="shared" si="40"/>
        <v>20</v>
      </c>
      <c r="N157" s="63">
        <f t="shared" si="53"/>
        <v>25</v>
      </c>
      <c r="O157" s="57">
        <f t="shared" si="54"/>
        <v>16</v>
      </c>
      <c r="P157" s="63">
        <f t="shared" si="51"/>
        <v>25</v>
      </c>
      <c r="Q157" s="57">
        <f t="shared" si="55"/>
        <v>48</v>
      </c>
    </row>
    <row r="158" spans="1:17" x14ac:dyDescent="0.25">
      <c r="A158" s="24">
        <f t="shared" si="44"/>
        <v>45901</v>
      </c>
      <c r="B158" s="1">
        <f t="shared" si="45"/>
        <v>80</v>
      </c>
      <c r="C158" s="1">
        <f t="shared" si="46"/>
        <v>3</v>
      </c>
      <c r="E158" s="1" t="s">
        <v>76</v>
      </c>
      <c r="F158" s="55">
        <f t="shared" si="47"/>
        <v>25</v>
      </c>
      <c r="G158" s="57">
        <f t="shared" si="50"/>
        <v>87</v>
      </c>
      <c r="H158" s="63">
        <f t="shared" si="48"/>
        <v>25</v>
      </c>
      <c r="I158" s="57">
        <f t="shared" si="52"/>
        <v>64</v>
      </c>
      <c r="J158" s="63">
        <f t="shared" si="49"/>
        <v>24</v>
      </c>
      <c r="K158" s="57">
        <f t="shared" si="38"/>
        <v>109</v>
      </c>
      <c r="L158" s="63">
        <f t="shared" si="39"/>
        <v>25</v>
      </c>
      <c r="M158" s="57">
        <f t="shared" si="40"/>
        <v>27</v>
      </c>
      <c r="N158" s="63">
        <f t="shared" si="53"/>
        <v>25</v>
      </c>
      <c r="O158" s="57">
        <f t="shared" si="54"/>
        <v>23</v>
      </c>
      <c r="P158" s="63">
        <f t="shared" si="51"/>
        <v>25</v>
      </c>
      <c r="Q158" s="57">
        <f t="shared" si="55"/>
        <v>55</v>
      </c>
    </row>
    <row r="159" spans="1:17" x14ac:dyDescent="0.25">
      <c r="A159" s="24">
        <f t="shared" si="44"/>
        <v>45908</v>
      </c>
      <c r="B159" s="1">
        <f t="shared" si="45"/>
        <v>80</v>
      </c>
      <c r="C159" s="1">
        <f t="shared" si="46"/>
        <v>4</v>
      </c>
      <c r="E159" s="1" t="s">
        <v>76</v>
      </c>
      <c r="F159" s="55">
        <f t="shared" si="47"/>
        <v>25</v>
      </c>
      <c r="G159" s="57">
        <f t="shared" si="50"/>
        <v>94</v>
      </c>
      <c r="H159" s="63">
        <f t="shared" si="48"/>
        <v>25</v>
      </c>
      <c r="I159" s="57">
        <f t="shared" si="52"/>
        <v>71</v>
      </c>
      <c r="J159" s="63">
        <f t="shared" si="49"/>
        <v>25</v>
      </c>
      <c r="K159" s="57">
        <f t="shared" si="38"/>
        <v>4</v>
      </c>
      <c r="L159" s="63">
        <f t="shared" si="39"/>
        <v>25</v>
      </c>
      <c r="M159" s="57">
        <f t="shared" si="40"/>
        <v>34</v>
      </c>
      <c r="N159" s="63">
        <f t="shared" si="53"/>
        <v>25</v>
      </c>
      <c r="O159" s="57">
        <f t="shared" si="54"/>
        <v>30</v>
      </c>
      <c r="P159" s="63">
        <f t="shared" si="51"/>
        <v>25</v>
      </c>
      <c r="Q159" s="57">
        <f t="shared" si="55"/>
        <v>62</v>
      </c>
    </row>
    <row r="160" spans="1:17" x14ac:dyDescent="0.25">
      <c r="A160" s="24">
        <f t="shared" si="44"/>
        <v>45915</v>
      </c>
      <c r="B160" s="1">
        <f t="shared" si="45"/>
        <v>80</v>
      </c>
      <c r="C160" s="1">
        <f t="shared" si="46"/>
        <v>5</v>
      </c>
      <c r="E160" s="1" t="s">
        <v>76</v>
      </c>
      <c r="F160" s="55">
        <f t="shared" si="47"/>
        <v>25</v>
      </c>
      <c r="G160" s="57">
        <f t="shared" si="50"/>
        <v>101</v>
      </c>
      <c r="H160" s="63">
        <f t="shared" si="48"/>
        <v>25</v>
      </c>
      <c r="I160" s="57">
        <f t="shared" si="52"/>
        <v>78</v>
      </c>
      <c r="J160" s="63">
        <f t="shared" si="49"/>
        <v>25</v>
      </c>
      <c r="K160" s="57">
        <f t="shared" ref="K160:K181" si="56">IF(K159+7&gt;112,K159+7-112,K159+7)</f>
        <v>11</v>
      </c>
      <c r="L160" s="63">
        <f t="shared" ref="L160:L173" si="57">IF(M159+7&gt;112,L159+1,L159)</f>
        <v>25</v>
      </c>
      <c r="M160" s="57">
        <f t="shared" ref="M160:M181" si="58">IF(M159+7&gt;112,M159+7-112,M159+7)</f>
        <v>41</v>
      </c>
      <c r="N160" s="63">
        <f t="shared" si="53"/>
        <v>25</v>
      </c>
      <c r="O160" s="57">
        <f t="shared" si="54"/>
        <v>37</v>
      </c>
      <c r="P160" s="63">
        <f t="shared" si="51"/>
        <v>25</v>
      </c>
      <c r="Q160" s="57">
        <f t="shared" si="55"/>
        <v>69</v>
      </c>
    </row>
    <row r="161" spans="1:17" x14ac:dyDescent="0.25">
      <c r="A161" s="24">
        <f t="shared" si="44"/>
        <v>45922</v>
      </c>
      <c r="B161" s="1">
        <f t="shared" si="45"/>
        <v>80</v>
      </c>
      <c r="C161" s="1">
        <f t="shared" si="46"/>
        <v>6</v>
      </c>
      <c r="E161" s="1" t="s">
        <v>77</v>
      </c>
      <c r="F161" s="55">
        <f t="shared" si="47"/>
        <v>25</v>
      </c>
      <c r="G161" s="57">
        <f t="shared" si="50"/>
        <v>108</v>
      </c>
      <c r="H161" s="63">
        <f t="shared" si="48"/>
        <v>25</v>
      </c>
      <c r="I161" s="57">
        <f t="shared" si="52"/>
        <v>85</v>
      </c>
      <c r="J161" s="63">
        <f t="shared" si="49"/>
        <v>25</v>
      </c>
      <c r="K161" s="57">
        <f t="shared" si="56"/>
        <v>18</v>
      </c>
      <c r="L161" s="63">
        <f t="shared" si="57"/>
        <v>25</v>
      </c>
      <c r="M161" s="57">
        <f t="shared" si="58"/>
        <v>48</v>
      </c>
      <c r="N161" s="63">
        <f t="shared" si="53"/>
        <v>25</v>
      </c>
      <c r="O161" s="57">
        <f t="shared" si="54"/>
        <v>44</v>
      </c>
      <c r="P161" s="63">
        <f t="shared" si="51"/>
        <v>25</v>
      </c>
      <c r="Q161" s="57">
        <f t="shared" si="55"/>
        <v>76</v>
      </c>
    </row>
    <row r="162" spans="1:17" x14ac:dyDescent="0.25">
      <c r="A162" s="24">
        <f t="shared" si="44"/>
        <v>45929</v>
      </c>
      <c r="B162" s="1">
        <f t="shared" si="45"/>
        <v>80</v>
      </c>
      <c r="C162" s="1">
        <f t="shared" si="46"/>
        <v>7</v>
      </c>
      <c r="E162" s="1" t="s">
        <v>77</v>
      </c>
      <c r="F162" s="55">
        <f t="shared" si="47"/>
        <v>26</v>
      </c>
      <c r="G162" s="57">
        <f t="shared" si="50"/>
        <v>3</v>
      </c>
      <c r="H162" s="63">
        <f t="shared" si="48"/>
        <v>25</v>
      </c>
      <c r="I162" s="57">
        <f t="shared" si="52"/>
        <v>92</v>
      </c>
      <c r="J162" s="63">
        <f t="shared" si="49"/>
        <v>25</v>
      </c>
      <c r="K162" s="57">
        <f t="shared" si="56"/>
        <v>25</v>
      </c>
      <c r="L162" s="63">
        <f t="shared" si="57"/>
        <v>25</v>
      </c>
      <c r="M162" s="57">
        <f t="shared" si="58"/>
        <v>55</v>
      </c>
      <c r="N162" s="63">
        <f t="shared" si="53"/>
        <v>25</v>
      </c>
      <c r="O162" s="57">
        <f t="shared" si="54"/>
        <v>51</v>
      </c>
      <c r="P162" s="63">
        <f t="shared" si="51"/>
        <v>25</v>
      </c>
      <c r="Q162" s="57">
        <f t="shared" si="55"/>
        <v>83</v>
      </c>
    </row>
    <row r="163" spans="1:17" x14ac:dyDescent="0.25">
      <c r="A163" s="24">
        <f t="shared" si="44"/>
        <v>45936</v>
      </c>
      <c r="B163" s="1">
        <f t="shared" si="45"/>
        <v>80</v>
      </c>
      <c r="C163" s="1">
        <f t="shared" si="46"/>
        <v>8</v>
      </c>
      <c r="E163" s="1" t="s">
        <v>77</v>
      </c>
      <c r="F163" s="55">
        <f t="shared" si="47"/>
        <v>26</v>
      </c>
      <c r="G163" s="57">
        <f t="shared" si="50"/>
        <v>10</v>
      </c>
      <c r="H163" s="63">
        <f t="shared" si="48"/>
        <v>25</v>
      </c>
      <c r="I163" s="57">
        <f t="shared" si="52"/>
        <v>99</v>
      </c>
      <c r="J163" s="63">
        <f t="shared" si="49"/>
        <v>25</v>
      </c>
      <c r="K163" s="57">
        <f t="shared" si="56"/>
        <v>32</v>
      </c>
      <c r="L163" s="63">
        <f t="shared" si="57"/>
        <v>25</v>
      </c>
      <c r="M163" s="57">
        <f t="shared" si="58"/>
        <v>62</v>
      </c>
      <c r="N163" s="63">
        <f t="shared" si="53"/>
        <v>25</v>
      </c>
      <c r="O163" s="57">
        <f t="shared" si="54"/>
        <v>58</v>
      </c>
      <c r="P163" s="63">
        <f t="shared" si="51"/>
        <v>25</v>
      </c>
      <c r="Q163" s="57">
        <f t="shared" si="55"/>
        <v>90</v>
      </c>
    </row>
    <row r="164" spans="1:17" x14ac:dyDescent="0.25">
      <c r="A164" s="24">
        <f t="shared" si="44"/>
        <v>45943</v>
      </c>
      <c r="B164" s="1">
        <f t="shared" si="45"/>
        <v>80</v>
      </c>
      <c r="C164" s="1">
        <f t="shared" si="46"/>
        <v>9</v>
      </c>
      <c r="E164" s="1" t="s">
        <v>77</v>
      </c>
      <c r="F164" s="55">
        <f t="shared" si="47"/>
        <v>26</v>
      </c>
      <c r="G164" s="57">
        <f t="shared" si="50"/>
        <v>17</v>
      </c>
      <c r="H164" s="63">
        <f t="shared" si="48"/>
        <v>25</v>
      </c>
      <c r="I164" s="57">
        <f t="shared" si="52"/>
        <v>106</v>
      </c>
      <c r="J164" s="63">
        <f t="shared" si="49"/>
        <v>25</v>
      </c>
      <c r="K164" s="57">
        <f t="shared" si="56"/>
        <v>39</v>
      </c>
      <c r="L164" s="63">
        <f t="shared" si="57"/>
        <v>25</v>
      </c>
      <c r="M164" s="57">
        <f t="shared" si="58"/>
        <v>69</v>
      </c>
      <c r="N164" s="63">
        <f t="shared" si="53"/>
        <v>25</v>
      </c>
      <c r="O164" s="57">
        <f t="shared" si="54"/>
        <v>65</v>
      </c>
      <c r="P164" s="63">
        <f t="shared" si="51"/>
        <v>25</v>
      </c>
      <c r="Q164" s="57">
        <f t="shared" si="55"/>
        <v>97</v>
      </c>
    </row>
    <row r="165" spans="1:17" x14ac:dyDescent="0.25">
      <c r="A165" s="24">
        <f t="shared" si="44"/>
        <v>45950</v>
      </c>
      <c r="B165" s="1">
        <f t="shared" si="45"/>
        <v>80</v>
      </c>
      <c r="C165" s="1">
        <f t="shared" si="46"/>
        <v>10</v>
      </c>
      <c r="E165" s="1" t="s">
        <v>77</v>
      </c>
      <c r="F165" s="55">
        <f t="shared" si="47"/>
        <v>26</v>
      </c>
      <c r="G165" s="57">
        <f t="shared" si="50"/>
        <v>24</v>
      </c>
      <c r="H165" s="63">
        <f t="shared" si="48"/>
        <v>26</v>
      </c>
      <c r="I165" s="57">
        <f t="shared" si="52"/>
        <v>1</v>
      </c>
      <c r="J165" s="63">
        <f t="shared" si="49"/>
        <v>25</v>
      </c>
      <c r="K165" s="57">
        <f t="shared" si="56"/>
        <v>46</v>
      </c>
      <c r="L165" s="63">
        <f t="shared" si="57"/>
        <v>25</v>
      </c>
      <c r="M165" s="57">
        <f t="shared" si="58"/>
        <v>76</v>
      </c>
      <c r="N165" s="63">
        <f t="shared" si="53"/>
        <v>25</v>
      </c>
      <c r="O165" s="57">
        <f t="shared" si="54"/>
        <v>72</v>
      </c>
      <c r="P165" s="63">
        <f t="shared" si="51"/>
        <v>25</v>
      </c>
      <c r="Q165" s="57">
        <f t="shared" si="55"/>
        <v>104</v>
      </c>
    </row>
    <row r="166" spans="1:17" x14ac:dyDescent="0.25">
      <c r="A166" s="24">
        <f t="shared" si="44"/>
        <v>45957</v>
      </c>
      <c r="B166" s="1">
        <f t="shared" si="45"/>
        <v>80</v>
      </c>
      <c r="C166" s="1">
        <f t="shared" si="46"/>
        <v>11</v>
      </c>
      <c r="E166" s="1" t="s">
        <v>77</v>
      </c>
      <c r="F166" s="55">
        <f t="shared" si="47"/>
        <v>26</v>
      </c>
      <c r="G166" s="57">
        <f t="shared" si="50"/>
        <v>31</v>
      </c>
      <c r="H166" s="63">
        <f t="shared" si="48"/>
        <v>26</v>
      </c>
      <c r="I166" s="57">
        <f t="shared" si="52"/>
        <v>8</v>
      </c>
      <c r="J166" s="63">
        <f t="shared" si="49"/>
        <v>25</v>
      </c>
      <c r="K166" s="57">
        <f t="shared" si="56"/>
        <v>53</v>
      </c>
      <c r="L166" s="63">
        <f t="shared" si="57"/>
        <v>25</v>
      </c>
      <c r="M166" s="57">
        <f t="shared" si="58"/>
        <v>83</v>
      </c>
      <c r="N166" s="63">
        <f t="shared" si="53"/>
        <v>25</v>
      </c>
      <c r="O166" s="57">
        <f t="shared" si="54"/>
        <v>79</v>
      </c>
      <c r="P166" s="63">
        <f t="shared" si="51"/>
        <v>25</v>
      </c>
      <c r="Q166" s="57">
        <f t="shared" si="55"/>
        <v>111</v>
      </c>
    </row>
    <row r="167" spans="1:17" x14ac:dyDescent="0.25">
      <c r="A167" s="24">
        <f t="shared" si="44"/>
        <v>45964</v>
      </c>
      <c r="B167" s="1">
        <f t="shared" si="45"/>
        <v>80</v>
      </c>
      <c r="C167" s="1">
        <f t="shared" si="46"/>
        <v>12</v>
      </c>
      <c r="E167" s="1" t="s">
        <v>77</v>
      </c>
      <c r="F167" s="55">
        <f t="shared" si="47"/>
        <v>26</v>
      </c>
      <c r="G167" s="57">
        <f t="shared" si="50"/>
        <v>38</v>
      </c>
      <c r="H167" s="63">
        <f t="shared" si="48"/>
        <v>26</v>
      </c>
      <c r="I167" s="57">
        <f t="shared" si="52"/>
        <v>15</v>
      </c>
      <c r="J167" s="63">
        <f t="shared" si="49"/>
        <v>25</v>
      </c>
      <c r="K167" s="57">
        <f t="shared" si="56"/>
        <v>60</v>
      </c>
      <c r="L167" s="63">
        <f t="shared" si="57"/>
        <v>25</v>
      </c>
      <c r="M167" s="57">
        <f t="shared" si="58"/>
        <v>90</v>
      </c>
      <c r="N167" s="63">
        <f t="shared" si="53"/>
        <v>25</v>
      </c>
      <c r="O167" s="57">
        <f t="shared" si="54"/>
        <v>86</v>
      </c>
      <c r="P167" s="63">
        <f t="shared" si="51"/>
        <v>26</v>
      </c>
      <c r="Q167" s="57">
        <f t="shared" si="55"/>
        <v>6</v>
      </c>
    </row>
    <row r="168" spans="1:17" x14ac:dyDescent="0.25">
      <c r="A168" s="24">
        <f t="shared" si="44"/>
        <v>45971</v>
      </c>
      <c r="B168" s="1">
        <f t="shared" si="45"/>
        <v>80</v>
      </c>
      <c r="C168" s="1">
        <f t="shared" si="46"/>
        <v>13</v>
      </c>
      <c r="E168" s="1" t="s">
        <v>77</v>
      </c>
      <c r="F168" s="55">
        <f t="shared" si="47"/>
        <v>26</v>
      </c>
      <c r="G168" s="57">
        <f t="shared" si="50"/>
        <v>45</v>
      </c>
      <c r="H168" s="63">
        <f t="shared" si="48"/>
        <v>26</v>
      </c>
      <c r="I168" s="57">
        <f t="shared" si="52"/>
        <v>22</v>
      </c>
      <c r="J168" s="63">
        <f t="shared" si="49"/>
        <v>25</v>
      </c>
      <c r="K168" s="57">
        <f t="shared" si="56"/>
        <v>67</v>
      </c>
      <c r="L168" s="63">
        <f t="shared" si="57"/>
        <v>25</v>
      </c>
      <c r="M168" s="57">
        <f t="shared" si="58"/>
        <v>97</v>
      </c>
      <c r="N168" s="63">
        <f t="shared" si="53"/>
        <v>25</v>
      </c>
      <c r="O168" s="57">
        <f t="shared" si="54"/>
        <v>93</v>
      </c>
      <c r="P168" s="63">
        <f t="shared" si="51"/>
        <v>26</v>
      </c>
      <c r="Q168" s="57">
        <f t="shared" si="55"/>
        <v>13</v>
      </c>
    </row>
    <row r="169" spans="1:17" x14ac:dyDescent="0.25">
      <c r="A169" s="24">
        <f t="shared" si="44"/>
        <v>45978</v>
      </c>
      <c r="B169" s="1">
        <f t="shared" si="45"/>
        <v>80</v>
      </c>
      <c r="C169" s="1">
        <f t="shared" si="46"/>
        <v>14</v>
      </c>
      <c r="E169" s="1" t="s">
        <v>77</v>
      </c>
      <c r="F169" s="55">
        <f t="shared" si="47"/>
        <v>26</v>
      </c>
      <c r="G169" s="57">
        <f t="shared" si="50"/>
        <v>52</v>
      </c>
      <c r="H169" s="63">
        <f t="shared" si="48"/>
        <v>26</v>
      </c>
      <c r="I169" s="57">
        <f t="shared" si="52"/>
        <v>29</v>
      </c>
      <c r="J169" s="63">
        <f t="shared" si="49"/>
        <v>25</v>
      </c>
      <c r="K169" s="57">
        <f t="shared" si="56"/>
        <v>74</v>
      </c>
      <c r="L169" s="63">
        <f t="shared" si="57"/>
        <v>25</v>
      </c>
      <c r="M169" s="57">
        <f t="shared" si="58"/>
        <v>104</v>
      </c>
      <c r="N169" s="63">
        <f t="shared" si="53"/>
        <v>25</v>
      </c>
      <c r="O169" s="57">
        <f t="shared" si="54"/>
        <v>100</v>
      </c>
      <c r="P169" s="63">
        <f t="shared" si="51"/>
        <v>26</v>
      </c>
      <c r="Q169" s="57">
        <f t="shared" si="55"/>
        <v>20</v>
      </c>
    </row>
    <row r="170" spans="1:17" x14ac:dyDescent="0.25">
      <c r="A170" s="24">
        <f t="shared" si="44"/>
        <v>45985</v>
      </c>
      <c r="B170" s="1">
        <f t="shared" si="45"/>
        <v>80</v>
      </c>
      <c r="C170" s="1">
        <f t="shared" si="46"/>
        <v>15</v>
      </c>
      <c r="E170" s="1" t="s">
        <v>77</v>
      </c>
      <c r="F170" s="55">
        <f t="shared" si="47"/>
        <v>26</v>
      </c>
      <c r="G170" s="57">
        <f t="shared" si="50"/>
        <v>59</v>
      </c>
      <c r="H170" s="63">
        <f t="shared" si="48"/>
        <v>26</v>
      </c>
      <c r="I170" s="57">
        <f t="shared" si="52"/>
        <v>36</v>
      </c>
      <c r="J170" s="63">
        <f t="shared" si="49"/>
        <v>25</v>
      </c>
      <c r="K170" s="57">
        <f t="shared" si="56"/>
        <v>81</v>
      </c>
      <c r="L170" s="63">
        <f t="shared" si="57"/>
        <v>25</v>
      </c>
      <c r="M170" s="57">
        <f t="shared" si="58"/>
        <v>111</v>
      </c>
      <c r="N170" s="63">
        <f t="shared" si="53"/>
        <v>25</v>
      </c>
      <c r="O170" s="57">
        <f t="shared" si="54"/>
        <v>107</v>
      </c>
      <c r="P170" s="63">
        <f t="shared" si="51"/>
        <v>26</v>
      </c>
      <c r="Q170" s="57">
        <f t="shared" si="55"/>
        <v>27</v>
      </c>
    </row>
    <row r="171" spans="1:17" x14ac:dyDescent="0.25">
      <c r="A171" s="24">
        <f t="shared" si="44"/>
        <v>45992</v>
      </c>
      <c r="B171" s="1">
        <f t="shared" si="45"/>
        <v>80</v>
      </c>
      <c r="C171" s="1">
        <f t="shared" si="46"/>
        <v>16</v>
      </c>
      <c r="E171" s="1" t="s">
        <v>77</v>
      </c>
      <c r="F171" s="55">
        <f t="shared" si="47"/>
        <v>26</v>
      </c>
      <c r="G171" s="57">
        <f t="shared" si="50"/>
        <v>66</v>
      </c>
      <c r="H171" s="63">
        <f t="shared" si="48"/>
        <v>26</v>
      </c>
      <c r="I171" s="57">
        <f t="shared" si="52"/>
        <v>43</v>
      </c>
      <c r="J171" s="63">
        <f t="shared" si="49"/>
        <v>25</v>
      </c>
      <c r="K171" s="57">
        <f t="shared" si="56"/>
        <v>88</v>
      </c>
      <c r="L171" s="63">
        <f t="shared" si="57"/>
        <v>26</v>
      </c>
      <c r="M171" s="57">
        <f t="shared" si="58"/>
        <v>6</v>
      </c>
      <c r="N171" s="63">
        <f t="shared" si="53"/>
        <v>26</v>
      </c>
      <c r="O171" s="57">
        <f t="shared" si="54"/>
        <v>2</v>
      </c>
      <c r="P171" s="63">
        <f t="shared" si="51"/>
        <v>26</v>
      </c>
      <c r="Q171" s="57">
        <f t="shared" si="55"/>
        <v>34</v>
      </c>
    </row>
    <row r="172" spans="1:17" x14ac:dyDescent="0.25">
      <c r="A172" s="24">
        <f t="shared" si="44"/>
        <v>45999</v>
      </c>
      <c r="B172" s="1">
        <f t="shared" si="45"/>
        <v>81</v>
      </c>
      <c r="C172" s="1">
        <f t="shared" si="46"/>
        <v>1</v>
      </c>
      <c r="E172" s="1" t="s">
        <v>77</v>
      </c>
      <c r="F172" s="55">
        <f t="shared" si="47"/>
        <v>26</v>
      </c>
      <c r="G172" s="57">
        <f t="shared" si="50"/>
        <v>73</v>
      </c>
      <c r="H172" s="63">
        <f t="shared" si="48"/>
        <v>26</v>
      </c>
      <c r="I172" s="57">
        <f t="shared" si="52"/>
        <v>50</v>
      </c>
      <c r="J172" s="63">
        <f t="shared" si="49"/>
        <v>25</v>
      </c>
      <c r="K172" s="57">
        <f t="shared" si="56"/>
        <v>95</v>
      </c>
      <c r="L172" s="63">
        <f t="shared" si="57"/>
        <v>26</v>
      </c>
      <c r="M172" s="57">
        <f t="shared" si="58"/>
        <v>13</v>
      </c>
      <c r="N172" s="63">
        <f t="shared" si="53"/>
        <v>26</v>
      </c>
      <c r="O172" s="57">
        <f t="shared" si="54"/>
        <v>9</v>
      </c>
      <c r="P172" s="63">
        <f t="shared" si="51"/>
        <v>26</v>
      </c>
      <c r="Q172" s="57">
        <f t="shared" si="55"/>
        <v>41</v>
      </c>
    </row>
    <row r="173" spans="1:17" x14ac:dyDescent="0.25">
      <c r="A173" s="24">
        <f t="shared" si="44"/>
        <v>46006</v>
      </c>
      <c r="B173" s="1">
        <f t="shared" si="45"/>
        <v>81</v>
      </c>
      <c r="C173" s="1">
        <f t="shared" si="46"/>
        <v>2</v>
      </c>
      <c r="E173" s="1" t="s">
        <v>77</v>
      </c>
      <c r="F173" s="55">
        <f t="shared" si="47"/>
        <v>26</v>
      </c>
      <c r="G173" s="57">
        <f t="shared" si="50"/>
        <v>80</v>
      </c>
      <c r="H173" s="63">
        <f t="shared" si="48"/>
        <v>26</v>
      </c>
      <c r="I173" s="57">
        <f t="shared" si="52"/>
        <v>57</v>
      </c>
      <c r="J173" s="63">
        <f t="shared" si="49"/>
        <v>25</v>
      </c>
      <c r="K173" s="57">
        <f t="shared" si="56"/>
        <v>102</v>
      </c>
      <c r="L173" s="63">
        <f t="shared" si="57"/>
        <v>26</v>
      </c>
      <c r="M173" s="57">
        <f t="shared" si="58"/>
        <v>20</v>
      </c>
      <c r="N173" s="63">
        <f t="shared" si="53"/>
        <v>26</v>
      </c>
      <c r="O173" s="57">
        <f t="shared" si="54"/>
        <v>16</v>
      </c>
      <c r="P173" s="63">
        <f t="shared" si="51"/>
        <v>26</v>
      </c>
      <c r="Q173" s="57">
        <f t="shared" si="55"/>
        <v>48</v>
      </c>
    </row>
    <row r="174" spans="1:17" x14ac:dyDescent="0.25">
      <c r="A174" s="24">
        <f t="shared" si="44"/>
        <v>46013</v>
      </c>
      <c r="B174" s="1">
        <f t="shared" si="45"/>
        <v>81</v>
      </c>
      <c r="C174" s="1">
        <f t="shared" si="46"/>
        <v>3</v>
      </c>
      <c r="E174" s="1" t="s">
        <v>77</v>
      </c>
      <c r="F174" s="55">
        <f t="shared" ref="F174:F181" si="59">IF(G173+7&gt;112,F173+1,F173)</f>
        <v>26</v>
      </c>
      <c r="G174" s="57">
        <f t="shared" si="50"/>
        <v>87</v>
      </c>
      <c r="H174" s="63">
        <f t="shared" ref="H174:H181" si="60">IF(I173+7&gt;112,H173+1,H173)</f>
        <v>26</v>
      </c>
      <c r="I174" s="57">
        <f t="shared" si="52"/>
        <v>64</v>
      </c>
      <c r="J174" s="63">
        <f t="shared" ref="J174:J181" si="61">IF(K173+7&gt;112,J173+1,J173)</f>
        <v>25</v>
      </c>
      <c r="K174" s="57">
        <f t="shared" si="56"/>
        <v>109</v>
      </c>
      <c r="L174" s="63">
        <f t="shared" ref="L174:L181" si="62">IF(M173+7&gt;112,L173+1,L173)</f>
        <v>26</v>
      </c>
      <c r="M174" s="57">
        <f t="shared" si="58"/>
        <v>27</v>
      </c>
      <c r="N174" s="63">
        <f t="shared" ref="N174:N181" si="63">IF(O173+7&gt;112,N173+1,N173)</f>
        <v>26</v>
      </c>
      <c r="O174" s="57">
        <f t="shared" si="54"/>
        <v>23</v>
      </c>
      <c r="P174" s="63">
        <f t="shared" si="51"/>
        <v>26</v>
      </c>
      <c r="Q174" s="57">
        <f t="shared" si="55"/>
        <v>55</v>
      </c>
    </row>
    <row r="175" spans="1:17" x14ac:dyDescent="0.25">
      <c r="A175" s="24">
        <f t="shared" si="44"/>
        <v>46020</v>
      </c>
      <c r="B175" s="1">
        <f t="shared" si="45"/>
        <v>81</v>
      </c>
      <c r="C175" s="1">
        <f t="shared" si="46"/>
        <v>4</v>
      </c>
      <c r="E175" s="1" t="s">
        <v>77</v>
      </c>
      <c r="F175" s="55">
        <f t="shared" si="59"/>
        <v>26</v>
      </c>
      <c r="G175" s="57">
        <f t="shared" si="50"/>
        <v>94</v>
      </c>
      <c r="H175" s="63">
        <f t="shared" si="60"/>
        <v>26</v>
      </c>
      <c r="I175" s="57">
        <f t="shared" si="52"/>
        <v>71</v>
      </c>
      <c r="J175" s="63">
        <f t="shared" si="61"/>
        <v>26</v>
      </c>
      <c r="K175" s="57">
        <f t="shared" si="56"/>
        <v>4</v>
      </c>
      <c r="L175" s="63">
        <f t="shared" si="62"/>
        <v>26</v>
      </c>
      <c r="M175" s="57">
        <f t="shared" si="58"/>
        <v>34</v>
      </c>
      <c r="N175" s="63">
        <f t="shared" si="63"/>
        <v>26</v>
      </c>
      <c r="O175" s="57">
        <f t="shared" si="54"/>
        <v>30</v>
      </c>
      <c r="P175" s="63">
        <f t="shared" si="51"/>
        <v>26</v>
      </c>
      <c r="Q175" s="57">
        <f t="shared" si="55"/>
        <v>62</v>
      </c>
    </row>
    <row r="176" spans="1:17" x14ac:dyDescent="0.25">
      <c r="A176" s="24">
        <f t="shared" si="44"/>
        <v>46027</v>
      </c>
      <c r="B176" s="1">
        <f t="shared" si="45"/>
        <v>81</v>
      </c>
      <c r="C176" s="1">
        <f t="shared" si="46"/>
        <v>5</v>
      </c>
      <c r="E176" s="1" t="s">
        <v>77</v>
      </c>
      <c r="F176" s="55">
        <f t="shared" si="59"/>
        <v>26</v>
      </c>
      <c r="G176" s="57">
        <f t="shared" si="50"/>
        <v>101</v>
      </c>
      <c r="H176" s="63">
        <f t="shared" si="60"/>
        <v>26</v>
      </c>
      <c r="I176" s="57">
        <f t="shared" si="52"/>
        <v>78</v>
      </c>
      <c r="J176" s="63">
        <f t="shared" si="61"/>
        <v>26</v>
      </c>
      <c r="K176" s="57">
        <f t="shared" si="56"/>
        <v>11</v>
      </c>
      <c r="L176" s="63">
        <f t="shared" si="62"/>
        <v>26</v>
      </c>
      <c r="M176" s="57">
        <f t="shared" si="58"/>
        <v>41</v>
      </c>
      <c r="N176" s="63">
        <f t="shared" si="63"/>
        <v>26</v>
      </c>
      <c r="O176" s="57">
        <f t="shared" si="54"/>
        <v>37</v>
      </c>
      <c r="P176" s="63">
        <f t="shared" si="51"/>
        <v>26</v>
      </c>
      <c r="Q176" s="57">
        <f t="shared" si="55"/>
        <v>69</v>
      </c>
    </row>
    <row r="177" spans="1:3" x14ac:dyDescent="0.25">
      <c r="A177" s="24">
        <f t="shared" si="44"/>
        <v>46034</v>
      </c>
      <c r="B177" s="1">
        <f t="shared" si="45"/>
        <v>81</v>
      </c>
      <c r="C177" s="1">
        <f t="shared" si="46"/>
        <v>6</v>
      </c>
    </row>
    <row r="178" spans="1:3" x14ac:dyDescent="0.25">
      <c r="A178" s="24">
        <f t="shared" si="44"/>
        <v>46041</v>
      </c>
      <c r="B178" s="1">
        <f t="shared" si="45"/>
        <v>81</v>
      </c>
      <c r="C178" s="1">
        <f t="shared" si="46"/>
        <v>7</v>
      </c>
    </row>
    <row r="179" spans="1:3" x14ac:dyDescent="0.25">
      <c r="A179" s="24">
        <f t="shared" si="44"/>
        <v>46048</v>
      </c>
      <c r="B179" s="1">
        <f t="shared" si="45"/>
        <v>81</v>
      </c>
      <c r="C179" s="1">
        <f t="shared" si="46"/>
        <v>8</v>
      </c>
    </row>
    <row r="180" spans="1:3" x14ac:dyDescent="0.25">
      <c r="A180" s="24">
        <f t="shared" si="44"/>
        <v>46055</v>
      </c>
      <c r="B180" s="1">
        <f t="shared" si="45"/>
        <v>81</v>
      </c>
      <c r="C180" s="1">
        <f t="shared" si="46"/>
        <v>9</v>
      </c>
    </row>
    <row r="181" spans="1:3" x14ac:dyDescent="0.25">
      <c r="A181" s="24">
        <f t="shared" si="44"/>
        <v>46062</v>
      </c>
      <c r="B181" s="1">
        <f t="shared" si="45"/>
        <v>81</v>
      </c>
      <c r="C181" s="1">
        <f t="shared" si="46"/>
        <v>10</v>
      </c>
    </row>
    <row r="182" spans="1:3" x14ac:dyDescent="0.25">
      <c r="A182" s="24">
        <f t="shared" si="44"/>
        <v>46069</v>
      </c>
      <c r="B182" s="1">
        <f t="shared" si="45"/>
        <v>81</v>
      </c>
      <c r="C182" s="1">
        <f t="shared" si="46"/>
        <v>11</v>
      </c>
    </row>
    <row r="183" spans="1:3" x14ac:dyDescent="0.25">
      <c r="A183" s="24">
        <f t="shared" si="44"/>
        <v>46076</v>
      </c>
      <c r="B183" s="1">
        <f t="shared" si="45"/>
        <v>81</v>
      </c>
      <c r="C183" s="1">
        <f t="shared" si="46"/>
        <v>12</v>
      </c>
    </row>
    <row r="184" spans="1:3" x14ac:dyDescent="0.25">
      <c r="A184" s="24">
        <f t="shared" si="44"/>
        <v>46083</v>
      </c>
      <c r="B184" s="1">
        <f t="shared" si="45"/>
        <v>81</v>
      </c>
      <c r="C184" s="1">
        <f t="shared" si="46"/>
        <v>13</v>
      </c>
    </row>
    <row r="185" spans="1:3" x14ac:dyDescent="0.25">
      <c r="A185" s="24">
        <f t="shared" si="44"/>
        <v>46090</v>
      </c>
      <c r="B185" s="1">
        <f t="shared" si="45"/>
        <v>81</v>
      </c>
      <c r="C185" s="1">
        <f t="shared" si="46"/>
        <v>14</v>
      </c>
    </row>
    <row r="186" spans="1:3" x14ac:dyDescent="0.25">
      <c r="A186" s="24">
        <f t="shared" si="44"/>
        <v>46097</v>
      </c>
      <c r="B186" s="1">
        <f t="shared" si="45"/>
        <v>81</v>
      </c>
      <c r="C186" s="1">
        <f t="shared" si="46"/>
        <v>15</v>
      </c>
    </row>
    <row r="187" spans="1:3" x14ac:dyDescent="0.25">
      <c r="A187" s="24">
        <f t="shared" si="44"/>
        <v>46104</v>
      </c>
      <c r="B187" s="1">
        <f t="shared" si="45"/>
        <v>81</v>
      </c>
      <c r="C187" s="1">
        <f t="shared" si="46"/>
        <v>16</v>
      </c>
    </row>
    <row r="188" spans="1:3" x14ac:dyDescent="0.25">
      <c r="A188" s="24">
        <f t="shared" si="44"/>
        <v>46111</v>
      </c>
      <c r="B188" s="1">
        <f t="shared" si="45"/>
        <v>82</v>
      </c>
      <c r="C188" s="1">
        <f t="shared" si="46"/>
        <v>1</v>
      </c>
    </row>
    <row r="189" spans="1:3" x14ac:dyDescent="0.25">
      <c r="A189" s="24">
        <f t="shared" si="44"/>
        <v>46118</v>
      </c>
      <c r="B189" s="1">
        <f t="shared" si="45"/>
        <v>82</v>
      </c>
      <c r="C189" s="1">
        <f t="shared" si="46"/>
        <v>2</v>
      </c>
    </row>
    <row r="190" spans="1:3" x14ac:dyDescent="0.25">
      <c r="A190" s="24">
        <f t="shared" si="44"/>
        <v>46125</v>
      </c>
      <c r="B190" s="1">
        <f t="shared" si="45"/>
        <v>82</v>
      </c>
      <c r="C190" s="1">
        <f t="shared" si="46"/>
        <v>3</v>
      </c>
    </row>
    <row r="191" spans="1:3" x14ac:dyDescent="0.25">
      <c r="A191" s="24">
        <f t="shared" si="44"/>
        <v>46132</v>
      </c>
      <c r="B191" s="1">
        <f t="shared" si="45"/>
        <v>82</v>
      </c>
      <c r="C191" s="1">
        <f t="shared" si="46"/>
        <v>4</v>
      </c>
    </row>
    <row r="192" spans="1:3" x14ac:dyDescent="0.25">
      <c r="A192" s="24">
        <f t="shared" si="44"/>
        <v>46139</v>
      </c>
      <c r="B192" s="1">
        <f t="shared" si="45"/>
        <v>82</v>
      </c>
      <c r="C192" s="1">
        <f t="shared" si="46"/>
        <v>5</v>
      </c>
    </row>
    <row r="193" spans="1:3" x14ac:dyDescent="0.25">
      <c r="A193" s="24">
        <f t="shared" si="44"/>
        <v>46146</v>
      </c>
      <c r="B193" s="1">
        <f t="shared" si="45"/>
        <v>82</v>
      </c>
      <c r="C193" s="1">
        <f t="shared" si="46"/>
        <v>6</v>
      </c>
    </row>
    <row r="194" spans="1:3" x14ac:dyDescent="0.25">
      <c r="A194" s="24">
        <f t="shared" si="44"/>
        <v>46153</v>
      </c>
      <c r="B194" s="1">
        <f t="shared" si="45"/>
        <v>82</v>
      </c>
      <c r="C194" s="1">
        <f t="shared" si="46"/>
        <v>7</v>
      </c>
    </row>
    <row r="195" spans="1:3" x14ac:dyDescent="0.25">
      <c r="A195" s="24">
        <f t="shared" si="44"/>
        <v>46160</v>
      </c>
      <c r="B195" s="1">
        <f t="shared" si="45"/>
        <v>82</v>
      </c>
      <c r="C195" s="1">
        <f t="shared" si="46"/>
        <v>8</v>
      </c>
    </row>
    <row r="196" spans="1:3" x14ac:dyDescent="0.25">
      <c r="A196" s="24">
        <f t="shared" si="44"/>
        <v>46167</v>
      </c>
      <c r="B196" s="1">
        <f t="shared" si="45"/>
        <v>82</v>
      </c>
      <c r="C196" s="1">
        <f t="shared" si="46"/>
        <v>9</v>
      </c>
    </row>
    <row r="197" spans="1:3" x14ac:dyDescent="0.25">
      <c r="A197" s="24">
        <f t="shared" ref="A197:A260" si="64">A196+7</f>
        <v>46174</v>
      </c>
      <c r="B197" s="1">
        <f t="shared" ref="B197:B260" si="65">IF(C197=1,B196+1,B196)</f>
        <v>82</v>
      </c>
      <c r="C197" s="1">
        <f t="shared" ref="C197:C260" si="66">IF(C196+1&gt;16,1,C196+1)</f>
        <v>10</v>
      </c>
    </row>
    <row r="198" spans="1:3" x14ac:dyDescent="0.25">
      <c r="A198" s="24">
        <f t="shared" si="64"/>
        <v>46181</v>
      </c>
      <c r="B198" s="1">
        <f t="shared" si="65"/>
        <v>82</v>
      </c>
      <c r="C198" s="1">
        <f t="shared" si="66"/>
        <v>11</v>
      </c>
    </row>
    <row r="199" spans="1:3" x14ac:dyDescent="0.25">
      <c r="A199" s="24">
        <f t="shared" si="64"/>
        <v>46188</v>
      </c>
      <c r="B199" s="1">
        <f t="shared" si="65"/>
        <v>82</v>
      </c>
      <c r="C199" s="1">
        <f t="shared" si="66"/>
        <v>12</v>
      </c>
    </row>
    <row r="200" spans="1:3" x14ac:dyDescent="0.25">
      <c r="A200" s="24">
        <f t="shared" si="64"/>
        <v>46195</v>
      </c>
      <c r="B200" s="1">
        <f t="shared" si="65"/>
        <v>82</v>
      </c>
      <c r="C200" s="1">
        <f t="shared" si="66"/>
        <v>13</v>
      </c>
    </row>
    <row r="201" spans="1:3" x14ac:dyDescent="0.25">
      <c r="A201" s="24">
        <f t="shared" si="64"/>
        <v>46202</v>
      </c>
      <c r="B201" s="1">
        <f t="shared" si="65"/>
        <v>82</v>
      </c>
      <c r="C201" s="1">
        <f t="shared" si="66"/>
        <v>14</v>
      </c>
    </row>
    <row r="202" spans="1:3" x14ac:dyDescent="0.25">
      <c r="A202" s="24">
        <f t="shared" si="64"/>
        <v>46209</v>
      </c>
      <c r="B202" s="1">
        <f t="shared" si="65"/>
        <v>82</v>
      </c>
      <c r="C202" s="1">
        <f t="shared" si="66"/>
        <v>15</v>
      </c>
    </row>
    <row r="203" spans="1:3" x14ac:dyDescent="0.25">
      <c r="A203" s="24">
        <f t="shared" si="64"/>
        <v>46216</v>
      </c>
      <c r="B203" s="1">
        <f t="shared" si="65"/>
        <v>82</v>
      </c>
      <c r="C203" s="1">
        <f t="shared" si="66"/>
        <v>16</v>
      </c>
    </row>
    <row r="204" spans="1:3" x14ac:dyDescent="0.25">
      <c r="A204" s="24">
        <f t="shared" si="64"/>
        <v>46223</v>
      </c>
      <c r="B204" s="1">
        <f t="shared" si="65"/>
        <v>83</v>
      </c>
      <c r="C204" s="1">
        <f t="shared" si="66"/>
        <v>1</v>
      </c>
    </row>
    <row r="205" spans="1:3" x14ac:dyDescent="0.25">
      <c r="A205" s="24">
        <f t="shared" si="64"/>
        <v>46230</v>
      </c>
      <c r="B205" s="1">
        <f t="shared" si="65"/>
        <v>83</v>
      </c>
      <c r="C205" s="1">
        <f t="shared" si="66"/>
        <v>2</v>
      </c>
    </row>
    <row r="206" spans="1:3" x14ac:dyDescent="0.25">
      <c r="A206" s="24">
        <f t="shared" si="64"/>
        <v>46237</v>
      </c>
      <c r="B206" s="1">
        <f t="shared" si="65"/>
        <v>83</v>
      </c>
      <c r="C206" s="1">
        <f t="shared" si="66"/>
        <v>3</v>
      </c>
    </row>
    <row r="207" spans="1:3" x14ac:dyDescent="0.25">
      <c r="A207" s="24">
        <f t="shared" si="64"/>
        <v>46244</v>
      </c>
      <c r="B207" s="1">
        <f t="shared" si="65"/>
        <v>83</v>
      </c>
      <c r="C207" s="1">
        <f t="shared" si="66"/>
        <v>4</v>
      </c>
    </row>
    <row r="208" spans="1:3" x14ac:dyDescent="0.25">
      <c r="A208" s="24">
        <f t="shared" si="64"/>
        <v>46251</v>
      </c>
      <c r="B208" s="1">
        <f t="shared" si="65"/>
        <v>83</v>
      </c>
      <c r="C208" s="1">
        <f t="shared" si="66"/>
        <v>5</v>
      </c>
    </row>
    <row r="209" spans="1:3" x14ac:dyDescent="0.25">
      <c r="A209" s="24">
        <f t="shared" si="64"/>
        <v>46258</v>
      </c>
      <c r="B209" s="1">
        <f t="shared" si="65"/>
        <v>83</v>
      </c>
      <c r="C209" s="1">
        <f t="shared" si="66"/>
        <v>6</v>
      </c>
    </row>
    <row r="210" spans="1:3" x14ac:dyDescent="0.25">
      <c r="A210" s="24">
        <f t="shared" si="64"/>
        <v>46265</v>
      </c>
      <c r="B210" s="1">
        <f t="shared" si="65"/>
        <v>83</v>
      </c>
      <c r="C210" s="1">
        <f t="shared" si="66"/>
        <v>7</v>
      </c>
    </row>
    <row r="211" spans="1:3" x14ac:dyDescent="0.25">
      <c r="A211" s="24">
        <f t="shared" si="64"/>
        <v>46272</v>
      </c>
      <c r="B211" s="1">
        <f t="shared" si="65"/>
        <v>83</v>
      </c>
      <c r="C211" s="1">
        <f t="shared" si="66"/>
        <v>8</v>
      </c>
    </row>
    <row r="212" spans="1:3" x14ac:dyDescent="0.25">
      <c r="A212" s="24">
        <f t="shared" si="64"/>
        <v>46279</v>
      </c>
      <c r="B212" s="1">
        <f t="shared" si="65"/>
        <v>83</v>
      </c>
      <c r="C212" s="1">
        <f t="shared" si="66"/>
        <v>9</v>
      </c>
    </row>
    <row r="213" spans="1:3" x14ac:dyDescent="0.25">
      <c r="A213" s="24">
        <f t="shared" si="64"/>
        <v>46286</v>
      </c>
      <c r="B213" s="1">
        <f t="shared" si="65"/>
        <v>83</v>
      </c>
      <c r="C213" s="1">
        <f t="shared" si="66"/>
        <v>10</v>
      </c>
    </row>
    <row r="214" spans="1:3" x14ac:dyDescent="0.25">
      <c r="A214" s="24">
        <f t="shared" si="64"/>
        <v>46293</v>
      </c>
      <c r="B214" s="1">
        <f t="shared" si="65"/>
        <v>83</v>
      </c>
      <c r="C214" s="1">
        <f t="shared" si="66"/>
        <v>11</v>
      </c>
    </row>
    <row r="215" spans="1:3" x14ac:dyDescent="0.25">
      <c r="A215" s="24">
        <f t="shared" si="64"/>
        <v>46300</v>
      </c>
      <c r="B215" s="1">
        <f t="shared" si="65"/>
        <v>83</v>
      </c>
      <c r="C215" s="1">
        <f t="shared" si="66"/>
        <v>12</v>
      </c>
    </row>
    <row r="216" spans="1:3" x14ac:dyDescent="0.25">
      <c r="A216" s="24">
        <f t="shared" si="64"/>
        <v>46307</v>
      </c>
      <c r="B216" s="1">
        <f t="shared" si="65"/>
        <v>83</v>
      </c>
      <c r="C216" s="1">
        <f t="shared" si="66"/>
        <v>13</v>
      </c>
    </row>
    <row r="217" spans="1:3" x14ac:dyDescent="0.25">
      <c r="A217" s="24">
        <f t="shared" si="64"/>
        <v>46314</v>
      </c>
      <c r="B217" s="1">
        <f t="shared" si="65"/>
        <v>83</v>
      </c>
      <c r="C217" s="1">
        <f t="shared" si="66"/>
        <v>14</v>
      </c>
    </row>
    <row r="218" spans="1:3" x14ac:dyDescent="0.25">
      <c r="A218" s="24">
        <f t="shared" si="64"/>
        <v>46321</v>
      </c>
      <c r="B218" s="1">
        <f t="shared" si="65"/>
        <v>83</v>
      </c>
      <c r="C218" s="1">
        <f t="shared" si="66"/>
        <v>15</v>
      </c>
    </row>
    <row r="219" spans="1:3" x14ac:dyDescent="0.25">
      <c r="A219" s="24">
        <f t="shared" si="64"/>
        <v>46328</v>
      </c>
      <c r="B219" s="1">
        <f t="shared" si="65"/>
        <v>83</v>
      </c>
      <c r="C219" s="1">
        <f t="shared" si="66"/>
        <v>16</v>
      </c>
    </row>
    <row r="220" spans="1:3" x14ac:dyDescent="0.25">
      <c r="A220" s="24">
        <f t="shared" si="64"/>
        <v>46335</v>
      </c>
      <c r="B220" s="1">
        <f t="shared" si="65"/>
        <v>84</v>
      </c>
      <c r="C220" s="1">
        <f t="shared" si="66"/>
        <v>1</v>
      </c>
    </row>
    <row r="221" spans="1:3" x14ac:dyDescent="0.25">
      <c r="A221" s="24">
        <f t="shared" si="64"/>
        <v>46342</v>
      </c>
      <c r="B221" s="1">
        <f t="shared" si="65"/>
        <v>84</v>
      </c>
      <c r="C221" s="1">
        <f t="shared" si="66"/>
        <v>2</v>
      </c>
    </row>
    <row r="222" spans="1:3" x14ac:dyDescent="0.25">
      <c r="A222" s="24">
        <f t="shared" si="64"/>
        <v>46349</v>
      </c>
      <c r="B222" s="1">
        <f t="shared" si="65"/>
        <v>84</v>
      </c>
      <c r="C222" s="1">
        <f t="shared" si="66"/>
        <v>3</v>
      </c>
    </row>
    <row r="223" spans="1:3" x14ac:dyDescent="0.25">
      <c r="A223" s="24">
        <f t="shared" si="64"/>
        <v>46356</v>
      </c>
      <c r="B223" s="1">
        <f t="shared" si="65"/>
        <v>84</v>
      </c>
      <c r="C223" s="1">
        <f t="shared" si="66"/>
        <v>4</v>
      </c>
    </row>
    <row r="224" spans="1:3" x14ac:dyDescent="0.25">
      <c r="A224" s="24">
        <f t="shared" si="64"/>
        <v>46363</v>
      </c>
      <c r="B224" s="1">
        <f t="shared" si="65"/>
        <v>84</v>
      </c>
      <c r="C224" s="1">
        <f t="shared" si="66"/>
        <v>5</v>
      </c>
    </row>
    <row r="225" spans="1:3" x14ac:dyDescent="0.25">
      <c r="A225" s="24">
        <f t="shared" si="64"/>
        <v>46370</v>
      </c>
      <c r="B225" s="1">
        <f t="shared" si="65"/>
        <v>84</v>
      </c>
      <c r="C225" s="1">
        <f t="shared" si="66"/>
        <v>6</v>
      </c>
    </row>
    <row r="226" spans="1:3" x14ac:dyDescent="0.25">
      <c r="A226" s="24">
        <f t="shared" si="64"/>
        <v>46377</v>
      </c>
      <c r="B226" s="1">
        <f t="shared" si="65"/>
        <v>84</v>
      </c>
      <c r="C226" s="1">
        <f t="shared" si="66"/>
        <v>7</v>
      </c>
    </row>
    <row r="227" spans="1:3" x14ac:dyDescent="0.25">
      <c r="A227" s="24">
        <f t="shared" si="64"/>
        <v>46384</v>
      </c>
      <c r="B227" s="1">
        <f t="shared" si="65"/>
        <v>84</v>
      </c>
      <c r="C227" s="1">
        <f t="shared" si="66"/>
        <v>8</v>
      </c>
    </row>
    <row r="228" spans="1:3" x14ac:dyDescent="0.25">
      <c r="A228" s="24">
        <f t="shared" si="64"/>
        <v>46391</v>
      </c>
      <c r="B228" s="1">
        <f t="shared" si="65"/>
        <v>84</v>
      </c>
      <c r="C228" s="1">
        <f t="shared" si="66"/>
        <v>9</v>
      </c>
    </row>
    <row r="229" spans="1:3" x14ac:dyDescent="0.25">
      <c r="A229" s="24">
        <f t="shared" si="64"/>
        <v>46398</v>
      </c>
      <c r="B229" s="1">
        <f t="shared" si="65"/>
        <v>84</v>
      </c>
      <c r="C229" s="1">
        <f t="shared" si="66"/>
        <v>10</v>
      </c>
    </row>
    <row r="230" spans="1:3" x14ac:dyDescent="0.25">
      <c r="A230" s="24">
        <f t="shared" si="64"/>
        <v>46405</v>
      </c>
      <c r="B230" s="1">
        <f t="shared" si="65"/>
        <v>84</v>
      </c>
      <c r="C230" s="1">
        <f t="shared" si="66"/>
        <v>11</v>
      </c>
    </row>
    <row r="231" spans="1:3" x14ac:dyDescent="0.25">
      <c r="A231" s="24">
        <f t="shared" si="64"/>
        <v>46412</v>
      </c>
      <c r="B231" s="1">
        <f t="shared" si="65"/>
        <v>84</v>
      </c>
      <c r="C231" s="1">
        <f t="shared" si="66"/>
        <v>12</v>
      </c>
    </row>
    <row r="232" spans="1:3" x14ac:dyDescent="0.25">
      <c r="A232" s="24">
        <f t="shared" si="64"/>
        <v>46419</v>
      </c>
      <c r="B232" s="1">
        <f t="shared" si="65"/>
        <v>84</v>
      </c>
      <c r="C232" s="1">
        <f t="shared" si="66"/>
        <v>13</v>
      </c>
    </row>
    <row r="233" spans="1:3" x14ac:dyDescent="0.25">
      <c r="A233" s="24">
        <f t="shared" si="64"/>
        <v>46426</v>
      </c>
      <c r="B233" s="1">
        <f t="shared" si="65"/>
        <v>84</v>
      </c>
      <c r="C233" s="1">
        <f t="shared" si="66"/>
        <v>14</v>
      </c>
    </row>
    <row r="234" spans="1:3" x14ac:dyDescent="0.25">
      <c r="A234" s="24">
        <f t="shared" si="64"/>
        <v>46433</v>
      </c>
      <c r="B234" s="1">
        <f t="shared" si="65"/>
        <v>84</v>
      </c>
      <c r="C234" s="1">
        <f t="shared" si="66"/>
        <v>15</v>
      </c>
    </row>
    <row r="235" spans="1:3" x14ac:dyDescent="0.25">
      <c r="A235" s="24">
        <f t="shared" si="64"/>
        <v>46440</v>
      </c>
      <c r="B235" s="1">
        <f t="shared" si="65"/>
        <v>84</v>
      </c>
      <c r="C235" s="1">
        <f t="shared" si="66"/>
        <v>16</v>
      </c>
    </row>
    <row r="236" spans="1:3" x14ac:dyDescent="0.25">
      <c r="A236" s="24">
        <f t="shared" si="64"/>
        <v>46447</v>
      </c>
      <c r="B236" s="1">
        <f t="shared" si="65"/>
        <v>85</v>
      </c>
      <c r="C236" s="1">
        <f t="shared" si="66"/>
        <v>1</v>
      </c>
    </row>
    <row r="237" spans="1:3" x14ac:dyDescent="0.25">
      <c r="A237" s="24">
        <f t="shared" si="64"/>
        <v>46454</v>
      </c>
      <c r="B237" s="1">
        <f t="shared" si="65"/>
        <v>85</v>
      </c>
      <c r="C237" s="1">
        <f t="shared" si="66"/>
        <v>2</v>
      </c>
    </row>
    <row r="238" spans="1:3" x14ac:dyDescent="0.25">
      <c r="A238" s="24">
        <f t="shared" si="64"/>
        <v>46461</v>
      </c>
      <c r="B238" s="1">
        <f t="shared" si="65"/>
        <v>85</v>
      </c>
      <c r="C238" s="1">
        <f t="shared" si="66"/>
        <v>3</v>
      </c>
    </row>
    <row r="239" spans="1:3" x14ac:dyDescent="0.25">
      <c r="A239" s="24">
        <f t="shared" si="64"/>
        <v>46468</v>
      </c>
      <c r="B239" s="1">
        <f t="shared" si="65"/>
        <v>85</v>
      </c>
      <c r="C239" s="1">
        <f t="shared" si="66"/>
        <v>4</v>
      </c>
    </row>
    <row r="240" spans="1:3" x14ac:dyDescent="0.25">
      <c r="A240" s="24">
        <f t="shared" si="64"/>
        <v>46475</v>
      </c>
      <c r="B240" s="1">
        <f t="shared" si="65"/>
        <v>85</v>
      </c>
      <c r="C240" s="1">
        <f t="shared" si="66"/>
        <v>5</v>
      </c>
    </row>
    <row r="241" spans="1:3" x14ac:dyDescent="0.25">
      <c r="A241" s="24">
        <f t="shared" si="64"/>
        <v>46482</v>
      </c>
      <c r="B241" s="1">
        <f t="shared" si="65"/>
        <v>85</v>
      </c>
      <c r="C241" s="1">
        <f t="shared" si="66"/>
        <v>6</v>
      </c>
    </row>
    <row r="242" spans="1:3" x14ac:dyDescent="0.25">
      <c r="A242" s="24">
        <f t="shared" si="64"/>
        <v>46489</v>
      </c>
      <c r="B242" s="1">
        <f t="shared" si="65"/>
        <v>85</v>
      </c>
      <c r="C242" s="1">
        <f t="shared" si="66"/>
        <v>7</v>
      </c>
    </row>
    <row r="243" spans="1:3" x14ac:dyDescent="0.25">
      <c r="A243" s="24">
        <f t="shared" si="64"/>
        <v>46496</v>
      </c>
      <c r="B243" s="1">
        <f t="shared" si="65"/>
        <v>85</v>
      </c>
      <c r="C243" s="1">
        <f t="shared" si="66"/>
        <v>8</v>
      </c>
    </row>
    <row r="244" spans="1:3" x14ac:dyDescent="0.25">
      <c r="A244" s="24">
        <f t="shared" si="64"/>
        <v>46503</v>
      </c>
      <c r="B244" s="1">
        <f t="shared" si="65"/>
        <v>85</v>
      </c>
      <c r="C244" s="1">
        <f t="shared" si="66"/>
        <v>9</v>
      </c>
    </row>
    <row r="245" spans="1:3" x14ac:dyDescent="0.25">
      <c r="A245" s="24">
        <f t="shared" si="64"/>
        <v>46510</v>
      </c>
      <c r="B245" s="1">
        <f t="shared" si="65"/>
        <v>85</v>
      </c>
      <c r="C245" s="1">
        <f t="shared" si="66"/>
        <v>10</v>
      </c>
    </row>
    <row r="246" spans="1:3" x14ac:dyDescent="0.25">
      <c r="A246" s="24">
        <f t="shared" si="64"/>
        <v>46517</v>
      </c>
      <c r="B246" s="1">
        <f t="shared" si="65"/>
        <v>85</v>
      </c>
      <c r="C246" s="1">
        <f t="shared" si="66"/>
        <v>11</v>
      </c>
    </row>
    <row r="247" spans="1:3" x14ac:dyDescent="0.25">
      <c r="A247" s="24">
        <f t="shared" si="64"/>
        <v>46524</v>
      </c>
      <c r="B247" s="1">
        <f t="shared" si="65"/>
        <v>85</v>
      </c>
      <c r="C247" s="1">
        <f t="shared" si="66"/>
        <v>12</v>
      </c>
    </row>
    <row r="248" spans="1:3" x14ac:dyDescent="0.25">
      <c r="A248" s="24">
        <f t="shared" si="64"/>
        <v>46531</v>
      </c>
      <c r="B248" s="1">
        <f t="shared" si="65"/>
        <v>85</v>
      </c>
      <c r="C248" s="1">
        <f t="shared" si="66"/>
        <v>13</v>
      </c>
    </row>
    <row r="249" spans="1:3" x14ac:dyDescent="0.25">
      <c r="A249" s="24">
        <f t="shared" si="64"/>
        <v>46538</v>
      </c>
      <c r="B249" s="1">
        <f t="shared" si="65"/>
        <v>85</v>
      </c>
      <c r="C249" s="1">
        <f t="shared" si="66"/>
        <v>14</v>
      </c>
    </row>
    <row r="250" spans="1:3" x14ac:dyDescent="0.25">
      <c r="A250" s="24">
        <f t="shared" si="64"/>
        <v>46545</v>
      </c>
      <c r="B250" s="1">
        <f t="shared" si="65"/>
        <v>85</v>
      </c>
      <c r="C250" s="1">
        <f t="shared" si="66"/>
        <v>15</v>
      </c>
    </row>
    <row r="251" spans="1:3" x14ac:dyDescent="0.25">
      <c r="A251" s="24">
        <f t="shared" si="64"/>
        <v>46552</v>
      </c>
      <c r="B251" s="1">
        <f t="shared" si="65"/>
        <v>85</v>
      </c>
      <c r="C251" s="1">
        <f t="shared" si="66"/>
        <v>16</v>
      </c>
    </row>
    <row r="252" spans="1:3" x14ac:dyDescent="0.25">
      <c r="A252" s="24">
        <f t="shared" si="64"/>
        <v>46559</v>
      </c>
      <c r="B252" s="1">
        <f t="shared" si="65"/>
        <v>86</v>
      </c>
      <c r="C252" s="1">
        <f t="shared" si="66"/>
        <v>1</v>
      </c>
    </row>
    <row r="253" spans="1:3" x14ac:dyDescent="0.25">
      <c r="A253" s="24">
        <f t="shared" si="64"/>
        <v>46566</v>
      </c>
      <c r="B253" s="1">
        <f t="shared" si="65"/>
        <v>86</v>
      </c>
      <c r="C253" s="1">
        <f t="shared" si="66"/>
        <v>2</v>
      </c>
    </row>
    <row r="254" spans="1:3" x14ac:dyDescent="0.25">
      <c r="A254" s="24">
        <f t="shared" si="64"/>
        <v>46573</v>
      </c>
      <c r="B254" s="1">
        <f t="shared" si="65"/>
        <v>86</v>
      </c>
      <c r="C254" s="1">
        <f t="shared" si="66"/>
        <v>3</v>
      </c>
    </row>
    <row r="255" spans="1:3" x14ac:dyDescent="0.25">
      <c r="A255" s="24">
        <f t="shared" si="64"/>
        <v>46580</v>
      </c>
      <c r="B255" s="1">
        <f t="shared" si="65"/>
        <v>86</v>
      </c>
      <c r="C255" s="1">
        <f t="shared" si="66"/>
        <v>4</v>
      </c>
    </row>
    <row r="256" spans="1:3" x14ac:dyDescent="0.25">
      <c r="A256" s="24">
        <f t="shared" si="64"/>
        <v>46587</v>
      </c>
      <c r="B256" s="1">
        <f t="shared" si="65"/>
        <v>86</v>
      </c>
      <c r="C256" s="1">
        <f t="shared" si="66"/>
        <v>5</v>
      </c>
    </row>
    <row r="257" spans="1:3" x14ac:dyDescent="0.25">
      <c r="A257" s="24">
        <f t="shared" si="64"/>
        <v>46594</v>
      </c>
      <c r="B257" s="1">
        <f t="shared" si="65"/>
        <v>86</v>
      </c>
      <c r="C257" s="1">
        <f t="shared" si="66"/>
        <v>6</v>
      </c>
    </row>
    <row r="258" spans="1:3" x14ac:dyDescent="0.25">
      <c r="A258" s="24">
        <f t="shared" si="64"/>
        <v>46601</v>
      </c>
      <c r="B258" s="1">
        <f t="shared" si="65"/>
        <v>86</v>
      </c>
      <c r="C258" s="1">
        <f t="shared" si="66"/>
        <v>7</v>
      </c>
    </row>
    <row r="259" spans="1:3" x14ac:dyDescent="0.25">
      <c r="A259" s="24">
        <f t="shared" si="64"/>
        <v>46608</v>
      </c>
      <c r="B259" s="1">
        <f t="shared" si="65"/>
        <v>86</v>
      </c>
      <c r="C259" s="1">
        <f t="shared" si="66"/>
        <v>8</v>
      </c>
    </row>
    <row r="260" spans="1:3" x14ac:dyDescent="0.25">
      <c r="A260" s="24">
        <f t="shared" si="64"/>
        <v>46615</v>
      </c>
      <c r="B260" s="1">
        <f t="shared" si="65"/>
        <v>86</v>
      </c>
      <c r="C260" s="1">
        <f t="shared" si="66"/>
        <v>9</v>
      </c>
    </row>
    <row r="261" spans="1:3" x14ac:dyDescent="0.25">
      <c r="A261" s="24">
        <f t="shared" ref="A261:A289" si="67">A260+7</f>
        <v>46622</v>
      </c>
      <c r="B261" s="1">
        <f t="shared" ref="B261:B289" si="68">IF(C261=1,B260+1,B260)</f>
        <v>86</v>
      </c>
      <c r="C261" s="1">
        <f t="shared" ref="C261:C289" si="69">IF(C260+1&gt;16,1,C260+1)</f>
        <v>10</v>
      </c>
    </row>
    <row r="262" spans="1:3" x14ac:dyDescent="0.25">
      <c r="A262" s="24">
        <f t="shared" si="67"/>
        <v>46629</v>
      </c>
      <c r="B262" s="1">
        <f t="shared" si="68"/>
        <v>86</v>
      </c>
      <c r="C262" s="1">
        <f t="shared" si="69"/>
        <v>11</v>
      </c>
    </row>
    <row r="263" spans="1:3" x14ac:dyDescent="0.25">
      <c r="A263" s="24">
        <f t="shared" si="67"/>
        <v>46636</v>
      </c>
      <c r="B263" s="1">
        <f t="shared" si="68"/>
        <v>86</v>
      </c>
      <c r="C263" s="1">
        <f t="shared" si="69"/>
        <v>12</v>
      </c>
    </row>
    <row r="264" spans="1:3" x14ac:dyDescent="0.25">
      <c r="A264" s="24">
        <f t="shared" si="67"/>
        <v>46643</v>
      </c>
      <c r="B264" s="1">
        <f t="shared" si="68"/>
        <v>86</v>
      </c>
      <c r="C264" s="1">
        <f t="shared" si="69"/>
        <v>13</v>
      </c>
    </row>
    <row r="265" spans="1:3" x14ac:dyDescent="0.25">
      <c r="A265" s="24">
        <f t="shared" si="67"/>
        <v>46650</v>
      </c>
      <c r="B265" s="1">
        <f t="shared" si="68"/>
        <v>86</v>
      </c>
      <c r="C265" s="1">
        <f t="shared" si="69"/>
        <v>14</v>
      </c>
    </row>
    <row r="266" spans="1:3" x14ac:dyDescent="0.25">
      <c r="A266" s="24">
        <f t="shared" si="67"/>
        <v>46657</v>
      </c>
      <c r="B266" s="1">
        <f t="shared" si="68"/>
        <v>86</v>
      </c>
      <c r="C266" s="1">
        <f t="shared" si="69"/>
        <v>15</v>
      </c>
    </row>
    <row r="267" spans="1:3" x14ac:dyDescent="0.25">
      <c r="A267" s="24">
        <f t="shared" si="67"/>
        <v>46664</v>
      </c>
      <c r="B267" s="1">
        <f t="shared" si="68"/>
        <v>86</v>
      </c>
      <c r="C267" s="1">
        <f t="shared" si="69"/>
        <v>16</v>
      </c>
    </row>
    <row r="268" spans="1:3" x14ac:dyDescent="0.25">
      <c r="A268" s="24">
        <f t="shared" si="67"/>
        <v>46671</v>
      </c>
      <c r="B268" s="1">
        <f t="shared" si="68"/>
        <v>87</v>
      </c>
      <c r="C268" s="1">
        <f t="shared" si="69"/>
        <v>1</v>
      </c>
    </row>
    <row r="269" spans="1:3" x14ac:dyDescent="0.25">
      <c r="A269" s="24">
        <f t="shared" si="67"/>
        <v>46678</v>
      </c>
      <c r="B269" s="1">
        <f t="shared" si="68"/>
        <v>87</v>
      </c>
      <c r="C269" s="1">
        <f t="shared" si="69"/>
        <v>2</v>
      </c>
    </row>
    <row r="270" spans="1:3" x14ac:dyDescent="0.25">
      <c r="A270" s="24">
        <f t="shared" si="67"/>
        <v>46685</v>
      </c>
      <c r="B270" s="1">
        <f t="shared" si="68"/>
        <v>87</v>
      </c>
      <c r="C270" s="1">
        <f t="shared" si="69"/>
        <v>3</v>
      </c>
    </row>
    <row r="271" spans="1:3" x14ac:dyDescent="0.25">
      <c r="A271" s="24">
        <f t="shared" si="67"/>
        <v>46692</v>
      </c>
      <c r="B271" s="1">
        <f t="shared" si="68"/>
        <v>87</v>
      </c>
      <c r="C271" s="1">
        <f t="shared" si="69"/>
        <v>4</v>
      </c>
    </row>
    <row r="272" spans="1:3" x14ac:dyDescent="0.25">
      <c r="A272" s="24">
        <f t="shared" si="67"/>
        <v>46699</v>
      </c>
      <c r="B272" s="1">
        <f t="shared" si="68"/>
        <v>87</v>
      </c>
      <c r="C272" s="1">
        <f t="shared" si="69"/>
        <v>5</v>
      </c>
    </row>
    <row r="273" spans="1:3" x14ac:dyDescent="0.25">
      <c r="A273" s="24">
        <f t="shared" si="67"/>
        <v>46706</v>
      </c>
      <c r="B273" s="1">
        <f t="shared" si="68"/>
        <v>87</v>
      </c>
      <c r="C273" s="1">
        <f t="shared" si="69"/>
        <v>6</v>
      </c>
    </row>
    <row r="274" spans="1:3" x14ac:dyDescent="0.25">
      <c r="A274" s="24">
        <f t="shared" si="67"/>
        <v>46713</v>
      </c>
      <c r="B274" s="1">
        <f t="shared" si="68"/>
        <v>87</v>
      </c>
      <c r="C274" s="1">
        <f t="shared" si="69"/>
        <v>7</v>
      </c>
    </row>
    <row r="275" spans="1:3" x14ac:dyDescent="0.25">
      <c r="A275" s="24">
        <f t="shared" si="67"/>
        <v>46720</v>
      </c>
      <c r="B275" s="1">
        <f t="shared" si="68"/>
        <v>87</v>
      </c>
      <c r="C275" s="1">
        <f t="shared" si="69"/>
        <v>8</v>
      </c>
    </row>
    <row r="276" spans="1:3" x14ac:dyDescent="0.25">
      <c r="A276" s="24">
        <f t="shared" si="67"/>
        <v>46727</v>
      </c>
      <c r="B276" s="1">
        <f t="shared" si="68"/>
        <v>87</v>
      </c>
      <c r="C276" s="1">
        <f t="shared" si="69"/>
        <v>9</v>
      </c>
    </row>
    <row r="277" spans="1:3" x14ac:dyDescent="0.25">
      <c r="A277" s="24">
        <f t="shared" si="67"/>
        <v>46734</v>
      </c>
      <c r="B277" s="1">
        <f t="shared" si="68"/>
        <v>87</v>
      </c>
      <c r="C277" s="1">
        <f t="shared" si="69"/>
        <v>10</v>
      </c>
    </row>
    <row r="278" spans="1:3" x14ac:dyDescent="0.25">
      <c r="A278" s="24">
        <f t="shared" si="67"/>
        <v>46741</v>
      </c>
      <c r="B278" s="1">
        <f t="shared" si="68"/>
        <v>87</v>
      </c>
      <c r="C278" s="1">
        <f t="shared" si="69"/>
        <v>11</v>
      </c>
    </row>
    <row r="279" spans="1:3" x14ac:dyDescent="0.25">
      <c r="A279" s="24">
        <f t="shared" si="67"/>
        <v>46748</v>
      </c>
      <c r="B279" s="1">
        <f t="shared" si="68"/>
        <v>87</v>
      </c>
      <c r="C279" s="1">
        <f t="shared" si="69"/>
        <v>12</v>
      </c>
    </row>
    <row r="280" spans="1:3" x14ac:dyDescent="0.25">
      <c r="A280" s="24">
        <f t="shared" si="67"/>
        <v>46755</v>
      </c>
      <c r="B280" s="1">
        <f t="shared" si="68"/>
        <v>87</v>
      </c>
      <c r="C280" s="1">
        <f t="shared" si="69"/>
        <v>13</v>
      </c>
    </row>
    <row r="281" spans="1:3" x14ac:dyDescent="0.25">
      <c r="A281" s="24">
        <f t="shared" si="67"/>
        <v>46762</v>
      </c>
      <c r="B281" s="1">
        <f t="shared" si="68"/>
        <v>87</v>
      </c>
      <c r="C281" s="1">
        <f t="shared" si="69"/>
        <v>14</v>
      </c>
    </row>
    <row r="282" spans="1:3" x14ac:dyDescent="0.25">
      <c r="A282" s="24">
        <f t="shared" si="67"/>
        <v>46769</v>
      </c>
      <c r="B282" s="1">
        <f t="shared" si="68"/>
        <v>87</v>
      </c>
      <c r="C282" s="1">
        <f t="shared" si="69"/>
        <v>15</v>
      </c>
    </row>
    <row r="283" spans="1:3" x14ac:dyDescent="0.25">
      <c r="A283" s="24">
        <f t="shared" si="67"/>
        <v>46776</v>
      </c>
      <c r="B283" s="1">
        <f t="shared" si="68"/>
        <v>87</v>
      </c>
      <c r="C283" s="1">
        <f t="shared" si="69"/>
        <v>16</v>
      </c>
    </row>
    <row r="284" spans="1:3" x14ac:dyDescent="0.25">
      <c r="A284" s="24">
        <f t="shared" si="67"/>
        <v>46783</v>
      </c>
      <c r="B284" s="1">
        <f t="shared" si="68"/>
        <v>88</v>
      </c>
      <c r="C284" s="1">
        <f t="shared" si="69"/>
        <v>1</v>
      </c>
    </row>
    <row r="285" spans="1:3" x14ac:dyDescent="0.25">
      <c r="A285" s="24">
        <f t="shared" si="67"/>
        <v>46790</v>
      </c>
      <c r="B285" s="1">
        <f t="shared" si="68"/>
        <v>88</v>
      </c>
      <c r="C285" s="1">
        <f t="shared" si="69"/>
        <v>2</v>
      </c>
    </row>
    <row r="286" spans="1:3" x14ac:dyDescent="0.25">
      <c r="A286" s="24">
        <f t="shared" si="67"/>
        <v>46797</v>
      </c>
      <c r="B286" s="1">
        <f t="shared" si="68"/>
        <v>88</v>
      </c>
      <c r="C286" s="1">
        <f t="shared" si="69"/>
        <v>3</v>
      </c>
    </row>
    <row r="287" spans="1:3" x14ac:dyDescent="0.25">
      <c r="A287" s="24">
        <f t="shared" si="67"/>
        <v>46804</v>
      </c>
      <c r="B287" s="1">
        <f t="shared" si="68"/>
        <v>88</v>
      </c>
      <c r="C287" s="1">
        <f t="shared" si="69"/>
        <v>4</v>
      </c>
    </row>
    <row r="288" spans="1:3" x14ac:dyDescent="0.25">
      <c r="A288" s="24">
        <f t="shared" si="67"/>
        <v>46811</v>
      </c>
      <c r="B288" s="1">
        <f t="shared" si="68"/>
        <v>88</v>
      </c>
      <c r="C288" s="1">
        <f t="shared" si="69"/>
        <v>5</v>
      </c>
    </row>
    <row r="289" spans="1:3" x14ac:dyDescent="0.25">
      <c r="A289" s="24">
        <f t="shared" si="67"/>
        <v>46818</v>
      </c>
      <c r="B289" s="1">
        <f t="shared" si="68"/>
        <v>88</v>
      </c>
      <c r="C289" s="1">
        <f t="shared" si="69"/>
        <v>6</v>
      </c>
    </row>
  </sheetData>
  <pageMargins left="0.7" right="0.7" top="0.75" bottom="0.75" header="0.3" footer="0.3"/>
  <ignoredErrors>
    <ignoredError sqref="G27:G36 I32:I36 K32:K3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45788-F9CC-4FD7-A548-808DC579843C}">
  <sheetPr>
    <tabColor theme="7" tint="0.59999389629810485"/>
  </sheetPr>
  <dimension ref="A1:AM103"/>
  <sheetViews>
    <sheetView tabSelected="1" workbookViewId="0">
      <selection activeCell="J95" sqref="J95"/>
    </sheetView>
  </sheetViews>
  <sheetFormatPr baseColWidth="10" defaultRowHeight="15" x14ac:dyDescent="0.25"/>
  <cols>
    <col min="1" max="1" width="5.140625" bestFit="1" customWidth="1"/>
    <col min="2" max="2" width="9.140625" bestFit="1" customWidth="1"/>
    <col min="3" max="3" width="18.7109375" style="1" bestFit="1" customWidth="1"/>
    <col min="4" max="11" width="4.57031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5.5703125" customWidth="1"/>
    <col min="21" max="27" width="4.28515625" customWidth="1"/>
    <col min="28" max="28" width="5.5703125" bestFit="1" customWidth="1"/>
    <col min="29" max="29" width="5.7109375" bestFit="1" customWidth="1"/>
    <col min="30" max="30" width="5.28515625" bestFit="1" customWidth="1"/>
    <col min="31" max="31" width="5.5703125" bestFit="1" customWidth="1"/>
    <col min="32" max="32" width="5.42578125" bestFit="1" customWidth="1"/>
    <col min="33" max="34" width="5.7109375" bestFit="1" customWidth="1"/>
    <col min="35" max="35" width="9.140625" bestFit="1" customWidth="1"/>
  </cols>
  <sheetData>
    <row r="1" spans="1:19" x14ac:dyDescent="0.25">
      <c r="A1" s="3" t="s">
        <v>1</v>
      </c>
      <c r="B1" s="3" t="s">
        <v>2</v>
      </c>
      <c r="C1" s="3" t="s">
        <v>78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25">
      <c r="A2" t="s">
        <v>19</v>
      </c>
      <c r="B2" s="4" t="s">
        <v>20</v>
      </c>
      <c r="C2" s="45"/>
      <c r="D2" s="5" t="s">
        <v>21</v>
      </c>
      <c r="E2" s="6">
        <v>16</v>
      </c>
      <c r="F2" s="7">
        <v>12</v>
      </c>
      <c r="G2" s="6">
        <v>0</v>
      </c>
      <c r="H2" s="7">
        <v>0</v>
      </c>
      <c r="I2" s="6">
        <v>7</v>
      </c>
      <c r="J2" s="7">
        <v>0</v>
      </c>
      <c r="K2" s="6">
        <v>19</v>
      </c>
      <c r="L2" s="1">
        <v>62</v>
      </c>
      <c r="M2" s="1">
        <v>56</v>
      </c>
      <c r="N2" s="1">
        <v>0</v>
      </c>
      <c r="O2" s="8">
        <v>0</v>
      </c>
      <c r="P2" s="8">
        <v>14</v>
      </c>
      <c r="Q2" s="8">
        <v>0</v>
      </c>
      <c r="R2" s="8">
        <v>33</v>
      </c>
      <c r="S2" s="9">
        <f>SUM(L2:R2)</f>
        <v>165</v>
      </c>
    </row>
    <row r="3" spans="1:19" x14ac:dyDescent="0.25">
      <c r="A3" t="s">
        <v>22</v>
      </c>
      <c r="B3" s="4" t="s">
        <v>23</v>
      </c>
      <c r="C3" s="45"/>
      <c r="D3" s="10" t="s">
        <v>21</v>
      </c>
      <c r="E3" s="11">
        <v>0</v>
      </c>
      <c r="F3" s="12">
        <v>14</v>
      </c>
      <c r="G3" s="11">
        <v>2</v>
      </c>
      <c r="H3" s="12">
        <v>15</v>
      </c>
      <c r="I3" s="11">
        <v>7</v>
      </c>
      <c r="J3" s="12">
        <v>2</v>
      </c>
      <c r="K3" s="11">
        <v>19</v>
      </c>
      <c r="L3" s="1">
        <v>0</v>
      </c>
      <c r="M3" s="1">
        <v>79</v>
      </c>
      <c r="N3" s="1">
        <v>0</v>
      </c>
      <c r="O3" s="1">
        <v>55.5</v>
      </c>
      <c r="P3" s="1">
        <v>14</v>
      </c>
      <c r="Q3" s="1">
        <v>0</v>
      </c>
      <c r="R3" s="1">
        <v>33</v>
      </c>
      <c r="S3" s="9">
        <f t="shared" ref="S3:S12" si="0">SUM(L3:R3)</f>
        <v>181.5</v>
      </c>
    </row>
    <row r="4" spans="1:19" x14ac:dyDescent="0.25">
      <c r="A4" t="s">
        <v>25</v>
      </c>
      <c r="B4" s="4" t="s">
        <v>23</v>
      </c>
      <c r="C4" s="45"/>
      <c r="D4" s="10" t="s">
        <v>21</v>
      </c>
      <c r="E4" s="11">
        <v>0</v>
      </c>
      <c r="F4" s="12">
        <v>14</v>
      </c>
      <c r="G4" s="11">
        <v>2</v>
      </c>
      <c r="H4" s="12">
        <v>15</v>
      </c>
      <c r="I4" s="11">
        <v>7</v>
      </c>
      <c r="J4" s="12">
        <v>2</v>
      </c>
      <c r="K4" s="11">
        <v>19</v>
      </c>
      <c r="L4" s="1">
        <v>0</v>
      </c>
      <c r="M4" s="1">
        <v>79</v>
      </c>
      <c r="N4" s="1">
        <v>0</v>
      </c>
      <c r="O4" s="1">
        <v>55.5</v>
      </c>
      <c r="P4" s="1">
        <v>14</v>
      </c>
      <c r="Q4" s="1">
        <v>0</v>
      </c>
      <c r="R4" s="1">
        <v>33</v>
      </c>
      <c r="S4" s="9">
        <f t="shared" si="0"/>
        <v>181.5</v>
      </c>
    </row>
    <row r="5" spans="1:19" x14ac:dyDescent="0.25">
      <c r="A5" t="s">
        <v>26</v>
      </c>
      <c r="B5" s="4" t="s">
        <v>27</v>
      </c>
      <c r="C5" s="45"/>
      <c r="D5" s="15" t="s">
        <v>28</v>
      </c>
      <c r="E5" s="11">
        <v>0</v>
      </c>
      <c r="F5" s="12">
        <v>15</v>
      </c>
      <c r="G5" s="11">
        <v>14</v>
      </c>
      <c r="H5" s="12">
        <v>2</v>
      </c>
      <c r="I5" s="11">
        <v>7</v>
      </c>
      <c r="J5" s="12">
        <v>2</v>
      </c>
      <c r="K5" s="11">
        <v>14</v>
      </c>
      <c r="L5" s="1">
        <v>0</v>
      </c>
      <c r="M5" s="1">
        <v>95</v>
      </c>
      <c r="N5" s="1">
        <v>68</v>
      </c>
      <c r="O5" s="1">
        <v>0</v>
      </c>
      <c r="P5" s="1">
        <v>14</v>
      </c>
      <c r="Q5" s="1">
        <v>0</v>
      </c>
      <c r="R5" s="1">
        <v>16</v>
      </c>
      <c r="S5" s="9">
        <f t="shared" si="0"/>
        <v>193</v>
      </c>
    </row>
    <row r="6" spans="1:19" x14ac:dyDescent="0.25">
      <c r="A6" t="s">
        <v>29</v>
      </c>
      <c r="B6" s="4" t="s">
        <v>27</v>
      </c>
      <c r="C6" s="45"/>
      <c r="D6" s="10" t="s">
        <v>21</v>
      </c>
      <c r="E6" s="11">
        <v>0</v>
      </c>
      <c r="F6" s="12">
        <v>15</v>
      </c>
      <c r="G6" s="11">
        <v>14</v>
      </c>
      <c r="H6" s="12">
        <v>2</v>
      </c>
      <c r="I6" s="11">
        <v>7</v>
      </c>
      <c r="J6" s="12">
        <v>2</v>
      </c>
      <c r="K6" s="11">
        <v>14</v>
      </c>
      <c r="L6" s="1">
        <v>0</v>
      </c>
      <c r="M6" s="1">
        <v>95</v>
      </c>
      <c r="N6" s="1">
        <v>68</v>
      </c>
      <c r="O6" s="1">
        <v>0</v>
      </c>
      <c r="P6" s="1">
        <v>14</v>
      </c>
      <c r="Q6" s="1">
        <v>0</v>
      </c>
      <c r="R6" s="1">
        <v>16</v>
      </c>
      <c r="S6" s="9">
        <f t="shared" si="0"/>
        <v>193</v>
      </c>
    </row>
    <row r="7" spans="1:19" x14ac:dyDescent="0.25">
      <c r="A7" t="s">
        <v>32</v>
      </c>
      <c r="B7" s="4" t="s">
        <v>33</v>
      </c>
      <c r="C7" s="45"/>
      <c r="D7" s="16" t="s">
        <v>34</v>
      </c>
      <c r="E7" s="11">
        <v>0</v>
      </c>
      <c r="F7" s="12">
        <v>10</v>
      </c>
      <c r="G7" s="11">
        <v>15</v>
      </c>
      <c r="H7" s="12">
        <v>2</v>
      </c>
      <c r="I7" s="11">
        <v>11</v>
      </c>
      <c r="J7" s="12">
        <v>7</v>
      </c>
      <c r="K7" s="11">
        <v>14</v>
      </c>
      <c r="L7" s="1">
        <v>0</v>
      </c>
      <c r="M7" s="1">
        <v>37</v>
      </c>
      <c r="N7" s="1">
        <v>81</v>
      </c>
      <c r="O7" s="1">
        <v>0</v>
      </c>
      <c r="P7" s="1">
        <v>36</v>
      </c>
      <c r="Q7" s="1">
        <v>16</v>
      </c>
      <c r="R7" s="1">
        <v>16</v>
      </c>
      <c r="S7" s="9">
        <f t="shared" si="0"/>
        <v>186</v>
      </c>
    </row>
    <row r="8" spans="1:19" x14ac:dyDescent="0.25">
      <c r="A8" t="s">
        <v>36</v>
      </c>
      <c r="B8" s="4" t="s">
        <v>33</v>
      </c>
      <c r="C8" s="45"/>
      <c r="D8" s="16" t="s">
        <v>34</v>
      </c>
      <c r="E8" s="11">
        <v>0</v>
      </c>
      <c r="F8" s="12">
        <v>10</v>
      </c>
      <c r="G8" s="11">
        <v>15</v>
      </c>
      <c r="H8" s="12">
        <v>2</v>
      </c>
      <c r="I8" s="11">
        <v>11</v>
      </c>
      <c r="J8" s="12">
        <v>7</v>
      </c>
      <c r="K8" s="11">
        <v>14</v>
      </c>
      <c r="L8" s="1">
        <v>0</v>
      </c>
      <c r="M8" s="1">
        <v>37</v>
      </c>
      <c r="N8" s="1">
        <v>81</v>
      </c>
      <c r="O8" s="1">
        <v>0</v>
      </c>
      <c r="P8" s="1">
        <v>36</v>
      </c>
      <c r="Q8" s="1">
        <v>16</v>
      </c>
      <c r="R8" s="1">
        <v>16</v>
      </c>
      <c r="S8" s="9">
        <f t="shared" si="0"/>
        <v>186</v>
      </c>
    </row>
    <row r="9" spans="1:19" x14ac:dyDescent="0.25">
      <c r="A9" t="s">
        <v>39</v>
      </c>
      <c r="B9" s="4" t="s">
        <v>33</v>
      </c>
      <c r="C9" s="45"/>
      <c r="D9" s="16" t="s">
        <v>34</v>
      </c>
      <c r="E9" s="11">
        <v>0</v>
      </c>
      <c r="F9" s="12">
        <v>10</v>
      </c>
      <c r="G9" s="11">
        <v>15</v>
      </c>
      <c r="H9" s="12">
        <v>2</v>
      </c>
      <c r="I9" s="11">
        <v>11</v>
      </c>
      <c r="J9" s="12">
        <v>7</v>
      </c>
      <c r="K9" s="11">
        <v>14</v>
      </c>
      <c r="L9" s="1">
        <v>0</v>
      </c>
      <c r="M9" s="1">
        <v>37</v>
      </c>
      <c r="N9" s="1">
        <v>81</v>
      </c>
      <c r="O9" s="1">
        <v>0</v>
      </c>
      <c r="P9" s="1">
        <v>36</v>
      </c>
      <c r="Q9" s="1">
        <v>16</v>
      </c>
      <c r="R9" s="1">
        <v>16</v>
      </c>
      <c r="S9" s="9">
        <f t="shared" si="0"/>
        <v>186</v>
      </c>
    </row>
    <row r="10" spans="1:19" x14ac:dyDescent="0.25">
      <c r="A10" t="s">
        <v>40</v>
      </c>
      <c r="B10" s="4" t="s">
        <v>41</v>
      </c>
      <c r="C10" s="45"/>
      <c r="D10" s="32" t="s">
        <v>83</v>
      </c>
      <c r="E10" s="11">
        <v>0</v>
      </c>
      <c r="F10" s="12">
        <v>7</v>
      </c>
      <c r="G10" s="11">
        <v>14</v>
      </c>
      <c r="H10" s="12">
        <v>15</v>
      </c>
      <c r="I10" s="11">
        <v>10</v>
      </c>
      <c r="J10" s="12">
        <v>2</v>
      </c>
      <c r="K10" s="11">
        <v>14</v>
      </c>
      <c r="L10" s="1">
        <v>0</v>
      </c>
      <c r="M10" s="1">
        <v>18</v>
      </c>
      <c r="N10" s="1">
        <v>68</v>
      </c>
      <c r="O10" s="1">
        <v>55.5</v>
      </c>
      <c r="P10" s="1">
        <v>29</v>
      </c>
      <c r="Q10" s="1">
        <v>0</v>
      </c>
      <c r="R10" s="1">
        <v>16</v>
      </c>
      <c r="S10" s="9">
        <f t="shared" si="0"/>
        <v>186.5</v>
      </c>
    </row>
    <row r="11" spans="1:19" x14ac:dyDescent="0.25">
      <c r="A11" t="s">
        <v>44</v>
      </c>
      <c r="B11" s="4" t="s">
        <v>41</v>
      </c>
      <c r="C11" s="45"/>
      <c r="D11" s="32" t="s">
        <v>83</v>
      </c>
      <c r="E11" s="6">
        <v>0</v>
      </c>
      <c r="F11" s="7">
        <v>7</v>
      </c>
      <c r="G11" s="6">
        <v>14</v>
      </c>
      <c r="H11" s="7">
        <v>15</v>
      </c>
      <c r="I11" s="6">
        <v>10</v>
      </c>
      <c r="J11" s="7">
        <v>2</v>
      </c>
      <c r="K11" s="6">
        <v>14</v>
      </c>
      <c r="L11" s="1">
        <v>0</v>
      </c>
      <c r="M11" s="1">
        <v>18</v>
      </c>
      <c r="N11" s="1">
        <v>68</v>
      </c>
      <c r="O11" s="1">
        <v>55.5</v>
      </c>
      <c r="P11" s="1">
        <v>29</v>
      </c>
      <c r="Q11" s="1">
        <v>0</v>
      </c>
      <c r="R11" s="1">
        <v>16</v>
      </c>
      <c r="S11" s="9">
        <f t="shared" si="0"/>
        <v>186.5</v>
      </c>
    </row>
    <row r="12" spans="1:19" x14ac:dyDescent="0.25">
      <c r="A12" t="s">
        <v>45</v>
      </c>
      <c r="B12" s="4" t="s">
        <v>46</v>
      </c>
      <c r="C12" s="45"/>
      <c r="D12" s="16" t="s">
        <v>34</v>
      </c>
      <c r="E12" s="6">
        <v>0</v>
      </c>
      <c r="F12" s="12">
        <v>2</v>
      </c>
      <c r="G12" s="11">
        <v>14</v>
      </c>
      <c r="H12" s="12">
        <v>7</v>
      </c>
      <c r="I12" s="11">
        <v>12</v>
      </c>
      <c r="J12" s="12">
        <v>13</v>
      </c>
      <c r="K12" s="11">
        <v>14</v>
      </c>
      <c r="L12" s="1">
        <v>0</v>
      </c>
      <c r="M12" s="1">
        <v>0</v>
      </c>
      <c r="N12" s="1">
        <v>68</v>
      </c>
      <c r="O12" s="1">
        <v>10.5</v>
      </c>
      <c r="P12" s="1">
        <v>43</v>
      </c>
      <c r="Q12" s="1">
        <v>59</v>
      </c>
      <c r="R12" s="1">
        <v>16</v>
      </c>
      <c r="S12" s="9">
        <f t="shared" si="0"/>
        <v>196.5</v>
      </c>
    </row>
    <row r="13" spans="1:19" x14ac:dyDescent="0.25">
      <c r="A13" t="s">
        <v>47</v>
      </c>
      <c r="B13" s="4" t="s">
        <v>46</v>
      </c>
      <c r="C13" s="45"/>
      <c r="D13" s="16" t="s">
        <v>34</v>
      </c>
      <c r="E13" s="11">
        <v>0</v>
      </c>
      <c r="F13" s="12">
        <v>2</v>
      </c>
      <c r="G13" s="11">
        <v>14</v>
      </c>
      <c r="H13" s="12">
        <v>7</v>
      </c>
      <c r="I13" s="11">
        <v>12</v>
      </c>
      <c r="J13" s="12">
        <v>13</v>
      </c>
      <c r="K13" s="11">
        <v>14</v>
      </c>
      <c r="L13" s="1">
        <v>0</v>
      </c>
      <c r="M13" s="1">
        <v>0</v>
      </c>
      <c r="N13" s="1">
        <v>68</v>
      </c>
      <c r="O13" s="1">
        <v>10.5</v>
      </c>
      <c r="P13" s="1">
        <v>43</v>
      </c>
      <c r="Q13" s="1">
        <v>59</v>
      </c>
      <c r="R13" s="1">
        <v>16</v>
      </c>
      <c r="S13" s="9">
        <f>SUM(L13:R13)</f>
        <v>196.5</v>
      </c>
    </row>
    <row r="14" spans="1:19" x14ac:dyDescent="0.25">
      <c r="A14" t="s">
        <v>48</v>
      </c>
      <c r="B14" s="4" t="s">
        <v>46</v>
      </c>
      <c r="C14" s="45"/>
      <c r="D14" s="16" t="s">
        <v>34</v>
      </c>
      <c r="E14" s="11">
        <v>0</v>
      </c>
      <c r="F14" s="12">
        <v>2</v>
      </c>
      <c r="G14" s="11">
        <v>14</v>
      </c>
      <c r="H14" s="12">
        <v>7</v>
      </c>
      <c r="I14" s="11">
        <v>12</v>
      </c>
      <c r="J14" s="12">
        <v>13</v>
      </c>
      <c r="K14" s="11">
        <v>14</v>
      </c>
      <c r="L14" s="1">
        <v>0</v>
      </c>
      <c r="M14" s="1">
        <v>0</v>
      </c>
      <c r="N14" s="1">
        <v>68</v>
      </c>
      <c r="O14" s="1">
        <v>10.5</v>
      </c>
      <c r="P14" s="1">
        <v>43</v>
      </c>
      <c r="Q14" s="1">
        <v>59</v>
      </c>
      <c r="R14" s="1">
        <v>16</v>
      </c>
      <c r="S14" s="9">
        <f t="shared" ref="S14:S15" si="1">SUM(L14:R14)</f>
        <v>196.5</v>
      </c>
    </row>
    <row r="15" spans="1:19" x14ac:dyDescent="0.25">
      <c r="A15" t="s">
        <v>49</v>
      </c>
      <c r="B15" s="4" t="s">
        <v>46</v>
      </c>
      <c r="C15" s="45"/>
      <c r="D15" s="15" t="s">
        <v>28</v>
      </c>
      <c r="E15" s="11">
        <v>0</v>
      </c>
      <c r="F15" s="12">
        <v>2</v>
      </c>
      <c r="G15" s="11">
        <v>14</v>
      </c>
      <c r="H15" s="12">
        <v>7</v>
      </c>
      <c r="I15" s="11">
        <v>12</v>
      </c>
      <c r="J15" s="12">
        <v>13</v>
      </c>
      <c r="K15" s="11">
        <v>14</v>
      </c>
      <c r="L15" s="1">
        <v>0</v>
      </c>
      <c r="M15" s="1">
        <v>0</v>
      </c>
      <c r="N15" s="1">
        <v>68</v>
      </c>
      <c r="O15" s="1">
        <v>10.5</v>
      </c>
      <c r="P15" s="1">
        <v>43</v>
      </c>
      <c r="Q15" s="1">
        <v>59</v>
      </c>
      <c r="R15" s="1">
        <v>16</v>
      </c>
      <c r="S15" s="9">
        <f t="shared" si="1"/>
        <v>196.5</v>
      </c>
    </row>
    <row r="17" spans="1:38" hidden="1" x14ac:dyDescent="0.25">
      <c r="A17" s="3" t="s">
        <v>1</v>
      </c>
      <c r="B17" s="3" t="s">
        <v>2</v>
      </c>
      <c r="C17" s="3" t="s">
        <v>78</v>
      </c>
      <c r="D17" s="3" t="s">
        <v>3</v>
      </c>
      <c r="E17" s="3" t="s">
        <v>4</v>
      </c>
      <c r="F17" s="3" t="s">
        <v>5</v>
      </c>
      <c r="G17" s="3" t="s">
        <v>6</v>
      </c>
      <c r="H17" s="3" t="s">
        <v>7</v>
      </c>
      <c r="I17" s="3" t="s">
        <v>8</v>
      </c>
      <c r="J17" s="3" t="s">
        <v>9</v>
      </c>
      <c r="K17" s="3" t="s">
        <v>10</v>
      </c>
      <c r="L17" s="3" t="s">
        <v>11</v>
      </c>
      <c r="M17" s="3" t="s">
        <v>12</v>
      </c>
      <c r="N17" s="3" t="s">
        <v>13</v>
      </c>
      <c r="O17" s="3" t="s">
        <v>14</v>
      </c>
      <c r="P17" s="3" t="s">
        <v>15</v>
      </c>
      <c r="Q17" s="3" t="s">
        <v>16</v>
      </c>
      <c r="R17" s="3" t="s">
        <v>17</v>
      </c>
      <c r="S17" s="3" t="s">
        <v>18</v>
      </c>
      <c r="U17" s="3" t="s">
        <v>4</v>
      </c>
      <c r="V17" s="3" t="s">
        <v>5</v>
      </c>
      <c r="W17" s="3" t="s">
        <v>6</v>
      </c>
      <c r="X17" s="3" t="s">
        <v>7</v>
      </c>
      <c r="Y17" s="3" t="s">
        <v>8</v>
      </c>
      <c r="Z17" s="3" t="s">
        <v>9</v>
      </c>
      <c r="AA17" s="3" t="s">
        <v>10</v>
      </c>
      <c r="AB17" s="3" t="s">
        <v>11</v>
      </c>
      <c r="AC17" s="3" t="s">
        <v>12</v>
      </c>
      <c r="AD17" s="3" t="s">
        <v>13</v>
      </c>
      <c r="AE17" s="3" t="s">
        <v>14</v>
      </c>
      <c r="AF17" s="3" t="s">
        <v>15</v>
      </c>
      <c r="AG17" s="3" t="s">
        <v>16</v>
      </c>
      <c r="AH17" s="3" t="s">
        <v>17</v>
      </c>
      <c r="AI17" s="3" t="s">
        <v>18</v>
      </c>
    </row>
    <row r="18" spans="1:38" hidden="1" x14ac:dyDescent="0.25">
      <c r="A18" t="s">
        <v>19</v>
      </c>
      <c r="B18" s="4" t="s">
        <v>20</v>
      </c>
      <c r="C18" s="45"/>
      <c r="D18" s="5" t="s">
        <v>21</v>
      </c>
      <c r="E18" s="6">
        <v>2</v>
      </c>
      <c r="F18" s="7">
        <v>2</v>
      </c>
      <c r="G18" s="6">
        <v>0</v>
      </c>
      <c r="H18" s="7">
        <v>0</v>
      </c>
      <c r="I18" s="6">
        <v>2</v>
      </c>
      <c r="J18" s="7">
        <v>0</v>
      </c>
      <c r="K18" s="6">
        <v>2</v>
      </c>
      <c r="L18" s="1">
        <v>0</v>
      </c>
      <c r="M18" s="1">
        <v>0</v>
      </c>
      <c r="N18" s="1">
        <v>0</v>
      </c>
      <c r="O18" s="8">
        <v>0</v>
      </c>
      <c r="P18" s="8">
        <v>0</v>
      </c>
      <c r="Q18" s="8">
        <v>0</v>
      </c>
      <c r="R18" s="8">
        <v>0</v>
      </c>
      <c r="S18" s="46">
        <f>SUM(L18:R18)</f>
        <v>0</v>
      </c>
      <c r="U18" s="6">
        <v>2</v>
      </c>
      <c r="V18" s="7">
        <v>2</v>
      </c>
      <c r="W18" s="6">
        <v>0</v>
      </c>
      <c r="X18" s="7">
        <v>0</v>
      </c>
      <c r="Y18" s="6">
        <v>2</v>
      </c>
      <c r="Z18" s="7">
        <v>0</v>
      </c>
      <c r="AA18" s="6">
        <v>2</v>
      </c>
      <c r="AB18" s="1">
        <v>0</v>
      </c>
      <c r="AC18" s="1">
        <v>0</v>
      </c>
      <c r="AD18" s="1">
        <v>0</v>
      </c>
      <c r="AE18" s="8">
        <v>0</v>
      </c>
      <c r="AF18" s="8">
        <v>0</v>
      </c>
      <c r="AG18" s="8">
        <v>0</v>
      </c>
      <c r="AH18" s="8">
        <v>0</v>
      </c>
      <c r="AI18" s="9">
        <f>SUM(AB18:AH18)</f>
        <v>0</v>
      </c>
    </row>
    <row r="19" spans="1:38" hidden="1" x14ac:dyDescent="0.25">
      <c r="A19" t="s">
        <v>22</v>
      </c>
      <c r="B19" s="4" t="s">
        <v>23</v>
      </c>
      <c r="C19" s="45"/>
      <c r="D19" s="10" t="s">
        <v>21</v>
      </c>
      <c r="E19" s="11">
        <v>0</v>
      </c>
      <c r="F19" s="12">
        <v>2</v>
      </c>
      <c r="G19" s="11">
        <v>2</v>
      </c>
      <c r="H19" s="12">
        <v>2</v>
      </c>
      <c r="I19" s="11">
        <v>2</v>
      </c>
      <c r="J19" s="12">
        <v>2</v>
      </c>
      <c r="K19" s="11">
        <v>2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46">
        <f t="shared" ref="S19:S33" si="2">SUM(L19:R19)</f>
        <v>0</v>
      </c>
      <c r="U19" s="11">
        <v>0</v>
      </c>
      <c r="V19" s="12">
        <v>2</v>
      </c>
      <c r="W19" s="11">
        <v>2</v>
      </c>
      <c r="X19" s="12">
        <v>2</v>
      </c>
      <c r="Y19" s="11">
        <v>2</v>
      </c>
      <c r="Z19" s="12">
        <v>2</v>
      </c>
      <c r="AA19" s="11">
        <v>2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9">
        <f t="shared" ref="AI19:AI33" si="3">SUM(AB19:AH19)</f>
        <v>0</v>
      </c>
      <c r="AK19" s="1" t="s">
        <v>99</v>
      </c>
      <c r="AL19" s="1" t="s">
        <v>100</v>
      </c>
    </row>
    <row r="20" spans="1:38" hidden="1" x14ac:dyDescent="0.25">
      <c r="A20" t="s">
        <v>25</v>
      </c>
      <c r="B20" s="4" t="s">
        <v>23</v>
      </c>
      <c r="C20" s="45"/>
      <c r="D20" s="10" t="s">
        <v>21</v>
      </c>
      <c r="E20" s="11">
        <v>0</v>
      </c>
      <c r="F20" s="12">
        <v>2</v>
      </c>
      <c r="G20" s="11">
        <v>2</v>
      </c>
      <c r="H20" s="12">
        <v>2</v>
      </c>
      <c r="I20" s="11">
        <v>2</v>
      </c>
      <c r="J20" s="12">
        <v>2</v>
      </c>
      <c r="K20" s="11">
        <v>2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46">
        <f t="shared" si="2"/>
        <v>0</v>
      </c>
      <c r="U20" s="11">
        <v>0</v>
      </c>
      <c r="V20" s="12">
        <v>2</v>
      </c>
      <c r="W20" s="11">
        <v>2</v>
      </c>
      <c r="X20" s="12">
        <v>2</v>
      </c>
      <c r="Y20" s="11">
        <v>2</v>
      </c>
      <c r="Z20" s="12">
        <v>2</v>
      </c>
      <c r="AA20" s="11">
        <v>2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9">
        <f t="shared" si="3"/>
        <v>0</v>
      </c>
      <c r="AK20" s="67" t="s">
        <v>23</v>
      </c>
      <c r="AL20" s="1">
        <v>2</v>
      </c>
    </row>
    <row r="21" spans="1:38" hidden="1" x14ac:dyDescent="0.25">
      <c r="A21" t="s">
        <v>26</v>
      </c>
      <c r="B21" s="4" t="s">
        <v>27</v>
      </c>
      <c r="C21" s="45"/>
      <c r="D21" s="15" t="s">
        <v>28</v>
      </c>
      <c r="E21" s="11">
        <v>0</v>
      </c>
      <c r="F21" s="12">
        <v>2</v>
      </c>
      <c r="G21" s="11">
        <v>2</v>
      </c>
      <c r="H21" s="12">
        <v>2</v>
      </c>
      <c r="I21" s="11">
        <v>2</v>
      </c>
      <c r="J21" s="12">
        <v>2</v>
      </c>
      <c r="K21" s="11">
        <v>2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46">
        <f t="shared" si="2"/>
        <v>0</v>
      </c>
      <c r="U21" s="11">
        <v>0</v>
      </c>
      <c r="V21" s="12">
        <v>2</v>
      </c>
      <c r="W21" s="11">
        <v>2</v>
      </c>
      <c r="X21" s="12">
        <v>2</v>
      </c>
      <c r="Y21" s="11">
        <v>2</v>
      </c>
      <c r="Z21" s="12">
        <v>2</v>
      </c>
      <c r="AA21" s="11">
        <v>2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9">
        <f t="shared" si="3"/>
        <v>0</v>
      </c>
    </row>
    <row r="22" spans="1:38" hidden="1" x14ac:dyDescent="0.25">
      <c r="A22" t="s">
        <v>29</v>
      </c>
      <c r="B22" s="4" t="s">
        <v>27</v>
      </c>
      <c r="C22" s="45"/>
      <c r="D22" s="10" t="s">
        <v>21</v>
      </c>
      <c r="E22" s="11">
        <v>0</v>
      </c>
      <c r="F22" s="12">
        <v>2</v>
      </c>
      <c r="G22" s="11">
        <v>2</v>
      </c>
      <c r="H22" s="12">
        <v>2</v>
      </c>
      <c r="I22" s="11">
        <v>2</v>
      </c>
      <c r="J22" s="12">
        <v>2</v>
      </c>
      <c r="K22" s="11">
        <v>2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46">
        <f t="shared" si="2"/>
        <v>0</v>
      </c>
      <c r="U22" s="11">
        <v>0</v>
      </c>
      <c r="V22" s="12">
        <v>2</v>
      </c>
      <c r="W22" s="11">
        <v>2</v>
      </c>
      <c r="X22" s="12">
        <v>2</v>
      </c>
      <c r="Y22" s="11">
        <v>2</v>
      </c>
      <c r="Z22" s="12">
        <v>2</v>
      </c>
      <c r="AA22" s="11">
        <v>2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9">
        <f t="shared" si="3"/>
        <v>0</v>
      </c>
    </row>
    <row r="23" spans="1:38" hidden="1" x14ac:dyDescent="0.25">
      <c r="A23" t="s">
        <v>32</v>
      </c>
      <c r="B23" s="4" t="s">
        <v>33</v>
      </c>
      <c r="C23" s="45"/>
      <c r="D23" s="16" t="s">
        <v>34</v>
      </c>
      <c r="E23" s="11">
        <v>0</v>
      </c>
      <c r="F23" s="12">
        <v>2</v>
      </c>
      <c r="G23" s="11">
        <v>2</v>
      </c>
      <c r="H23" s="12">
        <v>2</v>
      </c>
      <c r="I23" s="11">
        <v>2</v>
      </c>
      <c r="J23" s="12">
        <v>2</v>
      </c>
      <c r="K23" s="11">
        <v>2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46">
        <f t="shared" si="2"/>
        <v>0</v>
      </c>
      <c r="U23" s="11">
        <v>0</v>
      </c>
      <c r="V23" s="12">
        <v>2</v>
      </c>
      <c r="W23" s="11">
        <v>2</v>
      </c>
      <c r="X23" s="12">
        <v>2</v>
      </c>
      <c r="Y23" s="11">
        <v>2</v>
      </c>
      <c r="Z23" s="12">
        <v>2</v>
      </c>
      <c r="AA23" s="11">
        <v>2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9">
        <f t="shared" si="3"/>
        <v>0</v>
      </c>
    </row>
    <row r="24" spans="1:38" hidden="1" x14ac:dyDescent="0.25">
      <c r="A24" t="s">
        <v>36</v>
      </c>
      <c r="B24" s="4" t="s">
        <v>33</v>
      </c>
      <c r="C24" s="45"/>
      <c r="D24" s="16" t="s">
        <v>34</v>
      </c>
      <c r="E24" s="11">
        <v>0</v>
      </c>
      <c r="F24" s="12">
        <v>2</v>
      </c>
      <c r="G24" s="11">
        <v>2</v>
      </c>
      <c r="H24" s="12">
        <v>2</v>
      </c>
      <c r="I24" s="11">
        <v>2</v>
      </c>
      <c r="J24" s="12">
        <v>2</v>
      </c>
      <c r="K24" s="11">
        <v>2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46">
        <f t="shared" si="2"/>
        <v>0</v>
      </c>
      <c r="U24" s="11">
        <v>0</v>
      </c>
      <c r="V24" s="12">
        <v>2</v>
      </c>
      <c r="W24" s="11">
        <v>2</v>
      </c>
      <c r="X24" s="12">
        <v>2</v>
      </c>
      <c r="Y24" s="11">
        <v>2</v>
      </c>
      <c r="Z24" s="12">
        <v>2</v>
      </c>
      <c r="AA24" s="11">
        <v>2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9">
        <f t="shared" si="3"/>
        <v>0</v>
      </c>
    </row>
    <row r="25" spans="1:38" hidden="1" x14ac:dyDescent="0.25">
      <c r="A25" t="s">
        <v>39</v>
      </c>
      <c r="B25" s="4" t="s">
        <v>33</v>
      </c>
      <c r="C25" s="45"/>
      <c r="D25" s="16" t="s">
        <v>34</v>
      </c>
      <c r="E25" s="11">
        <v>0</v>
      </c>
      <c r="F25" s="12">
        <v>2</v>
      </c>
      <c r="G25" s="11">
        <v>2</v>
      </c>
      <c r="H25" s="12">
        <v>2</v>
      </c>
      <c r="I25" s="11">
        <v>2</v>
      </c>
      <c r="J25" s="12">
        <v>2</v>
      </c>
      <c r="K25" s="11">
        <v>2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46">
        <f t="shared" si="2"/>
        <v>0</v>
      </c>
      <c r="U25" s="11">
        <v>0</v>
      </c>
      <c r="V25" s="12">
        <v>2</v>
      </c>
      <c r="W25" s="11">
        <v>2</v>
      </c>
      <c r="X25" s="12">
        <v>2</v>
      </c>
      <c r="Y25" s="11">
        <v>2</v>
      </c>
      <c r="Z25" s="12">
        <v>2</v>
      </c>
      <c r="AA25" s="11">
        <v>2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9">
        <f t="shared" si="3"/>
        <v>0</v>
      </c>
    </row>
    <row r="26" spans="1:38" hidden="1" x14ac:dyDescent="0.25">
      <c r="A26" t="s">
        <v>40</v>
      </c>
      <c r="B26" s="4" t="s">
        <v>41</v>
      </c>
      <c r="C26" s="45"/>
      <c r="D26" s="32" t="s">
        <v>83</v>
      </c>
      <c r="E26" s="11">
        <v>0</v>
      </c>
      <c r="F26" s="12">
        <v>2</v>
      </c>
      <c r="G26" s="11">
        <v>2</v>
      </c>
      <c r="H26" s="12">
        <v>2</v>
      </c>
      <c r="I26" s="11">
        <v>2</v>
      </c>
      <c r="J26" s="12">
        <v>2</v>
      </c>
      <c r="K26" s="11">
        <v>2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46">
        <f t="shared" si="2"/>
        <v>0</v>
      </c>
      <c r="U26" s="11">
        <v>0</v>
      </c>
      <c r="V26" s="12">
        <v>2</v>
      </c>
      <c r="W26" s="11">
        <v>2</v>
      </c>
      <c r="X26" s="12">
        <v>2</v>
      </c>
      <c r="Y26" s="11">
        <v>2</v>
      </c>
      <c r="Z26" s="12">
        <v>2</v>
      </c>
      <c r="AA26" s="11">
        <v>2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9">
        <f t="shared" si="3"/>
        <v>0</v>
      </c>
    </row>
    <row r="27" spans="1:38" hidden="1" x14ac:dyDescent="0.25">
      <c r="A27" t="s">
        <v>44</v>
      </c>
      <c r="B27" s="4" t="s">
        <v>41</v>
      </c>
      <c r="C27" s="45"/>
      <c r="D27" s="32" t="s">
        <v>83</v>
      </c>
      <c r="E27" s="11">
        <v>0</v>
      </c>
      <c r="F27" s="12">
        <v>2</v>
      </c>
      <c r="G27" s="11">
        <v>2</v>
      </c>
      <c r="H27" s="12">
        <v>2</v>
      </c>
      <c r="I27" s="11">
        <v>2</v>
      </c>
      <c r="J27" s="12">
        <v>2</v>
      </c>
      <c r="K27" s="11">
        <v>2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46">
        <f t="shared" si="2"/>
        <v>0</v>
      </c>
      <c r="U27" s="11">
        <v>0</v>
      </c>
      <c r="V27" s="12">
        <v>2</v>
      </c>
      <c r="W27" s="11">
        <v>2</v>
      </c>
      <c r="X27" s="12">
        <v>2</v>
      </c>
      <c r="Y27" s="11">
        <v>2</v>
      </c>
      <c r="Z27" s="12">
        <v>2</v>
      </c>
      <c r="AA27" s="11">
        <v>2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9">
        <f t="shared" si="3"/>
        <v>0</v>
      </c>
    </row>
    <row r="28" spans="1:38" hidden="1" x14ac:dyDescent="0.25">
      <c r="A28" t="s">
        <v>45</v>
      </c>
      <c r="B28" s="4" t="s">
        <v>46</v>
      </c>
      <c r="C28" s="51" t="s">
        <v>85</v>
      </c>
      <c r="D28" s="15" t="s">
        <v>28</v>
      </c>
      <c r="E28" s="11">
        <v>0</v>
      </c>
      <c r="F28" s="12">
        <v>2</v>
      </c>
      <c r="G28" s="11">
        <v>6</v>
      </c>
      <c r="H28" s="12">
        <v>4.5</v>
      </c>
      <c r="I28" s="11">
        <v>7</v>
      </c>
      <c r="J28" s="12">
        <v>7</v>
      </c>
      <c r="K28" s="11">
        <v>0</v>
      </c>
      <c r="L28" s="1">
        <v>0</v>
      </c>
      <c r="M28" s="1">
        <v>0</v>
      </c>
      <c r="N28" s="1">
        <v>12</v>
      </c>
      <c r="O28" s="1">
        <v>4.5</v>
      </c>
      <c r="P28" s="1">
        <v>14</v>
      </c>
      <c r="Q28" s="1">
        <v>16</v>
      </c>
      <c r="R28" s="1">
        <v>-2</v>
      </c>
      <c r="S28" s="46">
        <f t="shared" si="2"/>
        <v>44.5</v>
      </c>
      <c r="U28" s="11">
        <v>0</v>
      </c>
      <c r="V28" s="12">
        <v>2</v>
      </c>
      <c r="W28" s="11">
        <v>6</v>
      </c>
      <c r="X28" s="12">
        <v>5</v>
      </c>
      <c r="Y28" s="11">
        <v>7</v>
      </c>
      <c r="Z28" s="12">
        <v>7</v>
      </c>
      <c r="AA28" s="11">
        <v>0</v>
      </c>
      <c r="AB28" s="1">
        <v>0</v>
      </c>
      <c r="AC28" s="1">
        <v>0</v>
      </c>
      <c r="AD28" s="1">
        <v>12</v>
      </c>
      <c r="AE28" s="1">
        <v>5.5</v>
      </c>
      <c r="AF28" s="1">
        <v>14</v>
      </c>
      <c r="AG28" s="1">
        <v>16</v>
      </c>
      <c r="AH28" s="1">
        <v>-2</v>
      </c>
      <c r="AI28" s="9">
        <f t="shared" si="3"/>
        <v>45.5</v>
      </c>
    </row>
    <row r="29" spans="1:38" hidden="1" x14ac:dyDescent="0.25">
      <c r="A29" t="s">
        <v>47</v>
      </c>
      <c r="B29" s="4" t="s">
        <v>46</v>
      </c>
      <c r="C29" s="51" t="s">
        <v>86</v>
      </c>
      <c r="D29" s="16" t="s">
        <v>34</v>
      </c>
      <c r="E29" s="11">
        <v>0</v>
      </c>
      <c r="F29" s="12">
        <v>3</v>
      </c>
      <c r="G29" s="11">
        <v>5</v>
      </c>
      <c r="H29" s="12">
        <v>4.5</v>
      </c>
      <c r="I29" s="11">
        <v>6</v>
      </c>
      <c r="J29" s="12">
        <v>7.2</v>
      </c>
      <c r="K29" s="11">
        <v>1</v>
      </c>
      <c r="L29" s="1">
        <v>0</v>
      </c>
      <c r="M29" s="1">
        <v>3</v>
      </c>
      <c r="N29" s="1">
        <v>9</v>
      </c>
      <c r="O29" s="1">
        <v>4.5</v>
      </c>
      <c r="P29" s="1">
        <v>10</v>
      </c>
      <c r="Q29" s="1">
        <v>17</v>
      </c>
      <c r="R29" s="1">
        <v>-1</v>
      </c>
      <c r="S29" s="46">
        <f t="shared" si="2"/>
        <v>42.5</v>
      </c>
      <c r="U29" s="11">
        <v>0</v>
      </c>
      <c r="V29" s="12">
        <v>3</v>
      </c>
      <c r="W29" s="11">
        <v>5</v>
      </c>
      <c r="X29" s="12">
        <v>5</v>
      </c>
      <c r="Y29" s="11">
        <v>6</v>
      </c>
      <c r="Z29" s="12">
        <v>7.2</v>
      </c>
      <c r="AA29" s="11">
        <v>1</v>
      </c>
      <c r="AB29" s="1">
        <v>0</v>
      </c>
      <c r="AC29" s="1">
        <v>3</v>
      </c>
      <c r="AD29" s="1">
        <v>9</v>
      </c>
      <c r="AE29" s="1">
        <v>5.5</v>
      </c>
      <c r="AF29" s="1">
        <v>10</v>
      </c>
      <c r="AG29" s="1">
        <v>17</v>
      </c>
      <c r="AH29" s="1">
        <v>-1</v>
      </c>
      <c r="AI29" s="9">
        <f t="shared" si="3"/>
        <v>43.5</v>
      </c>
    </row>
    <row r="30" spans="1:38" hidden="1" x14ac:dyDescent="0.25">
      <c r="A30" t="s">
        <v>48</v>
      </c>
      <c r="B30" s="4" t="s">
        <v>46</v>
      </c>
      <c r="C30" s="51" t="s">
        <v>87</v>
      </c>
      <c r="D30" s="10" t="s">
        <v>21</v>
      </c>
      <c r="E30" s="11">
        <v>0</v>
      </c>
      <c r="F30" s="12">
        <v>3</v>
      </c>
      <c r="G30" s="11">
        <v>4</v>
      </c>
      <c r="H30" s="12">
        <v>5</v>
      </c>
      <c r="I30" s="11">
        <v>4</v>
      </c>
      <c r="J30" s="12">
        <v>8.5</v>
      </c>
      <c r="K30" s="11">
        <v>1</v>
      </c>
      <c r="L30" s="1">
        <v>0</v>
      </c>
      <c r="M30" s="1">
        <v>3</v>
      </c>
      <c r="N30" s="1">
        <v>6</v>
      </c>
      <c r="O30" s="1">
        <v>5.5</v>
      </c>
      <c r="P30" s="1">
        <v>4</v>
      </c>
      <c r="Q30" s="1">
        <v>24</v>
      </c>
      <c r="R30" s="1">
        <v>-1</v>
      </c>
      <c r="S30" s="46">
        <f t="shared" si="2"/>
        <v>41.5</v>
      </c>
      <c r="U30" s="11">
        <v>0</v>
      </c>
      <c r="V30" s="12">
        <v>3</v>
      </c>
      <c r="W30" s="11">
        <v>4</v>
      </c>
      <c r="X30" s="12">
        <v>5.8</v>
      </c>
      <c r="Y30" s="11">
        <v>4</v>
      </c>
      <c r="Z30" s="12">
        <v>8.5</v>
      </c>
      <c r="AA30" s="11">
        <v>1</v>
      </c>
      <c r="AB30" s="1">
        <v>0</v>
      </c>
      <c r="AC30" s="1">
        <v>3</v>
      </c>
      <c r="AD30" s="1">
        <v>6</v>
      </c>
      <c r="AE30" s="1">
        <v>7.5</v>
      </c>
      <c r="AF30" s="1">
        <v>4</v>
      </c>
      <c r="AG30" s="1">
        <v>24</v>
      </c>
      <c r="AH30" s="1">
        <v>-1</v>
      </c>
      <c r="AI30" s="9">
        <f t="shared" si="3"/>
        <v>43.5</v>
      </c>
    </row>
    <row r="31" spans="1:38" hidden="1" x14ac:dyDescent="0.25">
      <c r="A31" t="s">
        <v>49</v>
      </c>
      <c r="B31" s="4" t="s">
        <v>46</v>
      </c>
      <c r="C31" s="51" t="s">
        <v>88</v>
      </c>
      <c r="D31" s="20"/>
      <c r="E31" s="11">
        <v>0</v>
      </c>
      <c r="F31" s="12">
        <v>4</v>
      </c>
      <c r="G31" s="11">
        <v>6</v>
      </c>
      <c r="H31" s="12">
        <v>5.5</v>
      </c>
      <c r="I31" s="11">
        <v>5</v>
      </c>
      <c r="J31" s="12">
        <v>6.5</v>
      </c>
      <c r="K31" s="11">
        <v>4</v>
      </c>
      <c r="L31" s="1">
        <v>0</v>
      </c>
      <c r="M31" s="1">
        <v>6</v>
      </c>
      <c r="N31" s="1">
        <v>12</v>
      </c>
      <c r="O31" s="1">
        <v>6.5</v>
      </c>
      <c r="P31" s="1">
        <v>7</v>
      </c>
      <c r="Q31" s="1">
        <v>15</v>
      </c>
      <c r="R31" s="1">
        <v>2</v>
      </c>
      <c r="S31" s="46">
        <f t="shared" si="2"/>
        <v>48.5</v>
      </c>
      <c r="U31" s="11">
        <v>0</v>
      </c>
      <c r="V31" s="12">
        <v>4</v>
      </c>
      <c r="W31" s="11">
        <v>6</v>
      </c>
      <c r="X31" s="12">
        <v>6</v>
      </c>
      <c r="Y31" s="11">
        <v>5</v>
      </c>
      <c r="Z31" s="12">
        <v>6.5</v>
      </c>
      <c r="AA31" s="11">
        <v>4</v>
      </c>
      <c r="AB31" s="1">
        <v>0</v>
      </c>
      <c r="AC31" s="1">
        <v>6</v>
      </c>
      <c r="AD31" s="1">
        <v>12</v>
      </c>
      <c r="AE31" s="1">
        <v>8.5</v>
      </c>
      <c r="AF31" s="1">
        <v>7</v>
      </c>
      <c r="AG31" s="1">
        <v>15</v>
      </c>
      <c r="AH31" s="1">
        <v>2</v>
      </c>
      <c r="AI31" s="9">
        <f t="shared" si="3"/>
        <v>50.5</v>
      </c>
    </row>
    <row r="32" spans="1:38" hidden="1" x14ac:dyDescent="0.25">
      <c r="A32" t="s">
        <v>97</v>
      </c>
      <c r="B32" s="4" t="s">
        <v>46</v>
      </c>
      <c r="C32" s="51" t="s">
        <v>89</v>
      </c>
      <c r="D32" s="16" t="s">
        <v>34</v>
      </c>
      <c r="E32" s="11">
        <v>0</v>
      </c>
      <c r="F32" s="12">
        <v>2</v>
      </c>
      <c r="G32" s="11">
        <v>7</v>
      </c>
      <c r="H32" s="12">
        <v>4</v>
      </c>
      <c r="I32" s="11">
        <v>3</v>
      </c>
      <c r="J32" s="12">
        <v>6</v>
      </c>
      <c r="K32" s="11">
        <v>3</v>
      </c>
      <c r="L32" s="1">
        <v>0</v>
      </c>
      <c r="M32" s="1">
        <v>0</v>
      </c>
      <c r="N32" s="1">
        <v>16</v>
      </c>
      <c r="O32" s="1">
        <v>3.5</v>
      </c>
      <c r="P32" s="1">
        <v>2</v>
      </c>
      <c r="Q32" s="1">
        <v>12</v>
      </c>
      <c r="R32" s="1">
        <v>0</v>
      </c>
      <c r="S32" s="46">
        <f t="shared" si="2"/>
        <v>33.5</v>
      </c>
      <c r="U32" s="11">
        <v>0</v>
      </c>
      <c r="V32" s="12">
        <v>2</v>
      </c>
      <c r="W32" s="11">
        <v>7</v>
      </c>
      <c r="X32" s="12">
        <v>4.5</v>
      </c>
      <c r="Y32" s="11">
        <v>3</v>
      </c>
      <c r="Z32" s="12">
        <v>6</v>
      </c>
      <c r="AA32" s="11">
        <v>3</v>
      </c>
      <c r="AB32" s="1">
        <v>0</v>
      </c>
      <c r="AC32" s="1">
        <v>0</v>
      </c>
      <c r="AD32" s="1">
        <v>16</v>
      </c>
      <c r="AE32" s="1">
        <v>4.5</v>
      </c>
      <c r="AF32" s="1">
        <v>2</v>
      </c>
      <c r="AG32" s="1">
        <v>12</v>
      </c>
      <c r="AH32" s="1">
        <v>0</v>
      </c>
      <c r="AI32" s="9">
        <f t="shared" si="3"/>
        <v>34.5</v>
      </c>
    </row>
    <row r="33" spans="1:39" hidden="1" x14ac:dyDescent="0.25">
      <c r="A33" t="s">
        <v>98</v>
      </c>
      <c r="B33" s="4" t="s">
        <v>46</v>
      </c>
      <c r="C33" s="51" t="s">
        <v>90</v>
      </c>
      <c r="D33" s="32" t="s">
        <v>83</v>
      </c>
      <c r="E33" s="11">
        <v>0</v>
      </c>
      <c r="F33" s="12">
        <v>3</v>
      </c>
      <c r="G33" s="11">
        <v>6</v>
      </c>
      <c r="H33" s="12">
        <v>3</v>
      </c>
      <c r="I33" s="11">
        <v>3</v>
      </c>
      <c r="J33" s="12">
        <v>7.2</v>
      </c>
      <c r="K33" s="11">
        <v>3</v>
      </c>
      <c r="L33" s="1">
        <v>0</v>
      </c>
      <c r="M33" s="1">
        <v>3</v>
      </c>
      <c r="N33" s="1">
        <v>12</v>
      </c>
      <c r="O33" s="1">
        <v>1.5</v>
      </c>
      <c r="P33" s="1">
        <v>2</v>
      </c>
      <c r="Q33" s="1">
        <v>17</v>
      </c>
      <c r="R33" s="1">
        <v>0</v>
      </c>
      <c r="S33" s="46">
        <f t="shared" si="2"/>
        <v>35.5</v>
      </c>
      <c r="U33" s="11">
        <v>0</v>
      </c>
      <c r="V33" s="12">
        <v>3</v>
      </c>
      <c r="W33" s="11">
        <v>6</v>
      </c>
      <c r="X33" s="12">
        <v>3.5</v>
      </c>
      <c r="Y33" s="11">
        <v>3</v>
      </c>
      <c r="Z33" s="12">
        <v>7.2</v>
      </c>
      <c r="AA33" s="11">
        <v>3</v>
      </c>
      <c r="AB33" s="1">
        <v>0</v>
      </c>
      <c r="AC33" s="1">
        <v>3</v>
      </c>
      <c r="AD33" s="1">
        <v>12</v>
      </c>
      <c r="AE33" s="1">
        <v>2.5</v>
      </c>
      <c r="AF33" s="1">
        <v>2</v>
      </c>
      <c r="AG33" s="1">
        <v>17</v>
      </c>
      <c r="AH33" s="1">
        <v>0</v>
      </c>
      <c r="AI33" s="9">
        <f t="shared" si="3"/>
        <v>36.5</v>
      </c>
    </row>
    <row r="35" spans="1:39" x14ac:dyDescent="0.25">
      <c r="A35" s="3" t="s">
        <v>1</v>
      </c>
      <c r="B35" s="3" t="s">
        <v>2</v>
      </c>
      <c r="C35" s="3" t="s">
        <v>78</v>
      </c>
      <c r="D35" s="3" t="s">
        <v>3</v>
      </c>
      <c r="E35" s="3" t="s">
        <v>4</v>
      </c>
      <c r="F35" s="3" t="s">
        <v>5</v>
      </c>
      <c r="G35" s="3" t="s">
        <v>6</v>
      </c>
      <c r="H35" s="3" t="s">
        <v>7</v>
      </c>
      <c r="I35" s="3" t="s">
        <v>8</v>
      </c>
      <c r="J35" s="3" t="s">
        <v>9</v>
      </c>
      <c r="K35" s="3" t="s">
        <v>10</v>
      </c>
      <c r="L35" s="3" t="s">
        <v>11</v>
      </c>
      <c r="M35" s="3" t="s">
        <v>12</v>
      </c>
      <c r="N35" s="3" t="s">
        <v>13</v>
      </c>
      <c r="O35" s="3" t="s">
        <v>14</v>
      </c>
      <c r="P35" s="3" t="s">
        <v>15</v>
      </c>
      <c r="Q35" s="3" t="s">
        <v>16</v>
      </c>
      <c r="R35" s="3" t="s">
        <v>17</v>
      </c>
      <c r="S35" s="3" t="s">
        <v>18</v>
      </c>
      <c r="U35" s="3" t="s">
        <v>4</v>
      </c>
      <c r="V35" s="3" t="s">
        <v>5</v>
      </c>
      <c r="W35" s="3" t="s">
        <v>6</v>
      </c>
      <c r="X35" s="3" t="s">
        <v>7</v>
      </c>
      <c r="Y35" s="3" t="s">
        <v>8</v>
      </c>
      <c r="Z35" s="3" t="s">
        <v>9</v>
      </c>
      <c r="AA35" s="3" t="s">
        <v>10</v>
      </c>
      <c r="AB35" s="3" t="s">
        <v>11</v>
      </c>
      <c r="AC35" s="3" t="s">
        <v>12</v>
      </c>
      <c r="AD35" s="3" t="s">
        <v>13</v>
      </c>
      <c r="AE35" s="3" t="s">
        <v>14</v>
      </c>
      <c r="AF35" s="3" t="s">
        <v>15</v>
      </c>
      <c r="AG35" s="3" t="s">
        <v>16</v>
      </c>
      <c r="AH35" s="3" t="s">
        <v>17</v>
      </c>
      <c r="AI35" s="3" t="s">
        <v>18</v>
      </c>
    </row>
    <row r="36" spans="1:39" x14ac:dyDescent="0.25">
      <c r="A36" t="s">
        <v>19</v>
      </c>
      <c r="B36" s="4" t="s">
        <v>20</v>
      </c>
      <c r="C36" s="45"/>
      <c r="D36" s="5" t="s">
        <v>21</v>
      </c>
      <c r="E36" s="6">
        <f>U18</f>
        <v>2</v>
      </c>
      <c r="F36" s="6">
        <f t="shared" ref="F36:L51" si="4">V18</f>
        <v>2</v>
      </c>
      <c r="G36" s="6">
        <f t="shared" si="4"/>
        <v>0</v>
      </c>
      <c r="H36" s="6">
        <f t="shared" si="4"/>
        <v>0</v>
      </c>
      <c r="I36" s="6">
        <f t="shared" si="4"/>
        <v>2</v>
      </c>
      <c r="J36" s="6">
        <f t="shared" si="4"/>
        <v>0</v>
      </c>
      <c r="K36" s="6">
        <f t="shared" si="4"/>
        <v>2</v>
      </c>
      <c r="L36" s="1">
        <f>AB18</f>
        <v>0</v>
      </c>
      <c r="M36" s="1">
        <f t="shared" ref="M36:R51" si="5">AC18</f>
        <v>0</v>
      </c>
      <c r="N36" s="1">
        <f t="shared" si="5"/>
        <v>0</v>
      </c>
      <c r="O36" s="1">
        <f t="shared" si="5"/>
        <v>0</v>
      </c>
      <c r="P36" s="1">
        <f t="shared" si="5"/>
        <v>0</v>
      </c>
      <c r="Q36" s="1">
        <f t="shared" si="5"/>
        <v>0</v>
      </c>
      <c r="R36" s="1">
        <f t="shared" si="5"/>
        <v>0</v>
      </c>
      <c r="S36" s="46">
        <f>SUM(L36:R36)</f>
        <v>0</v>
      </c>
      <c r="U36" s="6">
        <f>E36</f>
        <v>2</v>
      </c>
      <c r="V36" s="6">
        <f t="shared" ref="V36:AB51" si="6">F36</f>
        <v>2</v>
      </c>
      <c r="W36" s="6">
        <f t="shared" si="6"/>
        <v>0</v>
      </c>
      <c r="X36" s="6">
        <f t="shared" si="6"/>
        <v>0</v>
      </c>
      <c r="Y36" s="6">
        <f t="shared" si="6"/>
        <v>2</v>
      </c>
      <c r="Z36" s="6">
        <f t="shared" si="6"/>
        <v>0</v>
      </c>
      <c r="AA36" s="6">
        <f t="shared" si="6"/>
        <v>2</v>
      </c>
      <c r="AB36" s="1">
        <f>L36</f>
        <v>0</v>
      </c>
      <c r="AC36" s="1">
        <f t="shared" ref="AC36:AH51" si="7">M36</f>
        <v>0</v>
      </c>
      <c r="AD36" s="1">
        <f t="shared" si="7"/>
        <v>0</v>
      </c>
      <c r="AE36" s="1">
        <f t="shared" si="7"/>
        <v>0</v>
      </c>
      <c r="AF36" s="1">
        <f t="shared" si="7"/>
        <v>0</v>
      </c>
      <c r="AG36" s="1">
        <f t="shared" si="7"/>
        <v>0</v>
      </c>
      <c r="AH36" s="1">
        <f t="shared" si="7"/>
        <v>0</v>
      </c>
      <c r="AI36" s="9">
        <f>SUM(AB36:AH36)</f>
        <v>0</v>
      </c>
    </row>
    <row r="37" spans="1:39" x14ac:dyDescent="0.25">
      <c r="A37" t="s">
        <v>22</v>
      </c>
      <c r="B37" s="4" t="s">
        <v>23</v>
      </c>
      <c r="C37" s="45"/>
      <c r="D37" s="10" t="s">
        <v>21</v>
      </c>
      <c r="E37" s="6">
        <f t="shared" ref="E37:E51" si="8">U19</f>
        <v>0</v>
      </c>
      <c r="F37" s="6">
        <f t="shared" si="4"/>
        <v>2</v>
      </c>
      <c r="G37" s="6">
        <f t="shared" si="4"/>
        <v>2</v>
      </c>
      <c r="H37" s="6">
        <f t="shared" si="4"/>
        <v>2</v>
      </c>
      <c r="I37" s="6">
        <f t="shared" si="4"/>
        <v>2</v>
      </c>
      <c r="J37" s="6">
        <f t="shared" si="4"/>
        <v>2</v>
      </c>
      <c r="K37" s="6">
        <f t="shared" si="4"/>
        <v>2</v>
      </c>
      <c r="L37" s="1">
        <f t="shared" si="4"/>
        <v>0</v>
      </c>
      <c r="M37" s="1">
        <f t="shared" si="5"/>
        <v>0</v>
      </c>
      <c r="N37" s="1">
        <f t="shared" si="5"/>
        <v>0</v>
      </c>
      <c r="O37" s="1">
        <f t="shared" si="5"/>
        <v>0</v>
      </c>
      <c r="P37" s="1">
        <f t="shared" si="5"/>
        <v>0</v>
      </c>
      <c r="Q37" s="1">
        <f t="shared" si="5"/>
        <v>0</v>
      </c>
      <c r="R37" s="1">
        <f t="shared" si="5"/>
        <v>0</v>
      </c>
      <c r="S37" s="46">
        <f t="shared" ref="S37:S51" si="9">SUM(L37:R37)</f>
        <v>0</v>
      </c>
      <c r="U37" s="6">
        <f t="shared" ref="U37:U51" si="10">E37</f>
        <v>0</v>
      </c>
      <c r="V37" s="6">
        <f t="shared" si="6"/>
        <v>2</v>
      </c>
      <c r="W37" s="6">
        <f t="shared" si="6"/>
        <v>2</v>
      </c>
      <c r="X37" s="6">
        <f t="shared" si="6"/>
        <v>2</v>
      </c>
      <c r="Y37" s="6">
        <f t="shared" si="6"/>
        <v>2</v>
      </c>
      <c r="Z37" s="6">
        <f t="shared" si="6"/>
        <v>2</v>
      </c>
      <c r="AA37" s="6">
        <f t="shared" si="6"/>
        <v>2</v>
      </c>
      <c r="AB37" s="1">
        <f t="shared" si="6"/>
        <v>0</v>
      </c>
      <c r="AC37" s="1">
        <f t="shared" si="7"/>
        <v>0</v>
      </c>
      <c r="AD37" s="1">
        <f t="shared" si="7"/>
        <v>0</v>
      </c>
      <c r="AE37" s="1">
        <f t="shared" si="7"/>
        <v>0</v>
      </c>
      <c r="AF37" s="1">
        <f t="shared" si="7"/>
        <v>0</v>
      </c>
      <c r="AG37" s="1">
        <f t="shared" si="7"/>
        <v>0</v>
      </c>
      <c r="AH37" s="1">
        <f t="shared" si="7"/>
        <v>0</v>
      </c>
      <c r="AI37" s="9">
        <f t="shared" ref="AI37:AI51" si="11">SUM(AB37:AH37)</f>
        <v>0</v>
      </c>
      <c r="AK37" s="1" t="s">
        <v>99</v>
      </c>
      <c r="AL37" s="1" t="s">
        <v>100</v>
      </c>
    </row>
    <row r="38" spans="1:39" x14ac:dyDescent="0.25">
      <c r="A38" t="s">
        <v>25</v>
      </c>
      <c r="B38" s="4" t="s">
        <v>23</v>
      </c>
      <c r="C38" s="45"/>
      <c r="D38" s="10" t="s">
        <v>21</v>
      </c>
      <c r="E38" s="6">
        <f t="shared" si="8"/>
        <v>0</v>
      </c>
      <c r="F38" s="6">
        <f t="shared" si="4"/>
        <v>2</v>
      </c>
      <c r="G38" s="6">
        <f t="shared" si="4"/>
        <v>2</v>
      </c>
      <c r="H38" s="6">
        <f t="shared" si="4"/>
        <v>2</v>
      </c>
      <c r="I38" s="6">
        <f t="shared" si="4"/>
        <v>2</v>
      </c>
      <c r="J38" s="6">
        <f t="shared" si="4"/>
        <v>2</v>
      </c>
      <c r="K38" s="6">
        <f t="shared" si="4"/>
        <v>2</v>
      </c>
      <c r="L38" s="1">
        <f t="shared" si="4"/>
        <v>0</v>
      </c>
      <c r="M38" s="1">
        <f t="shared" si="5"/>
        <v>0</v>
      </c>
      <c r="N38" s="1">
        <f t="shared" si="5"/>
        <v>0</v>
      </c>
      <c r="O38" s="1">
        <f t="shared" si="5"/>
        <v>0</v>
      </c>
      <c r="P38" s="1">
        <f t="shared" si="5"/>
        <v>0</v>
      </c>
      <c r="Q38" s="1">
        <f t="shared" si="5"/>
        <v>0</v>
      </c>
      <c r="R38" s="1">
        <f t="shared" si="5"/>
        <v>0</v>
      </c>
      <c r="S38" s="46">
        <f t="shared" si="9"/>
        <v>0</v>
      </c>
      <c r="U38" s="6">
        <f t="shared" si="10"/>
        <v>0</v>
      </c>
      <c r="V38" s="6">
        <f t="shared" si="6"/>
        <v>2</v>
      </c>
      <c r="W38" s="6">
        <f t="shared" si="6"/>
        <v>2</v>
      </c>
      <c r="X38" s="6">
        <f t="shared" si="6"/>
        <v>2</v>
      </c>
      <c r="Y38" s="6">
        <f t="shared" si="6"/>
        <v>2</v>
      </c>
      <c r="Z38" s="6">
        <f t="shared" si="6"/>
        <v>2</v>
      </c>
      <c r="AA38" s="6">
        <f t="shared" si="6"/>
        <v>2</v>
      </c>
      <c r="AB38" s="1">
        <f t="shared" si="6"/>
        <v>0</v>
      </c>
      <c r="AC38" s="1">
        <f t="shared" si="7"/>
        <v>0</v>
      </c>
      <c r="AD38" s="1">
        <f t="shared" si="7"/>
        <v>0</v>
      </c>
      <c r="AE38" s="1">
        <f t="shared" si="7"/>
        <v>0</v>
      </c>
      <c r="AF38" s="1">
        <f t="shared" si="7"/>
        <v>0</v>
      </c>
      <c r="AG38" s="1">
        <f t="shared" si="7"/>
        <v>0</v>
      </c>
      <c r="AH38" s="1">
        <f t="shared" si="7"/>
        <v>0</v>
      </c>
      <c r="AI38" s="9">
        <f t="shared" si="11"/>
        <v>0</v>
      </c>
      <c r="AK38" s="67" t="s">
        <v>54</v>
      </c>
      <c r="AL38" s="1">
        <v>42</v>
      </c>
      <c r="AM38" s="19">
        <f>AL38/16</f>
        <v>2.625</v>
      </c>
    </row>
    <row r="39" spans="1:39" x14ac:dyDescent="0.25">
      <c r="A39" t="s">
        <v>26</v>
      </c>
      <c r="B39" s="4" t="s">
        <v>27</v>
      </c>
      <c r="C39" s="45"/>
      <c r="D39" s="15" t="s">
        <v>28</v>
      </c>
      <c r="E39" s="6">
        <f t="shared" si="8"/>
        <v>0</v>
      </c>
      <c r="F39" s="6">
        <f t="shared" si="4"/>
        <v>2</v>
      </c>
      <c r="G39" s="6">
        <f t="shared" si="4"/>
        <v>2</v>
      </c>
      <c r="H39" s="6">
        <f t="shared" si="4"/>
        <v>2</v>
      </c>
      <c r="I39" s="6">
        <f t="shared" si="4"/>
        <v>2</v>
      </c>
      <c r="J39" s="6">
        <f t="shared" si="4"/>
        <v>2</v>
      </c>
      <c r="K39" s="6">
        <f t="shared" si="4"/>
        <v>2</v>
      </c>
      <c r="L39" s="1">
        <f t="shared" si="4"/>
        <v>0</v>
      </c>
      <c r="M39" s="1">
        <f t="shared" si="5"/>
        <v>0</v>
      </c>
      <c r="N39" s="1">
        <f t="shared" si="5"/>
        <v>0</v>
      </c>
      <c r="O39" s="1">
        <f t="shared" si="5"/>
        <v>0</v>
      </c>
      <c r="P39" s="1">
        <f t="shared" si="5"/>
        <v>0</v>
      </c>
      <c r="Q39" s="1">
        <f t="shared" si="5"/>
        <v>0</v>
      </c>
      <c r="R39" s="1">
        <f t="shared" si="5"/>
        <v>0</v>
      </c>
      <c r="S39" s="46">
        <f t="shared" si="9"/>
        <v>0</v>
      </c>
      <c r="U39" s="6">
        <f t="shared" si="10"/>
        <v>0</v>
      </c>
      <c r="V39" s="6">
        <f t="shared" si="6"/>
        <v>2</v>
      </c>
      <c r="W39" s="6">
        <f t="shared" si="6"/>
        <v>2</v>
      </c>
      <c r="X39" s="6">
        <f t="shared" si="6"/>
        <v>2</v>
      </c>
      <c r="Y39" s="6">
        <f t="shared" si="6"/>
        <v>2</v>
      </c>
      <c r="Z39" s="6">
        <f t="shared" si="6"/>
        <v>2</v>
      </c>
      <c r="AA39" s="6">
        <f t="shared" si="6"/>
        <v>2</v>
      </c>
      <c r="AB39" s="1">
        <f t="shared" si="6"/>
        <v>0</v>
      </c>
      <c r="AC39" s="1">
        <f t="shared" si="7"/>
        <v>0</v>
      </c>
      <c r="AD39" s="1">
        <f t="shared" si="7"/>
        <v>0</v>
      </c>
      <c r="AE39" s="1">
        <f t="shared" si="7"/>
        <v>0</v>
      </c>
      <c r="AF39" s="1">
        <f t="shared" si="7"/>
        <v>0</v>
      </c>
      <c r="AG39" s="1">
        <f t="shared" si="7"/>
        <v>0</v>
      </c>
      <c r="AH39" s="1">
        <f t="shared" si="7"/>
        <v>0</v>
      </c>
      <c r="AI39" s="9">
        <f t="shared" si="11"/>
        <v>0</v>
      </c>
    </row>
    <row r="40" spans="1:39" x14ac:dyDescent="0.25">
      <c r="A40" t="s">
        <v>29</v>
      </c>
      <c r="B40" s="4" t="s">
        <v>27</v>
      </c>
      <c r="C40" s="45"/>
      <c r="D40" s="10" t="s">
        <v>21</v>
      </c>
      <c r="E40" s="6">
        <f t="shared" si="8"/>
        <v>0</v>
      </c>
      <c r="F40" s="6">
        <f t="shared" si="4"/>
        <v>2</v>
      </c>
      <c r="G40" s="6">
        <f t="shared" si="4"/>
        <v>2</v>
      </c>
      <c r="H40" s="6">
        <f t="shared" si="4"/>
        <v>2</v>
      </c>
      <c r="I40" s="6">
        <f t="shared" si="4"/>
        <v>2</v>
      </c>
      <c r="J40" s="6">
        <f t="shared" si="4"/>
        <v>2</v>
      </c>
      <c r="K40" s="6">
        <f t="shared" si="4"/>
        <v>2</v>
      </c>
      <c r="L40" s="1">
        <f t="shared" si="4"/>
        <v>0</v>
      </c>
      <c r="M40" s="1">
        <f t="shared" si="5"/>
        <v>0</v>
      </c>
      <c r="N40" s="1">
        <f t="shared" si="5"/>
        <v>0</v>
      </c>
      <c r="O40" s="1">
        <f t="shared" si="5"/>
        <v>0</v>
      </c>
      <c r="P40" s="1">
        <f t="shared" si="5"/>
        <v>0</v>
      </c>
      <c r="Q40" s="1">
        <f t="shared" si="5"/>
        <v>0</v>
      </c>
      <c r="R40" s="1">
        <f t="shared" si="5"/>
        <v>0</v>
      </c>
      <c r="S40" s="46">
        <f t="shared" si="9"/>
        <v>0</v>
      </c>
      <c r="U40" s="6">
        <f t="shared" si="10"/>
        <v>0</v>
      </c>
      <c r="V40" s="6">
        <f t="shared" si="6"/>
        <v>2</v>
      </c>
      <c r="W40" s="6">
        <f t="shared" si="6"/>
        <v>2</v>
      </c>
      <c r="X40" s="6">
        <f t="shared" si="6"/>
        <v>2</v>
      </c>
      <c r="Y40" s="6">
        <f t="shared" si="6"/>
        <v>2</v>
      </c>
      <c r="Z40" s="6">
        <f t="shared" si="6"/>
        <v>2</v>
      </c>
      <c r="AA40" s="6">
        <f t="shared" si="6"/>
        <v>2</v>
      </c>
      <c r="AB40" s="1">
        <f t="shared" si="6"/>
        <v>0</v>
      </c>
      <c r="AC40" s="1">
        <f t="shared" si="7"/>
        <v>0</v>
      </c>
      <c r="AD40" s="1">
        <f t="shared" si="7"/>
        <v>0</v>
      </c>
      <c r="AE40" s="1">
        <f t="shared" si="7"/>
        <v>0</v>
      </c>
      <c r="AF40" s="1">
        <f t="shared" si="7"/>
        <v>0</v>
      </c>
      <c r="AG40" s="1">
        <f t="shared" si="7"/>
        <v>0</v>
      </c>
      <c r="AH40" s="1">
        <f t="shared" si="7"/>
        <v>0</v>
      </c>
      <c r="AI40" s="9">
        <f t="shared" si="11"/>
        <v>0</v>
      </c>
    </row>
    <row r="41" spans="1:39" x14ac:dyDescent="0.25">
      <c r="A41" t="s">
        <v>32</v>
      </c>
      <c r="B41" s="4" t="s">
        <v>33</v>
      </c>
      <c r="C41" s="45"/>
      <c r="D41" s="16" t="s">
        <v>34</v>
      </c>
      <c r="E41" s="6">
        <f t="shared" si="8"/>
        <v>0</v>
      </c>
      <c r="F41" s="6">
        <f t="shared" si="4"/>
        <v>2</v>
      </c>
      <c r="G41" s="6">
        <f t="shared" si="4"/>
        <v>2</v>
      </c>
      <c r="H41" s="6">
        <f t="shared" si="4"/>
        <v>2</v>
      </c>
      <c r="I41" s="6">
        <f t="shared" si="4"/>
        <v>2</v>
      </c>
      <c r="J41" s="6">
        <f t="shared" si="4"/>
        <v>2</v>
      </c>
      <c r="K41" s="6">
        <f t="shared" si="4"/>
        <v>2</v>
      </c>
      <c r="L41" s="1">
        <f t="shared" si="4"/>
        <v>0</v>
      </c>
      <c r="M41" s="1">
        <f t="shared" si="5"/>
        <v>0</v>
      </c>
      <c r="N41" s="1">
        <f t="shared" si="5"/>
        <v>0</v>
      </c>
      <c r="O41" s="1">
        <f t="shared" si="5"/>
        <v>0</v>
      </c>
      <c r="P41" s="1">
        <f t="shared" si="5"/>
        <v>0</v>
      </c>
      <c r="Q41" s="1">
        <f t="shared" si="5"/>
        <v>0</v>
      </c>
      <c r="R41" s="1">
        <f t="shared" si="5"/>
        <v>0</v>
      </c>
      <c r="S41" s="46">
        <f t="shared" si="9"/>
        <v>0</v>
      </c>
      <c r="U41" s="6">
        <f t="shared" si="10"/>
        <v>0</v>
      </c>
      <c r="V41" s="6">
        <f t="shared" si="6"/>
        <v>2</v>
      </c>
      <c r="W41" s="6">
        <f t="shared" si="6"/>
        <v>2</v>
      </c>
      <c r="X41" s="6">
        <f t="shared" si="6"/>
        <v>2</v>
      </c>
      <c r="Y41" s="6">
        <f t="shared" si="6"/>
        <v>2</v>
      </c>
      <c r="Z41" s="6">
        <f t="shared" si="6"/>
        <v>2</v>
      </c>
      <c r="AA41" s="6">
        <f t="shared" si="6"/>
        <v>2</v>
      </c>
      <c r="AB41" s="1">
        <f t="shared" si="6"/>
        <v>0</v>
      </c>
      <c r="AC41" s="1">
        <f t="shared" si="7"/>
        <v>0</v>
      </c>
      <c r="AD41" s="1">
        <f t="shared" si="7"/>
        <v>0</v>
      </c>
      <c r="AE41" s="1">
        <f t="shared" si="7"/>
        <v>0</v>
      </c>
      <c r="AF41" s="1">
        <f t="shared" si="7"/>
        <v>0</v>
      </c>
      <c r="AG41" s="1">
        <f t="shared" si="7"/>
        <v>0</v>
      </c>
      <c r="AH41" s="1">
        <f t="shared" si="7"/>
        <v>0</v>
      </c>
      <c r="AI41" s="9">
        <f t="shared" si="11"/>
        <v>0</v>
      </c>
    </row>
    <row r="42" spans="1:39" x14ac:dyDescent="0.25">
      <c r="A42" t="s">
        <v>36</v>
      </c>
      <c r="B42" s="4" t="s">
        <v>33</v>
      </c>
      <c r="C42" s="45"/>
      <c r="D42" s="16" t="s">
        <v>34</v>
      </c>
      <c r="E42" s="6">
        <f t="shared" si="8"/>
        <v>0</v>
      </c>
      <c r="F42" s="6">
        <f t="shared" si="4"/>
        <v>2</v>
      </c>
      <c r="G42" s="6">
        <f t="shared" si="4"/>
        <v>2</v>
      </c>
      <c r="H42" s="6">
        <f t="shared" si="4"/>
        <v>2</v>
      </c>
      <c r="I42" s="6">
        <f t="shared" si="4"/>
        <v>2</v>
      </c>
      <c r="J42" s="6">
        <f t="shared" si="4"/>
        <v>2</v>
      </c>
      <c r="K42" s="6">
        <f t="shared" si="4"/>
        <v>2</v>
      </c>
      <c r="L42" s="1">
        <f t="shared" si="4"/>
        <v>0</v>
      </c>
      <c r="M42" s="1">
        <f t="shared" si="5"/>
        <v>0</v>
      </c>
      <c r="N42" s="1">
        <f t="shared" si="5"/>
        <v>0</v>
      </c>
      <c r="O42" s="1">
        <f t="shared" si="5"/>
        <v>0</v>
      </c>
      <c r="P42" s="1">
        <f t="shared" si="5"/>
        <v>0</v>
      </c>
      <c r="Q42" s="1">
        <f t="shared" si="5"/>
        <v>0</v>
      </c>
      <c r="R42" s="1">
        <f t="shared" si="5"/>
        <v>0</v>
      </c>
      <c r="S42" s="46">
        <f t="shared" si="9"/>
        <v>0</v>
      </c>
      <c r="U42" s="6">
        <f t="shared" si="10"/>
        <v>0</v>
      </c>
      <c r="V42" s="6">
        <f t="shared" si="6"/>
        <v>2</v>
      </c>
      <c r="W42" s="6">
        <f t="shared" si="6"/>
        <v>2</v>
      </c>
      <c r="X42" s="6">
        <f t="shared" si="6"/>
        <v>2</v>
      </c>
      <c r="Y42" s="6">
        <f t="shared" si="6"/>
        <v>2</v>
      </c>
      <c r="Z42" s="6">
        <f t="shared" si="6"/>
        <v>2</v>
      </c>
      <c r="AA42" s="6">
        <f t="shared" si="6"/>
        <v>2</v>
      </c>
      <c r="AB42" s="1">
        <f t="shared" si="6"/>
        <v>0</v>
      </c>
      <c r="AC42" s="1">
        <f t="shared" si="7"/>
        <v>0</v>
      </c>
      <c r="AD42" s="1">
        <f t="shared" si="7"/>
        <v>0</v>
      </c>
      <c r="AE42" s="1">
        <f t="shared" si="7"/>
        <v>0</v>
      </c>
      <c r="AF42" s="1">
        <f t="shared" si="7"/>
        <v>0</v>
      </c>
      <c r="AG42" s="1">
        <f t="shared" si="7"/>
        <v>0</v>
      </c>
      <c r="AH42" s="1">
        <f t="shared" si="7"/>
        <v>0</v>
      </c>
      <c r="AI42" s="9">
        <f t="shared" si="11"/>
        <v>0</v>
      </c>
    </row>
    <row r="43" spans="1:39" x14ac:dyDescent="0.25">
      <c r="A43" t="s">
        <v>39</v>
      </c>
      <c r="B43" s="4" t="s">
        <v>33</v>
      </c>
      <c r="C43" s="45"/>
      <c r="D43" s="16" t="s">
        <v>34</v>
      </c>
      <c r="E43" s="6">
        <f t="shared" si="8"/>
        <v>0</v>
      </c>
      <c r="F43" s="6">
        <f t="shared" si="4"/>
        <v>2</v>
      </c>
      <c r="G43" s="6">
        <f t="shared" si="4"/>
        <v>2</v>
      </c>
      <c r="H43" s="6">
        <f t="shared" si="4"/>
        <v>2</v>
      </c>
      <c r="I43" s="6">
        <f t="shared" si="4"/>
        <v>2</v>
      </c>
      <c r="J43" s="6">
        <f t="shared" si="4"/>
        <v>2</v>
      </c>
      <c r="K43" s="6">
        <f t="shared" si="4"/>
        <v>2</v>
      </c>
      <c r="L43" s="1">
        <f t="shared" si="4"/>
        <v>0</v>
      </c>
      <c r="M43" s="1">
        <f t="shared" si="5"/>
        <v>0</v>
      </c>
      <c r="N43" s="1">
        <f t="shared" si="5"/>
        <v>0</v>
      </c>
      <c r="O43" s="1">
        <f t="shared" si="5"/>
        <v>0</v>
      </c>
      <c r="P43" s="1">
        <f t="shared" si="5"/>
        <v>0</v>
      </c>
      <c r="Q43" s="1">
        <f t="shared" si="5"/>
        <v>0</v>
      </c>
      <c r="R43" s="1">
        <f t="shared" si="5"/>
        <v>0</v>
      </c>
      <c r="S43" s="46">
        <f t="shared" si="9"/>
        <v>0</v>
      </c>
      <c r="U43" s="6">
        <f t="shared" si="10"/>
        <v>0</v>
      </c>
      <c r="V43" s="6">
        <f t="shared" si="6"/>
        <v>2</v>
      </c>
      <c r="W43" s="6">
        <f t="shared" si="6"/>
        <v>2</v>
      </c>
      <c r="X43" s="6">
        <f t="shared" si="6"/>
        <v>2</v>
      </c>
      <c r="Y43" s="6">
        <f t="shared" si="6"/>
        <v>2</v>
      </c>
      <c r="Z43" s="6">
        <f t="shared" si="6"/>
        <v>2</v>
      </c>
      <c r="AA43" s="6">
        <f t="shared" si="6"/>
        <v>2</v>
      </c>
      <c r="AB43" s="1">
        <f t="shared" si="6"/>
        <v>0</v>
      </c>
      <c r="AC43" s="1">
        <f t="shared" si="7"/>
        <v>0</v>
      </c>
      <c r="AD43" s="1">
        <f t="shared" si="7"/>
        <v>0</v>
      </c>
      <c r="AE43" s="1">
        <f t="shared" si="7"/>
        <v>0</v>
      </c>
      <c r="AF43" s="1">
        <f t="shared" si="7"/>
        <v>0</v>
      </c>
      <c r="AG43" s="1">
        <f t="shared" si="7"/>
        <v>0</v>
      </c>
      <c r="AH43" s="1">
        <f t="shared" si="7"/>
        <v>0</v>
      </c>
      <c r="AI43" s="9">
        <f t="shared" si="11"/>
        <v>0</v>
      </c>
    </row>
    <row r="44" spans="1:39" x14ac:dyDescent="0.25">
      <c r="A44" t="s">
        <v>40</v>
      </c>
      <c r="B44" s="4" t="s">
        <v>41</v>
      </c>
      <c r="C44" s="45"/>
      <c r="D44" s="32" t="s">
        <v>83</v>
      </c>
      <c r="E44" s="6">
        <f t="shared" si="8"/>
        <v>0</v>
      </c>
      <c r="F44" s="6">
        <f t="shared" si="4"/>
        <v>2</v>
      </c>
      <c r="G44" s="6">
        <f t="shared" si="4"/>
        <v>2</v>
      </c>
      <c r="H44" s="6">
        <f t="shared" si="4"/>
        <v>2</v>
      </c>
      <c r="I44" s="6">
        <f t="shared" si="4"/>
        <v>2</v>
      </c>
      <c r="J44" s="6">
        <f t="shared" si="4"/>
        <v>2</v>
      </c>
      <c r="K44" s="6">
        <f t="shared" si="4"/>
        <v>2</v>
      </c>
      <c r="L44" s="1">
        <f t="shared" si="4"/>
        <v>0</v>
      </c>
      <c r="M44" s="1">
        <f t="shared" si="5"/>
        <v>0</v>
      </c>
      <c r="N44" s="1">
        <f t="shared" si="5"/>
        <v>0</v>
      </c>
      <c r="O44" s="1">
        <f t="shared" si="5"/>
        <v>0</v>
      </c>
      <c r="P44" s="1">
        <f t="shared" si="5"/>
        <v>0</v>
      </c>
      <c r="Q44" s="1">
        <f t="shared" si="5"/>
        <v>0</v>
      </c>
      <c r="R44" s="1">
        <f t="shared" si="5"/>
        <v>0</v>
      </c>
      <c r="S44" s="46">
        <f t="shared" si="9"/>
        <v>0</v>
      </c>
      <c r="U44" s="6">
        <f t="shared" si="10"/>
        <v>0</v>
      </c>
      <c r="V44" s="6">
        <f t="shared" si="6"/>
        <v>2</v>
      </c>
      <c r="W44" s="6">
        <f t="shared" si="6"/>
        <v>2</v>
      </c>
      <c r="X44" s="6">
        <f t="shared" si="6"/>
        <v>2</v>
      </c>
      <c r="Y44" s="6">
        <f t="shared" si="6"/>
        <v>2</v>
      </c>
      <c r="Z44" s="6">
        <f t="shared" si="6"/>
        <v>2</v>
      </c>
      <c r="AA44" s="6">
        <f t="shared" si="6"/>
        <v>2</v>
      </c>
      <c r="AB44" s="1">
        <f t="shared" si="6"/>
        <v>0</v>
      </c>
      <c r="AC44" s="1">
        <f t="shared" si="7"/>
        <v>0</v>
      </c>
      <c r="AD44" s="1">
        <f t="shared" si="7"/>
        <v>0</v>
      </c>
      <c r="AE44" s="1">
        <f t="shared" si="7"/>
        <v>0</v>
      </c>
      <c r="AF44" s="1">
        <f t="shared" si="7"/>
        <v>0</v>
      </c>
      <c r="AG44" s="1">
        <f t="shared" si="7"/>
        <v>0</v>
      </c>
      <c r="AH44" s="1">
        <f t="shared" si="7"/>
        <v>0</v>
      </c>
      <c r="AI44" s="9">
        <f t="shared" si="11"/>
        <v>0</v>
      </c>
    </row>
    <row r="45" spans="1:39" x14ac:dyDescent="0.25">
      <c r="A45" t="s">
        <v>44</v>
      </c>
      <c r="B45" s="4" t="s">
        <v>41</v>
      </c>
      <c r="C45" s="45"/>
      <c r="D45" s="32" t="s">
        <v>83</v>
      </c>
      <c r="E45" s="6">
        <f t="shared" si="8"/>
        <v>0</v>
      </c>
      <c r="F45" s="6">
        <f t="shared" si="4"/>
        <v>2</v>
      </c>
      <c r="G45" s="6">
        <f t="shared" si="4"/>
        <v>2</v>
      </c>
      <c r="H45" s="6">
        <f t="shared" si="4"/>
        <v>2</v>
      </c>
      <c r="I45" s="6">
        <f t="shared" si="4"/>
        <v>2</v>
      </c>
      <c r="J45" s="6">
        <f t="shared" si="4"/>
        <v>2</v>
      </c>
      <c r="K45" s="6">
        <f t="shared" si="4"/>
        <v>2</v>
      </c>
      <c r="L45" s="1">
        <f t="shared" si="4"/>
        <v>0</v>
      </c>
      <c r="M45" s="1">
        <f t="shared" si="5"/>
        <v>0</v>
      </c>
      <c r="N45" s="1">
        <f t="shared" si="5"/>
        <v>0</v>
      </c>
      <c r="O45" s="1">
        <f t="shared" si="5"/>
        <v>0</v>
      </c>
      <c r="P45" s="1">
        <f t="shared" si="5"/>
        <v>0</v>
      </c>
      <c r="Q45" s="1">
        <f t="shared" si="5"/>
        <v>0</v>
      </c>
      <c r="R45" s="1">
        <f t="shared" si="5"/>
        <v>0</v>
      </c>
      <c r="S45" s="46">
        <f t="shared" si="9"/>
        <v>0</v>
      </c>
      <c r="U45" s="6">
        <f t="shared" si="10"/>
        <v>0</v>
      </c>
      <c r="V45" s="6">
        <f t="shared" si="6"/>
        <v>2</v>
      </c>
      <c r="W45" s="6">
        <f t="shared" si="6"/>
        <v>2</v>
      </c>
      <c r="X45" s="6">
        <f t="shared" si="6"/>
        <v>2</v>
      </c>
      <c r="Y45" s="6">
        <f t="shared" si="6"/>
        <v>2</v>
      </c>
      <c r="Z45" s="6">
        <f t="shared" si="6"/>
        <v>2</v>
      </c>
      <c r="AA45" s="6">
        <f t="shared" si="6"/>
        <v>2</v>
      </c>
      <c r="AB45" s="1">
        <f t="shared" si="6"/>
        <v>0</v>
      </c>
      <c r="AC45" s="1">
        <f t="shared" si="7"/>
        <v>0</v>
      </c>
      <c r="AD45" s="1">
        <f t="shared" si="7"/>
        <v>0</v>
      </c>
      <c r="AE45" s="1">
        <f t="shared" si="7"/>
        <v>0</v>
      </c>
      <c r="AF45" s="1">
        <f t="shared" si="7"/>
        <v>0</v>
      </c>
      <c r="AG45" s="1">
        <f t="shared" si="7"/>
        <v>0</v>
      </c>
      <c r="AH45" s="1">
        <f t="shared" si="7"/>
        <v>0</v>
      </c>
      <c r="AI45" s="9">
        <f t="shared" si="11"/>
        <v>0</v>
      </c>
    </row>
    <row r="46" spans="1:39" x14ac:dyDescent="0.25">
      <c r="A46" t="s">
        <v>45</v>
      </c>
      <c r="B46" s="4" t="s">
        <v>46</v>
      </c>
      <c r="C46" s="49" t="s">
        <v>85</v>
      </c>
      <c r="D46" s="15" t="s">
        <v>28</v>
      </c>
      <c r="E46" s="6">
        <f t="shared" si="8"/>
        <v>0</v>
      </c>
      <c r="F46" s="6">
        <f t="shared" si="4"/>
        <v>2</v>
      </c>
      <c r="G46" s="6">
        <f t="shared" si="4"/>
        <v>6</v>
      </c>
      <c r="H46" s="6">
        <f t="shared" si="4"/>
        <v>5</v>
      </c>
      <c r="I46" s="6">
        <f t="shared" si="4"/>
        <v>7</v>
      </c>
      <c r="J46" s="6">
        <f t="shared" si="4"/>
        <v>7</v>
      </c>
      <c r="K46" s="6">
        <f t="shared" si="4"/>
        <v>0</v>
      </c>
      <c r="L46" s="1">
        <f t="shared" si="4"/>
        <v>0</v>
      </c>
      <c r="M46" s="1">
        <f t="shared" si="5"/>
        <v>0</v>
      </c>
      <c r="N46" s="1">
        <f t="shared" si="5"/>
        <v>12</v>
      </c>
      <c r="O46" s="1">
        <f t="shared" si="5"/>
        <v>5.5</v>
      </c>
      <c r="P46" s="1">
        <f t="shared" si="5"/>
        <v>14</v>
      </c>
      <c r="Q46" s="1">
        <f t="shared" si="5"/>
        <v>16</v>
      </c>
      <c r="R46" s="1">
        <f t="shared" si="5"/>
        <v>-2</v>
      </c>
      <c r="S46" s="46">
        <f t="shared" si="9"/>
        <v>45.5</v>
      </c>
      <c r="U46" s="6">
        <f t="shared" si="10"/>
        <v>0</v>
      </c>
      <c r="V46" s="6">
        <f t="shared" si="6"/>
        <v>2</v>
      </c>
      <c r="W46" s="6">
        <f t="shared" si="6"/>
        <v>6</v>
      </c>
      <c r="X46" s="6">
        <f t="shared" si="6"/>
        <v>5</v>
      </c>
      <c r="Y46" s="6">
        <f t="shared" si="6"/>
        <v>7</v>
      </c>
      <c r="Z46" s="6">
        <f>13+4/11-1/11</f>
        <v>13.272727272727272</v>
      </c>
      <c r="AA46" s="6">
        <f t="shared" si="6"/>
        <v>0</v>
      </c>
      <c r="AB46" s="1">
        <f t="shared" si="6"/>
        <v>0</v>
      </c>
      <c r="AC46" s="1">
        <f t="shared" si="7"/>
        <v>0</v>
      </c>
      <c r="AD46" s="1">
        <f t="shared" si="7"/>
        <v>12</v>
      </c>
      <c r="AE46" s="1">
        <f t="shared" si="7"/>
        <v>5.5</v>
      </c>
      <c r="AF46" s="1">
        <f t="shared" si="7"/>
        <v>14</v>
      </c>
      <c r="AG46" s="1">
        <f>Q46+$AL$38+5-1</f>
        <v>62</v>
      </c>
      <c r="AH46" s="1">
        <f t="shared" si="7"/>
        <v>-2</v>
      </c>
      <c r="AI46" s="9">
        <f t="shared" si="11"/>
        <v>91.5</v>
      </c>
    </row>
    <row r="47" spans="1:39" x14ac:dyDescent="0.25">
      <c r="A47" t="s">
        <v>47</v>
      </c>
      <c r="B47" s="4" t="s">
        <v>46</v>
      </c>
      <c r="C47" s="49" t="s">
        <v>86</v>
      </c>
      <c r="D47" s="16" t="s">
        <v>34</v>
      </c>
      <c r="E47" s="6">
        <f t="shared" si="8"/>
        <v>0</v>
      </c>
      <c r="F47" s="6">
        <f t="shared" si="4"/>
        <v>3</v>
      </c>
      <c r="G47" s="6">
        <f t="shared" si="4"/>
        <v>5</v>
      </c>
      <c r="H47" s="6">
        <f t="shared" si="4"/>
        <v>5</v>
      </c>
      <c r="I47" s="6">
        <f t="shared" si="4"/>
        <v>6</v>
      </c>
      <c r="J47" s="6">
        <f t="shared" si="4"/>
        <v>7.2</v>
      </c>
      <c r="K47" s="6">
        <f t="shared" si="4"/>
        <v>1</v>
      </c>
      <c r="L47" s="1">
        <f t="shared" si="4"/>
        <v>0</v>
      </c>
      <c r="M47" s="1">
        <f t="shared" si="5"/>
        <v>3</v>
      </c>
      <c r="N47" s="1">
        <f t="shared" si="5"/>
        <v>9</v>
      </c>
      <c r="O47" s="1">
        <f t="shared" si="5"/>
        <v>5.5</v>
      </c>
      <c r="P47" s="1">
        <f t="shared" si="5"/>
        <v>10</v>
      </c>
      <c r="Q47" s="1">
        <f t="shared" si="5"/>
        <v>17</v>
      </c>
      <c r="R47" s="1">
        <f t="shared" si="5"/>
        <v>-1</v>
      </c>
      <c r="S47" s="46">
        <f t="shared" si="9"/>
        <v>43.5</v>
      </c>
      <c r="U47" s="6">
        <f t="shared" si="10"/>
        <v>0</v>
      </c>
      <c r="V47" s="6">
        <f t="shared" si="6"/>
        <v>3</v>
      </c>
      <c r="W47" s="6">
        <f t="shared" si="6"/>
        <v>5</v>
      </c>
      <c r="X47" s="6">
        <f t="shared" si="6"/>
        <v>5</v>
      </c>
      <c r="Y47" s="6">
        <f t="shared" si="6"/>
        <v>6</v>
      </c>
      <c r="Z47" s="6">
        <f>13+5/11-1/11</f>
        <v>13.363636363636363</v>
      </c>
      <c r="AA47" s="6">
        <f t="shared" si="6"/>
        <v>1</v>
      </c>
      <c r="AB47" s="1">
        <f t="shared" si="6"/>
        <v>0</v>
      </c>
      <c r="AC47" s="1">
        <f t="shared" si="7"/>
        <v>3</v>
      </c>
      <c r="AD47" s="1">
        <f t="shared" si="7"/>
        <v>9</v>
      </c>
      <c r="AE47" s="1">
        <f t="shared" si="7"/>
        <v>5.5</v>
      </c>
      <c r="AF47" s="1">
        <f t="shared" si="7"/>
        <v>10</v>
      </c>
      <c r="AG47" s="1">
        <f>Q47+$AL$38+5-1</f>
        <v>63</v>
      </c>
      <c r="AH47" s="1">
        <f t="shared" si="7"/>
        <v>-1</v>
      </c>
      <c r="AI47" s="9">
        <f t="shared" si="11"/>
        <v>89.5</v>
      </c>
    </row>
    <row r="48" spans="1:39" x14ac:dyDescent="0.25">
      <c r="A48" t="s">
        <v>48</v>
      </c>
      <c r="B48" s="4" t="s">
        <v>46</v>
      </c>
      <c r="C48" s="49" t="s">
        <v>87</v>
      </c>
      <c r="D48" s="10" t="s">
        <v>21</v>
      </c>
      <c r="E48" s="6">
        <f t="shared" si="8"/>
        <v>0</v>
      </c>
      <c r="F48" s="6">
        <f t="shared" si="4"/>
        <v>3</v>
      </c>
      <c r="G48" s="6">
        <f t="shared" si="4"/>
        <v>4</v>
      </c>
      <c r="H48" s="6">
        <v>5.3</v>
      </c>
      <c r="I48" s="6">
        <f t="shared" si="4"/>
        <v>4</v>
      </c>
      <c r="J48" s="6">
        <f t="shared" si="4"/>
        <v>8.5</v>
      </c>
      <c r="K48" s="6">
        <f t="shared" si="4"/>
        <v>1</v>
      </c>
      <c r="L48" s="1">
        <f t="shared" si="4"/>
        <v>0</v>
      </c>
      <c r="M48" s="1">
        <f t="shared" si="5"/>
        <v>3</v>
      </c>
      <c r="N48" s="1">
        <f t="shared" si="5"/>
        <v>6</v>
      </c>
      <c r="O48" s="1">
        <v>6.5</v>
      </c>
      <c r="P48" s="1">
        <f t="shared" si="5"/>
        <v>4</v>
      </c>
      <c r="Q48" s="1">
        <f t="shared" si="5"/>
        <v>24</v>
      </c>
      <c r="R48" s="1">
        <f t="shared" si="5"/>
        <v>-1</v>
      </c>
      <c r="S48" s="46">
        <f t="shared" si="9"/>
        <v>42.5</v>
      </c>
      <c r="U48" s="6">
        <f t="shared" si="10"/>
        <v>0</v>
      </c>
      <c r="V48" s="6">
        <f t="shared" si="6"/>
        <v>3</v>
      </c>
      <c r="W48" s="6">
        <f t="shared" si="6"/>
        <v>4</v>
      </c>
      <c r="X48" s="6">
        <f t="shared" si="6"/>
        <v>5.3</v>
      </c>
      <c r="Y48" s="6">
        <f t="shared" si="6"/>
        <v>4</v>
      </c>
      <c r="Z48" s="6">
        <v>14</v>
      </c>
      <c r="AA48" s="6">
        <f t="shared" si="6"/>
        <v>1</v>
      </c>
      <c r="AB48" s="1">
        <f t="shared" si="6"/>
        <v>0</v>
      </c>
      <c r="AC48" s="1">
        <f t="shared" si="7"/>
        <v>3</v>
      </c>
      <c r="AD48" s="1">
        <f t="shared" si="7"/>
        <v>6</v>
      </c>
      <c r="AE48" s="1">
        <f t="shared" si="7"/>
        <v>6.5</v>
      </c>
      <c r="AF48" s="1">
        <f t="shared" si="7"/>
        <v>4</v>
      </c>
      <c r="AG48" s="1">
        <v>70</v>
      </c>
      <c r="AH48" s="1">
        <f t="shared" si="7"/>
        <v>-1</v>
      </c>
      <c r="AI48" s="9">
        <f t="shared" si="11"/>
        <v>88.5</v>
      </c>
    </row>
    <row r="49" spans="1:39" x14ac:dyDescent="0.25">
      <c r="A49" t="s">
        <v>49</v>
      </c>
      <c r="B49" s="4" t="s">
        <v>46</v>
      </c>
      <c r="C49" s="49" t="s">
        <v>88</v>
      </c>
      <c r="D49" s="20"/>
      <c r="E49" s="6">
        <f t="shared" si="8"/>
        <v>0</v>
      </c>
      <c r="F49" s="6">
        <f t="shared" si="4"/>
        <v>4</v>
      </c>
      <c r="G49" s="6">
        <f t="shared" si="4"/>
        <v>6</v>
      </c>
      <c r="H49" s="6">
        <f t="shared" si="4"/>
        <v>6</v>
      </c>
      <c r="I49" s="6">
        <f t="shared" si="4"/>
        <v>5</v>
      </c>
      <c r="J49" s="6">
        <f t="shared" si="4"/>
        <v>6.5</v>
      </c>
      <c r="K49" s="6">
        <f t="shared" si="4"/>
        <v>4</v>
      </c>
      <c r="L49" s="1">
        <f t="shared" si="4"/>
        <v>0</v>
      </c>
      <c r="M49" s="1">
        <f t="shared" si="5"/>
        <v>6</v>
      </c>
      <c r="N49" s="1">
        <f t="shared" si="5"/>
        <v>12</v>
      </c>
      <c r="O49" s="1">
        <f t="shared" si="5"/>
        <v>8.5</v>
      </c>
      <c r="P49" s="1">
        <f t="shared" si="5"/>
        <v>7</v>
      </c>
      <c r="Q49" s="1">
        <f t="shared" si="5"/>
        <v>15</v>
      </c>
      <c r="R49" s="1">
        <f t="shared" si="5"/>
        <v>2</v>
      </c>
      <c r="S49" s="46">
        <f t="shared" si="9"/>
        <v>50.5</v>
      </c>
      <c r="U49" s="6">
        <f t="shared" si="10"/>
        <v>0</v>
      </c>
      <c r="V49" s="6">
        <f t="shared" si="6"/>
        <v>4</v>
      </c>
      <c r="W49" s="6">
        <f t="shared" si="6"/>
        <v>6</v>
      </c>
      <c r="X49" s="6">
        <f t="shared" si="6"/>
        <v>6</v>
      </c>
      <c r="Y49" s="6">
        <f t="shared" si="6"/>
        <v>5</v>
      </c>
      <c r="Z49" s="6">
        <f>13+3/11-1/11</f>
        <v>13.181818181818182</v>
      </c>
      <c r="AA49" s="6">
        <f t="shared" si="6"/>
        <v>4</v>
      </c>
      <c r="AB49" s="1">
        <f t="shared" si="6"/>
        <v>0</v>
      </c>
      <c r="AC49" s="1">
        <f t="shared" si="7"/>
        <v>6</v>
      </c>
      <c r="AD49" s="1">
        <f t="shared" si="7"/>
        <v>12</v>
      </c>
      <c r="AE49" s="1">
        <f t="shared" si="7"/>
        <v>8.5</v>
      </c>
      <c r="AF49" s="1">
        <f t="shared" si="7"/>
        <v>7</v>
      </c>
      <c r="AG49" s="1">
        <f>Q49+$AL$38+5-1</f>
        <v>61</v>
      </c>
      <c r="AH49" s="1">
        <f t="shared" si="7"/>
        <v>2</v>
      </c>
      <c r="AI49" s="9">
        <f t="shared" si="11"/>
        <v>96.5</v>
      </c>
    </row>
    <row r="50" spans="1:39" x14ac:dyDescent="0.25">
      <c r="A50" t="s">
        <v>97</v>
      </c>
      <c r="B50" s="4" t="s">
        <v>46</v>
      </c>
      <c r="C50" s="49" t="s">
        <v>89</v>
      </c>
      <c r="D50" s="16" t="s">
        <v>34</v>
      </c>
      <c r="E50" s="6">
        <f t="shared" si="8"/>
        <v>0</v>
      </c>
      <c r="F50" s="6">
        <f t="shared" si="4"/>
        <v>2</v>
      </c>
      <c r="G50" s="6">
        <f t="shared" si="4"/>
        <v>7</v>
      </c>
      <c r="H50" s="6">
        <v>5</v>
      </c>
      <c r="I50" s="6">
        <f t="shared" si="4"/>
        <v>3</v>
      </c>
      <c r="J50" s="6">
        <f t="shared" si="4"/>
        <v>6</v>
      </c>
      <c r="K50" s="6">
        <f t="shared" si="4"/>
        <v>3</v>
      </c>
      <c r="L50" s="1">
        <f t="shared" si="4"/>
        <v>0</v>
      </c>
      <c r="M50" s="1">
        <f t="shared" si="5"/>
        <v>0</v>
      </c>
      <c r="N50" s="1">
        <f t="shared" si="5"/>
        <v>16</v>
      </c>
      <c r="O50" s="1">
        <v>5.5</v>
      </c>
      <c r="P50" s="1">
        <f t="shared" si="5"/>
        <v>2</v>
      </c>
      <c r="Q50" s="1">
        <f t="shared" si="5"/>
        <v>12</v>
      </c>
      <c r="R50" s="1">
        <f t="shared" si="5"/>
        <v>0</v>
      </c>
      <c r="S50" s="46">
        <f t="shared" si="9"/>
        <v>35.5</v>
      </c>
      <c r="U50" s="6">
        <f t="shared" si="10"/>
        <v>0</v>
      </c>
      <c r="V50" s="6">
        <f t="shared" si="6"/>
        <v>2</v>
      </c>
      <c r="W50" s="6">
        <f t="shared" si="6"/>
        <v>7</v>
      </c>
      <c r="X50" s="6">
        <f t="shared" si="6"/>
        <v>5</v>
      </c>
      <c r="Y50" s="6">
        <f t="shared" si="6"/>
        <v>3</v>
      </c>
      <c r="Z50" s="6">
        <f>13</f>
        <v>13</v>
      </c>
      <c r="AA50" s="6">
        <f t="shared" si="6"/>
        <v>3</v>
      </c>
      <c r="AB50" s="1">
        <f t="shared" si="6"/>
        <v>0</v>
      </c>
      <c r="AC50" s="1">
        <f t="shared" si="7"/>
        <v>0</v>
      </c>
      <c r="AD50" s="1">
        <f t="shared" si="7"/>
        <v>16</v>
      </c>
      <c r="AE50" s="1">
        <f t="shared" si="7"/>
        <v>5.5</v>
      </c>
      <c r="AF50" s="1">
        <f t="shared" si="7"/>
        <v>2</v>
      </c>
      <c r="AG50" s="1">
        <f>Q50+$AL$38+5-1</f>
        <v>58</v>
      </c>
      <c r="AH50" s="1">
        <f t="shared" si="7"/>
        <v>0</v>
      </c>
      <c r="AI50" s="9">
        <f t="shared" si="11"/>
        <v>81.5</v>
      </c>
    </row>
    <row r="51" spans="1:39" x14ac:dyDescent="0.25">
      <c r="A51" t="s">
        <v>98</v>
      </c>
      <c r="B51" s="4" t="s">
        <v>46</v>
      </c>
      <c r="C51" s="49" t="s">
        <v>90</v>
      </c>
      <c r="D51" s="32" t="s">
        <v>83</v>
      </c>
      <c r="E51" s="6">
        <f t="shared" si="8"/>
        <v>0</v>
      </c>
      <c r="F51" s="6">
        <f t="shared" si="4"/>
        <v>3</v>
      </c>
      <c r="G51" s="6">
        <f t="shared" si="4"/>
        <v>6</v>
      </c>
      <c r="H51" s="6">
        <v>4</v>
      </c>
      <c r="I51" s="6">
        <f t="shared" si="4"/>
        <v>3</v>
      </c>
      <c r="J51" s="6">
        <f t="shared" si="4"/>
        <v>7.2</v>
      </c>
      <c r="K51" s="6">
        <f t="shared" si="4"/>
        <v>3</v>
      </c>
      <c r="L51" s="1">
        <f t="shared" si="4"/>
        <v>0</v>
      </c>
      <c r="M51" s="1">
        <f t="shared" si="5"/>
        <v>3</v>
      </c>
      <c r="N51" s="1">
        <f t="shared" si="5"/>
        <v>12</v>
      </c>
      <c r="O51" s="1">
        <v>3.5</v>
      </c>
      <c r="P51" s="1">
        <f t="shared" si="5"/>
        <v>2</v>
      </c>
      <c r="Q51" s="1">
        <f t="shared" si="5"/>
        <v>17</v>
      </c>
      <c r="R51" s="1">
        <f t="shared" si="5"/>
        <v>0</v>
      </c>
      <c r="S51" s="46">
        <f t="shared" si="9"/>
        <v>37.5</v>
      </c>
      <c r="U51" s="6">
        <f t="shared" si="10"/>
        <v>0</v>
      </c>
      <c r="V51" s="6">
        <f t="shared" si="6"/>
        <v>3</v>
      </c>
      <c r="W51" s="6">
        <f t="shared" si="6"/>
        <v>6</v>
      </c>
      <c r="X51" s="6">
        <f t="shared" si="6"/>
        <v>4</v>
      </c>
      <c r="Y51" s="6">
        <f t="shared" si="6"/>
        <v>3</v>
      </c>
      <c r="Z51" s="6">
        <f>13+5/11-1/11</f>
        <v>13.363636363636363</v>
      </c>
      <c r="AA51" s="6">
        <f t="shared" si="6"/>
        <v>3</v>
      </c>
      <c r="AB51" s="1">
        <f t="shared" si="6"/>
        <v>0</v>
      </c>
      <c r="AC51" s="1">
        <f t="shared" si="7"/>
        <v>3</v>
      </c>
      <c r="AD51" s="1">
        <f t="shared" si="7"/>
        <v>12</v>
      </c>
      <c r="AE51" s="1">
        <f t="shared" si="7"/>
        <v>3.5</v>
      </c>
      <c r="AF51" s="1">
        <f t="shared" si="7"/>
        <v>2</v>
      </c>
      <c r="AG51" s="1">
        <f>Q51+$AL$38+5-1</f>
        <v>63</v>
      </c>
      <c r="AH51" s="1">
        <f t="shared" si="7"/>
        <v>0</v>
      </c>
      <c r="AI51" s="9">
        <f t="shared" si="11"/>
        <v>83.5</v>
      </c>
    </row>
    <row r="53" spans="1:39" x14ac:dyDescent="0.25">
      <c r="A53" s="3" t="s">
        <v>1</v>
      </c>
      <c r="B53" s="3" t="s">
        <v>2</v>
      </c>
      <c r="C53" s="3" t="s">
        <v>78</v>
      </c>
      <c r="D53" s="3" t="s">
        <v>3</v>
      </c>
      <c r="E53" s="3" t="s">
        <v>4</v>
      </c>
      <c r="F53" s="3" t="s">
        <v>5</v>
      </c>
      <c r="G53" s="3" t="s">
        <v>6</v>
      </c>
      <c r="H53" s="3" t="s">
        <v>7</v>
      </c>
      <c r="I53" s="3" t="s">
        <v>8</v>
      </c>
      <c r="J53" s="3" t="s">
        <v>9</v>
      </c>
      <c r="K53" s="3" t="s">
        <v>10</v>
      </c>
      <c r="L53" s="3" t="s">
        <v>11</v>
      </c>
      <c r="M53" s="3" t="s">
        <v>12</v>
      </c>
      <c r="N53" s="3" t="s">
        <v>13</v>
      </c>
      <c r="O53" s="3" t="s">
        <v>14</v>
      </c>
      <c r="P53" s="3" t="s">
        <v>15</v>
      </c>
      <c r="Q53" s="3" t="s">
        <v>16</v>
      </c>
      <c r="R53" s="3" t="s">
        <v>17</v>
      </c>
      <c r="S53" s="3" t="s">
        <v>18</v>
      </c>
      <c r="U53" s="3" t="s">
        <v>4</v>
      </c>
      <c r="V53" s="3" t="s">
        <v>5</v>
      </c>
      <c r="W53" s="3" t="s">
        <v>6</v>
      </c>
      <c r="X53" s="3" t="s">
        <v>7</v>
      </c>
      <c r="Y53" s="3" t="s">
        <v>8</v>
      </c>
      <c r="Z53" s="3" t="s">
        <v>9</v>
      </c>
      <c r="AA53" s="3" t="s">
        <v>10</v>
      </c>
      <c r="AB53" s="3" t="s">
        <v>11</v>
      </c>
      <c r="AC53" s="3" t="s">
        <v>12</v>
      </c>
      <c r="AD53" s="3" t="s">
        <v>13</v>
      </c>
      <c r="AE53" s="3" t="s">
        <v>14</v>
      </c>
      <c r="AF53" s="3" t="s">
        <v>15</v>
      </c>
      <c r="AG53" s="3" t="s">
        <v>16</v>
      </c>
      <c r="AH53" s="3" t="s">
        <v>17</v>
      </c>
      <c r="AI53" s="3" t="s">
        <v>18</v>
      </c>
    </row>
    <row r="54" spans="1:39" x14ac:dyDescent="0.25">
      <c r="A54" t="s">
        <v>19</v>
      </c>
      <c r="B54" s="4" t="s">
        <v>20</v>
      </c>
      <c r="C54" s="45"/>
      <c r="D54" s="5" t="s">
        <v>21</v>
      </c>
      <c r="E54" s="6">
        <f>U36</f>
        <v>2</v>
      </c>
      <c r="F54" s="6">
        <f t="shared" ref="F54:F69" si="12">V36</f>
        <v>2</v>
      </c>
      <c r="G54" s="6">
        <f t="shared" ref="G54:G69" si="13">W36</f>
        <v>0</v>
      </c>
      <c r="H54" s="6">
        <f t="shared" ref="H54:H65" si="14">X36</f>
        <v>0</v>
      </c>
      <c r="I54" s="6">
        <f t="shared" ref="I54:I69" si="15">Y36</f>
        <v>2</v>
      </c>
      <c r="J54" s="6">
        <f t="shared" ref="J54:J69" si="16">Z36</f>
        <v>0</v>
      </c>
      <c r="K54" s="6">
        <f t="shared" ref="K54:K69" si="17">AA36</f>
        <v>2</v>
      </c>
      <c r="L54" s="1">
        <f>AB36</f>
        <v>0</v>
      </c>
      <c r="M54" s="1">
        <f t="shared" ref="M54:M69" si="18">AC36</f>
        <v>0</v>
      </c>
      <c r="N54" s="1">
        <f t="shared" ref="N54:N69" si="19">AD36</f>
        <v>0</v>
      </c>
      <c r="O54" s="1">
        <f t="shared" ref="O54:O65" si="20">AE36</f>
        <v>0</v>
      </c>
      <c r="P54" s="1">
        <f t="shared" ref="P54:P69" si="21">AF36</f>
        <v>0</v>
      </c>
      <c r="Q54" s="1">
        <f t="shared" ref="Q54:Q69" si="22">AG36</f>
        <v>0</v>
      </c>
      <c r="R54" s="1">
        <f t="shared" ref="R54:R69" si="23">AH36</f>
        <v>0</v>
      </c>
      <c r="S54" s="46">
        <f>SUM(L54:R54)</f>
        <v>0</v>
      </c>
      <c r="U54" s="6">
        <f>E54</f>
        <v>2</v>
      </c>
      <c r="V54" s="6">
        <f t="shared" ref="V54:V69" si="24">F54</f>
        <v>2</v>
      </c>
      <c r="W54" s="6">
        <f t="shared" ref="W54:W63" si="25">G54</f>
        <v>0</v>
      </c>
      <c r="X54" s="6">
        <f t="shared" ref="X54:X69" si="26">H54</f>
        <v>0</v>
      </c>
      <c r="Y54" s="6">
        <f t="shared" ref="Y54:Y69" si="27">I54</f>
        <v>2</v>
      </c>
      <c r="Z54" s="6">
        <f t="shared" ref="Z54:Z63" si="28">J54</f>
        <v>0</v>
      </c>
      <c r="AA54" s="6">
        <f t="shared" ref="AA54:AA69" si="29">K54</f>
        <v>2</v>
      </c>
      <c r="AB54" s="1">
        <f>L54</f>
        <v>0</v>
      </c>
      <c r="AC54" s="1">
        <f t="shared" ref="AC54:AC69" si="30">M54</f>
        <v>0</v>
      </c>
      <c r="AD54" s="1">
        <f t="shared" ref="AD54:AD63" si="31">N54</f>
        <v>0</v>
      </c>
      <c r="AE54" s="1">
        <f t="shared" ref="AE54:AE69" si="32">O54</f>
        <v>0</v>
      </c>
      <c r="AF54" s="1">
        <f t="shared" ref="AF54:AF69" si="33">P54</f>
        <v>0</v>
      </c>
      <c r="AG54" s="1">
        <f t="shared" ref="AG54:AG69" si="34">Q54</f>
        <v>0</v>
      </c>
      <c r="AH54" s="1">
        <f t="shared" ref="AH54:AH69" si="35">R54</f>
        <v>0</v>
      </c>
      <c r="AI54" s="9">
        <f>SUM(AB54:AH54)</f>
        <v>0</v>
      </c>
    </row>
    <row r="55" spans="1:39" x14ac:dyDescent="0.25">
      <c r="A55" t="s">
        <v>22</v>
      </c>
      <c r="B55" s="4" t="s">
        <v>23</v>
      </c>
      <c r="C55" s="45"/>
      <c r="D55" s="10" t="s">
        <v>21</v>
      </c>
      <c r="E55" s="6">
        <f t="shared" ref="E55:E69" si="36">U37</f>
        <v>0</v>
      </c>
      <c r="F55" s="6">
        <f t="shared" si="12"/>
        <v>2</v>
      </c>
      <c r="G55" s="6">
        <f t="shared" si="13"/>
        <v>2</v>
      </c>
      <c r="H55" s="6">
        <f t="shared" si="14"/>
        <v>2</v>
      </c>
      <c r="I55" s="6">
        <f t="shared" si="15"/>
        <v>2</v>
      </c>
      <c r="J55" s="6">
        <f t="shared" si="16"/>
        <v>2</v>
      </c>
      <c r="K55" s="6">
        <f t="shared" si="17"/>
        <v>2</v>
      </c>
      <c r="L55" s="1">
        <f t="shared" ref="L55:L69" si="37">AB37</f>
        <v>0</v>
      </c>
      <c r="M55" s="1">
        <f t="shared" si="18"/>
        <v>0</v>
      </c>
      <c r="N55" s="1">
        <f t="shared" si="19"/>
        <v>0</v>
      </c>
      <c r="O55" s="1">
        <f t="shared" si="20"/>
        <v>0</v>
      </c>
      <c r="P55" s="1">
        <f t="shared" si="21"/>
        <v>0</v>
      </c>
      <c r="Q55" s="1">
        <f t="shared" si="22"/>
        <v>0</v>
      </c>
      <c r="R55" s="1">
        <f t="shared" si="23"/>
        <v>0</v>
      </c>
      <c r="S55" s="46">
        <f t="shared" ref="S55:S69" si="38">SUM(L55:R55)</f>
        <v>0</v>
      </c>
      <c r="U55" s="6">
        <f t="shared" ref="U55:U69" si="39">E55</f>
        <v>0</v>
      </c>
      <c r="V55" s="6">
        <f t="shared" si="24"/>
        <v>2</v>
      </c>
      <c r="W55" s="6">
        <f t="shared" si="25"/>
        <v>2</v>
      </c>
      <c r="X55" s="6">
        <f t="shared" si="26"/>
        <v>2</v>
      </c>
      <c r="Y55" s="6">
        <f t="shared" si="27"/>
        <v>2</v>
      </c>
      <c r="Z55" s="6">
        <f t="shared" si="28"/>
        <v>2</v>
      </c>
      <c r="AA55" s="6">
        <f t="shared" si="29"/>
        <v>2</v>
      </c>
      <c r="AB55" s="1">
        <f t="shared" ref="AB55:AB69" si="40">L55</f>
        <v>0</v>
      </c>
      <c r="AC55" s="1">
        <f t="shared" si="30"/>
        <v>0</v>
      </c>
      <c r="AD55" s="1">
        <f t="shared" si="31"/>
        <v>0</v>
      </c>
      <c r="AE55" s="1">
        <f t="shared" si="32"/>
        <v>0</v>
      </c>
      <c r="AF55" s="1">
        <f t="shared" si="33"/>
        <v>0</v>
      </c>
      <c r="AG55" s="1">
        <f t="shared" si="34"/>
        <v>0</v>
      </c>
      <c r="AH55" s="1">
        <f t="shared" si="35"/>
        <v>0</v>
      </c>
      <c r="AI55" s="9">
        <f t="shared" ref="AI55:AI69" si="41">SUM(AB55:AH55)</f>
        <v>0</v>
      </c>
      <c r="AK55" s="1" t="s">
        <v>99</v>
      </c>
      <c r="AL55" s="1" t="s">
        <v>100</v>
      </c>
    </row>
    <row r="56" spans="1:39" x14ac:dyDescent="0.25">
      <c r="A56" t="s">
        <v>25</v>
      </c>
      <c r="B56" s="4" t="s">
        <v>23</v>
      </c>
      <c r="C56" s="45"/>
      <c r="D56" s="10" t="s">
        <v>21</v>
      </c>
      <c r="E56" s="6">
        <f t="shared" si="36"/>
        <v>0</v>
      </c>
      <c r="F56" s="6">
        <f t="shared" si="12"/>
        <v>2</v>
      </c>
      <c r="G56" s="6">
        <f t="shared" si="13"/>
        <v>2</v>
      </c>
      <c r="H56" s="6">
        <f t="shared" si="14"/>
        <v>2</v>
      </c>
      <c r="I56" s="6">
        <f t="shared" si="15"/>
        <v>2</v>
      </c>
      <c r="J56" s="6">
        <f t="shared" si="16"/>
        <v>2</v>
      </c>
      <c r="K56" s="6">
        <f t="shared" si="17"/>
        <v>2</v>
      </c>
      <c r="L56" s="1">
        <f t="shared" si="37"/>
        <v>0</v>
      </c>
      <c r="M56" s="1">
        <f t="shared" si="18"/>
        <v>0</v>
      </c>
      <c r="N56" s="1">
        <f t="shared" si="19"/>
        <v>0</v>
      </c>
      <c r="O56" s="1">
        <f t="shared" si="20"/>
        <v>0</v>
      </c>
      <c r="P56" s="1">
        <f t="shared" si="21"/>
        <v>0</v>
      </c>
      <c r="Q56" s="1">
        <f t="shared" si="22"/>
        <v>0</v>
      </c>
      <c r="R56" s="1">
        <f t="shared" si="23"/>
        <v>0</v>
      </c>
      <c r="S56" s="46">
        <f t="shared" si="38"/>
        <v>0</v>
      </c>
      <c r="U56" s="6">
        <f t="shared" si="39"/>
        <v>0</v>
      </c>
      <c r="V56" s="6">
        <f t="shared" si="24"/>
        <v>2</v>
      </c>
      <c r="W56" s="6">
        <f t="shared" si="25"/>
        <v>2</v>
      </c>
      <c r="X56" s="6">
        <f t="shared" si="26"/>
        <v>2</v>
      </c>
      <c r="Y56" s="6">
        <f t="shared" si="27"/>
        <v>2</v>
      </c>
      <c r="Z56" s="6">
        <f t="shared" si="28"/>
        <v>2</v>
      </c>
      <c r="AA56" s="6">
        <f t="shared" si="29"/>
        <v>2</v>
      </c>
      <c r="AB56" s="1">
        <f t="shared" si="40"/>
        <v>0</v>
      </c>
      <c r="AC56" s="1">
        <f t="shared" si="30"/>
        <v>0</v>
      </c>
      <c r="AD56" s="1">
        <f t="shared" si="31"/>
        <v>0</v>
      </c>
      <c r="AE56" s="1">
        <f t="shared" si="32"/>
        <v>0</v>
      </c>
      <c r="AF56" s="1">
        <f t="shared" si="33"/>
        <v>0</v>
      </c>
      <c r="AG56" s="1">
        <f t="shared" si="34"/>
        <v>0</v>
      </c>
      <c r="AH56" s="1">
        <f t="shared" si="35"/>
        <v>0</v>
      </c>
      <c r="AI56" s="9">
        <f t="shared" si="41"/>
        <v>0</v>
      </c>
      <c r="AK56" s="67" t="s">
        <v>55</v>
      </c>
      <c r="AL56" s="1">
        <v>37</v>
      </c>
      <c r="AM56" s="19">
        <f>AL56/16</f>
        <v>2.3125</v>
      </c>
    </row>
    <row r="57" spans="1:39" x14ac:dyDescent="0.25">
      <c r="A57" t="s">
        <v>26</v>
      </c>
      <c r="B57" s="4" t="s">
        <v>27</v>
      </c>
      <c r="C57" s="45"/>
      <c r="D57" s="15" t="s">
        <v>28</v>
      </c>
      <c r="E57" s="6">
        <f t="shared" si="36"/>
        <v>0</v>
      </c>
      <c r="F57" s="6">
        <f t="shared" si="12"/>
        <v>2</v>
      </c>
      <c r="G57" s="6">
        <f t="shared" si="13"/>
        <v>2</v>
      </c>
      <c r="H57" s="6">
        <f t="shared" si="14"/>
        <v>2</v>
      </c>
      <c r="I57" s="6">
        <f t="shared" si="15"/>
        <v>2</v>
      </c>
      <c r="J57" s="6">
        <f t="shared" si="16"/>
        <v>2</v>
      </c>
      <c r="K57" s="6">
        <f t="shared" si="17"/>
        <v>2</v>
      </c>
      <c r="L57" s="1">
        <f t="shared" si="37"/>
        <v>0</v>
      </c>
      <c r="M57" s="1">
        <f t="shared" si="18"/>
        <v>0</v>
      </c>
      <c r="N57" s="1">
        <f t="shared" si="19"/>
        <v>0</v>
      </c>
      <c r="O57" s="1">
        <f t="shared" si="20"/>
        <v>0</v>
      </c>
      <c r="P57" s="1">
        <f t="shared" si="21"/>
        <v>0</v>
      </c>
      <c r="Q57" s="1">
        <f t="shared" si="22"/>
        <v>0</v>
      </c>
      <c r="R57" s="1">
        <f t="shared" si="23"/>
        <v>0</v>
      </c>
      <c r="S57" s="46">
        <f t="shared" si="38"/>
        <v>0</v>
      </c>
      <c r="U57" s="6">
        <f t="shared" si="39"/>
        <v>0</v>
      </c>
      <c r="V57" s="6">
        <f t="shared" si="24"/>
        <v>2</v>
      </c>
      <c r="W57" s="6">
        <f t="shared" si="25"/>
        <v>2</v>
      </c>
      <c r="X57" s="6">
        <f t="shared" si="26"/>
        <v>2</v>
      </c>
      <c r="Y57" s="6">
        <f t="shared" si="27"/>
        <v>2</v>
      </c>
      <c r="Z57" s="6">
        <f t="shared" si="28"/>
        <v>2</v>
      </c>
      <c r="AA57" s="6">
        <f t="shared" si="29"/>
        <v>2</v>
      </c>
      <c r="AB57" s="1">
        <f t="shared" si="40"/>
        <v>0</v>
      </c>
      <c r="AC57" s="1">
        <f t="shared" si="30"/>
        <v>0</v>
      </c>
      <c r="AD57" s="1">
        <f t="shared" si="31"/>
        <v>0</v>
      </c>
      <c r="AE57" s="1">
        <f t="shared" si="32"/>
        <v>0</v>
      </c>
      <c r="AF57" s="1">
        <f t="shared" si="33"/>
        <v>0</v>
      </c>
      <c r="AG57" s="1">
        <f t="shared" si="34"/>
        <v>0</v>
      </c>
      <c r="AH57" s="1">
        <f t="shared" si="35"/>
        <v>0</v>
      </c>
      <c r="AI57" s="9">
        <f t="shared" si="41"/>
        <v>0</v>
      </c>
    </row>
    <row r="58" spans="1:39" x14ac:dyDescent="0.25">
      <c r="A58" t="s">
        <v>29</v>
      </c>
      <c r="B58" s="4" t="s">
        <v>27</v>
      </c>
      <c r="C58" s="45"/>
      <c r="D58" s="10" t="s">
        <v>21</v>
      </c>
      <c r="E58" s="6">
        <f t="shared" si="36"/>
        <v>0</v>
      </c>
      <c r="F58" s="6">
        <f t="shared" si="12"/>
        <v>2</v>
      </c>
      <c r="G58" s="6">
        <f t="shared" si="13"/>
        <v>2</v>
      </c>
      <c r="H58" s="6">
        <f t="shared" si="14"/>
        <v>2</v>
      </c>
      <c r="I58" s="6">
        <f t="shared" si="15"/>
        <v>2</v>
      </c>
      <c r="J58" s="6">
        <f t="shared" si="16"/>
        <v>2</v>
      </c>
      <c r="K58" s="6">
        <f t="shared" si="17"/>
        <v>2</v>
      </c>
      <c r="L58" s="1">
        <f t="shared" si="37"/>
        <v>0</v>
      </c>
      <c r="M58" s="1">
        <f t="shared" si="18"/>
        <v>0</v>
      </c>
      <c r="N58" s="1">
        <f t="shared" si="19"/>
        <v>0</v>
      </c>
      <c r="O58" s="1">
        <f t="shared" si="20"/>
        <v>0</v>
      </c>
      <c r="P58" s="1">
        <f t="shared" si="21"/>
        <v>0</v>
      </c>
      <c r="Q58" s="1">
        <f t="shared" si="22"/>
        <v>0</v>
      </c>
      <c r="R58" s="1">
        <f t="shared" si="23"/>
        <v>0</v>
      </c>
      <c r="S58" s="46">
        <f t="shared" si="38"/>
        <v>0</v>
      </c>
      <c r="U58" s="6">
        <f t="shared" si="39"/>
        <v>0</v>
      </c>
      <c r="V58" s="6">
        <f t="shared" si="24"/>
        <v>2</v>
      </c>
      <c r="W58" s="6">
        <f t="shared" si="25"/>
        <v>2</v>
      </c>
      <c r="X58" s="6">
        <f t="shared" si="26"/>
        <v>2</v>
      </c>
      <c r="Y58" s="6">
        <f t="shared" si="27"/>
        <v>2</v>
      </c>
      <c r="Z58" s="6">
        <f t="shared" si="28"/>
        <v>2</v>
      </c>
      <c r="AA58" s="6">
        <f t="shared" si="29"/>
        <v>2</v>
      </c>
      <c r="AB58" s="1">
        <f t="shared" si="40"/>
        <v>0</v>
      </c>
      <c r="AC58" s="1">
        <f t="shared" si="30"/>
        <v>0</v>
      </c>
      <c r="AD58" s="1">
        <f t="shared" si="31"/>
        <v>0</v>
      </c>
      <c r="AE58" s="1">
        <f t="shared" si="32"/>
        <v>0</v>
      </c>
      <c r="AF58" s="1">
        <f t="shared" si="33"/>
        <v>0</v>
      </c>
      <c r="AG58" s="1">
        <f t="shared" si="34"/>
        <v>0</v>
      </c>
      <c r="AH58" s="1">
        <f t="shared" si="35"/>
        <v>0</v>
      </c>
      <c r="AI58" s="9">
        <f t="shared" si="41"/>
        <v>0</v>
      </c>
    </row>
    <row r="59" spans="1:39" x14ac:dyDescent="0.25">
      <c r="A59" t="s">
        <v>32</v>
      </c>
      <c r="B59" s="4" t="s">
        <v>33</v>
      </c>
      <c r="C59" s="45"/>
      <c r="D59" s="16" t="s">
        <v>34</v>
      </c>
      <c r="E59" s="6">
        <f t="shared" si="36"/>
        <v>0</v>
      </c>
      <c r="F59" s="6">
        <f t="shared" si="12"/>
        <v>2</v>
      </c>
      <c r="G59" s="6">
        <f t="shared" si="13"/>
        <v>2</v>
      </c>
      <c r="H59" s="6">
        <f t="shared" si="14"/>
        <v>2</v>
      </c>
      <c r="I59" s="6">
        <f t="shared" si="15"/>
        <v>2</v>
      </c>
      <c r="J59" s="6">
        <f t="shared" si="16"/>
        <v>2</v>
      </c>
      <c r="K59" s="6">
        <f t="shared" si="17"/>
        <v>2</v>
      </c>
      <c r="L59" s="1">
        <f t="shared" si="37"/>
        <v>0</v>
      </c>
      <c r="M59" s="1">
        <f t="shared" si="18"/>
        <v>0</v>
      </c>
      <c r="N59" s="1">
        <f t="shared" si="19"/>
        <v>0</v>
      </c>
      <c r="O59" s="1">
        <f t="shared" si="20"/>
        <v>0</v>
      </c>
      <c r="P59" s="1">
        <f t="shared" si="21"/>
        <v>0</v>
      </c>
      <c r="Q59" s="1">
        <f t="shared" si="22"/>
        <v>0</v>
      </c>
      <c r="R59" s="1">
        <f t="shared" si="23"/>
        <v>0</v>
      </c>
      <c r="S59" s="46">
        <f t="shared" si="38"/>
        <v>0</v>
      </c>
      <c r="U59" s="6">
        <f t="shared" si="39"/>
        <v>0</v>
      </c>
      <c r="V59" s="6">
        <f t="shared" si="24"/>
        <v>2</v>
      </c>
      <c r="W59" s="6">
        <f t="shared" si="25"/>
        <v>2</v>
      </c>
      <c r="X59" s="6">
        <f t="shared" si="26"/>
        <v>2</v>
      </c>
      <c r="Y59" s="6">
        <f t="shared" si="27"/>
        <v>2</v>
      </c>
      <c r="Z59" s="6">
        <f t="shared" si="28"/>
        <v>2</v>
      </c>
      <c r="AA59" s="6">
        <f t="shared" si="29"/>
        <v>2</v>
      </c>
      <c r="AB59" s="1">
        <f t="shared" si="40"/>
        <v>0</v>
      </c>
      <c r="AC59" s="1">
        <f t="shared" si="30"/>
        <v>0</v>
      </c>
      <c r="AD59" s="1">
        <f t="shared" si="31"/>
        <v>0</v>
      </c>
      <c r="AE59" s="1">
        <f t="shared" si="32"/>
        <v>0</v>
      </c>
      <c r="AF59" s="1">
        <f t="shared" si="33"/>
        <v>0</v>
      </c>
      <c r="AG59" s="1">
        <f t="shared" si="34"/>
        <v>0</v>
      </c>
      <c r="AH59" s="1">
        <f t="shared" si="35"/>
        <v>0</v>
      </c>
      <c r="AI59" s="9">
        <f t="shared" si="41"/>
        <v>0</v>
      </c>
    </row>
    <row r="60" spans="1:39" x14ac:dyDescent="0.25">
      <c r="A60" t="s">
        <v>36</v>
      </c>
      <c r="B60" s="4" t="s">
        <v>33</v>
      </c>
      <c r="C60" s="45"/>
      <c r="D60" s="16" t="s">
        <v>34</v>
      </c>
      <c r="E60" s="6">
        <f t="shared" si="36"/>
        <v>0</v>
      </c>
      <c r="F60" s="6">
        <f t="shared" si="12"/>
        <v>2</v>
      </c>
      <c r="G60" s="6">
        <f t="shared" si="13"/>
        <v>2</v>
      </c>
      <c r="H60" s="6">
        <f t="shared" si="14"/>
        <v>2</v>
      </c>
      <c r="I60" s="6">
        <f t="shared" si="15"/>
        <v>2</v>
      </c>
      <c r="J60" s="6">
        <f t="shared" si="16"/>
        <v>2</v>
      </c>
      <c r="K60" s="6">
        <f t="shared" si="17"/>
        <v>2</v>
      </c>
      <c r="L60" s="1">
        <f t="shared" si="37"/>
        <v>0</v>
      </c>
      <c r="M60" s="1">
        <f t="shared" si="18"/>
        <v>0</v>
      </c>
      <c r="N60" s="1">
        <f t="shared" si="19"/>
        <v>0</v>
      </c>
      <c r="O60" s="1">
        <f t="shared" si="20"/>
        <v>0</v>
      </c>
      <c r="P60" s="1">
        <f t="shared" si="21"/>
        <v>0</v>
      </c>
      <c r="Q60" s="1">
        <f t="shared" si="22"/>
        <v>0</v>
      </c>
      <c r="R60" s="1">
        <f t="shared" si="23"/>
        <v>0</v>
      </c>
      <c r="S60" s="46">
        <f t="shared" si="38"/>
        <v>0</v>
      </c>
      <c r="U60" s="6">
        <f t="shared" si="39"/>
        <v>0</v>
      </c>
      <c r="V60" s="6">
        <f t="shared" si="24"/>
        <v>2</v>
      </c>
      <c r="W60" s="6">
        <f t="shared" si="25"/>
        <v>2</v>
      </c>
      <c r="X60" s="6">
        <f t="shared" si="26"/>
        <v>2</v>
      </c>
      <c r="Y60" s="6">
        <f t="shared" si="27"/>
        <v>2</v>
      </c>
      <c r="Z60" s="6">
        <f t="shared" si="28"/>
        <v>2</v>
      </c>
      <c r="AA60" s="6">
        <f t="shared" si="29"/>
        <v>2</v>
      </c>
      <c r="AB60" s="1">
        <f t="shared" si="40"/>
        <v>0</v>
      </c>
      <c r="AC60" s="1">
        <f t="shared" si="30"/>
        <v>0</v>
      </c>
      <c r="AD60" s="1">
        <f t="shared" si="31"/>
        <v>0</v>
      </c>
      <c r="AE60" s="1">
        <f t="shared" si="32"/>
        <v>0</v>
      </c>
      <c r="AF60" s="1">
        <f t="shared" si="33"/>
        <v>0</v>
      </c>
      <c r="AG60" s="1">
        <f t="shared" si="34"/>
        <v>0</v>
      </c>
      <c r="AH60" s="1">
        <f t="shared" si="35"/>
        <v>0</v>
      </c>
      <c r="AI60" s="9">
        <f t="shared" si="41"/>
        <v>0</v>
      </c>
    </row>
    <row r="61" spans="1:39" x14ac:dyDescent="0.25">
      <c r="A61" t="s">
        <v>39</v>
      </c>
      <c r="B61" s="4" t="s">
        <v>33</v>
      </c>
      <c r="C61" s="45"/>
      <c r="D61" s="16" t="s">
        <v>34</v>
      </c>
      <c r="E61" s="6">
        <f t="shared" si="36"/>
        <v>0</v>
      </c>
      <c r="F61" s="6">
        <f t="shared" si="12"/>
        <v>2</v>
      </c>
      <c r="G61" s="6">
        <f t="shared" si="13"/>
        <v>2</v>
      </c>
      <c r="H61" s="6">
        <f t="shared" si="14"/>
        <v>2</v>
      </c>
      <c r="I61" s="6">
        <f t="shared" si="15"/>
        <v>2</v>
      </c>
      <c r="J61" s="6">
        <f t="shared" si="16"/>
        <v>2</v>
      </c>
      <c r="K61" s="6">
        <f t="shared" si="17"/>
        <v>2</v>
      </c>
      <c r="L61" s="1">
        <f t="shared" si="37"/>
        <v>0</v>
      </c>
      <c r="M61" s="1">
        <f t="shared" si="18"/>
        <v>0</v>
      </c>
      <c r="N61" s="1">
        <f t="shared" si="19"/>
        <v>0</v>
      </c>
      <c r="O61" s="1">
        <f t="shared" si="20"/>
        <v>0</v>
      </c>
      <c r="P61" s="1">
        <f t="shared" si="21"/>
        <v>0</v>
      </c>
      <c r="Q61" s="1">
        <f t="shared" si="22"/>
        <v>0</v>
      </c>
      <c r="R61" s="1">
        <f t="shared" si="23"/>
        <v>0</v>
      </c>
      <c r="S61" s="46">
        <f t="shared" si="38"/>
        <v>0</v>
      </c>
      <c r="U61" s="6">
        <f t="shared" si="39"/>
        <v>0</v>
      </c>
      <c r="V61" s="6">
        <f t="shared" si="24"/>
        <v>2</v>
      </c>
      <c r="W61" s="6">
        <f t="shared" si="25"/>
        <v>2</v>
      </c>
      <c r="X61" s="6">
        <f t="shared" si="26"/>
        <v>2</v>
      </c>
      <c r="Y61" s="6">
        <f t="shared" si="27"/>
        <v>2</v>
      </c>
      <c r="Z61" s="6">
        <f t="shared" si="28"/>
        <v>2</v>
      </c>
      <c r="AA61" s="6">
        <f t="shared" si="29"/>
        <v>2</v>
      </c>
      <c r="AB61" s="1">
        <f t="shared" si="40"/>
        <v>0</v>
      </c>
      <c r="AC61" s="1">
        <f t="shared" si="30"/>
        <v>0</v>
      </c>
      <c r="AD61" s="1">
        <f t="shared" si="31"/>
        <v>0</v>
      </c>
      <c r="AE61" s="1">
        <f t="shared" si="32"/>
        <v>0</v>
      </c>
      <c r="AF61" s="1">
        <f t="shared" si="33"/>
        <v>0</v>
      </c>
      <c r="AG61" s="1">
        <f t="shared" si="34"/>
        <v>0</v>
      </c>
      <c r="AH61" s="1">
        <f t="shared" si="35"/>
        <v>0</v>
      </c>
      <c r="AI61" s="9">
        <f t="shared" si="41"/>
        <v>0</v>
      </c>
    </row>
    <row r="62" spans="1:39" x14ac:dyDescent="0.25">
      <c r="A62" t="s">
        <v>40</v>
      </c>
      <c r="B62" s="4" t="s">
        <v>41</v>
      </c>
      <c r="C62" s="45"/>
      <c r="D62" s="32" t="s">
        <v>83</v>
      </c>
      <c r="E62" s="6">
        <f t="shared" si="36"/>
        <v>0</v>
      </c>
      <c r="F62" s="6">
        <f t="shared" si="12"/>
        <v>2</v>
      </c>
      <c r="G62" s="6">
        <f t="shared" si="13"/>
        <v>2</v>
      </c>
      <c r="H62" s="6">
        <f t="shared" si="14"/>
        <v>2</v>
      </c>
      <c r="I62" s="6">
        <f t="shared" si="15"/>
        <v>2</v>
      </c>
      <c r="J62" s="6">
        <f t="shared" si="16"/>
        <v>2</v>
      </c>
      <c r="K62" s="6">
        <f t="shared" si="17"/>
        <v>2</v>
      </c>
      <c r="L62" s="1">
        <f t="shared" si="37"/>
        <v>0</v>
      </c>
      <c r="M62" s="1">
        <f t="shared" si="18"/>
        <v>0</v>
      </c>
      <c r="N62" s="1">
        <f t="shared" si="19"/>
        <v>0</v>
      </c>
      <c r="O62" s="1">
        <f t="shared" si="20"/>
        <v>0</v>
      </c>
      <c r="P62" s="1">
        <f t="shared" si="21"/>
        <v>0</v>
      </c>
      <c r="Q62" s="1">
        <f t="shared" si="22"/>
        <v>0</v>
      </c>
      <c r="R62" s="1">
        <f t="shared" si="23"/>
        <v>0</v>
      </c>
      <c r="S62" s="46">
        <f t="shared" si="38"/>
        <v>0</v>
      </c>
      <c r="U62" s="6">
        <f t="shared" si="39"/>
        <v>0</v>
      </c>
      <c r="V62" s="6">
        <f t="shared" si="24"/>
        <v>2</v>
      </c>
      <c r="W62" s="6">
        <f t="shared" si="25"/>
        <v>2</v>
      </c>
      <c r="X62" s="6">
        <f t="shared" si="26"/>
        <v>2</v>
      </c>
      <c r="Y62" s="6">
        <f t="shared" si="27"/>
        <v>2</v>
      </c>
      <c r="Z62" s="6">
        <f t="shared" si="28"/>
        <v>2</v>
      </c>
      <c r="AA62" s="6">
        <f t="shared" si="29"/>
        <v>2</v>
      </c>
      <c r="AB62" s="1">
        <f t="shared" si="40"/>
        <v>0</v>
      </c>
      <c r="AC62" s="1">
        <f t="shared" si="30"/>
        <v>0</v>
      </c>
      <c r="AD62" s="1">
        <f t="shared" si="31"/>
        <v>0</v>
      </c>
      <c r="AE62" s="1">
        <f t="shared" si="32"/>
        <v>0</v>
      </c>
      <c r="AF62" s="1">
        <f t="shared" si="33"/>
        <v>0</v>
      </c>
      <c r="AG62" s="1">
        <f t="shared" si="34"/>
        <v>0</v>
      </c>
      <c r="AH62" s="1">
        <f t="shared" si="35"/>
        <v>0</v>
      </c>
      <c r="AI62" s="9">
        <f t="shared" si="41"/>
        <v>0</v>
      </c>
    </row>
    <row r="63" spans="1:39" x14ac:dyDescent="0.25">
      <c r="A63" t="s">
        <v>44</v>
      </c>
      <c r="B63" s="4" t="s">
        <v>41</v>
      </c>
      <c r="C63" s="45"/>
      <c r="D63" s="32" t="s">
        <v>83</v>
      </c>
      <c r="E63" s="6">
        <f t="shared" si="36"/>
        <v>0</v>
      </c>
      <c r="F63" s="6">
        <f t="shared" si="12"/>
        <v>2</v>
      </c>
      <c r="G63" s="6">
        <f t="shared" si="13"/>
        <v>2</v>
      </c>
      <c r="H63" s="6">
        <f t="shared" si="14"/>
        <v>2</v>
      </c>
      <c r="I63" s="6">
        <f t="shared" si="15"/>
        <v>2</v>
      </c>
      <c r="J63" s="6">
        <f t="shared" si="16"/>
        <v>2</v>
      </c>
      <c r="K63" s="6">
        <f t="shared" si="17"/>
        <v>2</v>
      </c>
      <c r="L63" s="1">
        <f t="shared" si="37"/>
        <v>0</v>
      </c>
      <c r="M63" s="1">
        <f t="shared" si="18"/>
        <v>0</v>
      </c>
      <c r="N63" s="1">
        <f t="shared" si="19"/>
        <v>0</v>
      </c>
      <c r="O63" s="1">
        <f t="shared" si="20"/>
        <v>0</v>
      </c>
      <c r="P63" s="1">
        <f t="shared" si="21"/>
        <v>0</v>
      </c>
      <c r="Q63" s="1">
        <f t="shared" si="22"/>
        <v>0</v>
      </c>
      <c r="R63" s="1">
        <f t="shared" si="23"/>
        <v>0</v>
      </c>
      <c r="S63" s="46">
        <f t="shared" si="38"/>
        <v>0</v>
      </c>
      <c r="U63" s="6">
        <f t="shared" si="39"/>
        <v>0</v>
      </c>
      <c r="V63" s="6">
        <f t="shared" si="24"/>
        <v>2</v>
      </c>
      <c r="W63" s="6">
        <f t="shared" si="25"/>
        <v>2</v>
      </c>
      <c r="X63" s="6">
        <f t="shared" si="26"/>
        <v>2</v>
      </c>
      <c r="Y63" s="6">
        <f t="shared" si="27"/>
        <v>2</v>
      </c>
      <c r="Z63" s="6">
        <f t="shared" si="28"/>
        <v>2</v>
      </c>
      <c r="AA63" s="6">
        <f t="shared" si="29"/>
        <v>2</v>
      </c>
      <c r="AB63" s="1">
        <f t="shared" si="40"/>
        <v>0</v>
      </c>
      <c r="AC63" s="1">
        <f t="shared" si="30"/>
        <v>0</v>
      </c>
      <c r="AD63" s="1">
        <f t="shared" si="31"/>
        <v>0</v>
      </c>
      <c r="AE63" s="1">
        <f t="shared" si="32"/>
        <v>0</v>
      </c>
      <c r="AF63" s="1">
        <f t="shared" si="33"/>
        <v>0</v>
      </c>
      <c r="AG63" s="1">
        <f t="shared" si="34"/>
        <v>0</v>
      </c>
      <c r="AH63" s="1">
        <f t="shared" si="35"/>
        <v>0</v>
      </c>
      <c r="AI63" s="9">
        <f t="shared" si="41"/>
        <v>0</v>
      </c>
    </row>
    <row r="64" spans="1:39" x14ac:dyDescent="0.25">
      <c r="A64" t="s">
        <v>45</v>
      </c>
      <c r="B64" s="4" t="s">
        <v>46</v>
      </c>
      <c r="C64" s="49" t="s">
        <v>85</v>
      </c>
      <c r="D64" s="15" t="s">
        <v>28</v>
      </c>
      <c r="E64" s="6">
        <f t="shared" si="36"/>
        <v>0</v>
      </c>
      <c r="F64" s="6">
        <f t="shared" si="12"/>
        <v>2</v>
      </c>
      <c r="G64" s="6">
        <f t="shared" si="13"/>
        <v>6</v>
      </c>
      <c r="H64" s="6">
        <f t="shared" si="14"/>
        <v>5</v>
      </c>
      <c r="I64" s="6">
        <f t="shared" si="15"/>
        <v>7</v>
      </c>
      <c r="J64" s="6">
        <f t="shared" si="16"/>
        <v>13.272727272727272</v>
      </c>
      <c r="K64" s="6">
        <f t="shared" si="17"/>
        <v>0</v>
      </c>
      <c r="L64" s="1">
        <f t="shared" si="37"/>
        <v>0</v>
      </c>
      <c r="M64" s="1">
        <f t="shared" si="18"/>
        <v>0</v>
      </c>
      <c r="N64" s="1">
        <f t="shared" si="19"/>
        <v>12</v>
      </c>
      <c r="O64" s="1">
        <f t="shared" si="20"/>
        <v>5.5</v>
      </c>
      <c r="P64" s="1">
        <f t="shared" si="21"/>
        <v>14</v>
      </c>
      <c r="Q64" s="1">
        <f t="shared" si="22"/>
        <v>62</v>
      </c>
      <c r="R64" s="1">
        <f t="shared" si="23"/>
        <v>-2</v>
      </c>
      <c r="S64" s="46">
        <f t="shared" si="38"/>
        <v>91.5</v>
      </c>
      <c r="U64" s="6">
        <f t="shared" si="39"/>
        <v>0</v>
      </c>
      <c r="V64" s="6">
        <f t="shared" si="24"/>
        <v>2</v>
      </c>
      <c r="W64" s="6">
        <f>12+3/10</f>
        <v>12.3</v>
      </c>
      <c r="X64" s="6">
        <f t="shared" si="26"/>
        <v>5</v>
      </c>
      <c r="Y64" s="6">
        <f t="shared" si="27"/>
        <v>7</v>
      </c>
      <c r="Z64" s="6">
        <f>13+4/11-1/11</f>
        <v>13.272727272727272</v>
      </c>
      <c r="AA64" s="6">
        <f t="shared" si="29"/>
        <v>0</v>
      </c>
      <c r="AB64" s="1">
        <f t="shared" si="40"/>
        <v>0</v>
      </c>
      <c r="AC64" s="1">
        <f t="shared" si="30"/>
        <v>0</v>
      </c>
      <c r="AD64" s="1">
        <f>48+3</f>
        <v>51</v>
      </c>
      <c r="AE64" s="1">
        <f t="shared" si="32"/>
        <v>5.5</v>
      </c>
      <c r="AF64" s="1">
        <f t="shared" si="33"/>
        <v>14</v>
      </c>
      <c r="AG64" s="1">
        <f t="shared" si="34"/>
        <v>62</v>
      </c>
      <c r="AH64" s="1">
        <f t="shared" si="35"/>
        <v>-2</v>
      </c>
      <c r="AI64" s="9">
        <f t="shared" si="41"/>
        <v>130.5</v>
      </c>
    </row>
    <row r="65" spans="1:39" x14ac:dyDescent="0.25">
      <c r="A65" t="s">
        <v>47</v>
      </c>
      <c r="B65" s="4" t="s">
        <v>46</v>
      </c>
      <c r="C65" s="49" t="s">
        <v>86</v>
      </c>
      <c r="D65" s="16" t="s">
        <v>34</v>
      </c>
      <c r="E65" s="6">
        <f t="shared" si="36"/>
        <v>0</v>
      </c>
      <c r="F65" s="6">
        <f t="shared" si="12"/>
        <v>3</v>
      </c>
      <c r="G65" s="6">
        <f t="shared" si="13"/>
        <v>5</v>
      </c>
      <c r="H65" s="6">
        <f t="shared" si="14"/>
        <v>5</v>
      </c>
      <c r="I65" s="6">
        <f t="shared" si="15"/>
        <v>6</v>
      </c>
      <c r="J65" s="6">
        <f t="shared" si="16"/>
        <v>13.363636363636363</v>
      </c>
      <c r="K65" s="6">
        <f t="shared" si="17"/>
        <v>1</v>
      </c>
      <c r="L65" s="1">
        <f t="shared" si="37"/>
        <v>0</v>
      </c>
      <c r="M65" s="1">
        <f t="shared" si="18"/>
        <v>3</v>
      </c>
      <c r="N65" s="1">
        <f t="shared" si="19"/>
        <v>9</v>
      </c>
      <c r="O65" s="1">
        <f t="shared" si="20"/>
        <v>5.5</v>
      </c>
      <c r="P65" s="1">
        <f t="shared" si="21"/>
        <v>10</v>
      </c>
      <c r="Q65" s="1">
        <f t="shared" si="22"/>
        <v>63</v>
      </c>
      <c r="R65" s="1">
        <f t="shared" si="23"/>
        <v>-1</v>
      </c>
      <c r="S65" s="46">
        <f t="shared" si="38"/>
        <v>89.5</v>
      </c>
      <c r="U65" s="6">
        <f t="shared" si="39"/>
        <v>0</v>
      </c>
      <c r="V65" s="6">
        <f t="shared" si="24"/>
        <v>3</v>
      </c>
      <c r="W65" s="6">
        <v>12</v>
      </c>
      <c r="X65" s="6">
        <f t="shared" si="26"/>
        <v>5</v>
      </c>
      <c r="Y65" s="6">
        <f t="shared" si="27"/>
        <v>6</v>
      </c>
      <c r="Z65" s="6">
        <f>13+5/11-1/11</f>
        <v>13.363636363636363</v>
      </c>
      <c r="AA65" s="6">
        <f t="shared" si="29"/>
        <v>1</v>
      </c>
      <c r="AB65" s="1">
        <f t="shared" si="40"/>
        <v>0</v>
      </c>
      <c r="AC65" s="1">
        <f t="shared" si="30"/>
        <v>3</v>
      </c>
      <c r="AD65" s="1">
        <v>48</v>
      </c>
      <c r="AE65" s="1">
        <f t="shared" si="32"/>
        <v>5.5</v>
      </c>
      <c r="AF65" s="1">
        <f t="shared" si="33"/>
        <v>10</v>
      </c>
      <c r="AG65" s="1">
        <f t="shared" si="34"/>
        <v>63</v>
      </c>
      <c r="AH65" s="1">
        <f t="shared" si="35"/>
        <v>-1</v>
      </c>
      <c r="AI65" s="9">
        <f t="shared" si="41"/>
        <v>128.5</v>
      </c>
    </row>
    <row r="66" spans="1:39" x14ac:dyDescent="0.25">
      <c r="A66" t="s">
        <v>48</v>
      </c>
      <c r="B66" s="4" t="s">
        <v>46</v>
      </c>
      <c r="C66" s="49" t="s">
        <v>87</v>
      </c>
      <c r="D66" s="10" t="s">
        <v>21</v>
      </c>
      <c r="E66" s="6">
        <f t="shared" si="36"/>
        <v>0</v>
      </c>
      <c r="F66" s="6">
        <f t="shared" si="12"/>
        <v>3</v>
      </c>
      <c r="G66" s="6">
        <f t="shared" si="13"/>
        <v>4</v>
      </c>
      <c r="H66" s="6">
        <v>5.3</v>
      </c>
      <c r="I66" s="6">
        <f t="shared" si="15"/>
        <v>4</v>
      </c>
      <c r="J66" s="6">
        <f t="shared" si="16"/>
        <v>14</v>
      </c>
      <c r="K66" s="6">
        <f t="shared" si="17"/>
        <v>1</v>
      </c>
      <c r="L66" s="1">
        <f t="shared" si="37"/>
        <v>0</v>
      </c>
      <c r="M66" s="1">
        <f t="shared" si="18"/>
        <v>3</v>
      </c>
      <c r="N66" s="1">
        <f t="shared" si="19"/>
        <v>6</v>
      </c>
      <c r="O66" s="1">
        <v>6.5</v>
      </c>
      <c r="P66" s="1">
        <f t="shared" si="21"/>
        <v>4</v>
      </c>
      <c r="Q66" s="1">
        <f t="shared" si="22"/>
        <v>70</v>
      </c>
      <c r="R66" s="1">
        <f t="shared" si="23"/>
        <v>-1</v>
      </c>
      <c r="S66" s="46">
        <f t="shared" si="38"/>
        <v>88.5</v>
      </c>
      <c r="U66" s="6">
        <f t="shared" si="39"/>
        <v>0</v>
      </c>
      <c r="V66" s="6">
        <f t="shared" si="24"/>
        <v>3</v>
      </c>
      <c r="W66" s="6">
        <f>11+5/8</f>
        <v>11.625</v>
      </c>
      <c r="X66" s="6">
        <f t="shared" si="26"/>
        <v>5.3</v>
      </c>
      <c r="Y66" s="6">
        <f t="shared" si="27"/>
        <v>4</v>
      </c>
      <c r="Z66" s="6">
        <v>14</v>
      </c>
      <c r="AA66" s="6">
        <f t="shared" si="29"/>
        <v>1</v>
      </c>
      <c r="AB66" s="1">
        <f t="shared" si="40"/>
        <v>0</v>
      </c>
      <c r="AC66" s="1">
        <f t="shared" si="30"/>
        <v>3</v>
      </c>
      <c r="AD66" s="1">
        <f>48-3</f>
        <v>45</v>
      </c>
      <c r="AE66" s="1">
        <f t="shared" si="32"/>
        <v>6.5</v>
      </c>
      <c r="AF66" s="1">
        <f t="shared" si="33"/>
        <v>4</v>
      </c>
      <c r="AG66" s="1">
        <f t="shared" si="34"/>
        <v>70</v>
      </c>
      <c r="AH66" s="1">
        <f t="shared" si="35"/>
        <v>-1</v>
      </c>
      <c r="AI66" s="9">
        <f t="shared" si="41"/>
        <v>127.5</v>
      </c>
    </row>
    <row r="67" spans="1:39" x14ac:dyDescent="0.25">
      <c r="A67" t="s">
        <v>49</v>
      </c>
      <c r="B67" s="4" t="s">
        <v>46</v>
      </c>
      <c r="C67" s="49" t="s">
        <v>88</v>
      </c>
      <c r="D67" s="20"/>
      <c r="E67" s="6">
        <f t="shared" si="36"/>
        <v>0</v>
      </c>
      <c r="F67" s="6">
        <f t="shared" si="12"/>
        <v>4</v>
      </c>
      <c r="G67" s="6">
        <f t="shared" si="13"/>
        <v>6</v>
      </c>
      <c r="H67" s="6">
        <f t="shared" ref="H67" si="42">X49</f>
        <v>6</v>
      </c>
      <c r="I67" s="6">
        <f t="shared" si="15"/>
        <v>5</v>
      </c>
      <c r="J67" s="6">
        <f t="shared" si="16"/>
        <v>13.181818181818182</v>
      </c>
      <c r="K67" s="6">
        <f t="shared" si="17"/>
        <v>4</v>
      </c>
      <c r="L67" s="1">
        <f t="shared" si="37"/>
        <v>0</v>
      </c>
      <c r="M67" s="1">
        <f t="shared" si="18"/>
        <v>6</v>
      </c>
      <c r="N67" s="1">
        <f t="shared" si="19"/>
        <v>12</v>
      </c>
      <c r="O67" s="1">
        <f t="shared" ref="O67" si="43">AE49</f>
        <v>8.5</v>
      </c>
      <c r="P67" s="1">
        <f t="shared" si="21"/>
        <v>7</v>
      </c>
      <c r="Q67" s="1">
        <f t="shared" si="22"/>
        <v>61</v>
      </c>
      <c r="R67" s="1">
        <f t="shared" si="23"/>
        <v>2</v>
      </c>
      <c r="S67" s="46">
        <f t="shared" si="38"/>
        <v>96.5</v>
      </c>
      <c r="U67" s="6">
        <f t="shared" si="39"/>
        <v>0</v>
      </c>
      <c r="V67" s="6">
        <f t="shared" si="24"/>
        <v>4</v>
      </c>
      <c r="W67" s="6">
        <f>12+3/10</f>
        <v>12.3</v>
      </c>
      <c r="X67" s="6">
        <f t="shared" si="26"/>
        <v>6</v>
      </c>
      <c r="Y67" s="6">
        <f t="shared" si="27"/>
        <v>5</v>
      </c>
      <c r="Z67" s="6">
        <f>13+3/11-1/11</f>
        <v>13.181818181818182</v>
      </c>
      <c r="AA67" s="6">
        <f t="shared" si="29"/>
        <v>4</v>
      </c>
      <c r="AB67" s="1">
        <f t="shared" si="40"/>
        <v>0</v>
      </c>
      <c r="AC67" s="1">
        <f t="shared" si="30"/>
        <v>6</v>
      </c>
      <c r="AD67" s="1">
        <f>48+3</f>
        <v>51</v>
      </c>
      <c r="AE67" s="1">
        <f t="shared" si="32"/>
        <v>8.5</v>
      </c>
      <c r="AF67" s="1">
        <f t="shared" si="33"/>
        <v>7</v>
      </c>
      <c r="AG67" s="1">
        <f t="shared" si="34"/>
        <v>61</v>
      </c>
      <c r="AH67" s="1">
        <f t="shared" si="35"/>
        <v>2</v>
      </c>
      <c r="AI67" s="9">
        <f t="shared" si="41"/>
        <v>135.5</v>
      </c>
    </row>
    <row r="68" spans="1:39" x14ac:dyDescent="0.25">
      <c r="A68" t="s">
        <v>97</v>
      </c>
      <c r="B68" s="4" t="s">
        <v>46</v>
      </c>
      <c r="C68" s="49" t="s">
        <v>89</v>
      </c>
      <c r="D68" s="16" t="s">
        <v>34</v>
      </c>
      <c r="E68" s="6">
        <f t="shared" si="36"/>
        <v>0</v>
      </c>
      <c r="F68" s="6">
        <f t="shared" si="12"/>
        <v>2</v>
      </c>
      <c r="G68" s="6">
        <f t="shared" si="13"/>
        <v>7</v>
      </c>
      <c r="H68" s="6">
        <v>5</v>
      </c>
      <c r="I68" s="6">
        <f t="shared" si="15"/>
        <v>3</v>
      </c>
      <c r="J68" s="6">
        <f t="shared" si="16"/>
        <v>13</v>
      </c>
      <c r="K68" s="6">
        <f t="shared" si="17"/>
        <v>3</v>
      </c>
      <c r="L68" s="1">
        <f t="shared" si="37"/>
        <v>0</v>
      </c>
      <c r="M68" s="1">
        <f t="shared" si="18"/>
        <v>0</v>
      </c>
      <c r="N68" s="1">
        <f t="shared" si="19"/>
        <v>16</v>
      </c>
      <c r="O68" s="1">
        <v>5.5</v>
      </c>
      <c r="P68" s="1">
        <f t="shared" si="21"/>
        <v>2</v>
      </c>
      <c r="Q68" s="1">
        <f t="shared" si="22"/>
        <v>58</v>
      </c>
      <c r="R68" s="1">
        <f t="shared" si="23"/>
        <v>0</v>
      </c>
      <c r="S68" s="46">
        <f t="shared" si="38"/>
        <v>81.5</v>
      </c>
      <c r="U68" s="6">
        <f t="shared" si="39"/>
        <v>0</v>
      </c>
      <c r="V68" s="6">
        <f t="shared" si="24"/>
        <v>2</v>
      </c>
      <c r="W68" s="6">
        <f>12+8/10</f>
        <v>12.8</v>
      </c>
      <c r="X68" s="6">
        <f t="shared" si="26"/>
        <v>5</v>
      </c>
      <c r="Y68" s="6">
        <f t="shared" si="27"/>
        <v>3</v>
      </c>
      <c r="Z68" s="6">
        <f>13</f>
        <v>13</v>
      </c>
      <c r="AA68" s="6">
        <f t="shared" si="29"/>
        <v>3</v>
      </c>
      <c r="AB68" s="1">
        <f t="shared" si="40"/>
        <v>0</v>
      </c>
      <c r="AC68" s="1">
        <f t="shared" si="30"/>
        <v>0</v>
      </c>
      <c r="AD68" s="1">
        <f>48+8</f>
        <v>56</v>
      </c>
      <c r="AE68" s="1">
        <f t="shared" si="32"/>
        <v>5.5</v>
      </c>
      <c r="AF68" s="1">
        <f t="shared" si="33"/>
        <v>2</v>
      </c>
      <c r="AG68" s="1">
        <f t="shared" si="34"/>
        <v>58</v>
      </c>
      <c r="AH68" s="1">
        <f t="shared" si="35"/>
        <v>0</v>
      </c>
      <c r="AI68" s="9">
        <f t="shared" si="41"/>
        <v>121.5</v>
      </c>
    </row>
    <row r="69" spans="1:39" x14ac:dyDescent="0.25">
      <c r="A69" t="s">
        <v>98</v>
      </c>
      <c r="B69" s="4" t="s">
        <v>46</v>
      </c>
      <c r="C69" s="49" t="s">
        <v>90</v>
      </c>
      <c r="D69" s="32" t="s">
        <v>83</v>
      </c>
      <c r="E69" s="6">
        <f t="shared" si="36"/>
        <v>0</v>
      </c>
      <c r="F69" s="6">
        <f t="shared" si="12"/>
        <v>3</v>
      </c>
      <c r="G69" s="6">
        <f t="shared" si="13"/>
        <v>6</v>
      </c>
      <c r="H69" s="6">
        <v>4</v>
      </c>
      <c r="I69" s="6">
        <f t="shared" si="15"/>
        <v>3</v>
      </c>
      <c r="J69" s="6">
        <f t="shared" si="16"/>
        <v>13.363636363636363</v>
      </c>
      <c r="K69" s="6">
        <f t="shared" si="17"/>
        <v>3</v>
      </c>
      <c r="L69" s="1">
        <f t="shared" si="37"/>
        <v>0</v>
      </c>
      <c r="M69" s="1">
        <f t="shared" si="18"/>
        <v>3</v>
      </c>
      <c r="N69" s="1">
        <f t="shared" si="19"/>
        <v>12</v>
      </c>
      <c r="O69" s="1">
        <v>3.5</v>
      </c>
      <c r="P69" s="1">
        <f t="shared" si="21"/>
        <v>2</v>
      </c>
      <c r="Q69" s="1">
        <f t="shared" si="22"/>
        <v>63</v>
      </c>
      <c r="R69" s="1">
        <f t="shared" si="23"/>
        <v>0</v>
      </c>
      <c r="S69" s="46">
        <f t="shared" si="38"/>
        <v>83.5</v>
      </c>
      <c r="U69" s="6">
        <f t="shared" si="39"/>
        <v>0</v>
      </c>
      <c r="V69" s="6">
        <f t="shared" si="24"/>
        <v>3</v>
      </c>
      <c r="W69" s="6">
        <f>12+3/10</f>
        <v>12.3</v>
      </c>
      <c r="X69" s="6">
        <f t="shared" si="26"/>
        <v>4</v>
      </c>
      <c r="Y69" s="6">
        <f t="shared" si="27"/>
        <v>3</v>
      </c>
      <c r="Z69" s="6">
        <f>13+5/11-1/11</f>
        <v>13.363636363636363</v>
      </c>
      <c r="AA69" s="6">
        <f t="shared" si="29"/>
        <v>3</v>
      </c>
      <c r="AB69" s="1">
        <f t="shared" si="40"/>
        <v>0</v>
      </c>
      <c r="AC69" s="1">
        <f t="shared" si="30"/>
        <v>3</v>
      </c>
      <c r="AD69" s="1">
        <f>48+3</f>
        <v>51</v>
      </c>
      <c r="AE69" s="1">
        <f t="shared" si="32"/>
        <v>3.5</v>
      </c>
      <c r="AF69" s="1">
        <f t="shared" si="33"/>
        <v>2</v>
      </c>
      <c r="AG69" s="1">
        <f t="shared" si="34"/>
        <v>63</v>
      </c>
      <c r="AH69" s="1">
        <f t="shared" si="35"/>
        <v>0</v>
      </c>
      <c r="AI69" s="9">
        <f t="shared" si="41"/>
        <v>122.5</v>
      </c>
    </row>
    <row r="71" spans="1:39" x14ac:dyDescent="0.25">
      <c r="A71" s="3" t="s">
        <v>1</v>
      </c>
      <c r="B71" s="3" t="s">
        <v>2</v>
      </c>
      <c r="C71" s="3" t="s">
        <v>78</v>
      </c>
      <c r="D71" s="3" t="s">
        <v>3</v>
      </c>
      <c r="E71" s="3" t="s">
        <v>4</v>
      </c>
      <c r="F71" s="3" t="s">
        <v>5</v>
      </c>
      <c r="G71" s="3" t="s">
        <v>6</v>
      </c>
      <c r="H71" s="3" t="s">
        <v>7</v>
      </c>
      <c r="I71" s="3" t="s">
        <v>8</v>
      </c>
      <c r="J71" s="3" t="s">
        <v>9</v>
      </c>
      <c r="K71" s="3" t="s">
        <v>10</v>
      </c>
      <c r="L71" s="3" t="s">
        <v>11</v>
      </c>
      <c r="M71" s="3" t="s">
        <v>12</v>
      </c>
      <c r="N71" s="3" t="s">
        <v>13</v>
      </c>
      <c r="O71" s="3" t="s">
        <v>14</v>
      </c>
      <c r="P71" s="3" t="s">
        <v>15</v>
      </c>
      <c r="Q71" s="3" t="s">
        <v>16</v>
      </c>
      <c r="R71" s="3" t="s">
        <v>17</v>
      </c>
      <c r="S71" s="3" t="s">
        <v>18</v>
      </c>
      <c r="U71" s="3" t="s">
        <v>4</v>
      </c>
      <c r="V71" s="3" t="s">
        <v>5</v>
      </c>
      <c r="W71" s="3" t="s">
        <v>6</v>
      </c>
      <c r="X71" s="3" t="s">
        <v>7</v>
      </c>
      <c r="Y71" s="3" t="s">
        <v>8</v>
      </c>
      <c r="Z71" s="3" t="s">
        <v>9</v>
      </c>
      <c r="AA71" s="3" t="s">
        <v>10</v>
      </c>
      <c r="AB71" s="3" t="s">
        <v>11</v>
      </c>
      <c r="AC71" s="3" t="s">
        <v>12</v>
      </c>
      <c r="AD71" s="3" t="s">
        <v>13</v>
      </c>
      <c r="AE71" s="3" t="s">
        <v>14</v>
      </c>
      <c r="AF71" s="3" t="s">
        <v>15</v>
      </c>
      <c r="AG71" s="3" t="s">
        <v>16</v>
      </c>
      <c r="AH71" s="3" t="s">
        <v>17</v>
      </c>
      <c r="AI71" s="3" t="s">
        <v>18</v>
      </c>
      <c r="AM71" t="s">
        <v>117</v>
      </c>
    </row>
    <row r="72" spans="1:39" x14ac:dyDescent="0.25">
      <c r="A72" t="s">
        <v>19</v>
      </c>
      <c r="B72" s="4" t="s">
        <v>20</v>
      </c>
      <c r="C72" s="45"/>
      <c r="D72" s="5" t="s">
        <v>21</v>
      </c>
      <c r="E72" s="6">
        <f>U54</f>
        <v>2</v>
      </c>
      <c r="F72" s="6">
        <f t="shared" ref="F72:F78" si="44">V54</f>
        <v>2</v>
      </c>
      <c r="G72" s="6">
        <f t="shared" ref="G72:G78" si="45">W54</f>
        <v>0</v>
      </c>
      <c r="H72" s="6">
        <f t="shared" ref="H72:H78" si="46">X54</f>
        <v>0</v>
      </c>
      <c r="I72" s="6">
        <f t="shared" ref="I72:I78" si="47">Y54</f>
        <v>2</v>
      </c>
      <c r="J72" s="6">
        <f t="shared" ref="J72:J78" si="48">Z54</f>
        <v>0</v>
      </c>
      <c r="K72" s="6">
        <f t="shared" ref="K72:K78" si="49">AA54</f>
        <v>2</v>
      </c>
      <c r="L72" s="1">
        <f>AB54</f>
        <v>0</v>
      </c>
      <c r="M72" s="1">
        <f t="shared" ref="M72:M78" si="50">AC54</f>
        <v>0</v>
      </c>
      <c r="N72" s="1">
        <f t="shared" ref="N72:N78" si="51">AD54</f>
        <v>0</v>
      </c>
      <c r="O72" s="1">
        <f t="shared" ref="O72:O78" si="52">AE54</f>
        <v>0</v>
      </c>
      <c r="P72" s="1">
        <f t="shared" ref="P72:P78" si="53">AF54</f>
        <v>0</v>
      </c>
      <c r="Q72" s="1">
        <f t="shared" ref="Q72:Q78" si="54">AG54</f>
        <v>0</v>
      </c>
      <c r="R72" s="1">
        <f t="shared" ref="R72:R78" si="55">AH54</f>
        <v>0</v>
      </c>
      <c r="S72" s="46">
        <f>SUM(L72:R72)</f>
        <v>0</v>
      </c>
      <c r="U72" s="6">
        <f>E72</f>
        <v>2</v>
      </c>
      <c r="V72" s="6">
        <f t="shared" ref="V72:V86" si="56">F72</f>
        <v>2</v>
      </c>
      <c r="W72" s="6">
        <f t="shared" ref="W72:W82" si="57">G72</f>
        <v>0</v>
      </c>
      <c r="X72" s="6">
        <f t="shared" ref="X72:X86" si="58">H72</f>
        <v>0</v>
      </c>
      <c r="Y72" s="6">
        <f t="shared" ref="Y72:Y86" si="59">I72</f>
        <v>2</v>
      </c>
      <c r="Z72" s="6">
        <f t="shared" ref="Z72:Z82" si="60">J72</f>
        <v>0</v>
      </c>
      <c r="AA72" s="6">
        <f t="shared" ref="AA72:AA86" si="61">K72</f>
        <v>2</v>
      </c>
      <c r="AB72" s="1">
        <f>L72</f>
        <v>0</v>
      </c>
      <c r="AC72" s="1">
        <f t="shared" ref="AC72:AC86" si="62">M72</f>
        <v>0</v>
      </c>
      <c r="AD72" s="1">
        <f t="shared" ref="AD72:AD86" si="63">N72</f>
        <v>0</v>
      </c>
      <c r="AE72" s="1">
        <f t="shared" ref="AE72:AE86" si="64">O72</f>
        <v>0</v>
      </c>
      <c r="AF72" s="1">
        <f t="shared" ref="AF72:AF86" si="65">P72</f>
        <v>0</v>
      </c>
      <c r="AG72" s="1">
        <f t="shared" ref="AG72:AG86" si="66">Q72</f>
        <v>0</v>
      </c>
      <c r="AH72" s="1">
        <f t="shared" ref="AH72:AH86" si="67">R72</f>
        <v>0</v>
      </c>
      <c r="AI72" s="9">
        <f>SUM(AB72:AH72)</f>
        <v>0</v>
      </c>
      <c r="AM72" t="s">
        <v>118</v>
      </c>
    </row>
    <row r="73" spans="1:39" x14ac:dyDescent="0.25">
      <c r="A73" t="s">
        <v>22</v>
      </c>
      <c r="B73" s="4" t="s">
        <v>23</v>
      </c>
      <c r="C73" s="45"/>
      <c r="D73" s="10" t="s">
        <v>21</v>
      </c>
      <c r="E73" s="6">
        <f t="shared" ref="E73:E78" si="68">U55</f>
        <v>0</v>
      </c>
      <c r="F73" s="6">
        <f t="shared" si="44"/>
        <v>2</v>
      </c>
      <c r="G73" s="6">
        <f t="shared" si="45"/>
        <v>2</v>
      </c>
      <c r="H73" s="6">
        <f t="shared" si="46"/>
        <v>2</v>
      </c>
      <c r="I73" s="6">
        <f t="shared" si="47"/>
        <v>2</v>
      </c>
      <c r="J73" s="6">
        <f t="shared" si="48"/>
        <v>2</v>
      </c>
      <c r="K73" s="6">
        <f t="shared" si="49"/>
        <v>2</v>
      </c>
      <c r="L73" s="1">
        <f t="shared" ref="L73:L78" si="69">AB55</f>
        <v>0</v>
      </c>
      <c r="M73" s="1">
        <f t="shared" si="50"/>
        <v>0</v>
      </c>
      <c r="N73" s="1">
        <f t="shared" si="51"/>
        <v>0</v>
      </c>
      <c r="O73" s="1">
        <f t="shared" si="52"/>
        <v>0</v>
      </c>
      <c r="P73" s="1">
        <f t="shared" si="53"/>
        <v>0</v>
      </c>
      <c r="Q73" s="1">
        <f t="shared" si="54"/>
        <v>0</v>
      </c>
      <c r="R73" s="1">
        <f t="shared" si="55"/>
        <v>0</v>
      </c>
      <c r="S73" s="46">
        <f t="shared" ref="S73:S86" si="70">SUM(L73:R73)</f>
        <v>0</v>
      </c>
      <c r="U73" s="6">
        <f t="shared" ref="U73:U86" si="71">E73</f>
        <v>0</v>
      </c>
      <c r="V73" s="6">
        <f t="shared" si="56"/>
        <v>2</v>
      </c>
      <c r="W73" s="6">
        <f t="shared" si="57"/>
        <v>2</v>
      </c>
      <c r="X73" s="6">
        <f t="shared" si="58"/>
        <v>2</v>
      </c>
      <c r="Y73" s="6">
        <f t="shared" si="59"/>
        <v>2</v>
      </c>
      <c r="Z73" s="6">
        <f t="shared" si="60"/>
        <v>2</v>
      </c>
      <c r="AA73" s="6">
        <f t="shared" si="61"/>
        <v>2</v>
      </c>
      <c r="AB73" s="1">
        <f t="shared" ref="AB73:AB86" si="72">L73</f>
        <v>0</v>
      </c>
      <c r="AC73" s="1">
        <f t="shared" si="62"/>
        <v>0</v>
      </c>
      <c r="AD73" s="1">
        <f t="shared" si="63"/>
        <v>0</v>
      </c>
      <c r="AE73" s="1">
        <f t="shared" si="64"/>
        <v>0</v>
      </c>
      <c r="AF73" s="1">
        <f t="shared" si="65"/>
        <v>0</v>
      </c>
      <c r="AG73" s="1">
        <f t="shared" si="66"/>
        <v>0</v>
      </c>
      <c r="AH73" s="1">
        <f t="shared" si="67"/>
        <v>0</v>
      </c>
      <c r="AI73" s="9">
        <f t="shared" ref="AI73:AI86" si="73">SUM(AB73:AH73)</f>
        <v>0</v>
      </c>
      <c r="AK73" s="1" t="s">
        <v>99</v>
      </c>
      <c r="AL73" s="1" t="s">
        <v>100</v>
      </c>
    </row>
    <row r="74" spans="1:39" x14ac:dyDescent="0.25">
      <c r="A74" t="s">
        <v>25</v>
      </c>
      <c r="B74" s="4" t="s">
        <v>23</v>
      </c>
      <c r="C74" s="45"/>
      <c r="D74" s="10" t="s">
        <v>21</v>
      </c>
      <c r="E74" s="6">
        <f t="shared" si="68"/>
        <v>0</v>
      </c>
      <c r="F74" s="6">
        <f t="shared" si="44"/>
        <v>2</v>
      </c>
      <c r="G74" s="6">
        <f t="shared" si="45"/>
        <v>2</v>
      </c>
      <c r="H74" s="6">
        <f t="shared" si="46"/>
        <v>2</v>
      </c>
      <c r="I74" s="6">
        <f t="shared" si="47"/>
        <v>2</v>
      </c>
      <c r="J74" s="6">
        <f t="shared" si="48"/>
        <v>2</v>
      </c>
      <c r="K74" s="6">
        <f t="shared" si="49"/>
        <v>2</v>
      </c>
      <c r="L74" s="1">
        <f t="shared" si="69"/>
        <v>0</v>
      </c>
      <c r="M74" s="1">
        <f t="shared" si="50"/>
        <v>0</v>
      </c>
      <c r="N74" s="1">
        <f t="shared" si="51"/>
        <v>0</v>
      </c>
      <c r="O74" s="1">
        <f t="shared" si="52"/>
        <v>0</v>
      </c>
      <c r="P74" s="1">
        <f t="shared" si="53"/>
        <v>0</v>
      </c>
      <c r="Q74" s="1">
        <f t="shared" si="54"/>
        <v>0</v>
      </c>
      <c r="R74" s="1">
        <f t="shared" si="55"/>
        <v>0</v>
      </c>
      <c r="S74" s="46">
        <f t="shared" si="70"/>
        <v>0</v>
      </c>
      <c r="U74" s="6">
        <f t="shared" si="71"/>
        <v>0</v>
      </c>
      <c r="V74" s="6">
        <f t="shared" si="56"/>
        <v>2</v>
      </c>
      <c r="W74" s="6">
        <f t="shared" si="57"/>
        <v>2</v>
      </c>
      <c r="X74" s="6">
        <f t="shared" si="58"/>
        <v>2</v>
      </c>
      <c r="Y74" s="6">
        <f t="shared" si="59"/>
        <v>2</v>
      </c>
      <c r="Z74" s="6">
        <f t="shared" si="60"/>
        <v>2</v>
      </c>
      <c r="AA74" s="6">
        <f t="shared" si="61"/>
        <v>2</v>
      </c>
      <c r="AB74" s="1">
        <f t="shared" si="72"/>
        <v>0</v>
      </c>
      <c r="AC74" s="1">
        <f t="shared" si="62"/>
        <v>0</v>
      </c>
      <c r="AD74" s="1">
        <f t="shared" si="63"/>
        <v>0</v>
      </c>
      <c r="AE74" s="1">
        <f t="shared" si="64"/>
        <v>0</v>
      </c>
      <c r="AF74" s="1">
        <f t="shared" si="65"/>
        <v>0</v>
      </c>
      <c r="AG74" s="1">
        <f t="shared" si="66"/>
        <v>0</v>
      </c>
      <c r="AH74" s="1">
        <f t="shared" si="67"/>
        <v>0</v>
      </c>
      <c r="AI74" s="9">
        <f t="shared" si="73"/>
        <v>0</v>
      </c>
      <c r="AK74" s="67" t="s">
        <v>55</v>
      </c>
      <c r="AL74" s="1">
        <v>19</v>
      </c>
      <c r="AM74" s="19">
        <f>AL74/16</f>
        <v>1.1875</v>
      </c>
    </row>
    <row r="75" spans="1:39" x14ac:dyDescent="0.25">
      <c r="A75" t="s">
        <v>26</v>
      </c>
      <c r="B75" s="4" t="s">
        <v>27</v>
      </c>
      <c r="C75" s="45"/>
      <c r="D75" s="15" t="s">
        <v>28</v>
      </c>
      <c r="E75" s="6">
        <f t="shared" si="68"/>
        <v>0</v>
      </c>
      <c r="F75" s="6">
        <f t="shared" si="44"/>
        <v>2</v>
      </c>
      <c r="G75" s="6">
        <f t="shared" si="45"/>
        <v>2</v>
      </c>
      <c r="H75" s="6">
        <f t="shared" si="46"/>
        <v>2</v>
      </c>
      <c r="I75" s="6">
        <f t="shared" si="47"/>
        <v>2</v>
      </c>
      <c r="J75" s="6">
        <f t="shared" si="48"/>
        <v>2</v>
      </c>
      <c r="K75" s="6">
        <f t="shared" si="49"/>
        <v>2</v>
      </c>
      <c r="L75" s="1">
        <f t="shared" si="69"/>
        <v>0</v>
      </c>
      <c r="M75" s="1">
        <f t="shared" si="50"/>
        <v>0</v>
      </c>
      <c r="N75" s="1">
        <f t="shared" si="51"/>
        <v>0</v>
      </c>
      <c r="O75" s="1">
        <f t="shared" si="52"/>
        <v>0</v>
      </c>
      <c r="P75" s="1">
        <f t="shared" si="53"/>
        <v>0</v>
      </c>
      <c r="Q75" s="1">
        <f t="shared" si="54"/>
        <v>0</v>
      </c>
      <c r="R75" s="1">
        <f t="shared" si="55"/>
        <v>0</v>
      </c>
      <c r="S75" s="46">
        <f t="shared" si="70"/>
        <v>0</v>
      </c>
      <c r="U75" s="6">
        <f t="shared" si="71"/>
        <v>0</v>
      </c>
      <c r="V75" s="6">
        <f t="shared" si="56"/>
        <v>2</v>
      </c>
      <c r="W75" s="6">
        <f t="shared" si="57"/>
        <v>2</v>
      </c>
      <c r="X75" s="6">
        <f t="shared" si="58"/>
        <v>2</v>
      </c>
      <c r="Y75" s="6">
        <f t="shared" si="59"/>
        <v>2</v>
      </c>
      <c r="Z75" s="6">
        <f t="shared" si="60"/>
        <v>2</v>
      </c>
      <c r="AA75" s="6">
        <f t="shared" si="61"/>
        <v>2</v>
      </c>
      <c r="AB75" s="1">
        <f t="shared" si="72"/>
        <v>0</v>
      </c>
      <c r="AC75" s="1">
        <f t="shared" si="62"/>
        <v>0</v>
      </c>
      <c r="AD75" s="1">
        <f t="shared" si="63"/>
        <v>0</v>
      </c>
      <c r="AE75" s="1">
        <f t="shared" si="64"/>
        <v>0</v>
      </c>
      <c r="AF75" s="1">
        <f t="shared" si="65"/>
        <v>0</v>
      </c>
      <c r="AG75" s="1">
        <f t="shared" si="66"/>
        <v>0</v>
      </c>
      <c r="AH75" s="1">
        <f t="shared" si="67"/>
        <v>0</v>
      </c>
      <c r="AI75" s="9">
        <f t="shared" si="73"/>
        <v>0</v>
      </c>
    </row>
    <row r="76" spans="1:39" x14ac:dyDescent="0.25">
      <c r="A76" t="s">
        <v>29</v>
      </c>
      <c r="B76" s="4" t="s">
        <v>27</v>
      </c>
      <c r="C76" s="45"/>
      <c r="D76" s="10" t="s">
        <v>21</v>
      </c>
      <c r="E76" s="6">
        <f t="shared" si="68"/>
        <v>0</v>
      </c>
      <c r="F76" s="6">
        <f t="shared" si="44"/>
        <v>2</v>
      </c>
      <c r="G76" s="6">
        <f t="shared" si="45"/>
        <v>2</v>
      </c>
      <c r="H76" s="6">
        <f t="shared" si="46"/>
        <v>2</v>
      </c>
      <c r="I76" s="6">
        <f t="shared" si="47"/>
        <v>2</v>
      </c>
      <c r="J76" s="6">
        <f t="shared" si="48"/>
        <v>2</v>
      </c>
      <c r="K76" s="6">
        <f t="shared" si="49"/>
        <v>2</v>
      </c>
      <c r="L76" s="1">
        <f t="shared" si="69"/>
        <v>0</v>
      </c>
      <c r="M76" s="1">
        <f t="shared" si="50"/>
        <v>0</v>
      </c>
      <c r="N76" s="1">
        <f t="shared" si="51"/>
        <v>0</v>
      </c>
      <c r="O76" s="1">
        <f t="shared" si="52"/>
        <v>0</v>
      </c>
      <c r="P76" s="1">
        <f t="shared" si="53"/>
        <v>0</v>
      </c>
      <c r="Q76" s="1">
        <f t="shared" si="54"/>
        <v>0</v>
      </c>
      <c r="R76" s="1">
        <f t="shared" si="55"/>
        <v>0</v>
      </c>
      <c r="S76" s="46">
        <f t="shared" si="70"/>
        <v>0</v>
      </c>
      <c r="U76" s="6">
        <f t="shared" si="71"/>
        <v>0</v>
      </c>
      <c r="V76" s="6">
        <f t="shared" si="56"/>
        <v>2</v>
      </c>
      <c r="W76" s="6">
        <f t="shared" si="57"/>
        <v>2</v>
      </c>
      <c r="X76" s="6">
        <f t="shared" si="58"/>
        <v>2</v>
      </c>
      <c r="Y76" s="6">
        <f t="shared" si="59"/>
        <v>2</v>
      </c>
      <c r="Z76" s="6">
        <f t="shared" si="60"/>
        <v>2</v>
      </c>
      <c r="AA76" s="6">
        <f t="shared" si="61"/>
        <v>2</v>
      </c>
      <c r="AB76" s="1">
        <f t="shared" si="72"/>
        <v>0</v>
      </c>
      <c r="AC76" s="1">
        <f t="shared" si="62"/>
        <v>0</v>
      </c>
      <c r="AD76" s="1">
        <f t="shared" si="63"/>
        <v>0</v>
      </c>
      <c r="AE76" s="1">
        <f t="shared" si="64"/>
        <v>0</v>
      </c>
      <c r="AF76" s="1">
        <f t="shared" si="65"/>
        <v>0</v>
      </c>
      <c r="AG76" s="1">
        <f t="shared" si="66"/>
        <v>0</v>
      </c>
      <c r="AH76" s="1">
        <f t="shared" si="67"/>
        <v>0</v>
      </c>
      <c r="AI76" s="9">
        <f t="shared" si="73"/>
        <v>0</v>
      </c>
    </row>
    <row r="77" spans="1:39" x14ac:dyDescent="0.25">
      <c r="A77" t="s">
        <v>32</v>
      </c>
      <c r="B77" s="4" t="s">
        <v>33</v>
      </c>
      <c r="C77" s="50" t="s">
        <v>109</v>
      </c>
      <c r="D77" s="16" t="s">
        <v>34</v>
      </c>
      <c r="E77" s="6">
        <f t="shared" si="68"/>
        <v>0</v>
      </c>
      <c r="F77" s="6">
        <v>10</v>
      </c>
      <c r="G77" s="6">
        <v>14</v>
      </c>
      <c r="H77" s="6">
        <f t="shared" si="46"/>
        <v>2</v>
      </c>
      <c r="I77" s="6">
        <v>5</v>
      </c>
      <c r="J77" s="6">
        <v>7</v>
      </c>
      <c r="K77" s="6">
        <f t="shared" si="49"/>
        <v>2</v>
      </c>
      <c r="L77" s="1">
        <f t="shared" si="69"/>
        <v>0</v>
      </c>
      <c r="M77" s="1">
        <v>37</v>
      </c>
      <c r="N77" s="1">
        <v>68</v>
      </c>
      <c r="O77" s="1">
        <f t="shared" si="52"/>
        <v>0</v>
      </c>
      <c r="P77" s="1">
        <v>7</v>
      </c>
      <c r="Q77" s="1">
        <v>16</v>
      </c>
      <c r="R77" s="1">
        <f t="shared" si="55"/>
        <v>0</v>
      </c>
      <c r="S77" s="46">
        <f t="shared" si="70"/>
        <v>128</v>
      </c>
      <c r="U77" s="6">
        <f t="shared" si="71"/>
        <v>0</v>
      </c>
      <c r="V77" s="6">
        <f t="shared" si="56"/>
        <v>10</v>
      </c>
      <c r="W77" s="6">
        <f>15+6/15</f>
        <v>15.4</v>
      </c>
      <c r="X77" s="6">
        <f t="shared" si="58"/>
        <v>2</v>
      </c>
      <c r="Y77" s="6">
        <f t="shared" si="59"/>
        <v>5</v>
      </c>
      <c r="Z77" s="6">
        <f t="shared" si="60"/>
        <v>7</v>
      </c>
      <c r="AA77" s="6">
        <f t="shared" si="61"/>
        <v>2</v>
      </c>
      <c r="AB77" s="1">
        <f t="shared" si="72"/>
        <v>0</v>
      </c>
      <c r="AC77" s="1">
        <f t="shared" si="62"/>
        <v>37</v>
      </c>
      <c r="AD77" s="1">
        <v>87</v>
      </c>
      <c r="AE77" s="1">
        <f t="shared" si="64"/>
        <v>0</v>
      </c>
      <c r="AF77" s="1">
        <f t="shared" si="65"/>
        <v>7</v>
      </c>
      <c r="AG77" s="1">
        <f t="shared" si="66"/>
        <v>16</v>
      </c>
      <c r="AH77" s="1">
        <f t="shared" si="67"/>
        <v>0</v>
      </c>
      <c r="AI77" s="9">
        <f t="shared" si="73"/>
        <v>147</v>
      </c>
      <c r="AJ77" t="s">
        <v>104</v>
      </c>
    </row>
    <row r="78" spans="1:39" x14ac:dyDescent="0.25">
      <c r="A78" t="s">
        <v>36</v>
      </c>
      <c r="B78" s="4" t="s">
        <v>33</v>
      </c>
      <c r="C78" s="50" t="s">
        <v>109</v>
      </c>
      <c r="D78" s="16" t="s">
        <v>34</v>
      </c>
      <c r="E78" s="6">
        <f t="shared" si="68"/>
        <v>0</v>
      </c>
      <c r="F78" s="6">
        <v>10</v>
      </c>
      <c r="G78" s="6">
        <v>14</v>
      </c>
      <c r="H78" s="6">
        <f t="shared" si="46"/>
        <v>2</v>
      </c>
      <c r="I78" s="6">
        <v>5</v>
      </c>
      <c r="J78" s="6">
        <v>7</v>
      </c>
      <c r="K78" s="6">
        <f t="shared" si="49"/>
        <v>2</v>
      </c>
      <c r="L78" s="1">
        <f t="shared" si="69"/>
        <v>0</v>
      </c>
      <c r="M78" s="1">
        <v>37</v>
      </c>
      <c r="N78" s="1">
        <v>68</v>
      </c>
      <c r="O78" s="1">
        <f t="shared" si="52"/>
        <v>0</v>
      </c>
      <c r="P78" s="1">
        <v>7</v>
      </c>
      <c r="Q78" s="1">
        <v>16</v>
      </c>
      <c r="R78" s="1">
        <f t="shared" si="55"/>
        <v>0</v>
      </c>
      <c r="S78" s="46">
        <f t="shared" si="70"/>
        <v>128</v>
      </c>
      <c r="U78" s="6">
        <f t="shared" si="71"/>
        <v>0</v>
      </c>
      <c r="V78" s="6">
        <f t="shared" si="56"/>
        <v>10</v>
      </c>
      <c r="W78" s="6">
        <f>15+6/15</f>
        <v>15.4</v>
      </c>
      <c r="X78" s="6">
        <f t="shared" si="58"/>
        <v>2</v>
      </c>
      <c r="Y78" s="6">
        <f t="shared" si="59"/>
        <v>5</v>
      </c>
      <c r="Z78" s="6">
        <f t="shared" si="60"/>
        <v>7</v>
      </c>
      <c r="AA78" s="6">
        <f t="shared" si="61"/>
        <v>2</v>
      </c>
      <c r="AB78" s="1">
        <f t="shared" si="72"/>
        <v>0</v>
      </c>
      <c r="AC78" s="1">
        <f t="shared" si="62"/>
        <v>37</v>
      </c>
      <c r="AD78" s="1">
        <v>87</v>
      </c>
      <c r="AE78" s="1">
        <f t="shared" si="64"/>
        <v>0</v>
      </c>
      <c r="AF78" s="1">
        <f t="shared" si="65"/>
        <v>7</v>
      </c>
      <c r="AG78" s="1">
        <f t="shared" si="66"/>
        <v>16</v>
      </c>
      <c r="AH78" s="1">
        <f t="shared" si="67"/>
        <v>0</v>
      </c>
      <c r="AI78" s="9">
        <f t="shared" si="73"/>
        <v>147</v>
      </c>
      <c r="AJ78" t="s">
        <v>104</v>
      </c>
    </row>
    <row r="79" spans="1:39" x14ac:dyDescent="0.25">
      <c r="A79" t="s">
        <v>39</v>
      </c>
      <c r="B79" s="4" t="s">
        <v>116</v>
      </c>
      <c r="C79" s="49" t="s">
        <v>88</v>
      </c>
      <c r="D79" s="20"/>
      <c r="E79" s="6">
        <f>U67</f>
        <v>0</v>
      </c>
      <c r="F79" s="6">
        <f>V67</f>
        <v>4</v>
      </c>
      <c r="G79" s="6">
        <f>W67</f>
        <v>12.3</v>
      </c>
      <c r="H79" s="6">
        <f>X67</f>
        <v>6</v>
      </c>
      <c r="I79" s="6">
        <f>Y67</f>
        <v>5</v>
      </c>
      <c r="J79" s="6">
        <f>Z67</f>
        <v>13.181818181818182</v>
      </c>
      <c r="K79" s="6">
        <f>AA67</f>
        <v>4</v>
      </c>
      <c r="L79" s="1">
        <f>AB67</f>
        <v>0</v>
      </c>
      <c r="M79" s="1">
        <f>AC67</f>
        <v>6</v>
      </c>
      <c r="N79" s="1">
        <f>AD67</f>
        <v>51</v>
      </c>
      <c r="O79" s="1">
        <f>AE67</f>
        <v>8.5</v>
      </c>
      <c r="P79" s="1">
        <f>AF67</f>
        <v>7</v>
      </c>
      <c r="Q79" s="1">
        <f>AG67</f>
        <v>61</v>
      </c>
      <c r="R79" s="1">
        <f>AH67</f>
        <v>2</v>
      </c>
      <c r="S79" s="46">
        <f>SUM(L79:R79)</f>
        <v>135.5</v>
      </c>
      <c r="U79" s="6">
        <f>E79</f>
        <v>0</v>
      </c>
      <c r="V79" s="6">
        <f>F79</f>
        <v>4</v>
      </c>
      <c r="W79" s="6">
        <f>14+4/13</f>
        <v>14.307692307692308</v>
      </c>
      <c r="X79" s="6">
        <f>H79</f>
        <v>6</v>
      </c>
      <c r="Y79" s="6">
        <f>I79</f>
        <v>5</v>
      </c>
      <c r="Z79" s="6">
        <f>13+3/11-1/11</f>
        <v>13.181818181818182</v>
      </c>
      <c r="AA79" s="6">
        <f>K79</f>
        <v>4</v>
      </c>
      <c r="AB79" s="1">
        <f>L79</f>
        <v>0</v>
      </c>
      <c r="AC79" s="1">
        <f>M79</f>
        <v>6</v>
      </c>
      <c r="AD79" s="1">
        <f>68+4</f>
        <v>72</v>
      </c>
      <c r="AE79" s="1">
        <f>O79</f>
        <v>8.5</v>
      </c>
      <c r="AF79" s="1">
        <f>P79</f>
        <v>7</v>
      </c>
      <c r="AG79" s="1">
        <f>Q79</f>
        <v>61</v>
      </c>
      <c r="AH79" s="1">
        <f>R79</f>
        <v>2</v>
      </c>
      <c r="AI79" s="9">
        <f>SUM(AB79:AH79)</f>
        <v>156.5</v>
      </c>
      <c r="AJ79" t="s">
        <v>104</v>
      </c>
    </row>
    <row r="80" spans="1:39" x14ac:dyDescent="0.25">
      <c r="A80" t="s">
        <v>40</v>
      </c>
      <c r="B80" s="4" t="s">
        <v>116</v>
      </c>
      <c r="C80" s="49" t="s">
        <v>89</v>
      </c>
      <c r="D80" s="16" t="s">
        <v>34</v>
      </c>
      <c r="E80" s="6">
        <f>U68</f>
        <v>0</v>
      </c>
      <c r="F80" s="6">
        <f>V68</f>
        <v>2</v>
      </c>
      <c r="G80" s="6">
        <f>W68</f>
        <v>12.8</v>
      </c>
      <c r="H80" s="6">
        <v>5</v>
      </c>
      <c r="I80" s="6">
        <f>Y68</f>
        <v>3</v>
      </c>
      <c r="J80" s="6">
        <f>Z68</f>
        <v>13</v>
      </c>
      <c r="K80" s="6">
        <f>AA68</f>
        <v>3</v>
      </c>
      <c r="L80" s="1">
        <f>AB68</f>
        <v>0</v>
      </c>
      <c r="M80" s="1">
        <f>AC68</f>
        <v>0</v>
      </c>
      <c r="N80" s="1">
        <f>AD68</f>
        <v>56</v>
      </c>
      <c r="O80" s="1">
        <v>5.5</v>
      </c>
      <c r="P80" s="1">
        <f>AF68</f>
        <v>2</v>
      </c>
      <c r="Q80" s="1">
        <f>AG68</f>
        <v>58</v>
      </c>
      <c r="R80" s="1">
        <f>AH68</f>
        <v>0</v>
      </c>
      <c r="S80" s="46">
        <f>SUM(L80:R80)</f>
        <v>121.5</v>
      </c>
      <c r="U80" s="6">
        <f>E80</f>
        <v>0</v>
      </c>
      <c r="V80" s="6">
        <f>F80</f>
        <v>2</v>
      </c>
      <c r="W80" s="6">
        <f>14+8/13</f>
        <v>14.615384615384615</v>
      </c>
      <c r="X80" s="6">
        <f>H80</f>
        <v>5</v>
      </c>
      <c r="Y80" s="6">
        <f>I80</f>
        <v>3</v>
      </c>
      <c r="Z80" s="6">
        <f>13</f>
        <v>13</v>
      </c>
      <c r="AA80" s="6">
        <f>K80</f>
        <v>3</v>
      </c>
      <c r="AB80" s="1">
        <f>L80</f>
        <v>0</v>
      </c>
      <c r="AC80" s="1">
        <f>M80</f>
        <v>0</v>
      </c>
      <c r="AD80" s="1">
        <f>68+8</f>
        <v>76</v>
      </c>
      <c r="AE80" s="1">
        <f>O80</f>
        <v>5.5</v>
      </c>
      <c r="AF80" s="1">
        <f>P80</f>
        <v>2</v>
      </c>
      <c r="AG80" s="1">
        <f>Q80</f>
        <v>58</v>
      </c>
      <c r="AH80" s="1">
        <f>R80</f>
        <v>0</v>
      </c>
      <c r="AI80" s="9">
        <f>SUM(AB80:AH80)</f>
        <v>141.5</v>
      </c>
      <c r="AJ80" t="s">
        <v>104</v>
      </c>
    </row>
    <row r="81" spans="1:39" x14ac:dyDescent="0.25">
      <c r="A81" t="s">
        <v>44</v>
      </c>
      <c r="B81" s="4" t="s">
        <v>41</v>
      </c>
      <c r="C81" s="50" t="s">
        <v>111</v>
      </c>
      <c r="D81" s="32" t="s">
        <v>83</v>
      </c>
      <c r="E81" s="6">
        <f>U62</f>
        <v>0</v>
      </c>
      <c r="F81" s="6">
        <f>V62</f>
        <v>2</v>
      </c>
      <c r="G81" s="6">
        <v>12</v>
      </c>
      <c r="H81" s="6">
        <v>15</v>
      </c>
      <c r="I81" s="6">
        <v>4</v>
      </c>
      <c r="J81" s="6">
        <f>Z62</f>
        <v>2</v>
      </c>
      <c r="K81" s="6">
        <v>14</v>
      </c>
      <c r="L81" s="1">
        <f>AB62</f>
        <v>0</v>
      </c>
      <c r="M81" s="1">
        <f>AC62</f>
        <v>0</v>
      </c>
      <c r="N81" s="1">
        <v>48</v>
      </c>
      <c r="O81" s="1">
        <v>55.5</v>
      </c>
      <c r="P81" s="1">
        <v>4</v>
      </c>
      <c r="Q81" s="1">
        <f>AG62</f>
        <v>0</v>
      </c>
      <c r="R81" s="1">
        <v>16</v>
      </c>
      <c r="S81" s="46">
        <f t="shared" si="70"/>
        <v>123.5</v>
      </c>
      <c r="U81" s="6">
        <f t="shared" si="71"/>
        <v>0</v>
      </c>
      <c r="V81" s="6">
        <f t="shared" si="56"/>
        <v>2</v>
      </c>
      <c r="W81" s="6">
        <v>13</v>
      </c>
      <c r="X81" s="6">
        <f t="shared" si="58"/>
        <v>15</v>
      </c>
      <c r="Y81" s="6">
        <f t="shared" si="59"/>
        <v>4</v>
      </c>
      <c r="Z81" s="6">
        <f t="shared" si="60"/>
        <v>2</v>
      </c>
      <c r="AA81" s="6">
        <f t="shared" si="61"/>
        <v>14</v>
      </c>
      <c r="AB81" s="1">
        <f t="shared" si="72"/>
        <v>0</v>
      </c>
      <c r="AC81" s="1">
        <f t="shared" si="62"/>
        <v>0</v>
      </c>
      <c r="AD81" s="1">
        <v>58</v>
      </c>
      <c r="AE81" s="1">
        <f t="shared" si="64"/>
        <v>55.5</v>
      </c>
      <c r="AF81" s="1">
        <f t="shared" si="65"/>
        <v>4</v>
      </c>
      <c r="AG81" s="1">
        <f t="shared" si="66"/>
        <v>0</v>
      </c>
      <c r="AH81" s="1">
        <f t="shared" si="67"/>
        <v>16</v>
      </c>
      <c r="AI81" s="9">
        <f t="shared" si="73"/>
        <v>133.5</v>
      </c>
      <c r="AJ81" t="s">
        <v>105</v>
      </c>
    </row>
    <row r="82" spans="1:39" x14ac:dyDescent="0.25">
      <c r="A82" t="s">
        <v>45</v>
      </c>
      <c r="B82" s="4" t="s">
        <v>41</v>
      </c>
      <c r="C82" s="50" t="s">
        <v>111</v>
      </c>
      <c r="D82" s="32" t="s">
        <v>83</v>
      </c>
      <c r="E82" s="6">
        <f>U63</f>
        <v>0</v>
      </c>
      <c r="F82" s="6">
        <f>V63</f>
        <v>2</v>
      </c>
      <c r="G82" s="6">
        <v>12</v>
      </c>
      <c r="H82" s="6">
        <v>15</v>
      </c>
      <c r="I82" s="6">
        <v>4</v>
      </c>
      <c r="J82" s="6">
        <f>Z63</f>
        <v>2</v>
      </c>
      <c r="K82" s="6">
        <v>14</v>
      </c>
      <c r="L82" s="1">
        <f>AB63</f>
        <v>0</v>
      </c>
      <c r="M82" s="1">
        <f>AC63</f>
        <v>0</v>
      </c>
      <c r="N82" s="1">
        <v>48</v>
      </c>
      <c r="O82" s="1">
        <v>55.5</v>
      </c>
      <c r="P82" s="1">
        <v>4</v>
      </c>
      <c r="Q82" s="1">
        <f>AG63</f>
        <v>0</v>
      </c>
      <c r="R82" s="1">
        <v>16</v>
      </c>
      <c r="S82" s="46">
        <f t="shared" si="70"/>
        <v>123.5</v>
      </c>
      <c r="U82" s="6">
        <f t="shared" si="71"/>
        <v>0</v>
      </c>
      <c r="V82" s="6">
        <f t="shared" si="56"/>
        <v>2</v>
      </c>
      <c r="W82" s="6">
        <v>13</v>
      </c>
      <c r="X82" s="6">
        <f t="shared" si="58"/>
        <v>15</v>
      </c>
      <c r="Y82" s="6">
        <f t="shared" si="59"/>
        <v>4</v>
      </c>
      <c r="Z82" s="6">
        <f t="shared" si="60"/>
        <v>2</v>
      </c>
      <c r="AA82" s="6">
        <f t="shared" si="61"/>
        <v>14</v>
      </c>
      <c r="AB82" s="1">
        <f t="shared" si="72"/>
        <v>0</v>
      </c>
      <c r="AC82" s="1">
        <f t="shared" si="62"/>
        <v>0</v>
      </c>
      <c r="AD82" s="1">
        <v>58</v>
      </c>
      <c r="AE82" s="1">
        <f t="shared" si="64"/>
        <v>55.5</v>
      </c>
      <c r="AF82" s="1">
        <f t="shared" si="65"/>
        <v>4</v>
      </c>
      <c r="AG82" s="1">
        <f t="shared" si="66"/>
        <v>0</v>
      </c>
      <c r="AH82" s="1">
        <f t="shared" si="67"/>
        <v>16</v>
      </c>
      <c r="AI82" s="9">
        <f t="shared" si="73"/>
        <v>133.5</v>
      </c>
      <c r="AJ82" t="s">
        <v>105</v>
      </c>
    </row>
    <row r="83" spans="1:39" x14ac:dyDescent="0.25">
      <c r="A83" t="s">
        <v>47</v>
      </c>
      <c r="B83" s="4" t="s">
        <v>46</v>
      </c>
      <c r="C83" s="49" t="s">
        <v>85</v>
      </c>
      <c r="D83" s="15" t="s">
        <v>28</v>
      </c>
      <c r="E83" s="6">
        <f>U64</f>
        <v>0</v>
      </c>
      <c r="F83" s="6">
        <f>V64</f>
        <v>2</v>
      </c>
      <c r="G83" s="6">
        <f>W64</f>
        <v>12.3</v>
      </c>
      <c r="H83" s="6">
        <f>X64</f>
        <v>5</v>
      </c>
      <c r="I83" s="6">
        <f>Y64</f>
        <v>7</v>
      </c>
      <c r="J83" s="6">
        <f>Z64</f>
        <v>13.272727272727272</v>
      </c>
      <c r="K83" s="6">
        <f>AA64</f>
        <v>0</v>
      </c>
      <c r="L83" s="1">
        <f>AB64</f>
        <v>0</v>
      </c>
      <c r="M83" s="1">
        <f>AC64</f>
        <v>0</v>
      </c>
      <c r="N83" s="1">
        <f>AD64</f>
        <v>51</v>
      </c>
      <c r="O83" s="1">
        <f>AE64</f>
        <v>5.5</v>
      </c>
      <c r="P83" s="1">
        <f>AF64</f>
        <v>14</v>
      </c>
      <c r="Q83" s="1">
        <f>AG64</f>
        <v>62</v>
      </c>
      <c r="R83" s="1">
        <f>AH64</f>
        <v>-2</v>
      </c>
      <c r="S83" s="46">
        <f t="shared" si="70"/>
        <v>130.5</v>
      </c>
      <c r="U83" s="6">
        <f t="shared" si="71"/>
        <v>0</v>
      </c>
      <c r="V83" s="6">
        <f t="shared" si="56"/>
        <v>2</v>
      </c>
      <c r="W83" s="6">
        <f>14+4/13</f>
        <v>14.307692307692308</v>
      </c>
      <c r="X83" s="6">
        <f t="shared" si="58"/>
        <v>5</v>
      </c>
      <c r="Y83" s="6">
        <f t="shared" si="59"/>
        <v>7</v>
      </c>
      <c r="Z83" s="6">
        <f>13+4/11-1/11</f>
        <v>13.272727272727272</v>
      </c>
      <c r="AA83" s="6">
        <f t="shared" si="61"/>
        <v>0</v>
      </c>
      <c r="AB83" s="1">
        <f t="shared" si="72"/>
        <v>0</v>
      </c>
      <c r="AC83" s="1">
        <f t="shared" si="62"/>
        <v>0</v>
      </c>
      <c r="AD83" s="1">
        <f>68+4</f>
        <v>72</v>
      </c>
      <c r="AE83" s="1">
        <f t="shared" si="64"/>
        <v>5.5</v>
      </c>
      <c r="AF83" s="1">
        <f t="shared" si="65"/>
        <v>14</v>
      </c>
      <c r="AG83" s="1">
        <f t="shared" si="66"/>
        <v>62</v>
      </c>
      <c r="AH83" s="1">
        <f t="shared" si="67"/>
        <v>-2</v>
      </c>
      <c r="AI83" s="9">
        <f t="shared" si="73"/>
        <v>151.5</v>
      </c>
      <c r="AJ83" t="s">
        <v>104</v>
      </c>
    </row>
    <row r="84" spans="1:39" x14ac:dyDescent="0.25">
      <c r="A84" t="s">
        <v>48</v>
      </c>
      <c r="B84" s="4" t="s">
        <v>46</v>
      </c>
      <c r="C84" s="49" t="s">
        <v>86</v>
      </c>
      <c r="D84" s="16" t="s">
        <v>34</v>
      </c>
      <c r="E84" s="6">
        <f>U65</f>
        <v>0</v>
      </c>
      <c r="F84" s="6">
        <f>V65</f>
        <v>3</v>
      </c>
      <c r="G84" s="6">
        <f>W65</f>
        <v>12</v>
      </c>
      <c r="H84" s="6">
        <f>X65</f>
        <v>5</v>
      </c>
      <c r="I84" s="6">
        <f>Y65</f>
        <v>6</v>
      </c>
      <c r="J84" s="6">
        <f>Z65</f>
        <v>13.363636363636363</v>
      </c>
      <c r="K84" s="6">
        <f>AA65</f>
        <v>1</v>
      </c>
      <c r="L84" s="1">
        <f>AB65</f>
        <v>0</v>
      </c>
      <c r="M84" s="1">
        <f>AC65</f>
        <v>3</v>
      </c>
      <c r="N84" s="1">
        <f>AD65</f>
        <v>48</v>
      </c>
      <c r="O84" s="1">
        <f>AE65</f>
        <v>5.5</v>
      </c>
      <c r="P84" s="1">
        <f>AF65</f>
        <v>10</v>
      </c>
      <c r="Q84" s="1">
        <f>AG65</f>
        <v>63</v>
      </c>
      <c r="R84" s="1">
        <f>AH65</f>
        <v>-1</v>
      </c>
      <c r="S84" s="46">
        <f t="shared" si="70"/>
        <v>128.5</v>
      </c>
      <c r="U84" s="6">
        <f t="shared" si="71"/>
        <v>0</v>
      </c>
      <c r="V84" s="6">
        <f t="shared" si="56"/>
        <v>3</v>
      </c>
      <c r="W84" s="6">
        <v>14</v>
      </c>
      <c r="X84" s="6">
        <f t="shared" si="58"/>
        <v>5</v>
      </c>
      <c r="Y84" s="6">
        <f t="shared" si="59"/>
        <v>6</v>
      </c>
      <c r="Z84" s="6">
        <f>13+5/11-1/11</f>
        <v>13.363636363636363</v>
      </c>
      <c r="AA84" s="6">
        <f t="shared" si="61"/>
        <v>1</v>
      </c>
      <c r="AB84" s="1">
        <f t="shared" si="72"/>
        <v>0</v>
      </c>
      <c r="AC84" s="1">
        <f t="shared" si="62"/>
        <v>3</v>
      </c>
      <c r="AD84" s="1">
        <v>68</v>
      </c>
      <c r="AE84" s="1">
        <f t="shared" si="64"/>
        <v>5.5</v>
      </c>
      <c r="AF84" s="1">
        <f t="shared" si="65"/>
        <v>10</v>
      </c>
      <c r="AG84" s="1">
        <f t="shared" si="66"/>
        <v>63</v>
      </c>
      <c r="AH84" s="1">
        <f t="shared" si="67"/>
        <v>-1</v>
      </c>
      <c r="AI84" s="9">
        <f t="shared" si="73"/>
        <v>148.5</v>
      </c>
      <c r="AJ84" t="s">
        <v>104</v>
      </c>
    </row>
    <row r="85" spans="1:39" x14ac:dyDescent="0.25">
      <c r="A85" t="s">
        <v>49</v>
      </c>
      <c r="B85" s="4" t="s">
        <v>46</v>
      </c>
      <c r="C85" s="49" t="s">
        <v>87</v>
      </c>
      <c r="D85" s="10" t="s">
        <v>21</v>
      </c>
      <c r="E85" s="6">
        <f>U66</f>
        <v>0</v>
      </c>
      <c r="F85" s="6">
        <f>V66</f>
        <v>3</v>
      </c>
      <c r="G85" s="6">
        <f>W66</f>
        <v>11.625</v>
      </c>
      <c r="H85" s="6">
        <v>5.3</v>
      </c>
      <c r="I85" s="6">
        <f>Y66</f>
        <v>4</v>
      </c>
      <c r="J85" s="6">
        <f>Z66</f>
        <v>14</v>
      </c>
      <c r="K85" s="6">
        <f>AA66</f>
        <v>1</v>
      </c>
      <c r="L85" s="1">
        <f>AB66</f>
        <v>0</v>
      </c>
      <c r="M85" s="1">
        <f>AC66</f>
        <v>3</v>
      </c>
      <c r="N85" s="1">
        <f>AD66</f>
        <v>45</v>
      </c>
      <c r="O85" s="1">
        <v>6.5</v>
      </c>
      <c r="P85" s="1">
        <f>AF66</f>
        <v>4</v>
      </c>
      <c r="Q85" s="1">
        <f>AG66</f>
        <v>70</v>
      </c>
      <c r="R85" s="1">
        <f>AH66</f>
        <v>-1</v>
      </c>
      <c r="S85" s="46">
        <f t="shared" si="70"/>
        <v>127.5</v>
      </c>
      <c r="U85" s="6">
        <f t="shared" si="71"/>
        <v>0</v>
      </c>
      <c r="V85" s="6">
        <f t="shared" si="56"/>
        <v>3</v>
      </c>
      <c r="W85" s="6">
        <f>12+3.5/10</f>
        <v>12.35</v>
      </c>
      <c r="X85" s="6">
        <f t="shared" si="58"/>
        <v>5.3</v>
      </c>
      <c r="Y85" s="6">
        <f t="shared" si="59"/>
        <v>4</v>
      </c>
      <c r="Z85" s="6">
        <v>14</v>
      </c>
      <c r="AA85" s="6">
        <f t="shared" si="61"/>
        <v>1</v>
      </c>
      <c r="AB85" s="1">
        <f t="shared" si="72"/>
        <v>0</v>
      </c>
      <c r="AC85" s="1">
        <f t="shared" si="62"/>
        <v>3</v>
      </c>
      <c r="AD85" s="1">
        <f>48+7/2</f>
        <v>51.5</v>
      </c>
      <c r="AE85" s="1">
        <f t="shared" si="64"/>
        <v>6.5</v>
      </c>
      <c r="AF85" s="1">
        <f t="shared" si="65"/>
        <v>4</v>
      </c>
      <c r="AG85" s="1">
        <f t="shared" si="66"/>
        <v>70</v>
      </c>
      <c r="AH85" s="1">
        <f t="shared" si="67"/>
        <v>-1</v>
      </c>
      <c r="AI85" s="9">
        <f t="shared" si="73"/>
        <v>134</v>
      </c>
      <c r="AJ85" t="s">
        <v>105</v>
      </c>
    </row>
    <row r="86" spans="1:39" x14ac:dyDescent="0.25">
      <c r="A86" t="s">
        <v>97</v>
      </c>
      <c r="B86" s="4" t="s">
        <v>46</v>
      </c>
      <c r="C86" s="49" t="s">
        <v>90</v>
      </c>
      <c r="D86" s="32" t="s">
        <v>83</v>
      </c>
      <c r="E86" s="6">
        <f>U69</f>
        <v>0</v>
      </c>
      <c r="F86" s="6">
        <f>V69</f>
        <v>3</v>
      </c>
      <c r="G86" s="6">
        <f>W69</f>
        <v>12.3</v>
      </c>
      <c r="H86" s="6">
        <v>4</v>
      </c>
      <c r="I86" s="6">
        <f>Y69</f>
        <v>3</v>
      </c>
      <c r="J86" s="6">
        <f>Z69</f>
        <v>13.363636363636363</v>
      </c>
      <c r="K86" s="6">
        <f>AA69</f>
        <v>3</v>
      </c>
      <c r="L86" s="1">
        <f>AB69</f>
        <v>0</v>
      </c>
      <c r="M86" s="1">
        <f>AC69</f>
        <v>3</v>
      </c>
      <c r="N86" s="1">
        <f>AD69</f>
        <v>51</v>
      </c>
      <c r="O86" s="1">
        <v>3.5</v>
      </c>
      <c r="P86" s="1">
        <f>AF69</f>
        <v>2</v>
      </c>
      <c r="Q86" s="1">
        <f>AG69</f>
        <v>63</v>
      </c>
      <c r="R86" s="1">
        <f>AH69</f>
        <v>0</v>
      </c>
      <c r="S86" s="46">
        <f t="shared" si="70"/>
        <v>122.5</v>
      </c>
      <c r="U86" s="6">
        <f t="shared" si="71"/>
        <v>0</v>
      </c>
      <c r="V86" s="6">
        <f t="shared" si="56"/>
        <v>3</v>
      </c>
      <c r="W86" s="6">
        <f>13+3.5/10</f>
        <v>13.35</v>
      </c>
      <c r="X86" s="6">
        <f t="shared" si="58"/>
        <v>4</v>
      </c>
      <c r="Y86" s="6">
        <f t="shared" si="59"/>
        <v>3</v>
      </c>
      <c r="Z86" s="6">
        <f>13+5/11-1/11</f>
        <v>13.363636363636363</v>
      </c>
      <c r="AA86" s="6">
        <f t="shared" si="61"/>
        <v>3</v>
      </c>
      <c r="AB86" s="1">
        <f t="shared" si="72"/>
        <v>0</v>
      </c>
      <c r="AC86" s="1">
        <f t="shared" si="62"/>
        <v>3</v>
      </c>
      <c r="AD86" s="1">
        <f>58+3.5</f>
        <v>61.5</v>
      </c>
      <c r="AE86" s="1">
        <f t="shared" si="64"/>
        <v>3.5</v>
      </c>
      <c r="AF86" s="1">
        <f t="shared" si="65"/>
        <v>2</v>
      </c>
      <c r="AG86" s="1">
        <f t="shared" si="66"/>
        <v>63</v>
      </c>
      <c r="AH86" s="1">
        <f t="shared" si="67"/>
        <v>0</v>
      </c>
      <c r="AI86" s="9">
        <f t="shared" si="73"/>
        <v>133</v>
      </c>
      <c r="AJ86" t="s">
        <v>105</v>
      </c>
    </row>
    <row r="88" spans="1:39" x14ac:dyDescent="0.25">
      <c r="B88" s="3" t="s">
        <v>2</v>
      </c>
      <c r="C88" s="3" t="s">
        <v>78</v>
      </c>
      <c r="D88" s="3" t="s">
        <v>3</v>
      </c>
      <c r="E88" s="3" t="s">
        <v>4</v>
      </c>
      <c r="F88" s="3" t="s">
        <v>5</v>
      </c>
      <c r="G88" s="3" t="s">
        <v>6</v>
      </c>
      <c r="H88" s="3" t="s">
        <v>7</v>
      </c>
      <c r="I88" s="3" t="s">
        <v>8</v>
      </c>
      <c r="J88" s="3" t="s">
        <v>9</v>
      </c>
      <c r="K88" s="3" t="s">
        <v>10</v>
      </c>
      <c r="L88" s="3" t="s">
        <v>11</v>
      </c>
      <c r="M88" s="3" t="s">
        <v>12</v>
      </c>
      <c r="N88" s="3" t="s">
        <v>13</v>
      </c>
      <c r="O88" s="3" t="s">
        <v>14</v>
      </c>
      <c r="P88" s="3" t="s">
        <v>15</v>
      </c>
      <c r="Q88" s="3" t="s">
        <v>16</v>
      </c>
      <c r="R88" s="3" t="s">
        <v>17</v>
      </c>
      <c r="S88" s="3" t="s">
        <v>18</v>
      </c>
      <c r="U88" s="3" t="s">
        <v>4</v>
      </c>
      <c r="V88" s="3" t="s">
        <v>5</v>
      </c>
      <c r="W88" s="3" t="s">
        <v>6</v>
      </c>
      <c r="X88" s="3" t="s">
        <v>7</v>
      </c>
      <c r="Y88" s="3" t="s">
        <v>8</v>
      </c>
      <c r="Z88" s="3" t="s">
        <v>9</v>
      </c>
      <c r="AA88" s="3" t="s">
        <v>10</v>
      </c>
      <c r="AB88" s="3" t="s">
        <v>11</v>
      </c>
      <c r="AC88" s="3" t="s">
        <v>12</v>
      </c>
      <c r="AD88" s="3" t="s">
        <v>13</v>
      </c>
      <c r="AE88" s="3" t="s">
        <v>14</v>
      </c>
      <c r="AF88" s="3" t="s">
        <v>15</v>
      </c>
      <c r="AG88" s="3" t="s">
        <v>16</v>
      </c>
      <c r="AH88" s="3" t="s">
        <v>17</v>
      </c>
      <c r="AI88" s="3" t="s">
        <v>18</v>
      </c>
      <c r="AM88" t="s">
        <v>119</v>
      </c>
    </row>
    <row r="89" spans="1:39" x14ac:dyDescent="0.25">
      <c r="A89" t="s">
        <v>19</v>
      </c>
      <c r="B89" s="4" t="s">
        <v>20</v>
      </c>
      <c r="C89" s="50" t="s">
        <v>113</v>
      </c>
      <c r="D89" s="5" t="s">
        <v>21</v>
      </c>
      <c r="E89" s="6">
        <v>16</v>
      </c>
      <c r="F89" s="6">
        <v>12</v>
      </c>
      <c r="G89" s="6">
        <f t="shared" ref="F89:K89" si="74">W72</f>
        <v>0</v>
      </c>
      <c r="H89" s="6">
        <f t="shared" si="74"/>
        <v>0</v>
      </c>
      <c r="I89" s="6">
        <f t="shared" si="74"/>
        <v>2</v>
      </c>
      <c r="J89" s="6">
        <f t="shared" si="74"/>
        <v>0</v>
      </c>
      <c r="K89" s="6">
        <v>14</v>
      </c>
      <c r="L89" s="1">
        <v>61.5</v>
      </c>
      <c r="M89" s="1">
        <v>56</v>
      </c>
      <c r="N89" s="1">
        <f t="shared" ref="M89:R89" si="75">AD72</f>
        <v>0</v>
      </c>
      <c r="O89" s="1">
        <f t="shared" si="75"/>
        <v>0</v>
      </c>
      <c r="P89" s="1">
        <f t="shared" si="75"/>
        <v>0</v>
      </c>
      <c r="Q89" s="1">
        <f t="shared" si="75"/>
        <v>0</v>
      </c>
      <c r="R89" s="1">
        <v>16</v>
      </c>
      <c r="S89" s="46">
        <f>SUM(L89:R89)</f>
        <v>133.5</v>
      </c>
      <c r="U89" s="6">
        <f>E89</f>
        <v>16</v>
      </c>
      <c r="V89" s="6">
        <f t="shared" ref="V89:V103" si="76">F89</f>
        <v>12</v>
      </c>
      <c r="W89" s="6">
        <f t="shared" ref="W89:W99" si="77">G89</f>
        <v>0</v>
      </c>
      <c r="X89" s="6">
        <f t="shared" ref="X89:X103" si="78">H89</f>
        <v>0</v>
      </c>
      <c r="Y89" s="6">
        <v>9</v>
      </c>
      <c r="Z89" s="6">
        <f t="shared" ref="Z89:Z99" si="79">J89</f>
        <v>0</v>
      </c>
      <c r="AA89" s="6">
        <v>19</v>
      </c>
      <c r="AB89" s="1">
        <f>L89</f>
        <v>61.5</v>
      </c>
      <c r="AC89" s="1">
        <f t="shared" ref="AC89:AC103" si="80">M89</f>
        <v>56</v>
      </c>
      <c r="AD89" s="1">
        <f t="shared" ref="AD89:AD103" si="81">N89</f>
        <v>0</v>
      </c>
      <c r="AE89" s="1">
        <f t="shared" ref="AE89:AE103" si="82">O89</f>
        <v>0</v>
      </c>
      <c r="AF89" s="1">
        <f>P89+$AL$91</f>
        <v>23</v>
      </c>
      <c r="AG89" s="1">
        <f t="shared" ref="AG89:AG103" si="83">Q89</f>
        <v>0</v>
      </c>
      <c r="AH89" s="1">
        <f>R89+$AL$92</f>
        <v>32</v>
      </c>
      <c r="AI89" s="9">
        <f>SUM(AB89:AH89)</f>
        <v>172.5</v>
      </c>
      <c r="AM89" t="s">
        <v>118</v>
      </c>
    </row>
    <row r="90" spans="1:39" x14ac:dyDescent="0.25">
      <c r="A90" t="s">
        <v>22</v>
      </c>
      <c r="B90" s="4" t="s">
        <v>23</v>
      </c>
      <c r="C90" s="50" t="s">
        <v>67</v>
      </c>
      <c r="D90" s="10" t="s">
        <v>21</v>
      </c>
      <c r="E90" s="6">
        <f t="shared" ref="E90:E103" si="84">U73</f>
        <v>0</v>
      </c>
      <c r="F90" s="6">
        <v>14</v>
      </c>
      <c r="G90" s="6">
        <f t="shared" ref="G90:G103" si="85">W73</f>
        <v>2</v>
      </c>
      <c r="H90" s="6">
        <v>15</v>
      </c>
      <c r="I90" s="6">
        <f t="shared" ref="I90:I103" si="86">Y73</f>
        <v>2</v>
      </c>
      <c r="J90" s="6">
        <f t="shared" ref="J90:J103" si="87">Z73</f>
        <v>2</v>
      </c>
      <c r="K90" s="6">
        <f t="shared" ref="K90:L103" si="88">AA73</f>
        <v>2</v>
      </c>
      <c r="L90" s="1">
        <f t="shared" si="88"/>
        <v>0</v>
      </c>
      <c r="M90" s="1">
        <v>79</v>
      </c>
      <c r="N90" s="1">
        <f t="shared" ref="N90:N103" si="89">AD73</f>
        <v>0</v>
      </c>
      <c r="O90" s="1">
        <v>55.5</v>
      </c>
      <c r="P90" s="1">
        <f t="shared" ref="P90:P103" si="90">AF73</f>
        <v>0</v>
      </c>
      <c r="Q90" s="1">
        <f t="shared" ref="Q90:Q103" si="91">AG73</f>
        <v>0</v>
      </c>
      <c r="R90" s="1">
        <f t="shared" ref="R90:R103" si="92">AH73</f>
        <v>0</v>
      </c>
      <c r="S90" s="46">
        <f t="shared" ref="S90:S103" si="93">SUM(L90:R90)</f>
        <v>134.5</v>
      </c>
      <c r="U90" s="6">
        <f t="shared" ref="U90:U103" si="94">E90</f>
        <v>0</v>
      </c>
      <c r="V90" s="6">
        <f t="shared" si="76"/>
        <v>14</v>
      </c>
      <c r="W90" s="6">
        <f t="shared" si="77"/>
        <v>2</v>
      </c>
      <c r="X90" s="6">
        <f t="shared" si="78"/>
        <v>15</v>
      </c>
      <c r="Y90" s="6">
        <v>9</v>
      </c>
      <c r="Z90" s="6">
        <f t="shared" si="79"/>
        <v>2</v>
      </c>
      <c r="AA90" s="6">
        <v>14</v>
      </c>
      <c r="AB90" s="1">
        <f t="shared" ref="AB90:AB103" si="95">L90</f>
        <v>0</v>
      </c>
      <c r="AC90" s="1">
        <f t="shared" si="80"/>
        <v>79</v>
      </c>
      <c r="AD90" s="1">
        <f t="shared" si="81"/>
        <v>0</v>
      </c>
      <c r="AE90" s="1">
        <f t="shared" si="82"/>
        <v>55.5</v>
      </c>
      <c r="AF90" s="1">
        <f t="shared" ref="AF90:AF103" si="96">P90+$AL$91</f>
        <v>23</v>
      </c>
      <c r="AG90" s="1">
        <f t="shared" si="83"/>
        <v>0</v>
      </c>
      <c r="AH90" s="1">
        <f t="shared" ref="AH90:AH103" si="97">R90+$AL$92</f>
        <v>16</v>
      </c>
      <c r="AI90" s="9">
        <f t="shared" ref="AI90:AI103" si="98">SUM(AB90:AH90)</f>
        <v>173.5</v>
      </c>
      <c r="AK90" s="1" t="s">
        <v>99</v>
      </c>
      <c r="AL90" s="1" t="s">
        <v>100</v>
      </c>
    </row>
    <row r="91" spans="1:39" x14ac:dyDescent="0.25">
      <c r="A91" t="s">
        <v>25</v>
      </c>
      <c r="B91" s="4" t="s">
        <v>23</v>
      </c>
      <c r="C91" s="50" t="s">
        <v>67</v>
      </c>
      <c r="D91" s="10" t="s">
        <v>21</v>
      </c>
      <c r="E91" s="6">
        <f t="shared" si="84"/>
        <v>0</v>
      </c>
      <c r="F91" s="6">
        <v>14</v>
      </c>
      <c r="G91" s="6">
        <f t="shared" si="85"/>
        <v>2</v>
      </c>
      <c r="H91" s="6">
        <v>15</v>
      </c>
      <c r="I91" s="6">
        <f t="shared" si="86"/>
        <v>2</v>
      </c>
      <c r="J91" s="6">
        <f t="shared" si="87"/>
        <v>2</v>
      </c>
      <c r="K91" s="6">
        <f t="shared" si="88"/>
        <v>2</v>
      </c>
      <c r="L91" s="1">
        <f t="shared" ref="L91:L103" si="99">AB74</f>
        <v>0</v>
      </c>
      <c r="M91" s="1">
        <v>79</v>
      </c>
      <c r="N91" s="1">
        <f t="shared" si="89"/>
        <v>0</v>
      </c>
      <c r="O91" s="1">
        <v>55.5</v>
      </c>
      <c r="P91" s="1">
        <f t="shared" si="90"/>
        <v>0</v>
      </c>
      <c r="Q91" s="1">
        <f t="shared" si="91"/>
        <v>0</v>
      </c>
      <c r="R91" s="1">
        <f t="shared" si="92"/>
        <v>0</v>
      </c>
      <c r="S91" s="46">
        <f t="shared" si="93"/>
        <v>134.5</v>
      </c>
      <c r="U91" s="6">
        <f t="shared" si="94"/>
        <v>0</v>
      </c>
      <c r="V91" s="6">
        <f t="shared" si="76"/>
        <v>14</v>
      </c>
      <c r="W91" s="6">
        <f t="shared" si="77"/>
        <v>2</v>
      </c>
      <c r="X91" s="6">
        <f t="shared" si="78"/>
        <v>15</v>
      </c>
      <c r="Y91" s="6">
        <v>9</v>
      </c>
      <c r="Z91" s="6">
        <f t="shared" si="79"/>
        <v>2</v>
      </c>
      <c r="AA91" s="6">
        <v>14</v>
      </c>
      <c r="AB91" s="1">
        <f t="shared" si="95"/>
        <v>0</v>
      </c>
      <c r="AC91" s="1">
        <f t="shared" si="80"/>
        <v>79</v>
      </c>
      <c r="AD91" s="1">
        <f t="shared" si="81"/>
        <v>0</v>
      </c>
      <c r="AE91" s="1">
        <f t="shared" si="82"/>
        <v>55.5</v>
      </c>
      <c r="AF91" s="1">
        <f t="shared" si="96"/>
        <v>23</v>
      </c>
      <c r="AG91" s="1">
        <f t="shared" si="83"/>
        <v>0</v>
      </c>
      <c r="AH91" s="1">
        <f t="shared" si="97"/>
        <v>16</v>
      </c>
      <c r="AI91" s="9">
        <f t="shared" si="98"/>
        <v>173.5</v>
      </c>
      <c r="AK91" s="67" t="s">
        <v>56</v>
      </c>
      <c r="AL91" s="1">
        <v>23</v>
      </c>
      <c r="AM91" s="19">
        <f>AL91/16</f>
        <v>1.4375</v>
      </c>
    </row>
    <row r="92" spans="1:39" x14ac:dyDescent="0.25">
      <c r="A92" t="s">
        <v>26</v>
      </c>
      <c r="B92" s="4" t="s">
        <v>27</v>
      </c>
      <c r="C92" s="50" t="s">
        <v>122</v>
      </c>
      <c r="D92" s="15" t="s">
        <v>28</v>
      </c>
      <c r="E92" s="6">
        <f t="shared" si="84"/>
        <v>0</v>
      </c>
      <c r="F92" s="6">
        <v>14</v>
      </c>
      <c r="G92" s="6">
        <v>14</v>
      </c>
      <c r="H92" s="6">
        <f t="shared" ref="H90:H103" si="100">X75</f>
        <v>2</v>
      </c>
      <c r="I92" s="6">
        <f t="shared" si="86"/>
        <v>2</v>
      </c>
      <c r="J92" s="6">
        <f t="shared" si="87"/>
        <v>2</v>
      </c>
      <c r="K92" s="6">
        <f t="shared" si="88"/>
        <v>2</v>
      </c>
      <c r="L92" s="1">
        <f t="shared" si="99"/>
        <v>0</v>
      </c>
      <c r="M92" s="1">
        <v>79</v>
      </c>
      <c r="N92" s="1">
        <v>68</v>
      </c>
      <c r="O92" s="1">
        <f t="shared" ref="O90:O103" si="101">AE75</f>
        <v>0</v>
      </c>
      <c r="P92" s="1">
        <f t="shared" si="90"/>
        <v>0</v>
      </c>
      <c r="Q92" s="1">
        <f t="shared" si="91"/>
        <v>0</v>
      </c>
      <c r="R92" s="1">
        <f t="shared" si="92"/>
        <v>0</v>
      </c>
      <c r="S92" s="46">
        <f t="shared" si="93"/>
        <v>147</v>
      </c>
      <c r="U92" s="6">
        <f t="shared" si="94"/>
        <v>0</v>
      </c>
      <c r="V92" s="6">
        <f t="shared" si="76"/>
        <v>14</v>
      </c>
      <c r="W92" s="6">
        <f t="shared" si="77"/>
        <v>14</v>
      </c>
      <c r="X92" s="6">
        <f t="shared" si="78"/>
        <v>2</v>
      </c>
      <c r="Y92" s="6">
        <v>9</v>
      </c>
      <c r="Z92" s="6">
        <f t="shared" si="79"/>
        <v>2</v>
      </c>
      <c r="AA92" s="6">
        <v>14</v>
      </c>
      <c r="AB92" s="1">
        <f t="shared" si="95"/>
        <v>0</v>
      </c>
      <c r="AC92" s="1">
        <f t="shared" si="80"/>
        <v>79</v>
      </c>
      <c r="AD92" s="1">
        <f t="shared" si="81"/>
        <v>68</v>
      </c>
      <c r="AE92" s="1">
        <f t="shared" si="82"/>
        <v>0</v>
      </c>
      <c r="AF92" s="1">
        <f t="shared" si="96"/>
        <v>23</v>
      </c>
      <c r="AG92" s="1">
        <f t="shared" si="83"/>
        <v>0</v>
      </c>
      <c r="AH92" s="1">
        <f t="shared" si="97"/>
        <v>16</v>
      </c>
      <c r="AI92" s="9">
        <f t="shared" si="98"/>
        <v>186</v>
      </c>
      <c r="AK92" s="67" t="s">
        <v>57</v>
      </c>
      <c r="AL92" s="1">
        <v>16</v>
      </c>
      <c r="AM92" s="19">
        <f>AL92/16</f>
        <v>1</v>
      </c>
    </row>
    <row r="93" spans="1:39" x14ac:dyDescent="0.25">
      <c r="A93" t="s">
        <v>29</v>
      </c>
      <c r="B93" s="4" t="s">
        <v>27</v>
      </c>
      <c r="C93" s="50" t="s">
        <v>122</v>
      </c>
      <c r="D93" s="10" t="s">
        <v>21</v>
      </c>
      <c r="E93" s="6">
        <f t="shared" si="84"/>
        <v>0</v>
      </c>
      <c r="F93" s="6">
        <v>14</v>
      </c>
      <c r="G93" s="6">
        <v>14</v>
      </c>
      <c r="H93" s="6">
        <f t="shared" si="100"/>
        <v>2</v>
      </c>
      <c r="I93" s="6">
        <f t="shared" si="86"/>
        <v>2</v>
      </c>
      <c r="J93" s="6">
        <f t="shared" si="87"/>
        <v>2</v>
      </c>
      <c r="K93" s="6">
        <f t="shared" si="88"/>
        <v>2</v>
      </c>
      <c r="L93" s="1">
        <f t="shared" si="99"/>
        <v>0</v>
      </c>
      <c r="M93" s="1">
        <v>79</v>
      </c>
      <c r="N93" s="1">
        <v>68</v>
      </c>
      <c r="O93" s="1">
        <f t="shared" si="101"/>
        <v>0</v>
      </c>
      <c r="P93" s="1">
        <f t="shared" si="90"/>
        <v>0</v>
      </c>
      <c r="Q93" s="1">
        <f t="shared" si="91"/>
        <v>0</v>
      </c>
      <c r="R93" s="1">
        <f t="shared" si="92"/>
        <v>0</v>
      </c>
      <c r="S93" s="46">
        <f t="shared" si="93"/>
        <v>147</v>
      </c>
      <c r="U93" s="6">
        <f t="shared" si="94"/>
        <v>0</v>
      </c>
      <c r="V93" s="6">
        <f t="shared" si="76"/>
        <v>14</v>
      </c>
      <c r="W93" s="6">
        <f t="shared" si="77"/>
        <v>14</v>
      </c>
      <c r="X93" s="6">
        <f t="shared" si="78"/>
        <v>2</v>
      </c>
      <c r="Y93" s="6">
        <v>9</v>
      </c>
      <c r="Z93" s="6">
        <f t="shared" si="79"/>
        <v>2</v>
      </c>
      <c r="AA93" s="6">
        <v>14</v>
      </c>
      <c r="AB93" s="1">
        <f t="shared" si="95"/>
        <v>0</v>
      </c>
      <c r="AC93" s="1">
        <f t="shared" si="80"/>
        <v>79</v>
      </c>
      <c r="AD93" s="1">
        <f t="shared" si="81"/>
        <v>68</v>
      </c>
      <c r="AE93" s="1">
        <f t="shared" si="82"/>
        <v>0</v>
      </c>
      <c r="AF93" s="1">
        <f t="shared" si="96"/>
        <v>23</v>
      </c>
      <c r="AG93" s="1">
        <f t="shared" si="83"/>
        <v>0</v>
      </c>
      <c r="AH93" s="1">
        <f t="shared" si="97"/>
        <v>16</v>
      </c>
      <c r="AI93" s="9">
        <f t="shared" si="98"/>
        <v>186</v>
      </c>
    </row>
    <row r="94" spans="1:39" x14ac:dyDescent="0.25">
      <c r="A94" t="s">
        <v>32</v>
      </c>
      <c r="B94" s="4" t="s">
        <v>33</v>
      </c>
      <c r="C94" s="45" t="s">
        <v>109</v>
      </c>
      <c r="D94" s="16" t="s">
        <v>34</v>
      </c>
      <c r="E94" s="6">
        <f t="shared" si="84"/>
        <v>0</v>
      </c>
      <c r="F94" s="6">
        <f t="shared" ref="F90:F103" si="102">V77</f>
        <v>10</v>
      </c>
      <c r="G94" s="6">
        <f t="shared" si="85"/>
        <v>15.4</v>
      </c>
      <c r="H94" s="6">
        <f t="shared" si="100"/>
        <v>2</v>
      </c>
      <c r="I94" s="6">
        <f t="shared" si="86"/>
        <v>5</v>
      </c>
      <c r="J94" s="6">
        <f t="shared" si="87"/>
        <v>7</v>
      </c>
      <c r="K94" s="6">
        <f t="shared" si="88"/>
        <v>2</v>
      </c>
      <c r="L94" s="1">
        <f t="shared" si="99"/>
        <v>0</v>
      </c>
      <c r="M94" s="1">
        <f t="shared" ref="M90:M103" si="103">AC77</f>
        <v>37</v>
      </c>
      <c r="N94" s="1">
        <f t="shared" si="89"/>
        <v>87</v>
      </c>
      <c r="O94" s="1">
        <f t="shared" si="101"/>
        <v>0</v>
      </c>
      <c r="P94" s="1">
        <f t="shared" si="90"/>
        <v>7</v>
      </c>
      <c r="Q94" s="1">
        <f t="shared" si="91"/>
        <v>16</v>
      </c>
      <c r="R94" s="1">
        <f t="shared" si="92"/>
        <v>0</v>
      </c>
      <c r="S94" s="46">
        <f t="shared" si="93"/>
        <v>147</v>
      </c>
      <c r="U94" s="6">
        <f t="shared" si="94"/>
        <v>0</v>
      </c>
      <c r="V94" s="6">
        <f t="shared" si="76"/>
        <v>10</v>
      </c>
      <c r="W94" s="6">
        <f>15+6/15</f>
        <v>15.4</v>
      </c>
      <c r="X94" s="6">
        <f t="shared" si="78"/>
        <v>2</v>
      </c>
      <c r="Y94" s="6">
        <f>10+1/7</f>
        <v>10.142857142857142</v>
      </c>
      <c r="Z94" s="6">
        <f t="shared" si="79"/>
        <v>7</v>
      </c>
      <c r="AA94" s="6">
        <v>14</v>
      </c>
      <c r="AB94" s="1">
        <f t="shared" si="95"/>
        <v>0</v>
      </c>
      <c r="AC94" s="1">
        <f t="shared" si="80"/>
        <v>37</v>
      </c>
      <c r="AD94" s="1">
        <v>87</v>
      </c>
      <c r="AE94" s="1">
        <f t="shared" si="82"/>
        <v>0</v>
      </c>
      <c r="AF94" s="1">
        <f t="shared" si="96"/>
        <v>30</v>
      </c>
      <c r="AG94" s="1">
        <f t="shared" si="83"/>
        <v>16</v>
      </c>
      <c r="AH94" s="1">
        <f t="shared" si="97"/>
        <v>16</v>
      </c>
      <c r="AI94" s="9">
        <f t="shared" si="98"/>
        <v>186</v>
      </c>
      <c r="AJ94" t="s">
        <v>104</v>
      </c>
    </row>
    <row r="95" spans="1:39" x14ac:dyDescent="0.25">
      <c r="A95" t="s">
        <v>36</v>
      </c>
      <c r="B95" s="4" t="s">
        <v>33</v>
      </c>
      <c r="C95" s="45" t="s">
        <v>109</v>
      </c>
      <c r="D95" s="16" t="s">
        <v>34</v>
      </c>
      <c r="E95" s="6">
        <f t="shared" si="84"/>
        <v>0</v>
      </c>
      <c r="F95" s="6">
        <f t="shared" si="102"/>
        <v>10</v>
      </c>
      <c r="G95" s="6">
        <f t="shared" si="85"/>
        <v>15.4</v>
      </c>
      <c r="H95" s="6">
        <f t="shared" si="100"/>
        <v>2</v>
      </c>
      <c r="I95" s="6">
        <f t="shared" si="86"/>
        <v>5</v>
      </c>
      <c r="J95" s="6">
        <f t="shared" si="87"/>
        <v>7</v>
      </c>
      <c r="K95" s="6">
        <f t="shared" si="88"/>
        <v>2</v>
      </c>
      <c r="L95" s="1">
        <f t="shared" si="99"/>
        <v>0</v>
      </c>
      <c r="M95" s="1">
        <f t="shared" si="103"/>
        <v>37</v>
      </c>
      <c r="N95" s="1">
        <f t="shared" si="89"/>
        <v>87</v>
      </c>
      <c r="O95" s="1">
        <f t="shared" si="101"/>
        <v>0</v>
      </c>
      <c r="P95" s="1">
        <f t="shared" si="90"/>
        <v>7</v>
      </c>
      <c r="Q95" s="1">
        <f t="shared" si="91"/>
        <v>16</v>
      </c>
      <c r="R95" s="1">
        <f t="shared" si="92"/>
        <v>0</v>
      </c>
      <c r="S95" s="46">
        <f t="shared" si="93"/>
        <v>147</v>
      </c>
      <c r="U95" s="6">
        <f t="shared" si="94"/>
        <v>0</v>
      </c>
      <c r="V95" s="6">
        <f t="shared" si="76"/>
        <v>10</v>
      </c>
      <c r="W95" s="6">
        <f>15+6/15</f>
        <v>15.4</v>
      </c>
      <c r="X95" s="6">
        <f t="shared" si="78"/>
        <v>2</v>
      </c>
      <c r="Y95" s="6">
        <f>10+1/7</f>
        <v>10.142857142857142</v>
      </c>
      <c r="Z95" s="6">
        <f t="shared" si="79"/>
        <v>7</v>
      </c>
      <c r="AA95" s="6">
        <v>14</v>
      </c>
      <c r="AB95" s="1">
        <f t="shared" si="95"/>
        <v>0</v>
      </c>
      <c r="AC95" s="1">
        <f t="shared" si="80"/>
        <v>37</v>
      </c>
      <c r="AD95" s="1">
        <v>87</v>
      </c>
      <c r="AE95" s="1">
        <f t="shared" si="82"/>
        <v>0</v>
      </c>
      <c r="AF95" s="1">
        <f t="shared" si="96"/>
        <v>30</v>
      </c>
      <c r="AG95" s="1">
        <f t="shared" si="83"/>
        <v>16</v>
      </c>
      <c r="AH95" s="1">
        <f t="shared" si="97"/>
        <v>16</v>
      </c>
      <c r="AI95" s="9">
        <f t="shared" si="98"/>
        <v>186</v>
      </c>
      <c r="AJ95" t="s">
        <v>104</v>
      </c>
    </row>
    <row r="96" spans="1:39" x14ac:dyDescent="0.25">
      <c r="A96" t="s">
        <v>39</v>
      </c>
      <c r="B96" s="4" t="s">
        <v>116</v>
      </c>
      <c r="C96" s="49" t="s">
        <v>88</v>
      </c>
      <c r="D96" s="20"/>
      <c r="E96" s="6">
        <f t="shared" si="84"/>
        <v>0</v>
      </c>
      <c r="F96" s="6">
        <f t="shared" si="102"/>
        <v>4</v>
      </c>
      <c r="G96" s="6">
        <f t="shared" si="85"/>
        <v>14.307692307692308</v>
      </c>
      <c r="H96" s="6">
        <f t="shared" si="100"/>
        <v>6</v>
      </c>
      <c r="I96" s="6">
        <f t="shared" si="86"/>
        <v>5</v>
      </c>
      <c r="J96" s="6">
        <f t="shared" si="87"/>
        <v>13.181818181818182</v>
      </c>
      <c r="K96" s="6">
        <f t="shared" si="88"/>
        <v>4</v>
      </c>
      <c r="L96" s="1">
        <f t="shared" si="99"/>
        <v>0</v>
      </c>
      <c r="M96" s="1">
        <f t="shared" si="103"/>
        <v>6</v>
      </c>
      <c r="N96" s="1">
        <f t="shared" si="89"/>
        <v>72</v>
      </c>
      <c r="O96" s="1">
        <f t="shared" si="101"/>
        <v>8.5</v>
      </c>
      <c r="P96" s="1">
        <f t="shared" si="90"/>
        <v>7</v>
      </c>
      <c r="Q96" s="1">
        <f t="shared" si="91"/>
        <v>61</v>
      </c>
      <c r="R96" s="1">
        <f t="shared" si="92"/>
        <v>2</v>
      </c>
      <c r="S96" s="46">
        <f>SUM(L96:R96)</f>
        <v>156.5</v>
      </c>
      <c r="U96" s="6">
        <f>E96</f>
        <v>0</v>
      </c>
      <c r="V96" s="6">
        <f>F96</f>
        <v>4</v>
      </c>
      <c r="W96" s="6">
        <f>14+4/13</f>
        <v>14.307692307692308</v>
      </c>
      <c r="X96" s="6">
        <f>H96</f>
        <v>6</v>
      </c>
      <c r="Y96" s="6">
        <f>10+1/7</f>
        <v>10.142857142857142</v>
      </c>
      <c r="Z96" s="6">
        <f>13+3/11-1/11</f>
        <v>13.181818181818182</v>
      </c>
      <c r="AA96" s="6">
        <v>14</v>
      </c>
      <c r="AB96" s="1">
        <f>L96</f>
        <v>0</v>
      </c>
      <c r="AC96" s="1">
        <f>M96</f>
        <v>6</v>
      </c>
      <c r="AD96" s="1">
        <f>68+4</f>
        <v>72</v>
      </c>
      <c r="AE96" s="1">
        <f>O96</f>
        <v>8.5</v>
      </c>
      <c r="AF96" s="1">
        <f t="shared" si="96"/>
        <v>30</v>
      </c>
      <c r="AG96" s="1">
        <f>Q96</f>
        <v>61</v>
      </c>
      <c r="AH96" s="1">
        <f t="shared" si="97"/>
        <v>18</v>
      </c>
      <c r="AI96" s="9">
        <f>SUM(AB96:AH96)</f>
        <v>195.5</v>
      </c>
      <c r="AJ96" t="s">
        <v>104</v>
      </c>
    </row>
    <row r="97" spans="1:36" x14ac:dyDescent="0.25">
      <c r="A97" t="s">
        <v>40</v>
      </c>
      <c r="B97" s="4" t="s">
        <v>116</v>
      </c>
      <c r="C97" s="49" t="s">
        <v>89</v>
      </c>
      <c r="D97" s="16" t="s">
        <v>34</v>
      </c>
      <c r="E97" s="6">
        <f t="shared" si="84"/>
        <v>0</v>
      </c>
      <c r="F97" s="6">
        <f t="shared" si="102"/>
        <v>2</v>
      </c>
      <c r="G97" s="6">
        <f t="shared" si="85"/>
        <v>14.615384615384615</v>
      </c>
      <c r="H97" s="6">
        <f t="shared" si="100"/>
        <v>5</v>
      </c>
      <c r="I97" s="6">
        <f t="shared" si="86"/>
        <v>3</v>
      </c>
      <c r="J97" s="6">
        <f t="shared" si="87"/>
        <v>13</v>
      </c>
      <c r="K97" s="6">
        <f t="shared" si="88"/>
        <v>3</v>
      </c>
      <c r="L97" s="1">
        <f t="shared" si="99"/>
        <v>0</v>
      </c>
      <c r="M97" s="1">
        <f t="shared" si="103"/>
        <v>0</v>
      </c>
      <c r="N97" s="1">
        <f t="shared" si="89"/>
        <v>76</v>
      </c>
      <c r="O97" s="1">
        <f t="shared" si="101"/>
        <v>5.5</v>
      </c>
      <c r="P97" s="1">
        <f t="shared" si="90"/>
        <v>2</v>
      </c>
      <c r="Q97" s="1">
        <f t="shared" si="91"/>
        <v>58</v>
      </c>
      <c r="R97" s="1">
        <f t="shared" si="92"/>
        <v>0</v>
      </c>
      <c r="S97" s="46">
        <f>SUM(L97:R97)</f>
        <v>141.5</v>
      </c>
      <c r="U97" s="6">
        <f>E97</f>
        <v>0</v>
      </c>
      <c r="V97" s="6">
        <f>F97</f>
        <v>2</v>
      </c>
      <c r="W97" s="6">
        <f>14+8/13</f>
        <v>14.615384615384615</v>
      </c>
      <c r="X97" s="6">
        <f>H97</f>
        <v>5</v>
      </c>
      <c r="Y97" s="6">
        <f>9+2/6</f>
        <v>9.3333333333333339</v>
      </c>
      <c r="Z97" s="6">
        <f>13</f>
        <v>13</v>
      </c>
      <c r="AA97" s="6">
        <v>14</v>
      </c>
      <c r="AB97" s="1">
        <f>L97</f>
        <v>0</v>
      </c>
      <c r="AC97" s="1">
        <f>M97</f>
        <v>0</v>
      </c>
      <c r="AD97" s="1">
        <f>68+8</f>
        <v>76</v>
      </c>
      <c r="AE97" s="1">
        <f>O97</f>
        <v>5.5</v>
      </c>
      <c r="AF97" s="1">
        <f t="shared" si="96"/>
        <v>25</v>
      </c>
      <c r="AG97" s="1">
        <f>Q97</f>
        <v>58</v>
      </c>
      <c r="AH97" s="1">
        <f t="shared" si="97"/>
        <v>16</v>
      </c>
      <c r="AI97" s="9">
        <f>SUM(AB97:AH97)</f>
        <v>180.5</v>
      </c>
      <c r="AJ97" t="s">
        <v>104</v>
      </c>
    </row>
    <row r="98" spans="1:36" x14ac:dyDescent="0.25">
      <c r="A98" t="s">
        <v>44</v>
      </c>
      <c r="B98" s="4" t="s">
        <v>41</v>
      </c>
      <c r="C98" s="45" t="s">
        <v>111</v>
      </c>
      <c r="D98" s="32" t="s">
        <v>83</v>
      </c>
      <c r="E98" s="6">
        <f t="shared" si="84"/>
        <v>0</v>
      </c>
      <c r="F98" s="6">
        <f t="shared" si="102"/>
        <v>2</v>
      </c>
      <c r="G98" s="6">
        <f t="shared" si="85"/>
        <v>13</v>
      </c>
      <c r="H98" s="6">
        <f t="shared" si="100"/>
        <v>15</v>
      </c>
      <c r="I98" s="6">
        <f t="shared" si="86"/>
        <v>4</v>
      </c>
      <c r="J98" s="6">
        <f t="shared" si="87"/>
        <v>2</v>
      </c>
      <c r="K98" s="6">
        <f t="shared" si="88"/>
        <v>14</v>
      </c>
      <c r="L98" s="1">
        <f t="shared" si="99"/>
        <v>0</v>
      </c>
      <c r="M98" s="1">
        <f t="shared" si="103"/>
        <v>0</v>
      </c>
      <c r="N98" s="1">
        <f t="shared" si="89"/>
        <v>58</v>
      </c>
      <c r="O98" s="1">
        <f t="shared" si="101"/>
        <v>55.5</v>
      </c>
      <c r="P98" s="1">
        <f t="shared" si="90"/>
        <v>4</v>
      </c>
      <c r="Q98" s="1">
        <f t="shared" si="91"/>
        <v>0</v>
      </c>
      <c r="R98" s="1">
        <f t="shared" si="92"/>
        <v>16</v>
      </c>
      <c r="S98" s="46">
        <f t="shared" ref="S98:S103" si="104">SUM(L98:R98)</f>
        <v>133.5</v>
      </c>
      <c r="U98" s="6">
        <f t="shared" ref="U98:U103" si="105">E98</f>
        <v>0</v>
      </c>
      <c r="V98" s="6">
        <f t="shared" ref="V98:V103" si="106">F98</f>
        <v>2</v>
      </c>
      <c r="W98" s="6">
        <v>13</v>
      </c>
      <c r="X98" s="6">
        <f t="shared" ref="X98:X103" si="107">H98</f>
        <v>15</v>
      </c>
      <c r="Y98" s="6">
        <f>9+4/6</f>
        <v>9.6666666666666661</v>
      </c>
      <c r="Z98" s="6">
        <f t="shared" ref="Z98:Z103" si="108">J98</f>
        <v>2</v>
      </c>
      <c r="AA98" s="6">
        <v>19</v>
      </c>
      <c r="AB98" s="1">
        <f t="shared" ref="AB98:AB103" si="109">L98</f>
        <v>0</v>
      </c>
      <c r="AC98" s="1">
        <f t="shared" ref="AC98:AC103" si="110">M98</f>
        <v>0</v>
      </c>
      <c r="AD98" s="1">
        <v>58</v>
      </c>
      <c r="AE98" s="1">
        <f t="shared" ref="AE98:AE103" si="111">O98</f>
        <v>55.5</v>
      </c>
      <c r="AF98" s="1">
        <f t="shared" si="96"/>
        <v>27</v>
      </c>
      <c r="AG98" s="1">
        <f t="shared" ref="AG98:AG103" si="112">Q98</f>
        <v>0</v>
      </c>
      <c r="AH98" s="1">
        <f t="shared" si="97"/>
        <v>32</v>
      </c>
      <c r="AI98" s="9">
        <f t="shared" ref="AI98:AI103" si="113">SUM(AB98:AH98)</f>
        <v>172.5</v>
      </c>
      <c r="AJ98" t="s">
        <v>105</v>
      </c>
    </row>
    <row r="99" spans="1:36" x14ac:dyDescent="0.25">
      <c r="A99" t="s">
        <v>45</v>
      </c>
      <c r="B99" s="4" t="s">
        <v>41</v>
      </c>
      <c r="C99" s="45" t="s">
        <v>111</v>
      </c>
      <c r="D99" s="32" t="s">
        <v>83</v>
      </c>
      <c r="E99" s="6">
        <f t="shared" si="84"/>
        <v>0</v>
      </c>
      <c r="F99" s="6">
        <f t="shared" si="102"/>
        <v>2</v>
      </c>
      <c r="G99" s="6">
        <f t="shared" si="85"/>
        <v>13</v>
      </c>
      <c r="H99" s="6">
        <f t="shared" si="100"/>
        <v>15</v>
      </c>
      <c r="I99" s="6">
        <f t="shared" si="86"/>
        <v>4</v>
      </c>
      <c r="J99" s="6">
        <f t="shared" si="87"/>
        <v>2</v>
      </c>
      <c r="K99" s="6">
        <f t="shared" si="88"/>
        <v>14</v>
      </c>
      <c r="L99" s="1">
        <f t="shared" si="99"/>
        <v>0</v>
      </c>
      <c r="M99" s="1">
        <f t="shared" si="103"/>
        <v>0</v>
      </c>
      <c r="N99" s="1">
        <f t="shared" si="89"/>
        <v>58</v>
      </c>
      <c r="O99" s="1">
        <f t="shared" si="101"/>
        <v>55.5</v>
      </c>
      <c r="P99" s="1">
        <f t="shared" si="90"/>
        <v>4</v>
      </c>
      <c r="Q99" s="1">
        <f t="shared" si="91"/>
        <v>0</v>
      </c>
      <c r="R99" s="1">
        <f t="shared" si="92"/>
        <v>16</v>
      </c>
      <c r="S99" s="46">
        <f t="shared" si="104"/>
        <v>133.5</v>
      </c>
      <c r="U99" s="6">
        <f t="shared" si="105"/>
        <v>0</v>
      </c>
      <c r="V99" s="6">
        <f t="shared" si="106"/>
        <v>2</v>
      </c>
      <c r="W99" s="6">
        <v>13</v>
      </c>
      <c r="X99" s="6">
        <f t="shared" si="107"/>
        <v>15</v>
      </c>
      <c r="Y99" s="6">
        <f>9+4/6</f>
        <v>9.6666666666666661</v>
      </c>
      <c r="Z99" s="6">
        <f t="shared" si="108"/>
        <v>2</v>
      </c>
      <c r="AA99" s="6">
        <v>19</v>
      </c>
      <c r="AB99" s="1">
        <f t="shared" si="109"/>
        <v>0</v>
      </c>
      <c r="AC99" s="1">
        <f t="shared" si="110"/>
        <v>0</v>
      </c>
      <c r="AD99" s="1">
        <v>58</v>
      </c>
      <c r="AE99" s="1">
        <f t="shared" si="111"/>
        <v>55.5</v>
      </c>
      <c r="AF99" s="1">
        <f t="shared" si="96"/>
        <v>27</v>
      </c>
      <c r="AG99" s="1">
        <f t="shared" si="112"/>
        <v>0</v>
      </c>
      <c r="AH99" s="1">
        <f t="shared" si="97"/>
        <v>32</v>
      </c>
      <c r="AI99" s="9">
        <f t="shared" si="113"/>
        <v>172.5</v>
      </c>
      <c r="AJ99" t="s">
        <v>105</v>
      </c>
    </row>
    <row r="100" spans="1:36" x14ac:dyDescent="0.25">
      <c r="A100" t="s">
        <v>47</v>
      </c>
      <c r="B100" s="4" t="s">
        <v>46</v>
      </c>
      <c r="C100" s="49" t="s">
        <v>85</v>
      </c>
      <c r="D100" s="15" t="s">
        <v>28</v>
      </c>
      <c r="E100" s="6">
        <f t="shared" si="84"/>
        <v>0</v>
      </c>
      <c r="F100" s="6">
        <f t="shared" si="102"/>
        <v>2</v>
      </c>
      <c r="G100" s="6">
        <f t="shared" si="85"/>
        <v>14.307692307692308</v>
      </c>
      <c r="H100" s="6">
        <f t="shared" si="100"/>
        <v>5</v>
      </c>
      <c r="I100" s="6">
        <f t="shared" si="86"/>
        <v>7</v>
      </c>
      <c r="J100" s="6">
        <f t="shared" si="87"/>
        <v>13.272727272727272</v>
      </c>
      <c r="K100" s="6">
        <f t="shared" si="88"/>
        <v>0</v>
      </c>
      <c r="L100" s="1">
        <f t="shared" si="99"/>
        <v>0</v>
      </c>
      <c r="M100" s="1">
        <f t="shared" si="103"/>
        <v>0</v>
      </c>
      <c r="N100" s="1">
        <f t="shared" si="89"/>
        <v>72</v>
      </c>
      <c r="O100" s="1">
        <f t="shared" si="101"/>
        <v>5.5</v>
      </c>
      <c r="P100" s="1">
        <f t="shared" si="90"/>
        <v>14</v>
      </c>
      <c r="Q100" s="1">
        <f t="shared" si="91"/>
        <v>62</v>
      </c>
      <c r="R100" s="1">
        <f t="shared" si="92"/>
        <v>-2</v>
      </c>
      <c r="S100" s="46">
        <f t="shared" si="104"/>
        <v>151.5</v>
      </c>
      <c r="U100" s="6">
        <f t="shared" si="105"/>
        <v>0</v>
      </c>
      <c r="V100" s="6">
        <f t="shared" si="106"/>
        <v>2</v>
      </c>
      <c r="W100" s="6">
        <f>14+4/13</f>
        <v>14.307692307692308</v>
      </c>
      <c r="X100" s="6">
        <f t="shared" si="107"/>
        <v>5</v>
      </c>
      <c r="Y100" s="6">
        <f>11+1/7</f>
        <v>11.142857142857142</v>
      </c>
      <c r="Z100" s="6">
        <f>13+4/11-1/11</f>
        <v>13.272727272727272</v>
      </c>
      <c r="AA100" s="6">
        <v>14</v>
      </c>
      <c r="AB100" s="1">
        <f t="shared" si="109"/>
        <v>0</v>
      </c>
      <c r="AC100" s="1">
        <f t="shared" si="110"/>
        <v>0</v>
      </c>
      <c r="AD100" s="1">
        <f>68+4</f>
        <v>72</v>
      </c>
      <c r="AE100" s="1">
        <f t="shared" si="111"/>
        <v>5.5</v>
      </c>
      <c r="AF100" s="1">
        <f t="shared" si="96"/>
        <v>37</v>
      </c>
      <c r="AG100" s="1">
        <f t="shared" si="112"/>
        <v>62</v>
      </c>
      <c r="AH100" s="1">
        <f t="shared" si="97"/>
        <v>14</v>
      </c>
      <c r="AI100" s="9">
        <f t="shared" si="113"/>
        <v>190.5</v>
      </c>
      <c r="AJ100" t="s">
        <v>104</v>
      </c>
    </row>
    <row r="101" spans="1:36" x14ac:dyDescent="0.25">
      <c r="A101" t="s">
        <v>48</v>
      </c>
      <c r="B101" s="4" t="s">
        <v>46</v>
      </c>
      <c r="C101" s="49" t="s">
        <v>86</v>
      </c>
      <c r="D101" s="16" t="s">
        <v>34</v>
      </c>
      <c r="E101" s="6">
        <f t="shared" si="84"/>
        <v>0</v>
      </c>
      <c r="F101" s="6">
        <f t="shared" si="102"/>
        <v>3</v>
      </c>
      <c r="G101" s="6">
        <f t="shared" si="85"/>
        <v>14</v>
      </c>
      <c r="H101" s="6">
        <f t="shared" si="100"/>
        <v>5</v>
      </c>
      <c r="I101" s="6">
        <f t="shared" si="86"/>
        <v>6</v>
      </c>
      <c r="J101" s="6">
        <f t="shared" si="87"/>
        <v>13.363636363636363</v>
      </c>
      <c r="K101" s="6">
        <f t="shared" si="88"/>
        <v>1</v>
      </c>
      <c r="L101" s="1">
        <f t="shared" si="99"/>
        <v>0</v>
      </c>
      <c r="M101" s="1">
        <f t="shared" si="103"/>
        <v>3</v>
      </c>
      <c r="N101" s="1">
        <f t="shared" si="89"/>
        <v>68</v>
      </c>
      <c r="O101" s="1">
        <f t="shared" si="101"/>
        <v>5.5</v>
      </c>
      <c r="P101" s="1">
        <f t="shared" si="90"/>
        <v>10</v>
      </c>
      <c r="Q101" s="1">
        <f t="shared" si="91"/>
        <v>63</v>
      </c>
      <c r="R101" s="1">
        <f t="shared" si="92"/>
        <v>-1</v>
      </c>
      <c r="S101" s="46">
        <f t="shared" si="104"/>
        <v>148.5</v>
      </c>
      <c r="U101" s="6">
        <f t="shared" si="105"/>
        <v>0</v>
      </c>
      <c r="V101" s="6">
        <f t="shared" si="106"/>
        <v>3</v>
      </c>
      <c r="W101" s="6">
        <v>14</v>
      </c>
      <c r="X101" s="6">
        <f t="shared" si="107"/>
        <v>5</v>
      </c>
      <c r="Y101" s="6">
        <f>10+4/7</f>
        <v>10.571428571428571</v>
      </c>
      <c r="Z101" s="6">
        <f>13+5/11-1/11</f>
        <v>13.363636363636363</v>
      </c>
      <c r="AA101" s="6">
        <v>14</v>
      </c>
      <c r="AB101" s="1">
        <f t="shared" si="109"/>
        <v>0</v>
      </c>
      <c r="AC101" s="1">
        <f t="shared" si="110"/>
        <v>3</v>
      </c>
      <c r="AD101" s="1">
        <v>68</v>
      </c>
      <c r="AE101" s="1">
        <f t="shared" si="111"/>
        <v>5.5</v>
      </c>
      <c r="AF101" s="1">
        <f t="shared" si="96"/>
        <v>33</v>
      </c>
      <c r="AG101" s="1">
        <f t="shared" si="112"/>
        <v>63</v>
      </c>
      <c r="AH101" s="1">
        <f t="shared" si="97"/>
        <v>15</v>
      </c>
      <c r="AI101" s="9">
        <f t="shared" si="113"/>
        <v>187.5</v>
      </c>
      <c r="AJ101" t="s">
        <v>104</v>
      </c>
    </row>
    <row r="102" spans="1:36" x14ac:dyDescent="0.25">
      <c r="A102" t="s">
        <v>49</v>
      </c>
      <c r="B102" s="4" t="s">
        <v>46</v>
      </c>
      <c r="C102" s="49" t="s">
        <v>87</v>
      </c>
      <c r="D102" s="10" t="s">
        <v>21</v>
      </c>
      <c r="E102" s="6">
        <f t="shared" si="84"/>
        <v>0</v>
      </c>
      <c r="F102" s="6">
        <f t="shared" si="102"/>
        <v>3</v>
      </c>
      <c r="G102" s="6">
        <f t="shared" si="85"/>
        <v>12.35</v>
      </c>
      <c r="H102" s="6">
        <f t="shared" si="100"/>
        <v>5.3</v>
      </c>
      <c r="I102" s="6">
        <f t="shared" si="86"/>
        <v>4</v>
      </c>
      <c r="J102" s="6">
        <f t="shared" si="87"/>
        <v>14</v>
      </c>
      <c r="K102" s="6">
        <f t="shared" si="88"/>
        <v>1</v>
      </c>
      <c r="L102" s="1">
        <f t="shared" si="99"/>
        <v>0</v>
      </c>
      <c r="M102" s="1">
        <f t="shared" si="103"/>
        <v>3</v>
      </c>
      <c r="N102" s="1">
        <f t="shared" si="89"/>
        <v>51.5</v>
      </c>
      <c r="O102" s="1">
        <f t="shared" si="101"/>
        <v>6.5</v>
      </c>
      <c r="P102" s="1">
        <f t="shared" si="90"/>
        <v>4</v>
      </c>
      <c r="Q102" s="1">
        <f t="shared" si="91"/>
        <v>70</v>
      </c>
      <c r="R102" s="1">
        <f t="shared" si="92"/>
        <v>-1</v>
      </c>
      <c r="S102" s="46">
        <f t="shared" si="104"/>
        <v>134</v>
      </c>
      <c r="U102" s="6">
        <f t="shared" si="105"/>
        <v>0</v>
      </c>
      <c r="V102" s="6">
        <f t="shared" si="106"/>
        <v>3</v>
      </c>
      <c r="W102" s="6">
        <f>12+3.5/10</f>
        <v>12.35</v>
      </c>
      <c r="X102" s="6">
        <f t="shared" si="107"/>
        <v>5.3</v>
      </c>
      <c r="Y102" s="6">
        <f>9+4/6</f>
        <v>9.6666666666666661</v>
      </c>
      <c r="Z102" s="6">
        <v>14</v>
      </c>
      <c r="AA102" s="6">
        <v>14</v>
      </c>
      <c r="AB102" s="1">
        <f t="shared" si="109"/>
        <v>0</v>
      </c>
      <c r="AC102" s="1">
        <f t="shared" si="110"/>
        <v>3</v>
      </c>
      <c r="AD102" s="1">
        <f>48+7/2</f>
        <v>51.5</v>
      </c>
      <c r="AE102" s="1">
        <f t="shared" si="111"/>
        <v>6.5</v>
      </c>
      <c r="AF102" s="1">
        <f t="shared" si="96"/>
        <v>27</v>
      </c>
      <c r="AG102" s="1">
        <f t="shared" si="112"/>
        <v>70</v>
      </c>
      <c r="AH102" s="1">
        <f t="shared" si="97"/>
        <v>15</v>
      </c>
      <c r="AI102" s="9">
        <f t="shared" si="113"/>
        <v>173</v>
      </c>
      <c r="AJ102" t="s">
        <v>105</v>
      </c>
    </row>
    <row r="103" spans="1:36" x14ac:dyDescent="0.25">
      <c r="A103" t="s">
        <v>97</v>
      </c>
      <c r="B103" s="4" t="s">
        <v>46</v>
      </c>
      <c r="C103" s="49" t="s">
        <v>90</v>
      </c>
      <c r="D103" s="32" t="s">
        <v>83</v>
      </c>
      <c r="E103" s="6">
        <f t="shared" si="84"/>
        <v>0</v>
      </c>
      <c r="F103" s="6">
        <f t="shared" si="102"/>
        <v>3</v>
      </c>
      <c r="G103" s="6">
        <f t="shared" si="85"/>
        <v>13.35</v>
      </c>
      <c r="H103" s="6">
        <f t="shared" si="100"/>
        <v>4</v>
      </c>
      <c r="I103" s="6">
        <f t="shared" si="86"/>
        <v>3</v>
      </c>
      <c r="J103" s="6">
        <f t="shared" si="87"/>
        <v>13.363636363636363</v>
      </c>
      <c r="K103" s="6">
        <f t="shared" si="88"/>
        <v>3</v>
      </c>
      <c r="L103" s="1">
        <f t="shared" si="99"/>
        <v>0</v>
      </c>
      <c r="M103" s="1">
        <f t="shared" si="103"/>
        <v>3</v>
      </c>
      <c r="N103" s="1">
        <f t="shared" si="89"/>
        <v>61.5</v>
      </c>
      <c r="O103" s="1">
        <f t="shared" si="101"/>
        <v>3.5</v>
      </c>
      <c r="P103" s="1">
        <f t="shared" si="90"/>
        <v>2</v>
      </c>
      <c r="Q103" s="1">
        <f t="shared" si="91"/>
        <v>63</v>
      </c>
      <c r="R103" s="1">
        <f t="shared" si="92"/>
        <v>0</v>
      </c>
      <c r="S103" s="46">
        <f t="shared" si="104"/>
        <v>133</v>
      </c>
      <c r="U103" s="6">
        <f t="shared" si="105"/>
        <v>0</v>
      </c>
      <c r="V103" s="6">
        <f t="shared" si="106"/>
        <v>3</v>
      </c>
      <c r="W103" s="6">
        <f>13+3.5/10</f>
        <v>13.35</v>
      </c>
      <c r="X103" s="6">
        <f t="shared" si="107"/>
        <v>4</v>
      </c>
      <c r="Y103" s="6">
        <f>9+2/6</f>
        <v>9.3333333333333339</v>
      </c>
      <c r="Z103" s="6">
        <f>13+5/11-1/11</f>
        <v>13.363636363636363</v>
      </c>
      <c r="AA103" s="6">
        <v>14</v>
      </c>
      <c r="AB103" s="1">
        <f t="shared" si="109"/>
        <v>0</v>
      </c>
      <c r="AC103" s="1">
        <f t="shared" si="110"/>
        <v>3</v>
      </c>
      <c r="AD103" s="1">
        <f>58+3.5</f>
        <v>61.5</v>
      </c>
      <c r="AE103" s="1">
        <f t="shared" si="111"/>
        <v>3.5</v>
      </c>
      <c r="AF103" s="1">
        <f t="shared" si="96"/>
        <v>25</v>
      </c>
      <c r="AG103" s="1">
        <f t="shared" si="112"/>
        <v>63</v>
      </c>
      <c r="AH103" s="1">
        <f t="shared" si="97"/>
        <v>16</v>
      </c>
      <c r="AI103" s="9">
        <f t="shared" si="113"/>
        <v>172</v>
      </c>
      <c r="AJ103" t="s">
        <v>105</v>
      </c>
    </row>
  </sheetData>
  <conditionalFormatting sqref="E2:K15">
    <cfRule type="colorScale" priority="37">
      <colorScale>
        <cfvo type="min"/>
        <cfvo type="max"/>
        <color rgb="FFFCFCFF"/>
        <color rgb="FF63BE7B"/>
      </colorScale>
    </cfRule>
  </conditionalFormatting>
  <conditionalFormatting sqref="L2:R15">
    <cfRule type="colorScale" priority="38">
      <colorScale>
        <cfvo type="min"/>
        <cfvo type="max"/>
        <color rgb="FFFCFCFF"/>
        <color rgb="FF63BE7B"/>
      </colorScale>
    </cfRule>
  </conditionalFormatting>
  <conditionalFormatting sqref="S2:S15">
    <cfRule type="colorScale" priority="39">
      <colorScale>
        <cfvo type="min"/>
        <cfvo type="max"/>
        <color rgb="FFFCFCFF"/>
        <color rgb="FF63BE7B"/>
      </colorScale>
    </cfRule>
  </conditionalFormatting>
  <conditionalFormatting sqref="E18:K33">
    <cfRule type="colorScale" priority="34">
      <colorScale>
        <cfvo type="min"/>
        <cfvo type="max"/>
        <color rgb="FFFCFCFF"/>
        <color rgb="FF63BE7B"/>
      </colorScale>
    </cfRule>
  </conditionalFormatting>
  <conditionalFormatting sqref="L18:R33">
    <cfRule type="colorScale" priority="35">
      <colorScale>
        <cfvo type="min"/>
        <cfvo type="max"/>
        <color rgb="FFFCFCFF"/>
        <color rgb="FF63BE7B"/>
      </colorScale>
    </cfRule>
  </conditionalFormatting>
  <conditionalFormatting sqref="S18:S33">
    <cfRule type="colorScale" priority="36">
      <colorScale>
        <cfvo type="min"/>
        <cfvo type="max"/>
        <color rgb="FFFCFCFF"/>
        <color rgb="FF63BE7B"/>
      </colorScale>
    </cfRule>
  </conditionalFormatting>
  <conditionalFormatting sqref="U18:AA33">
    <cfRule type="colorScale" priority="31">
      <colorScale>
        <cfvo type="min"/>
        <cfvo type="max"/>
        <color rgb="FFFCFCFF"/>
        <color rgb="FF63BE7B"/>
      </colorScale>
    </cfRule>
  </conditionalFormatting>
  <conditionalFormatting sqref="AB18:AH33">
    <cfRule type="colorScale" priority="32">
      <colorScale>
        <cfvo type="min"/>
        <cfvo type="max"/>
        <color rgb="FFFCFCFF"/>
        <color rgb="FF63BE7B"/>
      </colorScale>
    </cfRule>
  </conditionalFormatting>
  <conditionalFormatting sqref="AI18:AI33">
    <cfRule type="colorScale" priority="33">
      <colorScale>
        <cfvo type="min"/>
        <cfvo type="max"/>
        <color rgb="FFFCFCFF"/>
        <color rgb="FF63BE7B"/>
      </colorScale>
    </cfRule>
  </conditionalFormatting>
  <conditionalFormatting sqref="E36:K51">
    <cfRule type="colorScale" priority="28">
      <colorScale>
        <cfvo type="min"/>
        <cfvo type="max"/>
        <color rgb="FFFCFCFF"/>
        <color rgb="FF63BE7B"/>
      </colorScale>
    </cfRule>
  </conditionalFormatting>
  <conditionalFormatting sqref="L36:R51">
    <cfRule type="colorScale" priority="29">
      <colorScale>
        <cfvo type="min"/>
        <cfvo type="max"/>
        <color rgb="FFFCFCFF"/>
        <color rgb="FF63BE7B"/>
      </colorScale>
    </cfRule>
  </conditionalFormatting>
  <conditionalFormatting sqref="S36:S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U36:AA51">
    <cfRule type="colorScale" priority="25">
      <colorScale>
        <cfvo type="min"/>
        <cfvo type="max"/>
        <color rgb="FFFCFCFF"/>
        <color rgb="FF63BE7B"/>
      </colorScale>
    </cfRule>
  </conditionalFormatting>
  <conditionalFormatting sqref="AB36:AH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I36:AI51">
    <cfRule type="colorScale" priority="27">
      <colorScale>
        <cfvo type="min"/>
        <cfvo type="max"/>
        <color rgb="FFFCFCFF"/>
        <color rgb="FF63BE7B"/>
      </colorScale>
    </cfRule>
  </conditionalFormatting>
  <conditionalFormatting sqref="E54:K69">
    <cfRule type="colorScale" priority="16">
      <colorScale>
        <cfvo type="min"/>
        <cfvo type="max"/>
        <color rgb="FFFCFCFF"/>
        <color rgb="FF63BE7B"/>
      </colorScale>
    </cfRule>
  </conditionalFormatting>
  <conditionalFormatting sqref="L54:R69">
    <cfRule type="colorScale" priority="17">
      <colorScale>
        <cfvo type="min"/>
        <cfvo type="max"/>
        <color rgb="FFFCFCFF"/>
        <color rgb="FF63BE7B"/>
      </colorScale>
    </cfRule>
  </conditionalFormatting>
  <conditionalFormatting sqref="S54:S69">
    <cfRule type="colorScale" priority="18">
      <colorScale>
        <cfvo type="min"/>
        <cfvo type="max"/>
        <color rgb="FFFCFCFF"/>
        <color rgb="FF63BE7B"/>
      </colorScale>
    </cfRule>
  </conditionalFormatting>
  <conditionalFormatting sqref="U54:AA69">
    <cfRule type="colorScale" priority="13">
      <colorScale>
        <cfvo type="min"/>
        <cfvo type="max"/>
        <color rgb="FFFCFCFF"/>
        <color rgb="FF63BE7B"/>
      </colorScale>
    </cfRule>
  </conditionalFormatting>
  <conditionalFormatting sqref="AB54:AH69">
    <cfRule type="colorScale" priority="14">
      <colorScale>
        <cfvo type="min"/>
        <cfvo type="max"/>
        <color rgb="FFFCFCFF"/>
        <color rgb="FF63BE7B"/>
      </colorScale>
    </cfRule>
  </conditionalFormatting>
  <conditionalFormatting sqref="AI54:AI69">
    <cfRule type="colorScale" priority="15">
      <colorScale>
        <cfvo type="min"/>
        <cfvo type="max"/>
        <color rgb="FFFCFCFF"/>
        <color rgb="FF63BE7B"/>
      </colorScale>
    </cfRule>
  </conditionalFormatting>
  <conditionalFormatting sqref="E72:K86">
    <cfRule type="colorScale" priority="98">
      <colorScale>
        <cfvo type="min"/>
        <cfvo type="max"/>
        <color rgb="FFFCFCFF"/>
        <color rgb="FF63BE7B"/>
      </colorScale>
    </cfRule>
  </conditionalFormatting>
  <conditionalFormatting sqref="L72:R86">
    <cfRule type="colorScale" priority="100">
      <colorScale>
        <cfvo type="min"/>
        <cfvo type="max"/>
        <color rgb="FFFCFCFF"/>
        <color rgb="FF63BE7B"/>
      </colorScale>
    </cfRule>
  </conditionalFormatting>
  <conditionalFormatting sqref="S72:S86">
    <cfRule type="colorScale" priority="102">
      <colorScale>
        <cfvo type="min"/>
        <cfvo type="max"/>
        <color rgb="FFFCFCFF"/>
        <color rgb="FF63BE7B"/>
      </colorScale>
    </cfRule>
  </conditionalFormatting>
  <conditionalFormatting sqref="U72:AA86">
    <cfRule type="colorScale" priority="104">
      <colorScale>
        <cfvo type="min"/>
        <cfvo type="max"/>
        <color rgb="FFFCFCFF"/>
        <color rgb="FF63BE7B"/>
      </colorScale>
    </cfRule>
  </conditionalFormatting>
  <conditionalFormatting sqref="AB72:AH86">
    <cfRule type="colorScale" priority="106">
      <colorScale>
        <cfvo type="min"/>
        <cfvo type="max"/>
        <color rgb="FFFCFCFF"/>
        <color rgb="FF63BE7B"/>
      </colorScale>
    </cfRule>
  </conditionalFormatting>
  <conditionalFormatting sqref="AI72:AI86">
    <cfRule type="colorScale" priority="108">
      <colorScale>
        <cfvo type="min"/>
        <cfvo type="max"/>
        <color rgb="FFFCFCFF"/>
        <color rgb="FF63BE7B"/>
      </colorScale>
    </cfRule>
  </conditionalFormatting>
  <conditionalFormatting sqref="E89:K103">
    <cfRule type="colorScale" priority="1">
      <colorScale>
        <cfvo type="min"/>
        <cfvo type="max"/>
        <color rgb="FFFCFCFF"/>
        <color rgb="FF63BE7B"/>
      </colorScale>
    </cfRule>
  </conditionalFormatting>
  <conditionalFormatting sqref="L89:R103">
    <cfRule type="colorScale" priority="2">
      <colorScale>
        <cfvo type="min"/>
        <cfvo type="max"/>
        <color rgb="FFFCFCFF"/>
        <color rgb="FF63BE7B"/>
      </colorScale>
    </cfRule>
  </conditionalFormatting>
  <conditionalFormatting sqref="S89:S103">
    <cfRule type="colorScale" priority="3">
      <colorScale>
        <cfvo type="min"/>
        <cfvo type="max"/>
        <color rgb="FFFCFCFF"/>
        <color rgb="FF63BE7B"/>
      </colorScale>
    </cfRule>
  </conditionalFormatting>
  <conditionalFormatting sqref="U89:AA103">
    <cfRule type="colorScale" priority="4">
      <colorScale>
        <cfvo type="min"/>
        <cfvo type="max"/>
        <color rgb="FFFCFCFF"/>
        <color rgb="FF63BE7B"/>
      </colorScale>
    </cfRule>
  </conditionalFormatting>
  <conditionalFormatting sqref="AB89:AH103">
    <cfRule type="colorScale" priority="5">
      <colorScale>
        <cfvo type="min"/>
        <cfvo type="max"/>
        <color rgb="FFFCFCFF"/>
        <color rgb="FF63BE7B"/>
      </colorScale>
    </cfRule>
  </conditionalFormatting>
  <conditionalFormatting sqref="AI89:AI103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3BB6-105C-496D-B818-9E32BD07DF82}">
  <sheetPr>
    <tabColor theme="7" tint="0.59999389629810485"/>
  </sheetPr>
  <dimension ref="A1:AL83"/>
  <sheetViews>
    <sheetView topLeftCell="A55" workbookViewId="0">
      <selection activeCell="G59" sqref="G59"/>
    </sheetView>
  </sheetViews>
  <sheetFormatPr baseColWidth="10" defaultRowHeight="15" x14ac:dyDescent="0.25"/>
  <cols>
    <col min="1" max="1" width="5.140625" bestFit="1" customWidth="1"/>
    <col min="2" max="2" width="8.85546875" bestFit="1" customWidth="1"/>
    <col min="3" max="3" width="18.7109375" style="1" bestFit="1" customWidth="1"/>
    <col min="4" max="11" width="4.57031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5.5703125" customWidth="1"/>
    <col min="21" max="27" width="4.28515625" customWidth="1"/>
    <col min="28" max="28" width="5.5703125" bestFit="1" customWidth="1"/>
    <col min="29" max="29" width="5.7109375" bestFit="1" customWidth="1"/>
    <col min="30" max="30" width="5.28515625" bestFit="1" customWidth="1"/>
    <col min="31" max="31" width="5.5703125" bestFit="1" customWidth="1"/>
    <col min="32" max="32" width="5.42578125" bestFit="1" customWidth="1"/>
    <col min="33" max="34" width="5.7109375" bestFit="1" customWidth="1"/>
    <col min="35" max="35" width="9.140625" bestFit="1" customWidth="1"/>
  </cols>
  <sheetData>
    <row r="1" spans="1:19" x14ac:dyDescent="0.25">
      <c r="A1" s="3" t="s">
        <v>1</v>
      </c>
      <c r="B1" s="3" t="s">
        <v>2</v>
      </c>
      <c r="C1" s="3" t="s">
        <v>78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25">
      <c r="A2" t="s">
        <v>19</v>
      </c>
      <c r="B2" s="4" t="s">
        <v>20</v>
      </c>
      <c r="C2" s="45"/>
      <c r="D2" s="5" t="s">
        <v>21</v>
      </c>
      <c r="E2" s="6">
        <v>16</v>
      </c>
      <c r="F2" s="7">
        <v>12</v>
      </c>
      <c r="G2" s="6">
        <v>0</v>
      </c>
      <c r="H2" s="7">
        <v>0</v>
      </c>
      <c r="I2" s="6">
        <v>7</v>
      </c>
      <c r="J2" s="7">
        <v>0</v>
      </c>
      <c r="K2" s="6">
        <v>19</v>
      </c>
      <c r="L2" s="1">
        <v>62</v>
      </c>
      <c r="M2" s="1">
        <v>56</v>
      </c>
      <c r="N2" s="1">
        <v>0</v>
      </c>
      <c r="O2" s="8">
        <v>0</v>
      </c>
      <c r="P2" s="8">
        <v>14</v>
      </c>
      <c r="Q2" s="8">
        <v>0</v>
      </c>
      <c r="R2" s="8">
        <v>33</v>
      </c>
      <c r="S2" s="9">
        <f>SUM(L2:R2)</f>
        <v>165</v>
      </c>
    </row>
    <row r="3" spans="1:19" x14ac:dyDescent="0.25">
      <c r="A3" t="s">
        <v>22</v>
      </c>
      <c r="B3" s="4" t="s">
        <v>23</v>
      </c>
      <c r="C3" s="45"/>
      <c r="D3" s="10" t="s">
        <v>21</v>
      </c>
      <c r="E3" s="11">
        <v>0</v>
      </c>
      <c r="F3" s="12">
        <v>14</v>
      </c>
      <c r="G3" s="11">
        <v>2</v>
      </c>
      <c r="H3" s="12">
        <v>15</v>
      </c>
      <c r="I3" s="11">
        <v>7</v>
      </c>
      <c r="J3" s="12">
        <v>2</v>
      </c>
      <c r="K3" s="11">
        <v>19</v>
      </c>
      <c r="L3" s="1">
        <v>0</v>
      </c>
      <c r="M3" s="1">
        <v>79</v>
      </c>
      <c r="N3" s="1">
        <v>0</v>
      </c>
      <c r="O3" s="1">
        <v>55.5</v>
      </c>
      <c r="P3" s="1">
        <v>14</v>
      </c>
      <c r="Q3" s="1">
        <v>0</v>
      </c>
      <c r="R3" s="1">
        <v>33</v>
      </c>
      <c r="S3" s="9">
        <f t="shared" ref="S3:S12" si="0">SUM(L3:R3)</f>
        <v>181.5</v>
      </c>
    </row>
    <row r="4" spans="1:19" x14ac:dyDescent="0.25">
      <c r="A4" t="s">
        <v>25</v>
      </c>
      <c r="B4" s="4" t="s">
        <v>23</v>
      </c>
      <c r="C4" s="45"/>
      <c r="D4" s="10" t="s">
        <v>21</v>
      </c>
      <c r="E4" s="11">
        <v>0</v>
      </c>
      <c r="F4" s="12">
        <v>14</v>
      </c>
      <c r="G4" s="11">
        <v>2</v>
      </c>
      <c r="H4" s="12">
        <v>15</v>
      </c>
      <c r="I4" s="11">
        <v>7</v>
      </c>
      <c r="J4" s="12">
        <v>2</v>
      </c>
      <c r="K4" s="11">
        <v>19</v>
      </c>
      <c r="L4" s="1">
        <v>0</v>
      </c>
      <c r="M4" s="1">
        <v>79</v>
      </c>
      <c r="N4" s="1">
        <v>0</v>
      </c>
      <c r="O4" s="1">
        <v>55.5</v>
      </c>
      <c r="P4" s="1">
        <v>14</v>
      </c>
      <c r="Q4" s="1">
        <v>0</v>
      </c>
      <c r="R4" s="1">
        <v>33</v>
      </c>
      <c r="S4" s="9">
        <f t="shared" si="0"/>
        <v>181.5</v>
      </c>
    </row>
    <row r="5" spans="1:19" x14ac:dyDescent="0.25">
      <c r="A5" t="s">
        <v>26</v>
      </c>
      <c r="B5" s="4" t="s">
        <v>27</v>
      </c>
      <c r="C5" s="45"/>
      <c r="D5" s="15" t="s">
        <v>28</v>
      </c>
      <c r="E5" s="11">
        <v>0</v>
      </c>
      <c r="F5" s="12">
        <v>15</v>
      </c>
      <c r="G5" s="11">
        <v>14</v>
      </c>
      <c r="H5" s="12">
        <v>2</v>
      </c>
      <c r="I5" s="11">
        <v>7</v>
      </c>
      <c r="J5" s="12">
        <v>2</v>
      </c>
      <c r="K5" s="11">
        <v>14</v>
      </c>
      <c r="L5" s="1">
        <v>0</v>
      </c>
      <c r="M5" s="1">
        <v>95</v>
      </c>
      <c r="N5" s="1">
        <v>68</v>
      </c>
      <c r="O5" s="1">
        <v>0</v>
      </c>
      <c r="P5" s="1">
        <v>14</v>
      </c>
      <c r="Q5" s="1">
        <v>0</v>
      </c>
      <c r="R5" s="1">
        <v>16</v>
      </c>
      <c r="S5" s="9">
        <f t="shared" si="0"/>
        <v>193</v>
      </c>
    </row>
    <row r="6" spans="1:19" x14ac:dyDescent="0.25">
      <c r="A6" t="s">
        <v>29</v>
      </c>
      <c r="B6" s="4" t="s">
        <v>27</v>
      </c>
      <c r="C6" s="45"/>
      <c r="D6" s="10" t="s">
        <v>21</v>
      </c>
      <c r="E6" s="11">
        <v>0</v>
      </c>
      <c r="F6" s="12">
        <v>15</v>
      </c>
      <c r="G6" s="11">
        <v>14</v>
      </c>
      <c r="H6" s="12">
        <v>2</v>
      </c>
      <c r="I6" s="11">
        <v>7</v>
      </c>
      <c r="J6" s="12">
        <v>2</v>
      </c>
      <c r="K6" s="11">
        <v>14</v>
      </c>
      <c r="L6" s="1">
        <v>0</v>
      </c>
      <c r="M6" s="1">
        <v>95</v>
      </c>
      <c r="N6" s="1">
        <v>68</v>
      </c>
      <c r="O6" s="1">
        <v>0</v>
      </c>
      <c r="P6" s="1">
        <v>14</v>
      </c>
      <c r="Q6" s="1">
        <v>0</v>
      </c>
      <c r="R6" s="1">
        <v>16</v>
      </c>
      <c r="S6" s="9">
        <f t="shared" si="0"/>
        <v>193</v>
      </c>
    </row>
    <row r="7" spans="1:19" x14ac:dyDescent="0.25">
      <c r="A7" t="s">
        <v>32</v>
      </c>
      <c r="B7" s="4" t="s">
        <v>33</v>
      </c>
      <c r="C7" s="45"/>
      <c r="D7" s="16" t="s">
        <v>34</v>
      </c>
      <c r="E7" s="11">
        <v>0</v>
      </c>
      <c r="F7" s="12">
        <v>10</v>
      </c>
      <c r="G7" s="11">
        <v>15</v>
      </c>
      <c r="H7" s="12">
        <v>2</v>
      </c>
      <c r="I7" s="11">
        <v>11</v>
      </c>
      <c r="J7" s="12">
        <v>7</v>
      </c>
      <c r="K7" s="11">
        <v>14</v>
      </c>
      <c r="L7" s="1">
        <v>0</v>
      </c>
      <c r="M7" s="1">
        <v>37</v>
      </c>
      <c r="N7" s="1">
        <v>81</v>
      </c>
      <c r="O7" s="1">
        <v>0</v>
      </c>
      <c r="P7" s="1">
        <v>36</v>
      </c>
      <c r="Q7" s="1">
        <v>16</v>
      </c>
      <c r="R7" s="1">
        <v>16</v>
      </c>
      <c r="S7" s="9">
        <f t="shared" si="0"/>
        <v>186</v>
      </c>
    </row>
    <row r="8" spans="1:19" x14ac:dyDescent="0.25">
      <c r="A8" t="s">
        <v>36</v>
      </c>
      <c r="B8" s="4" t="s">
        <v>33</v>
      </c>
      <c r="C8" s="45"/>
      <c r="D8" s="16" t="s">
        <v>34</v>
      </c>
      <c r="E8" s="11">
        <v>0</v>
      </c>
      <c r="F8" s="12">
        <v>10</v>
      </c>
      <c r="G8" s="11">
        <v>15</v>
      </c>
      <c r="H8" s="12">
        <v>2</v>
      </c>
      <c r="I8" s="11">
        <v>11</v>
      </c>
      <c r="J8" s="12">
        <v>7</v>
      </c>
      <c r="K8" s="11">
        <v>14</v>
      </c>
      <c r="L8" s="1">
        <v>0</v>
      </c>
      <c r="M8" s="1">
        <v>37</v>
      </c>
      <c r="N8" s="1">
        <v>81</v>
      </c>
      <c r="O8" s="1">
        <v>0</v>
      </c>
      <c r="P8" s="1">
        <v>36</v>
      </c>
      <c r="Q8" s="1">
        <v>16</v>
      </c>
      <c r="R8" s="1">
        <v>16</v>
      </c>
      <c r="S8" s="9">
        <f t="shared" si="0"/>
        <v>186</v>
      </c>
    </row>
    <row r="9" spans="1:19" x14ac:dyDescent="0.25">
      <c r="A9" t="s">
        <v>39</v>
      </c>
      <c r="B9" s="4" t="s">
        <v>33</v>
      </c>
      <c r="C9" s="45"/>
      <c r="D9" s="16" t="s">
        <v>34</v>
      </c>
      <c r="E9" s="11">
        <v>0</v>
      </c>
      <c r="F9" s="12">
        <v>10</v>
      </c>
      <c r="G9" s="11">
        <v>15</v>
      </c>
      <c r="H9" s="12">
        <v>2</v>
      </c>
      <c r="I9" s="11">
        <v>11</v>
      </c>
      <c r="J9" s="12">
        <v>7</v>
      </c>
      <c r="K9" s="11">
        <v>14</v>
      </c>
      <c r="L9" s="1">
        <v>0</v>
      </c>
      <c r="M9" s="1">
        <v>37</v>
      </c>
      <c r="N9" s="1">
        <v>81</v>
      </c>
      <c r="O9" s="1">
        <v>0</v>
      </c>
      <c r="P9" s="1">
        <v>36</v>
      </c>
      <c r="Q9" s="1">
        <v>16</v>
      </c>
      <c r="R9" s="1">
        <v>16</v>
      </c>
      <c r="S9" s="9">
        <f t="shared" si="0"/>
        <v>186</v>
      </c>
    </row>
    <row r="10" spans="1:19" x14ac:dyDescent="0.25">
      <c r="A10" t="s">
        <v>40</v>
      </c>
      <c r="B10" s="4" t="s">
        <v>41</v>
      </c>
      <c r="C10" s="45"/>
      <c r="D10" s="32" t="s">
        <v>83</v>
      </c>
      <c r="E10" s="11">
        <v>0</v>
      </c>
      <c r="F10" s="12">
        <v>7</v>
      </c>
      <c r="G10" s="11">
        <v>14</v>
      </c>
      <c r="H10" s="12">
        <v>15</v>
      </c>
      <c r="I10" s="11">
        <v>10</v>
      </c>
      <c r="J10" s="12">
        <v>2</v>
      </c>
      <c r="K10" s="11">
        <v>14</v>
      </c>
      <c r="L10" s="1">
        <v>0</v>
      </c>
      <c r="M10" s="1">
        <v>18</v>
      </c>
      <c r="N10" s="1">
        <v>68</v>
      </c>
      <c r="O10" s="1">
        <v>55.5</v>
      </c>
      <c r="P10" s="1">
        <v>29</v>
      </c>
      <c r="Q10" s="1">
        <v>0</v>
      </c>
      <c r="R10" s="1">
        <v>16</v>
      </c>
      <c r="S10" s="9">
        <f t="shared" si="0"/>
        <v>186.5</v>
      </c>
    </row>
    <row r="11" spans="1:19" x14ac:dyDescent="0.25">
      <c r="A11" t="s">
        <v>44</v>
      </c>
      <c r="B11" s="4" t="s">
        <v>41</v>
      </c>
      <c r="C11" s="45"/>
      <c r="D11" s="32" t="s">
        <v>83</v>
      </c>
      <c r="E11" s="6">
        <v>0</v>
      </c>
      <c r="F11" s="7">
        <v>7</v>
      </c>
      <c r="G11" s="6">
        <v>14</v>
      </c>
      <c r="H11" s="7">
        <v>15</v>
      </c>
      <c r="I11" s="6">
        <v>10</v>
      </c>
      <c r="J11" s="7">
        <v>2</v>
      </c>
      <c r="K11" s="6">
        <v>14</v>
      </c>
      <c r="L11" s="1">
        <v>0</v>
      </c>
      <c r="M11" s="1">
        <v>18</v>
      </c>
      <c r="N11" s="1">
        <v>68</v>
      </c>
      <c r="O11" s="1">
        <v>55.5</v>
      </c>
      <c r="P11" s="1">
        <v>29</v>
      </c>
      <c r="Q11" s="1">
        <v>0</v>
      </c>
      <c r="R11" s="1">
        <v>16</v>
      </c>
      <c r="S11" s="9">
        <f t="shared" si="0"/>
        <v>186.5</v>
      </c>
    </row>
    <row r="12" spans="1:19" x14ac:dyDescent="0.25">
      <c r="A12" t="s">
        <v>45</v>
      </c>
      <c r="B12" s="4" t="s">
        <v>46</v>
      </c>
      <c r="C12" s="45"/>
      <c r="D12" s="16" t="s">
        <v>34</v>
      </c>
      <c r="E12" s="6">
        <v>0</v>
      </c>
      <c r="F12" s="12">
        <v>2</v>
      </c>
      <c r="G12" s="11">
        <v>14</v>
      </c>
      <c r="H12" s="12">
        <v>7</v>
      </c>
      <c r="I12" s="11">
        <v>12</v>
      </c>
      <c r="J12" s="12">
        <v>13</v>
      </c>
      <c r="K12" s="11">
        <v>14</v>
      </c>
      <c r="L12" s="1">
        <v>0</v>
      </c>
      <c r="M12" s="1">
        <v>0</v>
      </c>
      <c r="N12" s="1">
        <v>68</v>
      </c>
      <c r="O12" s="1">
        <v>10.5</v>
      </c>
      <c r="P12" s="1">
        <v>43</v>
      </c>
      <c r="Q12" s="1">
        <v>59</v>
      </c>
      <c r="R12" s="1">
        <v>16</v>
      </c>
      <c r="S12" s="9">
        <f t="shared" si="0"/>
        <v>196.5</v>
      </c>
    </row>
    <row r="13" spans="1:19" x14ac:dyDescent="0.25">
      <c r="A13" t="s">
        <v>47</v>
      </c>
      <c r="B13" s="4" t="s">
        <v>46</v>
      </c>
      <c r="C13" s="45"/>
      <c r="D13" s="16" t="s">
        <v>34</v>
      </c>
      <c r="E13" s="11">
        <v>0</v>
      </c>
      <c r="F13" s="12">
        <v>2</v>
      </c>
      <c r="G13" s="11">
        <v>14</v>
      </c>
      <c r="H13" s="12">
        <v>7</v>
      </c>
      <c r="I13" s="11">
        <v>12</v>
      </c>
      <c r="J13" s="12">
        <v>13</v>
      </c>
      <c r="K13" s="11">
        <v>14</v>
      </c>
      <c r="L13" s="1">
        <v>0</v>
      </c>
      <c r="M13" s="1">
        <v>0</v>
      </c>
      <c r="N13" s="1">
        <v>68</v>
      </c>
      <c r="O13" s="1">
        <v>10.5</v>
      </c>
      <c r="P13" s="1">
        <v>43</v>
      </c>
      <c r="Q13" s="1">
        <v>59</v>
      </c>
      <c r="R13" s="1">
        <v>16</v>
      </c>
      <c r="S13" s="9">
        <f>SUM(L13:R13)</f>
        <v>196.5</v>
      </c>
    </row>
    <row r="14" spans="1:19" x14ac:dyDescent="0.25">
      <c r="A14" t="s">
        <v>48</v>
      </c>
      <c r="B14" s="4" t="s">
        <v>46</v>
      </c>
      <c r="C14" s="45"/>
      <c r="D14" s="16" t="s">
        <v>34</v>
      </c>
      <c r="E14" s="11">
        <v>0</v>
      </c>
      <c r="F14" s="12">
        <v>2</v>
      </c>
      <c r="G14" s="11">
        <v>14</v>
      </c>
      <c r="H14" s="12">
        <v>7</v>
      </c>
      <c r="I14" s="11">
        <v>12</v>
      </c>
      <c r="J14" s="12">
        <v>13</v>
      </c>
      <c r="K14" s="11">
        <v>14</v>
      </c>
      <c r="L14" s="1">
        <v>0</v>
      </c>
      <c r="M14" s="1">
        <v>0</v>
      </c>
      <c r="N14" s="1">
        <v>68</v>
      </c>
      <c r="O14" s="1">
        <v>10.5</v>
      </c>
      <c r="P14" s="1">
        <v>43</v>
      </c>
      <c r="Q14" s="1">
        <v>59</v>
      </c>
      <c r="R14" s="1">
        <v>16</v>
      </c>
      <c r="S14" s="9">
        <f t="shared" ref="S14:S15" si="1">SUM(L14:R14)</f>
        <v>196.5</v>
      </c>
    </row>
    <row r="15" spans="1:19" x14ac:dyDescent="0.25">
      <c r="A15" t="s">
        <v>49</v>
      </c>
      <c r="B15" s="4" t="s">
        <v>46</v>
      </c>
      <c r="C15" s="45"/>
      <c r="D15" s="15" t="s">
        <v>28</v>
      </c>
      <c r="E15" s="11">
        <v>0</v>
      </c>
      <c r="F15" s="12">
        <v>2</v>
      </c>
      <c r="G15" s="11">
        <v>14</v>
      </c>
      <c r="H15" s="12">
        <v>7</v>
      </c>
      <c r="I15" s="11">
        <v>12</v>
      </c>
      <c r="J15" s="12">
        <v>13</v>
      </c>
      <c r="K15" s="11">
        <v>14</v>
      </c>
      <c r="L15" s="1">
        <v>0</v>
      </c>
      <c r="M15" s="1">
        <v>0</v>
      </c>
      <c r="N15" s="1">
        <v>68</v>
      </c>
      <c r="O15" s="1">
        <v>10.5</v>
      </c>
      <c r="P15" s="1">
        <v>43</v>
      </c>
      <c r="Q15" s="1">
        <v>59</v>
      </c>
      <c r="R15" s="1">
        <v>16</v>
      </c>
      <c r="S15" s="9">
        <f t="shared" si="1"/>
        <v>196.5</v>
      </c>
    </row>
    <row r="17" spans="1:38" hidden="1" x14ac:dyDescent="0.25">
      <c r="A17" s="3" t="s">
        <v>1</v>
      </c>
      <c r="B17" s="3" t="s">
        <v>2</v>
      </c>
      <c r="C17" s="3" t="s">
        <v>78</v>
      </c>
      <c r="D17" s="3" t="s">
        <v>3</v>
      </c>
      <c r="E17" s="3" t="s">
        <v>4</v>
      </c>
      <c r="F17" s="3" t="s">
        <v>5</v>
      </c>
      <c r="G17" s="3" t="s">
        <v>6</v>
      </c>
      <c r="H17" s="3" t="s">
        <v>7</v>
      </c>
      <c r="I17" s="3" t="s">
        <v>8</v>
      </c>
      <c r="J17" s="3" t="s">
        <v>9</v>
      </c>
      <c r="K17" s="3" t="s">
        <v>10</v>
      </c>
      <c r="L17" s="3" t="s">
        <v>11</v>
      </c>
      <c r="M17" s="3" t="s">
        <v>12</v>
      </c>
      <c r="N17" s="3" t="s">
        <v>13</v>
      </c>
      <c r="O17" s="3" t="s">
        <v>14</v>
      </c>
      <c r="P17" s="3" t="s">
        <v>15</v>
      </c>
      <c r="Q17" s="3" t="s">
        <v>16</v>
      </c>
      <c r="R17" s="3" t="s">
        <v>17</v>
      </c>
      <c r="S17" s="3" t="s">
        <v>18</v>
      </c>
      <c r="U17" s="3" t="s">
        <v>4</v>
      </c>
      <c r="V17" s="3" t="s">
        <v>5</v>
      </c>
      <c r="W17" s="3" t="s">
        <v>6</v>
      </c>
      <c r="X17" s="3" t="s">
        <v>7</v>
      </c>
      <c r="Y17" s="3" t="s">
        <v>8</v>
      </c>
      <c r="Z17" s="3" t="s">
        <v>9</v>
      </c>
      <c r="AA17" s="3" t="s">
        <v>10</v>
      </c>
      <c r="AB17" s="3" t="s">
        <v>11</v>
      </c>
      <c r="AC17" s="3" t="s">
        <v>12</v>
      </c>
      <c r="AD17" s="3" t="s">
        <v>13</v>
      </c>
      <c r="AE17" s="3" t="s">
        <v>14</v>
      </c>
      <c r="AF17" s="3" t="s">
        <v>15</v>
      </c>
      <c r="AG17" s="3" t="s">
        <v>16</v>
      </c>
      <c r="AH17" s="3" t="s">
        <v>17</v>
      </c>
      <c r="AI17" s="3" t="s">
        <v>18</v>
      </c>
    </row>
    <row r="18" spans="1:38" hidden="1" x14ac:dyDescent="0.25">
      <c r="A18" t="s">
        <v>19</v>
      </c>
      <c r="B18" s="4" t="s">
        <v>20</v>
      </c>
      <c r="C18" s="45"/>
      <c r="D18" s="5" t="s">
        <v>21</v>
      </c>
      <c r="E18" s="6">
        <v>2</v>
      </c>
      <c r="F18" s="7">
        <v>2</v>
      </c>
      <c r="G18" s="6">
        <v>0</v>
      </c>
      <c r="H18" s="7">
        <v>0</v>
      </c>
      <c r="I18" s="6">
        <v>2</v>
      </c>
      <c r="J18" s="7">
        <v>0</v>
      </c>
      <c r="K18" s="6">
        <v>2</v>
      </c>
      <c r="L18" s="1">
        <v>0</v>
      </c>
      <c r="M18" s="1">
        <v>0</v>
      </c>
      <c r="N18" s="1">
        <v>0</v>
      </c>
      <c r="O18" s="8">
        <v>0</v>
      </c>
      <c r="P18" s="8">
        <v>0</v>
      </c>
      <c r="Q18" s="8">
        <v>0</v>
      </c>
      <c r="R18" s="8">
        <v>0</v>
      </c>
      <c r="S18" s="46">
        <f>SUM(L18:R18)</f>
        <v>0</v>
      </c>
      <c r="U18" s="6">
        <v>2</v>
      </c>
      <c r="V18" s="7">
        <v>2</v>
      </c>
      <c r="W18" s="6">
        <v>0</v>
      </c>
      <c r="X18" s="7">
        <v>0</v>
      </c>
      <c r="Y18" s="6">
        <v>2</v>
      </c>
      <c r="Z18" s="7">
        <v>0</v>
      </c>
      <c r="AA18" s="6">
        <v>2</v>
      </c>
      <c r="AB18" s="1">
        <v>0</v>
      </c>
      <c r="AC18" s="1">
        <v>0</v>
      </c>
      <c r="AD18" s="1">
        <v>0</v>
      </c>
      <c r="AE18" s="8">
        <v>0</v>
      </c>
      <c r="AF18" s="8">
        <v>0</v>
      </c>
      <c r="AG18" s="8">
        <v>0</v>
      </c>
      <c r="AH18" s="8">
        <v>0</v>
      </c>
      <c r="AI18" s="9">
        <f>SUM(AB18:AH18)</f>
        <v>0</v>
      </c>
    </row>
    <row r="19" spans="1:38" hidden="1" x14ac:dyDescent="0.25">
      <c r="A19" t="s">
        <v>22</v>
      </c>
      <c r="B19" s="4" t="s">
        <v>23</v>
      </c>
      <c r="C19" s="45"/>
      <c r="D19" s="10" t="s">
        <v>21</v>
      </c>
      <c r="E19" s="11">
        <v>0</v>
      </c>
      <c r="F19" s="12">
        <v>2</v>
      </c>
      <c r="G19" s="11">
        <v>2</v>
      </c>
      <c r="H19" s="12">
        <v>2</v>
      </c>
      <c r="I19" s="11">
        <v>2</v>
      </c>
      <c r="J19" s="12">
        <v>2</v>
      </c>
      <c r="K19" s="11">
        <v>2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46">
        <f t="shared" ref="S19:S33" si="2">SUM(L19:R19)</f>
        <v>0</v>
      </c>
      <c r="U19" s="11">
        <v>0</v>
      </c>
      <c r="V19" s="12">
        <v>2</v>
      </c>
      <c r="W19" s="11">
        <v>2</v>
      </c>
      <c r="X19" s="12">
        <v>2</v>
      </c>
      <c r="Y19" s="11">
        <v>2</v>
      </c>
      <c r="Z19" s="12">
        <v>2</v>
      </c>
      <c r="AA19" s="11">
        <v>2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9">
        <f t="shared" ref="AI19:AI33" si="3">SUM(AB19:AH19)</f>
        <v>0</v>
      </c>
      <c r="AK19" s="1" t="s">
        <v>99</v>
      </c>
      <c r="AL19" s="1" t="s">
        <v>100</v>
      </c>
    </row>
    <row r="20" spans="1:38" hidden="1" x14ac:dyDescent="0.25">
      <c r="A20" t="s">
        <v>25</v>
      </c>
      <c r="B20" s="4" t="s">
        <v>23</v>
      </c>
      <c r="C20" s="45"/>
      <c r="D20" s="10" t="s">
        <v>21</v>
      </c>
      <c r="E20" s="11">
        <v>0</v>
      </c>
      <c r="F20" s="12">
        <v>2</v>
      </c>
      <c r="G20" s="11">
        <v>2</v>
      </c>
      <c r="H20" s="12">
        <v>2</v>
      </c>
      <c r="I20" s="11">
        <v>2</v>
      </c>
      <c r="J20" s="12">
        <v>2</v>
      </c>
      <c r="K20" s="11">
        <v>2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46">
        <f t="shared" si="2"/>
        <v>0</v>
      </c>
      <c r="U20" s="11">
        <v>0</v>
      </c>
      <c r="V20" s="12">
        <v>2</v>
      </c>
      <c r="W20" s="11">
        <v>2</v>
      </c>
      <c r="X20" s="12">
        <v>2</v>
      </c>
      <c r="Y20" s="11">
        <v>2</v>
      </c>
      <c r="Z20" s="12">
        <v>2</v>
      </c>
      <c r="AA20" s="11">
        <v>2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9">
        <f t="shared" si="3"/>
        <v>0</v>
      </c>
      <c r="AK20" s="52" t="s">
        <v>23</v>
      </c>
      <c r="AL20" s="1">
        <v>2</v>
      </c>
    </row>
    <row r="21" spans="1:38" hidden="1" x14ac:dyDescent="0.25">
      <c r="A21" t="s">
        <v>26</v>
      </c>
      <c r="B21" s="4" t="s">
        <v>27</v>
      </c>
      <c r="C21" s="45"/>
      <c r="D21" s="15" t="s">
        <v>28</v>
      </c>
      <c r="E21" s="11">
        <v>0</v>
      </c>
      <c r="F21" s="12">
        <v>2</v>
      </c>
      <c r="G21" s="11">
        <v>2</v>
      </c>
      <c r="H21" s="12">
        <v>2</v>
      </c>
      <c r="I21" s="11">
        <v>2</v>
      </c>
      <c r="J21" s="12">
        <v>2</v>
      </c>
      <c r="K21" s="11">
        <v>2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46">
        <f t="shared" si="2"/>
        <v>0</v>
      </c>
      <c r="U21" s="11">
        <v>0</v>
      </c>
      <c r="V21" s="12">
        <v>2</v>
      </c>
      <c r="W21" s="11">
        <v>2</v>
      </c>
      <c r="X21" s="12">
        <v>2</v>
      </c>
      <c r="Y21" s="11">
        <v>2</v>
      </c>
      <c r="Z21" s="12">
        <v>2</v>
      </c>
      <c r="AA21" s="11">
        <v>2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9">
        <f t="shared" si="3"/>
        <v>0</v>
      </c>
    </row>
    <row r="22" spans="1:38" hidden="1" x14ac:dyDescent="0.25">
      <c r="A22" t="s">
        <v>29</v>
      </c>
      <c r="B22" s="4" t="s">
        <v>27</v>
      </c>
      <c r="C22" s="45"/>
      <c r="D22" s="10" t="s">
        <v>21</v>
      </c>
      <c r="E22" s="11">
        <v>0</v>
      </c>
      <c r="F22" s="12">
        <v>2</v>
      </c>
      <c r="G22" s="11">
        <v>2</v>
      </c>
      <c r="H22" s="12">
        <v>2</v>
      </c>
      <c r="I22" s="11">
        <v>2</v>
      </c>
      <c r="J22" s="12">
        <v>2</v>
      </c>
      <c r="K22" s="11">
        <v>2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46">
        <f t="shared" si="2"/>
        <v>0</v>
      </c>
      <c r="U22" s="11">
        <v>0</v>
      </c>
      <c r="V22" s="12">
        <v>2</v>
      </c>
      <c r="W22" s="11">
        <v>2</v>
      </c>
      <c r="X22" s="12">
        <v>2</v>
      </c>
      <c r="Y22" s="11">
        <v>2</v>
      </c>
      <c r="Z22" s="12">
        <v>2</v>
      </c>
      <c r="AA22" s="11">
        <v>2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9">
        <f t="shared" si="3"/>
        <v>0</v>
      </c>
    </row>
    <row r="23" spans="1:38" hidden="1" x14ac:dyDescent="0.25">
      <c r="A23" t="s">
        <v>32</v>
      </c>
      <c r="B23" s="4" t="s">
        <v>33</v>
      </c>
      <c r="C23" s="45"/>
      <c r="D23" s="16" t="s">
        <v>34</v>
      </c>
      <c r="E23" s="11">
        <v>0</v>
      </c>
      <c r="F23" s="12">
        <v>2</v>
      </c>
      <c r="G23" s="11">
        <v>2</v>
      </c>
      <c r="H23" s="12">
        <v>2</v>
      </c>
      <c r="I23" s="11">
        <v>2</v>
      </c>
      <c r="J23" s="12">
        <v>2</v>
      </c>
      <c r="K23" s="11">
        <v>2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46">
        <f t="shared" si="2"/>
        <v>0</v>
      </c>
      <c r="U23" s="11">
        <v>0</v>
      </c>
      <c r="V23" s="12">
        <v>2</v>
      </c>
      <c r="W23" s="11">
        <v>2</v>
      </c>
      <c r="X23" s="12">
        <v>2</v>
      </c>
      <c r="Y23" s="11">
        <v>2</v>
      </c>
      <c r="Z23" s="12">
        <v>2</v>
      </c>
      <c r="AA23" s="11">
        <v>2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9">
        <f t="shared" si="3"/>
        <v>0</v>
      </c>
    </row>
    <row r="24" spans="1:38" hidden="1" x14ac:dyDescent="0.25">
      <c r="A24" t="s">
        <v>36</v>
      </c>
      <c r="B24" s="4" t="s">
        <v>33</v>
      </c>
      <c r="C24" s="45"/>
      <c r="D24" s="16" t="s">
        <v>34</v>
      </c>
      <c r="E24" s="11">
        <v>0</v>
      </c>
      <c r="F24" s="12">
        <v>2</v>
      </c>
      <c r="G24" s="11">
        <v>2</v>
      </c>
      <c r="H24" s="12">
        <v>2</v>
      </c>
      <c r="I24" s="11">
        <v>2</v>
      </c>
      <c r="J24" s="12">
        <v>2</v>
      </c>
      <c r="K24" s="11">
        <v>2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46">
        <f t="shared" si="2"/>
        <v>0</v>
      </c>
      <c r="U24" s="11">
        <v>0</v>
      </c>
      <c r="V24" s="12">
        <v>2</v>
      </c>
      <c r="W24" s="11">
        <v>2</v>
      </c>
      <c r="X24" s="12">
        <v>2</v>
      </c>
      <c r="Y24" s="11">
        <v>2</v>
      </c>
      <c r="Z24" s="12">
        <v>2</v>
      </c>
      <c r="AA24" s="11">
        <v>2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9">
        <f t="shared" si="3"/>
        <v>0</v>
      </c>
    </row>
    <row r="25" spans="1:38" hidden="1" x14ac:dyDescent="0.25">
      <c r="A25" t="s">
        <v>39</v>
      </c>
      <c r="B25" s="4" t="s">
        <v>33</v>
      </c>
      <c r="C25" s="45"/>
      <c r="D25" s="16" t="s">
        <v>34</v>
      </c>
      <c r="E25" s="11">
        <v>0</v>
      </c>
      <c r="F25" s="12">
        <v>2</v>
      </c>
      <c r="G25" s="11">
        <v>2</v>
      </c>
      <c r="H25" s="12">
        <v>2</v>
      </c>
      <c r="I25" s="11">
        <v>2</v>
      </c>
      <c r="J25" s="12">
        <v>2</v>
      </c>
      <c r="K25" s="11">
        <v>2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46">
        <f t="shared" si="2"/>
        <v>0</v>
      </c>
      <c r="U25" s="11">
        <v>0</v>
      </c>
      <c r="V25" s="12">
        <v>2</v>
      </c>
      <c r="W25" s="11">
        <v>2</v>
      </c>
      <c r="X25" s="12">
        <v>2</v>
      </c>
      <c r="Y25" s="11">
        <v>2</v>
      </c>
      <c r="Z25" s="12">
        <v>2</v>
      </c>
      <c r="AA25" s="11">
        <v>2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9">
        <f t="shared" si="3"/>
        <v>0</v>
      </c>
    </row>
    <row r="26" spans="1:38" hidden="1" x14ac:dyDescent="0.25">
      <c r="A26" t="s">
        <v>40</v>
      </c>
      <c r="B26" s="4" t="s">
        <v>41</v>
      </c>
      <c r="C26" s="45"/>
      <c r="D26" s="32" t="s">
        <v>83</v>
      </c>
      <c r="E26" s="11">
        <v>0</v>
      </c>
      <c r="F26" s="12">
        <v>2</v>
      </c>
      <c r="G26" s="11">
        <v>2</v>
      </c>
      <c r="H26" s="12">
        <v>2</v>
      </c>
      <c r="I26" s="11">
        <v>2</v>
      </c>
      <c r="J26" s="12">
        <v>2</v>
      </c>
      <c r="K26" s="11">
        <v>2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46">
        <f t="shared" si="2"/>
        <v>0</v>
      </c>
      <c r="U26" s="11">
        <v>0</v>
      </c>
      <c r="V26" s="12">
        <v>2</v>
      </c>
      <c r="W26" s="11">
        <v>2</v>
      </c>
      <c r="X26" s="12">
        <v>2</v>
      </c>
      <c r="Y26" s="11">
        <v>2</v>
      </c>
      <c r="Z26" s="12">
        <v>2</v>
      </c>
      <c r="AA26" s="11">
        <v>2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9">
        <f t="shared" si="3"/>
        <v>0</v>
      </c>
    </row>
    <row r="27" spans="1:38" hidden="1" x14ac:dyDescent="0.25">
      <c r="A27" t="s">
        <v>44</v>
      </c>
      <c r="B27" s="4" t="s">
        <v>41</v>
      </c>
      <c r="C27" s="45"/>
      <c r="D27" s="32" t="s">
        <v>83</v>
      </c>
      <c r="E27" s="11">
        <v>0</v>
      </c>
      <c r="F27" s="12">
        <v>2</v>
      </c>
      <c r="G27" s="11">
        <v>2</v>
      </c>
      <c r="H27" s="12">
        <v>2</v>
      </c>
      <c r="I27" s="11">
        <v>2</v>
      </c>
      <c r="J27" s="12">
        <v>2</v>
      </c>
      <c r="K27" s="11">
        <v>2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46">
        <f t="shared" si="2"/>
        <v>0</v>
      </c>
      <c r="U27" s="11">
        <v>0</v>
      </c>
      <c r="V27" s="12">
        <v>2</v>
      </c>
      <c r="W27" s="11">
        <v>2</v>
      </c>
      <c r="X27" s="12">
        <v>2</v>
      </c>
      <c r="Y27" s="11">
        <v>2</v>
      </c>
      <c r="Z27" s="12">
        <v>2</v>
      </c>
      <c r="AA27" s="11">
        <v>2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9">
        <f t="shared" si="3"/>
        <v>0</v>
      </c>
    </row>
    <row r="28" spans="1:38" hidden="1" x14ac:dyDescent="0.25">
      <c r="A28" t="s">
        <v>45</v>
      </c>
      <c r="B28" s="4" t="s">
        <v>46</v>
      </c>
      <c r="C28" s="51" t="s">
        <v>85</v>
      </c>
      <c r="D28" s="15" t="s">
        <v>28</v>
      </c>
      <c r="E28" s="11">
        <v>0</v>
      </c>
      <c r="F28" s="12">
        <v>2</v>
      </c>
      <c r="G28" s="11">
        <v>6</v>
      </c>
      <c r="H28" s="12">
        <v>4.5</v>
      </c>
      <c r="I28" s="11">
        <v>7</v>
      </c>
      <c r="J28" s="12">
        <v>7</v>
      </c>
      <c r="K28" s="11">
        <v>0</v>
      </c>
      <c r="L28" s="1">
        <v>0</v>
      </c>
      <c r="M28" s="1">
        <v>0</v>
      </c>
      <c r="N28" s="1">
        <v>12</v>
      </c>
      <c r="O28" s="1">
        <v>4.5</v>
      </c>
      <c r="P28" s="1">
        <v>14</v>
      </c>
      <c r="Q28" s="1">
        <v>16</v>
      </c>
      <c r="R28" s="1">
        <v>-2</v>
      </c>
      <c r="S28" s="46">
        <f t="shared" si="2"/>
        <v>44.5</v>
      </c>
      <c r="U28" s="11">
        <v>0</v>
      </c>
      <c r="V28" s="12">
        <v>2</v>
      </c>
      <c r="W28" s="11">
        <v>6</v>
      </c>
      <c r="X28" s="12">
        <v>5</v>
      </c>
      <c r="Y28" s="11">
        <v>7</v>
      </c>
      <c r="Z28" s="12">
        <v>7</v>
      </c>
      <c r="AA28" s="11">
        <v>0</v>
      </c>
      <c r="AB28" s="1">
        <v>0</v>
      </c>
      <c r="AC28" s="1">
        <v>0</v>
      </c>
      <c r="AD28" s="1">
        <v>12</v>
      </c>
      <c r="AE28" s="1">
        <v>5.5</v>
      </c>
      <c r="AF28" s="1">
        <v>14</v>
      </c>
      <c r="AG28" s="1">
        <v>16</v>
      </c>
      <c r="AH28" s="1">
        <v>-2</v>
      </c>
      <c r="AI28" s="9">
        <f t="shared" si="3"/>
        <v>45.5</v>
      </c>
    </row>
    <row r="29" spans="1:38" hidden="1" x14ac:dyDescent="0.25">
      <c r="A29" t="s">
        <v>47</v>
      </c>
      <c r="B29" s="4" t="s">
        <v>46</v>
      </c>
      <c r="C29" s="51" t="s">
        <v>86</v>
      </c>
      <c r="D29" s="16" t="s">
        <v>34</v>
      </c>
      <c r="E29" s="11">
        <v>0</v>
      </c>
      <c r="F29" s="12">
        <v>3</v>
      </c>
      <c r="G29" s="11">
        <v>5</v>
      </c>
      <c r="H29" s="12">
        <v>4.5</v>
      </c>
      <c r="I29" s="11">
        <v>6</v>
      </c>
      <c r="J29" s="12">
        <v>7.2</v>
      </c>
      <c r="K29" s="11">
        <v>1</v>
      </c>
      <c r="L29" s="1">
        <v>0</v>
      </c>
      <c r="M29" s="1">
        <v>3</v>
      </c>
      <c r="N29" s="1">
        <v>9</v>
      </c>
      <c r="O29" s="1">
        <v>4.5</v>
      </c>
      <c r="P29" s="1">
        <v>10</v>
      </c>
      <c r="Q29" s="1">
        <v>17</v>
      </c>
      <c r="R29" s="1">
        <v>-1</v>
      </c>
      <c r="S29" s="46">
        <f t="shared" si="2"/>
        <v>42.5</v>
      </c>
      <c r="U29" s="11">
        <v>0</v>
      </c>
      <c r="V29" s="12">
        <v>3</v>
      </c>
      <c r="W29" s="11">
        <v>5</v>
      </c>
      <c r="X29" s="12">
        <v>5</v>
      </c>
      <c r="Y29" s="11">
        <v>6</v>
      </c>
      <c r="Z29" s="12">
        <v>7.2</v>
      </c>
      <c r="AA29" s="11">
        <v>1</v>
      </c>
      <c r="AB29" s="1">
        <v>0</v>
      </c>
      <c r="AC29" s="1">
        <v>3</v>
      </c>
      <c r="AD29" s="1">
        <v>9</v>
      </c>
      <c r="AE29" s="1">
        <v>5.5</v>
      </c>
      <c r="AF29" s="1">
        <v>10</v>
      </c>
      <c r="AG29" s="1">
        <v>17</v>
      </c>
      <c r="AH29" s="1">
        <v>-1</v>
      </c>
      <c r="AI29" s="9">
        <f t="shared" si="3"/>
        <v>43.5</v>
      </c>
    </row>
    <row r="30" spans="1:38" hidden="1" x14ac:dyDescent="0.25">
      <c r="A30" t="s">
        <v>48</v>
      </c>
      <c r="B30" s="4" t="s">
        <v>46</v>
      </c>
      <c r="C30" s="51" t="s">
        <v>87</v>
      </c>
      <c r="D30" s="10" t="s">
        <v>21</v>
      </c>
      <c r="E30" s="11">
        <v>0</v>
      </c>
      <c r="F30" s="12">
        <v>3</v>
      </c>
      <c r="G30" s="11">
        <v>4</v>
      </c>
      <c r="H30" s="12">
        <v>5</v>
      </c>
      <c r="I30" s="11">
        <v>4</v>
      </c>
      <c r="J30" s="12">
        <v>8.5</v>
      </c>
      <c r="K30" s="11">
        <v>1</v>
      </c>
      <c r="L30" s="1">
        <v>0</v>
      </c>
      <c r="M30" s="1">
        <v>3</v>
      </c>
      <c r="N30" s="1">
        <v>6</v>
      </c>
      <c r="O30" s="1">
        <v>5.5</v>
      </c>
      <c r="P30" s="1">
        <v>4</v>
      </c>
      <c r="Q30" s="1">
        <v>24</v>
      </c>
      <c r="R30" s="1">
        <v>-1</v>
      </c>
      <c r="S30" s="46">
        <f t="shared" si="2"/>
        <v>41.5</v>
      </c>
      <c r="U30" s="11">
        <v>0</v>
      </c>
      <c r="V30" s="12">
        <v>3</v>
      </c>
      <c r="W30" s="11">
        <v>4</v>
      </c>
      <c r="X30" s="12">
        <v>5.8</v>
      </c>
      <c r="Y30" s="11">
        <v>4</v>
      </c>
      <c r="Z30" s="12">
        <v>8.5</v>
      </c>
      <c r="AA30" s="11">
        <v>1</v>
      </c>
      <c r="AB30" s="1">
        <v>0</v>
      </c>
      <c r="AC30" s="1">
        <v>3</v>
      </c>
      <c r="AD30" s="1">
        <v>6</v>
      </c>
      <c r="AE30" s="1">
        <v>7.5</v>
      </c>
      <c r="AF30" s="1">
        <v>4</v>
      </c>
      <c r="AG30" s="1">
        <v>24</v>
      </c>
      <c r="AH30" s="1">
        <v>-1</v>
      </c>
      <c r="AI30" s="9">
        <f t="shared" si="3"/>
        <v>43.5</v>
      </c>
    </row>
    <row r="31" spans="1:38" hidden="1" x14ac:dyDescent="0.25">
      <c r="A31" t="s">
        <v>49</v>
      </c>
      <c r="B31" s="4" t="s">
        <v>46</v>
      </c>
      <c r="C31" s="51" t="s">
        <v>88</v>
      </c>
      <c r="D31" s="20"/>
      <c r="E31" s="11">
        <v>0</v>
      </c>
      <c r="F31" s="12">
        <v>4</v>
      </c>
      <c r="G31" s="11">
        <v>6</v>
      </c>
      <c r="H31" s="12">
        <v>5.5</v>
      </c>
      <c r="I31" s="11">
        <v>5</v>
      </c>
      <c r="J31" s="12">
        <v>6.5</v>
      </c>
      <c r="K31" s="11">
        <v>4</v>
      </c>
      <c r="L31" s="1">
        <v>0</v>
      </c>
      <c r="M31" s="1">
        <v>6</v>
      </c>
      <c r="N31" s="1">
        <v>12</v>
      </c>
      <c r="O31" s="1">
        <v>6.5</v>
      </c>
      <c r="P31" s="1">
        <v>7</v>
      </c>
      <c r="Q31" s="1">
        <v>15</v>
      </c>
      <c r="R31" s="1">
        <v>2</v>
      </c>
      <c r="S31" s="46">
        <f t="shared" si="2"/>
        <v>48.5</v>
      </c>
      <c r="U31" s="11">
        <v>0</v>
      </c>
      <c r="V31" s="12">
        <v>4</v>
      </c>
      <c r="W31" s="11">
        <v>6</v>
      </c>
      <c r="X31" s="12">
        <v>6</v>
      </c>
      <c r="Y31" s="11">
        <v>5</v>
      </c>
      <c r="Z31" s="12">
        <v>6.5</v>
      </c>
      <c r="AA31" s="11">
        <v>4</v>
      </c>
      <c r="AB31" s="1">
        <v>0</v>
      </c>
      <c r="AC31" s="1">
        <v>6</v>
      </c>
      <c r="AD31" s="1">
        <v>12</v>
      </c>
      <c r="AE31" s="1">
        <v>8.5</v>
      </c>
      <c r="AF31" s="1">
        <v>7</v>
      </c>
      <c r="AG31" s="1">
        <v>15</v>
      </c>
      <c r="AH31" s="1">
        <v>2</v>
      </c>
      <c r="AI31" s="9">
        <f t="shared" si="3"/>
        <v>50.5</v>
      </c>
    </row>
    <row r="32" spans="1:38" hidden="1" x14ac:dyDescent="0.25">
      <c r="A32" t="s">
        <v>97</v>
      </c>
      <c r="B32" s="4" t="s">
        <v>46</v>
      </c>
      <c r="C32" s="51" t="s">
        <v>89</v>
      </c>
      <c r="D32" s="16" t="s">
        <v>34</v>
      </c>
      <c r="E32" s="11">
        <v>0</v>
      </c>
      <c r="F32" s="12">
        <v>2</v>
      </c>
      <c r="G32" s="11">
        <v>7</v>
      </c>
      <c r="H32" s="12">
        <v>4</v>
      </c>
      <c r="I32" s="11">
        <v>3</v>
      </c>
      <c r="J32" s="12">
        <v>6</v>
      </c>
      <c r="K32" s="11">
        <v>3</v>
      </c>
      <c r="L32" s="1">
        <v>0</v>
      </c>
      <c r="M32" s="1">
        <v>0</v>
      </c>
      <c r="N32" s="1">
        <v>16</v>
      </c>
      <c r="O32" s="1">
        <v>3.5</v>
      </c>
      <c r="P32" s="1">
        <v>2</v>
      </c>
      <c r="Q32" s="1">
        <v>12</v>
      </c>
      <c r="R32" s="1">
        <v>0</v>
      </c>
      <c r="S32" s="46">
        <f t="shared" si="2"/>
        <v>33.5</v>
      </c>
      <c r="U32" s="11">
        <v>0</v>
      </c>
      <c r="V32" s="12">
        <v>2</v>
      </c>
      <c r="W32" s="11">
        <v>7</v>
      </c>
      <c r="X32" s="12">
        <v>4.5</v>
      </c>
      <c r="Y32" s="11">
        <v>3</v>
      </c>
      <c r="Z32" s="12">
        <v>6</v>
      </c>
      <c r="AA32" s="11">
        <v>3</v>
      </c>
      <c r="AB32" s="1">
        <v>0</v>
      </c>
      <c r="AC32" s="1">
        <v>0</v>
      </c>
      <c r="AD32" s="1">
        <v>16</v>
      </c>
      <c r="AE32" s="1">
        <v>4.5</v>
      </c>
      <c r="AF32" s="1">
        <v>2</v>
      </c>
      <c r="AG32" s="1">
        <v>12</v>
      </c>
      <c r="AH32" s="1">
        <v>0</v>
      </c>
      <c r="AI32" s="9">
        <f t="shared" si="3"/>
        <v>34.5</v>
      </c>
    </row>
    <row r="33" spans="1:38" hidden="1" x14ac:dyDescent="0.25">
      <c r="A33" t="s">
        <v>98</v>
      </c>
      <c r="B33" s="4" t="s">
        <v>46</v>
      </c>
      <c r="C33" s="51" t="s">
        <v>90</v>
      </c>
      <c r="D33" s="32" t="s">
        <v>83</v>
      </c>
      <c r="E33" s="11">
        <v>0</v>
      </c>
      <c r="F33" s="12">
        <v>3</v>
      </c>
      <c r="G33" s="11">
        <v>6</v>
      </c>
      <c r="H33" s="12">
        <v>3</v>
      </c>
      <c r="I33" s="11">
        <v>3</v>
      </c>
      <c r="J33" s="12">
        <v>7.2</v>
      </c>
      <c r="K33" s="11">
        <v>3</v>
      </c>
      <c r="L33" s="1">
        <v>0</v>
      </c>
      <c r="M33" s="1">
        <v>3</v>
      </c>
      <c r="N33" s="1">
        <v>12</v>
      </c>
      <c r="O33" s="1">
        <v>1.5</v>
      </c>
      <c r="P33" s="1">
        <v>2</v>
      </c>
      <c r="Q33" s="1">
        <v>17</v>
      </c>
      <c r="R33" s="1">
        <v>0</v>
      </c>
      <c r="S33" s="46">
        <f t="shared" si="2"/>
        <v>35.5</v>
      </c>
      <c r="U33" s="11">
        <v>0</v>
      </c>
      <c r="V33" s="12">
        <v>3</v>
      </c>
      <c r="W33" s="11">
        <v>6</v>
      </c>
      <c r="X33" s="12">
        <v>3.5</v>
      </c>
      <c r="Y33" s="11">
        <v>3</v>
      </c>
      <c r="Z33" s="12">
        <v>7.2</v>
      </c>
      <c r="AA33" s="11">
        <v>3</v>
      </c>
      <c r="AB33" s="1">
        <v>0</v>
      </c>
      <c r="AC33" s="1">
        <v>3</v>
      </c>
      <c r="AD33" s="1">
        <v>12</v>
      </c>
      <c r="AE33" s="1">
        <v>2.5</v>
      </c>
      <c r="AF33" s="1">
        <v>2</v>
      </c>
      <c r="AG33" s="1">
        <v>17</v>
      </c>
      <c r="AH33" s="1">
        <v>0</v>
      </c>
      <c r="AI33" s="9">
        <f t="shared" si="3"/>
        <v>36.5</v>
      </c>
    </row>
    <row r="35" spans="1:38" x14ac:dyDescent="0.25">
      <c r="A35" s="3" t="s">
        <v>1</v>
      </c>
      <c r="B35" s="3" t="s">
        <v>2</v>
      </c>
      <c r="C35" s="3" t="s">
        <v>78</v>
      </c>
      <c r="D35" s="3" t="s">
        <v>3</v>
      </c>
      <c r="E35" s="3" t="s">
        <v>4</v>
      </c>
      <c r="F35" s="3" t="s">
        <v>5</v>
      </c>
      <c r="G35" s="3" t="s">
        <v>6</v>
      </c>
      <c r="H35" s="3" t="s">
        <v>7</v>
      </c>
      <c r="I35" s="3" t="s">
        <v>8</v>
      </c>
      <c r="J35" s="3" t="s">
        <v>9</v>
      </c>
      <c r="K35" s="3" t="s">
        <v>10</v>
      </c>
      <c r="L35" s="3" t="s">
        <v>11</v>
      </c>
      <c r="M35" s="3" t="s">
        <v>12</v>
      </c>
      <c r="N35" s="3" t="s">
        <v>13</v>
      </c>
      <c r="O35" s="3" t="s">
        <v>14</v>
      </c>
      <c r="P35" s="3" t="s">
        <v>15</v>
      </c>
      <c r="Q35" s="3" t="s">
        <v>16</v>
      </c>
      <c r="R35" s="3" t="s">
        <v>17</v>
      </c>
      <c r="S35" s="3" t="s">
        <v>18</v>
      </c>
      <c r="U35" s="3" t="s">
        <v>4</v>
      </c>
      <c r="V35" s="3" t="s">
        <v>5</v>
      </c>
      <c r="W35" s="3" t="s">
        <v>6</v>
      </c>
      <c r="X35" s="3" t="s">
        <v>7</v>
      </c>
      <c r="Y35" s="3" t="s">
        <v>8</v>
      </c>
      <c r="Z35" s="3" t="s">
        <v>9</v>
      </c>
      <c r="AA35" s="3" t="s">
        <v>10</v>
      </c>
      <c r="AB35" s="3" t="s">
        <v>11</v>
      </c>
      <c r="AC35" s="3" t="s">
        <v>12</v>
      </c>
      <c r="AD35" s="3" t="s">
        <v>13</v>
      </c>
      <c r="AE35" s="3" t="s">
        <v>14</v>
      </c>
      <c r="AF35" s="3" t="s">
        <v>15</v>
      </c>
      <c r="AG35" s="3" t="s">
        <v>16</v>
      </c>
      <c r="AH35" s="3" t="s">
        <v>17</v>
      </c>
      <c r="AI35" s="3" t="s">
        <v>18</v>
      </c>
    </row>
    <row r="36" spans="1:38" x14ac:dyDescent="0.25">
      <c r="A36" t="s">
        <v>19</v>
      </c>
      <c r="B36" s="4" t="s">
        <v>20</v>
      </c>
      <c r="C36" s="45"/>
      <c r="D36" s="5" t="s">
        <v>21</v>
      </c>
      <c r="E36" s="6">
        <f>U18</f>
        <v>2</v>
      </c>
      <c r="F36" s="6">
        <f t="shared" ref="F36:L51" si="4">V18</f>
        <v>2</v>
      </c>
      <c r="G36" s="6">
        <f t="shared" si="4"/>
        <v>0</v>
      </c>
      <c r="H36" s="6">
        <f t="shared" si="4"/>
        <v>0</v>
      </c>
      <c r="I36" s="6">
        <f t="shared" si="4"/>
        <v>2</v>
      </c>
      <c r="J36" s="6">
        <f t="shared" si="4"/>
        <v>0</v>
      </c>
      <c r="K36" s="6">
        <f t="shared" si="4"/>
        <v>2</v>
      </c>
      <c r="L36" s="1">
        <f>AB18</f>
        <v>0</v>
      </c>
      <c r="M36" s="1">
        <f t="shared" ref="M36:R51" si="5">AC18</f>
        <v>0</v>
      </c>
      <c r="N36" s="1">
        <f t="shared" si="5"/>
        <v>0</v>
      </c>
      <c r="O36" s="1">
        <f t="shared" si="5"/>
        <v>0</v>
      </c>
      <c r="P36" s="1">
        <f t="shared" si="5"/>
        <v>0</v>
      </c>
      <c r="Q36" s="1">
        <f t="shared" si="5"/>
        <v>0</v>
      </c>
      <c r="R36" s="1">
        <f t="shared" si="5"/>
        <v>0</v>
      </c>
      <c r="S36" s="46">
        <f>SUM(L36:R36)</f>
        <v>0</v>
      </c>
      <c r="U36" s="6">
        <f>E36</f>
        <v>2</v>
      </c>
      <c r="V36" s="6">
        <f t="shared" ref="V36:AB51" si="6">F36</f>
        <v>2</v>
      </c>
      <c r="W36" s="6">
        <f t="shared" si="6"/>
        <v>0</v>
      </c>
      <c r="X36" s="6">
        <f t="shared" si="6"/>
        <v>0</v>
      </c>
      <c r="Y36" s="6">
        <f t="shared" si="6"/>
        <v>2</v>
      </c>
      <c r="Z36" s="6">
        <f t="shared" si="6"/>
        <v>0</v>
      </c>
      <c r="AA36" s="6">
        <f t="shared" si="6"/>
        <v>2</v>
      </c>
      <c r="AB36" s="1">
        <f>L36</f>
        <v>0</v>
      </c>
      <c r="AC36" s="1">
        <f t="shared" ref="AC36:AH51" si="7">M36</f>
        <v>0</v>
      </c>
      <c r="AD36" s="1">
        <f t="shared" si="7"/>
        <v>0</v>
      </c>
      <c r="AE36" s="1">
        <f t="shared" si="7"/>
        <v>0</v>
      </c>
      <c r="AF36" s="1">
        <f t="shared" si="7"/>
        <v>0</v>
      </c>
      <c r="AG36" s="1">
        <f t="shared" si="7"/>
        <v>0</v>
      </c>
      <c r="AH36" s="1">
        <f t="shared" si="7"/>
        <v>0</v>
      </c>
      <c r="AI36" s="9">
        <f>SUM(AB36:AH36)</f>
        <v>0</v>
      </c>
    </row>
    <row r="37" spans="1:38" x14ac:dyDescent="0.25">
      <c r="A37" t="s">
        <v>22</v>
      </c>
      <c r="B37" s="4" t="s">
        <v>23</v>
      </c>
      <c r="C37" s="45"/>
      <c r="D37" s="10" t="s">
        <v>21</v>
      </c>
      <c r="E37" s="6">
        <f t="shared" ref="E37:E51" si="8">U19</f>
        <v>0</v>
      </c>
      <c r="F37" s="6">
        <f t="shared" si="4"/>
        <v>2</v>
      </c>
      <c r="G37" s="6">
        <f t="shared" si="4"/>
        <v>2</v>
      </c>
      <c r="H37" s="6">
        <f t="shared" si="4"/>
        <v>2</v>
      </c>
      <c r="I37" s="6">
        <f t="shared" si="4"/>
        <v>2</v>
      </c>
      <c r="J37" s="6">
        <f t="shared" si="4"/>
        <v>2</v>
      </c>
      <c r="K37" s="6">
        <f t="shared" si="4"/>
        <v>2</v>
      </c>
      <c r="L37" s="1">
        <f t="shared" si="4"/>
        <v>0</v>
      </c>
      <c r="M37" s="1">
        <f t="shared" si="5"/>
        <v>0</v>
      </c>
      <c r="N37" s="1">
        <f t="shared" si="5"/>
        <v>0</v>
      </c>
      <c r="O37" s="1">
        <f t="shared" si="5"/>
        <v>0</v>
      </c>
      <c r="P37" s="1">
        <f t="shared" si="5"/>
        <v>0</v>
      </c>
      <c r="Q37" s="1">
        <f t="shared" si="5"/>
        <v>0</v>
      </c>
      <c r="R37" s="1">
        <f t="shared" si="5"/>
        <v>0</v>
      </c>
      <c r="S37" s="46">
        <f t="shared" ref="S37:S51" si="9">SUM(L37:R37)</f>
        <v>0</v>
      </c>
      <c r="U37" s="6">
        <f t="shared" ref="U37:U51" si="10">E37</f>
        <v>0</v>
      </c>
      <c r="V37" s="6">
        <f t="shared" si="6"/>
        <v>2</v>
      </c>
      <c r="W37" s="6">
        <f t="shared" si="6"/>
        <v>2</v>
      </c>
      <c r="X37" s="6">
        <f t="shared" si="6"/>
        <v>2</v>
      </c>
      <c r="Y37" s="6">
        <f t="shared" si="6"/>
        <v>2</v>
      </c>
      <c r="Z37" s="6">
        <f t="shared" si="6"/>
        <v>2</v>
      </c>
      <c r="AA37" s="6">
        <f t="shared" si="6"/>
        <v>2</v>
      </c>
      <c r="AB37" s="1">
        <f t="shared" si="6"/>
        <v>0</v>
      </c>
      <c r="AC37" s="1">
        <f t="shared" si="7"/>
        <v>0</v>
      </c>
      <c r="AD37" s="1">
        <f t="shared" si="7"/>
        <v>0</v>
      </c>
      <c r="AE37" s="1">
        <f t="shared" si="7"/>
        <v>0</v>
      </c>
      <c r="AF37" s="1">
        <f t="shared" si="7"/>
        <v>0</v>
      </c>
      <c r="AG37" s="1">
        <f t="shared" si="7"/>
        <v>0</v>
      </c>
      <c r="AH37" s="1">
        <f t="shared" si="7"/>
        <v>0</v>
      </c>
      <c r="AI37" s="9">
        <f t="shared" ref="AI37:AI51" si="11">SUM(AB37:AH37)</f>
        <v>0</v>
      </c>
      <c r="AK37" s="1" t="s">
        <v>99</v>
      </c>
      <c r="AL37" s="1" t="s">
        <v>100</v>
      </c>
    </row>
    <row r="38" spans="1:38" x14ac:dyDescent="0.25">
      <c r="A38" t="s">
        <v>25</v>
      </c>
      <c r="B38" s="4" t="s">
        <v>23</v>
      </c>
      <c r="C38" s="45"/>
      <c r="D38" s="10" t="s">
        <v>21</v>
      </c>
      <c r="E38" s="6">
        <f t="shared" si="8"/>
        <v>0</v>
      </c>
      <c r="F38" s="6">
        <f t="shared" si="4"/>
        <v>2</v>
      </c>
      <c r="G38" s="6">
        <f t="shared" si="4"/>
        <v>2</v>
      </c>
      <c r="H38" s="6">
        <f t="shared" si="4"/>
        <v>2</v>
      </c>
      <c r="I38" s="6">
        <f t="shared" si="4"/>
        <v>2</v>
      </c>
      <c r="J38" s="6">
        <f t="shared" si="4"/>
        <v>2</v>
      </c>
      <c r="K38" s="6">
        <f t="shared" si="4"/>
        <v>2</v>
      </c>
      <c r="L38" s="1">
        <f t="shared" si="4"/>
        <v>0</v>
      </c>
      <c r="M38" s="1">
        <f t="shared" si="5"/>
        <v>0</v>
      </c>
      <c r="N38" s="1">
        <f t="shared" si="5"/>
        <v>0</v>
      </c>
      <c r="O38" s="1">
        <f t="shared" si="5"/>
        <v>0</v>
      </c>
      <c r="P38" s="1">
        <f t="shared" si="5"/>
        <v>0</v>
      </c>
      <c r="Q38" s="1">
        <f t="shared" si="5"/>
        <v>0</v>
      </c>
      <c r="R38" s="1">
        <f t="shared" si="5"/>
        <v>0</v>
      </c>
      <c r="S38" s="46">
        <f t="shared" si="9"/>
        <v>0</v>
      </c>
      <c r="U38" s="6">
        <f t="shared" si="10"/>
        <v>0</v>
      </c>
      <c r="V38" s="6">
        <f t="shared" si="6"/>
        <v>2</v>
      </c>
      <c r="W38" s="6">
        <f t="shared" si="6"/>
        <v>2</v>
      </c>
      <c r="X38" s="6">
        <f t="shared" si="6"/>
        <v>2</v>
      </c>
      <c r="Y38" s="6">
        <f t="shared" si="6"/>
        <v>2</v>
      </c>
      <c r="Z38" s="6">
        <f t="shared" si="6"/>
        <v>2</v>
      </c>
      <c r="AA38" s="6">
        <f t="shared" si="6"/>
        <v>2</v>
      </c>
      <c r="AB38" s="1">
        <f t="shared" si="6"/>
        <v>0</v>
      </c>
      <c r="AC38" s="1">
        <f t="shared" si="7"/>
        <v>0</v>
      </c>
      <c r="AD38" s="1">
        <f t="shared" si="7"/>
        <v>0</v>
      </c>
      <c r="AE38" s="1">
        <f t="shared" si="7"/>
        <v>0</v>
      </c>
      <c r="AF38" s="1">
        <f t="shared" si="7"/>
        <v>0</v>
      </c>
      <c r="AG38" s="1">
        <f t="shared" si="7"/>
        <v>0</v>
      </c>
      <c r="AH38" s="1">
        <f t="shared" si="7"/>
        <v>0</v>
      </c>
      <c r="AI38" s="9">
        <f t="shared" si="11"/>
        <v>0</v>
      </c>
      <c r="AK38" s="52" t="s">
        <v>54</v>
      </c>
      <c r="AL38" s="1">
        <v>42</v>
      </c>
    </row>
    <row r="39" spans="1:38" x14ac:dyDescent="0.25">
      <c r="A39" t="s">
        <v>26</v>
      </c>
      <c r="B39" s="4" t="s">
        <v>27</v>
      </c>
      <c r="C39" s="45"/>
      <c r="D39" s="15" t="s">
        <v>28</v>
      </c>
      <c r="E39" s="6">
        <f t="shared" si="8"/>
        <v>0</v>
      </c>
      <c r="F39" s="6">
        <f t="shared" si="4"/>
        <v>2</v>
      </c>
      <c r="G39" s="6">
        <f t="shared" si="4"/>
        <v>2</v>
      </c>
      <c r="H39" s="6">
        <f t="shared" si="4"/>
        <v>2</v>
      </c>
      <c r="I39" s="6">
        <f t="shared" si="4"/>
        <v>2</v>
      </c>
      <c r="J39" s="6">
        <f t="shared" si="4"/>
        <v>2</v>
      </c>
      <c r="K39" s="6">
        <f t="shared" si="4"/>
        <v>2</v>
      </c>
      <c r="L39" s="1">
        <f t="shared" si="4"/>
        <v>0</v>
      </c>
      <c r="M39" s="1">
        <f t="shared" si="5"/>
        <v>0</v>
      </c>
      <c r="N39" s="1">
        <f t="shared" si="5"/>
        <v>0</v>
      </c>
      <c r="O39" s="1">
        <f t="shared" si="5"/>
        <v>0</v>
      </c>
      <c r="P39" s="1">
        <f t="shared" si="5"/>
        <v>0</v>
      </c>
      <c r="Q39" s="1">
        <f t="shared" si="5"/>
        <v>0</v>
      </c>
      <c r="R39" s="1">
        <f t="shared" si="5"/>
        <v>0</v>
      </c>
      <c r="S39" s="46">
        <f t="shared" si="9"/>
        <v>0</v>
      </c>
      <c r="U39" s="6">
        <f t="shared" si="10"/>
        <v>0</v>
      </c>
      <c r="V39" s="6">
        <f t="shared" si="6"/>
        <v>2</v>
      </c>
      <c r="W39" s="6">
        <f t="shared" si="6"/>
        <v>2</v>
      </c>
      <c r="X39" s="6">
        <f t="shared" si="6"/>
        <v>2</v>
      </c>
      <c r="Y39" s="6">
        <f t="shared" si="6"/>
        <v>2</v>
      </c>
      <c r="Z39" s="6">
        <f t="shared" si="6"/>
        <v>2</v>
      </c>
      <c r="AA39" s="6">
        <f t="shared" si="6"/>
        <v>2</v>
      </c>
      <c r="AB39" s="1">
        <f t="shared" si="6"/>
        <v>0</v>
      </c>
      <c r="AC39" s="1">
        <f t="shared" si="7"/>
        <v>0</v>
      </c>
      <c r="AD39" s="1">
        <f t="shared" si="7"/>
        <v>0</v>
      </c>
      <c r="AE39" s="1">
        <f t="shared" si="7"/>
        <v>0</v>
      </c>
      <c r="AF39" s="1">
        <f t="shared" si="7"/>
        <v>0</v>
      </c>
      <c r="AG39" s="1">
        <f t="shared" si="7"/>
        <v>0</v>
      </c>
      <c r="AH39" s="1">
        <f t="shared" si="7"/>
        <v>0</v>
      </c>
      <c r="AI39" s="9">
        <f t="shared" si="11"/>
        <v>0</v>
      </c>
    </row>
    <row r="40" spans="1:38" x14ac:dyDescent="0.25">
      <c r="A40" t="s">
        <v>29</v>
      </c>
      <c r="B40" s="4" t="s">
        <v>27</v>
      </c>
      <c r="C40" s="45"/>
      <c r="D40" s="10" t="s">
        <v>21</v>
      </c>
      <c r="E40" s="6">
        <f t="shared" si="8"/>
        <v>0</v>
      </c>
      <c r="F40" s="6">
        <f t="shared" si="4"/>
        <v>2</v>
      </c>
      <c r="G40" s="6">
        <f t="shared" si="4"/>
        <v>2</v>
      </c>
      <c r="H40" s="6">
        <f t="shared" si="4"/>
        <v>2</v>
      </c>
      <c r="I40" s="6">
        <f t="shared" si="4"/>
        <v>2</v>
      </c>
      <c r="J40" s="6">
        <f t="shared" si="4"/>
        <v>2</v>
      </c>
      <c r="K40" s="6">
        <f t="shared" si="4"/>
        <v>2</v>
      </c>
      <c r="L40" s="1">
        <f t="shared" si="4"/>
        <v>0</v>
      </c>
      <c r="M40" s="1">
        <f t="shared" si="5"/>
        <v>0</v>
      </c>
      <c r="N40" s="1">
        <f t="shared" si="5"/>
        <v>0</v>
      </c>
      <c r="O40" s="1">
        <f t="shared" si="5"/>
        <v>0</v>
      </c>
      <c r="P40" s="1">
        <f t="shared" si="5"/>
        <v>0</v>
      </c>
      <c r="Q40" s="1">
        <f t="shared" si="5"/>
        <v>0</v>
      </c>
      <c r="R40" s="1">
        <f t="shared" si="5"/>
        <v>0</v>
      </c>
      <c r="S40" s="46">
        <f t="shared" si="9"/>
        <v>0</v>
      </c>
      <c r="U40" s="6">
        <f t="shared" si="10"/>
        <v>0</v>
      </c>
      <c r="V40" s="6">
        <f t="shared" si="6"/>
        <v>2</v>
      </c>
      <c r="W40" s="6">
        <f t="shared" si="6"/>
        <v>2</v>
      </c>
      <c r="X40" s="6">
        <f t="shared" si="6"/>
        <v>2</v>
      </c>
      <c r="Y40" s="6">
        <f t="shared" si="6"/>
        <v>2</v>
      </c>
      <c r="Z40" s="6">
        <f t="shared" si="6"/>
        <v>2</v>
      </c>
      <c r="AA40" s="6">
        <f t="shared" si="6"/>
        <v>2</v>
      </c>
      <c r="AB40" s="1">
        <f t="shared" si="6"/>
        <v>0</v>
      </c>
      <c r="AC40" s="1">
        <f t="shared" si="7"/>
        <v>0</v>
      </c>
      <c r="AD40" s="1">
        <f t="shared" si="7"/>
        <v>0</v>
      </c>
      <c r="AE40" s="1">
        <f t="shared" si="7"/>
        <v>0</v>
      </c>
      <c r="AF40" s="1">
        <f t="shared" si="7"/>
        <v>0</v>
      </c>
      <c r="AG40" s="1">
        <f t="shared" si="7"/>
        <v>0</v>
      </c>
      <c r="AH40" s="1">
        <f t="shared" si="7"/>
        <v>0</v>
      </c>
      <c r="AI40" s="9">
        <f t="shared" si="11"/>
        <v>0</v>
      </c>
    </row>
    <row r="41" spans="1:38" x14ac:dyDescent="0.25">
      <c r="A41" t="s">
        <v>32</v>
      </c>
      <c r="B41" s="4" t="s">
        <v>33</v>
      </c>
      <c r="C41" s="45"/>
      <c r="D41" s="16" t="s">
        <v>34</v>
      </c>
      <c r="E41" s="6">
        <f t="shared" si="8"/>
        <v>0</v>
      </c>
      <c r="F41" s="6">
        <f t="shared" si="4"/>
        <v>2</v>
      </c>
      <c r="G41" s="6">
        <f t="shared" si="4"/>
        <v>2</v>
      </c>
      <c r="H41" s="6">
        <f t="shared" si="4"/>
        <v>2</v>
      </c>
      <c r="I41" s="6">
        <f t="shared" si="4"/>
        <v>2</v>
      </c>
      <c r="J41" s="6">
        <f t="shared" si="4"/>
        <v>2</v>
      </c>
      <c r="K41" s="6">
        <f t="shared" si="4"/>
        <v>2</v>
      </c>
      <c r="L41" s="1">
        <f t="shared" si="4"/>
        <v>0</v>
      </c>
      <c r="M41" s="1">
        <f t="shared" si="5"/>
        <v>0</v>
      </c>
      <c r="N41" s="1">
        <f t="shared" si="5"/>
        <v>0</v>
      </c>
      <c r="O41" s="1">
        <f t="shared" si="5"/>
        <v>0</v>
      </c>
      <c r="P41" s="1">
        <f t="shared" si="5"/>
        <v>0</v>
      </c>
      <c r="Q41" s="1">
        <f t="shared" si="5"/>
        <v>0</v>
      </c>
      <c r="R41" s="1">
        <f t="shared" si="5"/>
        <v>0</v>
      </c>
      <c r="S41" s="46">
        <f t="shared" si="9"/>
        <v>0</v>
      </c>
      <c r="U41" s="6">
        <f t="shared" si="10"/>
        <v>0</v>
      </c>
      <c r="V41" s="6">
        <f t="shared" si="6"/>
        <v>2</v>
      </c>
      <c r="W41" s="6">
        <f t="shared" si="6"/>
        <v>2</v>
      </c>
      <c r="X41" s="6">
        <f t="shared" si="6"/>
        <v>2</v>
      </c>
      <c r="Y41" s="6">
        <f t="shared" si="6"/>
        <v>2</v>
      </c>
      <c r="Z41" s="6">
        <f t="shared" si="6"/>
        <v>2</v>
      </c>
      <c r="AA41" s="6">
        <f t="shared" si="6"/>
        <v>2</v>
      </c>
      <c r="AB41" s="1">
        <f t="shared" si="6"/>
        <v>0</v>
      </c>
      <c r="AC41" s="1">
        <f t="shared" si="7"/>
        <v>0</v>
      </c>
      <c r="AD41" s="1">
        <f t="shared" si="7"/>
        <v>0</v>
      </c>
      <c r="AE41" s="1">
        <f t="shared" si="7"/>
        <v>0</v>
      </c>
      <c r="AF41" s="1">
        <f t="shared" si="7"/>
        <v>0</v>
      </c>
      <c r="AG41" s="1">
        <f t="shared" si="7"/>
        <v>0</v>
      </c>
      <c r="AH41" s="1">
        <f t="shared" si="7"/>
        <v>0</v>
      </c>
      <c r="AI41" s="9">
        <f t="shared" si="11"/>
        <v>0</v>
      </c>
    </row>
    <row r="42" spans="1:38" x14ac:dyDescent="0.25">
      <c r="A42" t="s">
        <v>36</v>
      </c>
      <c r="B42" s="4" t="s">
        <v>33</v>
      </c>
      <c r="C42" s="45"/>
      <c r="D42" s="16" t="s">
        <v>34</v>
      </c>
      <c r="E42" s="6">
        <f t="shared" si="8"/>
        <v>0</v>
      </c>
      <c r="F42" s="6">
        <f t="shared" si="4"/>
        <v>2</v>
      </c>
      <c r="G42" s="6">
        <f t="shared" si="4"/>
        <v>2</v>
      </c>
      <c r="H42" s="6">
        <f t="shared" si="4"/>
        <v>2</v>
      </c>
      <c r="I42" s="6">
        <f t="shared" si="4"/>
        <v>2</v>
      </c>
      <c r="J42" s="6">
        <f t="shared" si="4"/>
        <v>2</v>
      </c>
      <c r="K42" s="6">
        <f t="shared" si="4"/>
        <v>2</v>
      </c>
      <c r="L42" s="1">
        <f t="shared" si="4"/>
        <v>0</v>
      </c>
      <c r="M42" s="1">
        <f t="shared" si="5"/>
        <v>0</v>
      </c>
      <c r="N42" s="1">
        <f t="shared" si="5"/>
        <v>0</v>
      </c>
      <c r="O42" s="1">
        <f t="shared" si="5"/>
        <v>0</v>
      </c>
      <c r="P42" s="1">
        <f t="shared" si="5"/>
        <v>0</v>
      </c>
      <c r="Q42" s="1">
        <f t="shared" si="5"/>
        <v>0</v>
      </c>
      <c r="R42" s="1">
        <f t="shared" si="5"/>
        <v>0</v>
      </c>
      <c r="S42" s="46">
        <f t="shared" si="9"/>
        <v>0</v>
      </c>
      <c r="U42" s="6">
        <f t="shared" si="10"/>
        <v>0</v>
      </c>
      <c r="V42" s="6">
        <f t="shared" si="6"/>
        <v>2</v>
      </c>
      <c r="W42" s="6">
        <f t="shared" si="6"/>
        <v>2</v>
      </c>
      <c r="X42" s="6">
        <f t="shared" si="6"/>
        <v>2</v>
      </c>
      <c r="Y42" s="6">
        <f t="shared" si="6"/>
        <v>2</v>
      </c>
      <c r="Z42" s="6">
        <f t="shared" si="6"/>
        <v>2</v>
      </c>
      <c r="AA42" s="6">
        <f t="shared" si="6"/>
        <v>2</v>
      </c>
      <c r="AB42" s="1">
        <f t="shared" si="6"/>
        <v>0</v>
      </c>
      <c r="AC42" s="1">
        <f t="shared" si="7"/>
        <v>0</v>
      </c>
      <c r="AD42" s="1">
        <f t="shared" si="7"/>
        <v>0</v>
      </c>
      <c r="AE42" s="1">
        <f t="shared" si="7"/>
        <v>0</v>
      </c>
      <c r="AF42" s="1">
        <f t="shared" si="7"/>
        <v>0</v>
      </c>
      <c r="AG42" s="1">
        <f t="shared" si="7"/>
        <v>0</v>
      </c>
      <c r="AH42" s="1">
        <f t="shared" si="7"/>
        <v>0</v>
      </c>
      <c r="AI42" s="9">
        <f t="shared" si="11"/>
        <v>0</v>
      </c>
    </row>
    <row r="43" spans="1:38" x14ac:dyDescent="0.25">
      <c r="A43" t="s">
        <v>39</v>
      </c>
      <c r="B43" s="4" t="s">
        <v>33</v>
      </c>
      <c r="C43" s="45"/>
      <c r="D43" s="16" t="s">
        <v>34</v>
      </c>
      <c r="E43" s="6">
        <f t="shared" si="8"/>
        <v>0</v>
      </c>
      <c r="F43" s="6">
        <f t="shared" si="4"/>
        <v>2</v>
      </c>
      <c r="G43" s="6">
        <f t="shared" si="4"/>
        <v>2</v>
      </c>
      <c r="H43" s="6">
        <f t="shared" si="4"/>
        <v>2</v>
      </c>
      <c r="I43" s="6">
        <f t="shared" si="4"/>
        <v>2</v>
      </c>
      <c r="J43" s="6">
        <f t="shared" si="4"/>
        <v>2</v>
      </c>
      <c r="K43" s="6">
        <f t="shared" si="4"/>
        <v>2</v>
      </c>
      <c r="L43" s="1">
        <f t="shared" si="4"/>
        <v>0</v>
      </c>
      <c r="M43" s="1">
        <f t="shared" si="5"/>
        <v>0</v>
      </c>
      <c r="N43" s="1">
        <f t="shared" si="5"/>
        <v>0</v>
      </c>
      <c r="O43" s="1">
        <f t="shared" si="5"/>
        <v>0</v>
      </c>
      <c r="P43" s="1">
        <f t="shared" si="5"/>
        <v>0</v>
      </c>
      <c r="Q43" s="1">
        <f t="shared" si="5"/>
        <v>0</v>
      </c>
      <c r="R43" s="1">
        <f t="shared" si="5"/>
        <v>0</v>
      </c>
      <c r="S43" s="46">
        <f t="shared" si="9"/>
        <v>0</v>
      </c>
      <c r="U43" s="6">
        <f t="shared" si="10"/>
        <v>0</v>
      </c>
      <c r="V43" s="6">
        <f t="shared" si="6"/>
        <v>2</v>
      </c>
      <c r="W43" s="6">
        <f t="shared" si="6"/>
        <v>2</v>
      </c>
      <c r="X43" s="6">
        <f t="shared" si="6"/>
        <v>2</v>
      </c>
      <c r="Y43" s="6">
        <f t="shared" si="6"/>
        <v>2</v>
      </c>
      <c r="Z43" s="6">
        <f t="shared" si="6"/>
        <v>2</v>
      </c>
      <c r="AA43" s="6">
        <f t="shared" si="6"/>
        <v>2</v>
      </c>
      <c r="AB43" s="1">
        <f t="shared" si="6"/>
        <v>0</v>
      </c>
      <c r="AC43" s="1">
        <f t="shared" si="7"/>
        <v>0</v>
      </c>
      <c r="AD43" s="1">
        <f t="shared" si="7"/>
        <v>0</v>
      </c>
      <c r="AE43" s="1">
        <f t="shared" si="7"/>
        <v>0</v>
      </c>
      <c r="AF43" s="1">
        <f t="shared" si="7"/>
        <v>0</v>
      </c>
      <c r="AG43" s="1">
        <f t="shared" si="7"/>
        <v>0</v>
      </c>
      <c r="AH43" s="1">
        <f t="shared" si="7"/>
        <v>0</v>
      </c>
      <c r="AI43" s="9">
        <f t="shared" si="11"/>
        <v>0</v>
      </c>
    </row>
    <row r="44" spans="1:38" x14ac:dyDescent="0.25">
      <c r="A44" t="s">
        <v>40</v>
      </c>
      <c r="B44" s="4" t="s">
        <v>41</v>
      </c>
      <c r="C44" s="45"/>
      <c r="D44" s="32" t="s">
        <v>83</v>
      </c>
      <c r="E44" s="6">
        <f t="shared" si="8"/>
        <v>0</v>
      </c>
      <c r="F44" s="6">
        <f t="shared" si="4"/>
        <v>2</v>
      </c>
      <c r="G44" s="6">
        <f t="shared" si="4"/>
        <v>2</v>
      </c>
      <c r="H44" s="6">
        <f t="shared" si="4"/>
        <v>2</v>
      </c>
      <c r="I44" s="6">
        <f t="shared" si="4"/>
        <v>2</v>
      </c>
      <c r="J44" s="6">
        <f t="shared" si="4"/>
        <v>2</v>
      </c>
      <c r="K44" s="6">
        <f t="shared" si="4"/>
        <v>2</v>
      </c>
      <c r="L44" s="1">
        <f t="shared" si="4"/>
        <v>0</v>
      </c>
      <c r="M44" s="1">
        <f t="shared" si="5"/>
        <v>0</v>
      </c>
      <c r="N44" s="1">
        <f t="shared" si="5"/>
        <v>0</v>
      </c>
      <c r="O44" s="1">
        <f t="shared" si="5"/>
        <v>0</v>
      </c>
      <c r="P44" s="1">
        <f t="shared" si="5"/>
        <v>0</v>
      </c>
      <c r="Q44" s="1">
        <f t="shared" si="5"/>
        <v>0</v>
      </c>
      <c r="R44" s="1">
        <f t="shared" si="5"/>
        <v>0</v>
      </c>
      <c r="S44" s="46">
        <f t="shared" si="9"/>
        <v>0</v>
      </c>
      <c r="U44" s="6">
        <f t="shared" si="10"/>
        <v>0</v>
      </c>
      <c r="V44" s="6">
        <f t="shared" si="6"/>
        <v>2</v>
      </c>
      <c r="W44" s="6">
        <f t="shared" si="6"/>
        <v>2</v>
      </c>
      <c r="X44" s="6">
        <f t="shared" si="6"/>
        <v>2</v>
      </c>
      <c r="Y44" s="6">
        <f t="shared" si="6"/>
        <v>2</v>
      </c>
      <c r="Z44" s="6">
        <f t="shared" si="6"/>
        <v>2</v>
      </c>
      <c r="AA44" s="6">
        <f t="shared" si="6"/>
        <v>2</v>
      </c>
      <c r="AB44" s="1">
        <f t="shared" si="6"/>
        <v>0</v>
      </c>
      <c r="AC44" s="1">
        <f t="shared" si="7"/>
        <v>0</v>
      </c>
      <c r="AD44" s="1">
        <f t="shared" si="7"/>
        <v>0</v>
      </c>
      <c r="AE44" s="1">
        <f t="shared" si="7"/>
        <v>0</v>
      </c>
      <c r="AF44" s="1">
        <f t="shared" si="7"/>
        <v>0</v>
      </c>
      <c r="AG44" s="1">
        <f t="shared" si="7"/>
        <v>0</v>
      </c>
      <c r="AH44" s="1">
        <f t="shared" si="7"/>
        <v>0</v>
      </c>
      <c r="AI44" s="9">
        <f t="shared" si="11"/>
        <v>0</v>
      </c>
    </row>
    <row r="45" spans="1:38" x14ac:dyDescent="0.25">
      <c r="A45" t="s">
        <v>44</v>
      </c>
      <c r="B45" s="4" t="s">
        <v>41</v>
      </c>
      <c r="C45" s="45"/>
      <c r="D45" s="32" t="s">
        <v>83</v>
      </c>
      <c r="E45" s="6">
        <f t="shared" si="8"/>
        <v>0</v>
      </c>
      <c r="F45" s="6">
        <f t="shared" si="4"/>
        <v>2</v>
      </c>
      <c r="G45" s="6">
        <f t="shared" si="4"/>
        <v>2</v>
      </c>
      <c r="H45" s="6">
        <f t="shared" si="4"/>
        <v>2</v>
      </c>
      <c r="I45" s="6">
        <f t="shared" si="4"/>
        <v>2</v>
      </c>
      <c r="J45" s="6">
        <f t="shared" si="4"/>
        <v>2</v>
      </c>
      <c r="K45" s="6">
        <f t="shared" si="4"/>
        <v>2</v>
      </c>
      <c r="L45" s="1">
        <f t="shared" si="4"/>
        <v>0</v>
      </c>
      <c r="M45" s="1">
        <f t="shared" si="5"/>
        <v>0</v>
      </c>
      <c r="N45" s="1">
        <f t="shared" si="5"/>
        <v>0</v>
      </c>
      <c r="O45" s="1">
        <f t="shared" si="5"/>
        <v>0</v>
      </c>
      <c r="P45" s="1">
        <f t="shared" si="5"/>
        <v>0</v>
      </c>
      <c r="Q45" s="1">
        <f t="shared" si="5"/>
        <v>0</v>
      </c>
      <c r="R45" s="1">
        <f t="shared" si="5"/>
        <v>0</v>
      </c>
      <c r="S45" s="46">
        <f t="shared" si="9"/>
        <v>0</v>
      </c>
      <c r="U45" s="6">
        <f t="shared" si="10"/>
        <v>0</v>
      </c>
      <c r="V45" s="6">
        <f t="shared" si="6"/>
        <v>2</v>
      </c>
      <c r="W45" s="6">
        <f t="shared" si="6"/>
        <v>2</v>
      </c>
      <c r="X45" s="6">
        <f t="shared" si="6"/>
        <v>2</v>
      </c>
      <c r="Y45" s="6">
        <f t="shared" si="6"/>
        <v>2</v>
      </c>
      <c r="Z45" s="6">
        <f t="shared" si="6"/>
        <v>2</v>
      </c>
      <c r="AA45" s="6">
        <f t="shared" si="6"/>
        <v>2</v>
      </c>
      <c r="AB45" s="1">
        <f t="shared" si="6"/>
        <v>0</v>
      </c>
      <c r="AC45" s="1">
        <f t="shared" si="7"/>
        <v>0</v>
      </c>
      <c r="AD45" s="1">
        <f t="shared" si="7"/>
        <v>0</v>
      </c>
      <c r="AE45" s="1">
        <f t="shared" si="7"/>
        <v>0</v>
      </c>
      <c r="AF45" s="1">
        <f t="shared" si="7"/>
        <v>0</v>
      </c>
      <c r="AG45" s="1">
        <f t="shared" si="7"/>
        <v>0</v>
      </c>
      <c r="AH45" s="1">
        <f t="shared" si="7"/>
        <v>0</v>
      </c>
      <c r="AI45" s="9">
        <f t="shared" si="11"/>
        <v>0</v>
      </c>
    </row>
    <row r="46" spans="1:38" x14ac:dyDescent="0.25">
      <c r="A46" t="s">
        <v>45</v>
      </c>
      <c r="B46" s="4" t="s">
        <v>46</v>
      </c>
      <c r="C46" s="49" t="s">
        <v>85</v>
      </c>
      <c r="D46" s="15" t="s">
        <v>28</v>
      </c>
      <c r="E46" s="6">
        <f t="shared" si="8"/>
        <v>0</v>
      </c>
      <c r="F46" s="6">
        <f t="shared" si="4"/>
        <v>2</v>
      </c>
      <c r="G46" s="6">
        <f t="shared" si="4"/>
        <v>6</v>
      </c>
      <c r="H46" s="6">
        <f t="shared" si="4"/>
        <v>5</v>
      </c>
      <c r="I46" s="6">
        <f t="shared" si="4"/>
        <v>7</v>
      </c>
      <c r="J46" s="6">
        <f t="shared" si="4"/>
        <v>7</v>
      </c>
      <c r="K46" s="6">
        <f t="shared" si="4"/>
        <v>0</v>
      </c>
      <c r="L46" s="1">
        <f t="shared" si="4"/>
        <v>0</v>
      </c>
      <c r="M46" s="1">
        <f t="shared" si="5"/>
        <v>0</v>
      </c>
      <c r="N46" s="1">
        <f t="shared" si="5"/>
        <v>12</v>
      </c>
      <c r="O46" s="1">
        <f t="shared" si="5"/>
        <v>5.5</v>
      </c>
      <c r="P46" s="1">
        <f t="shared" si="5"/>
        <v>14</v>
      </c>
      <c r="Q46" s="1">
        <f t="shared" si="5"/>
        <v>16</v>
      </c>
      <c r="R46" s="1">
        <f t="shared" si="5"/>
        <v>-2</v>
      </c>
      <c r="S46" s="46">
        <f t="shared" si="9"/>
        <v>45.5</v>
      </c>
      <c r="U46" s="6">
        <f t="shared" si="10"/>
        <v>0</v>
      </c>
      <c r="V46" s="6">
        <f t="shared" si="6"/>
        <v>2</v>
      </c>
      <c r="W46" s="6">
        <f t="shared" si="6"/>
        <v>6</v>
      </c>
      <c r="X46" s="6">
        <f t="shared" si="6"/>
        <v>5</v>
      </c>
      <c r="Y46" s="6">
        <f t="shared" si="6"/>
        <v>7</v>
      </c>
      <c r="Z46" s="6">
        <f>13+4/11</f>
        <v>13.363636363636363</v>
      </c>
      <c r="AA46" s="6">
        <f t="shared" si="6"/>
        <v>0</v>
      </c>
      <c r="AB46" s="1">
        <f t="shared" si="6"/>
        <v>0</v>
      </c>
      <c r="AC46" s="1">
        <f t="shared" si="7"/>
        <v>0</v>
      </c>
      <c r="AD46" s="1">
        <f t="shared" si="7"/>
        <v>12</v>
      </c>
      <c r="AE46" s="1">
        <f t="shared" si="7"/>
        <v>5.5</v>
      </c>
      <c r="AF46" s="1">
        <f t="shared" si="7"/>
        <v>14</v>
      </c>
      <c r="AG46" s="1">
        <f>Q46+$AL$38+5</f>
        <v>63</v>
      </c>
      <c r="AH46" s="1">
        <f t="shared" si="7"/>
        <v>-2</v>
      </c>
      <c r="AI46" s="9">
        <f t="shared" si="11"/>
        <v>92.5</v>
      </c>
    </row>
    <row r="47" spans="1:38" x14ac:dyDescent="0.25">
      <c r="A47" t="s">
        <v>47</v>
      </c>
      <c r="B47" s="4" t="s">
        <v>46</v>
      </c>
      <c r="C47" s="49" t="s">
        <v>86</v>
      </c>
      <c r="D47" s="16" t="s">
        <v>34</v>
      </c>
      <c r="E47" s="6">
        <f t="shared" si="8"/>
        <v>0</v>
      </c>
      <c r="F47" s="6">
        <f t="shared" si="4"/>
        <v>3</v>
      </c>
      <c r="G47" s="6">
        <f t="shared" si="4"/>
        <v>5</v>
      </c>
      <c r="H47" s="6">
        <f t="shared" si="4"/>
        <v>5</v>
      </c>
      <c r="I47" s="6">
        <f t="shared" si="4"/>
        <v>6</v>
      </c>
      <c r="J47" s="6">
        <f t="shared" si="4"/>
        <v>7.2</v>
      </c>
      <c r="K47" s="6">
        <f t="shared" si="4"/>
        <v>1</v>
      </c>
      <c r="L47" s="1">
        <f t="shared" si="4"/>
        <v>0</v>
      </c>
      <c r="M47" s="1">
        <f t="shared" si="5"/>
        <v>3</v>
      </c>
      <c r="N47" s="1">
        <f t="shared" si="5"/>
        <v>9</v>
      </c>
      <c r="O47" s="1">
        <f t="shared" si="5"/>
        <v>5.5</v>
      </c>
      <c r="P47" s="1">
        <f t="shared" si="5"/>
        <v>10</v>
      </c>
      <c r="Q47" s="1">
        <f t="shared" si="5"/>
        <v>17</v>
      </c>
      <c r="R47" s="1">
        <f t="shared" si="5"/>
        <v>-1</v>
      </c>
      <c r="S47" s="46">
        <f t="shared" si="9"/>
        <v>43.5</v>
      </c>
      <c r="U47" s="6">
        <f t="shared" si="10"/>
        <v>0</v>
      </c>
      <c r="V47" s="6">
        <f t="shared" si="6"/>
        <v>3</v>
      </c>
      <c r="W47" s="6">
        <f t="shared" si="6"/>
        <v>5</v>
      </c>
      <c r="X47" s="6">
        <f t="shared" si="6"/>
        <v>5</v>
      </c>
      <c r="Y47" s="6">
        <f t="shared" si="6"/>
        <v>6</v>
      </c>
      <c r="Z47" s="6">
        <f>13+5/11</f>
        <v>13.454545454545455</v>
      </c>
      <c r="AA47" s="6">
        <f t="shared" si="6"/>
        <v>1</v>
      </c>
      <c r="AB47" s="1">
        <f t="shared" si="6"/>
        <v>0</v>
      </c>
      <c r="AC47" s="1">
        <f t="shared" si="7"/>
        <v>3</v>
      </c>
      <c r="AD47" s="1">
        <f t="shared" si="7"/>
        <v>9</v>
      </c>
      <c r="AE47" s="1">
        <f t="shared" si="7"/>
        <v>5.5</v>
      </c>
      <c r="AF47" s="1">
        <f t="shared" si="7"/>
        <v>10</v>
      </c>
      <c r="AG47" s="1">
        <f t="shared" ref="AG47:AG51" si="12">Q47+$AL$38+5</f>
        <v>64</v>
      </c>
      <c r="AH47" s="1">
        <f t="shared" si="7"/>
        <v>-1</v>
      </c>
      <c r="AI47" s="9">
        <f t="shared" si="11"/>
        <v>90.5</v>
      </c>
    </row>
    <row r="48" spans="1:38" x14ac:dyDescent="0.25">
      <c r="A48" t="s">
        <v>48</v>
      </c>
      <c r="B48" s="4" t="s">
        <v>46</v>
      </c>
      <c r="C48" s="49" t="s">
        <v>87</v>
      </c>
      <c r="D48" s="10" t="s">
        <v>21</v>
      </c>
      <c r="E48" s="6">
        <f t="shared" si="8"/>
        <v>0</v>
      </c>
      <c r="F48" s="6">
        <f t="shared" si="4"/>
        <v>3</v>
      </c>
      <c r="G48" s="6">
        <f t="shared" si="4"/>
        <v>4</v>
      </c>
      <c r="H48" s="6">
        <v>5.3</v>
      </c>
      <c r="I48" s="6">
        <f t="shared" si="4"/>
        <v>4</v>
      </c>
      <c r="J48" s="6">
        <f t="shared" si="4"/>
        <v>8.5</v>
      </c>
      <c r="K48" s="6">
        <f t="shared" si="4"/>
        <v>1</v>
      </c>
      <c r="L48" s="1">
        <f t="shared" si="4"/>
        <v>0</v>
      </c>
      <c r="M48" s="1">
        <f t="shared" si="5"/>
        <v>3</v>
      </c>
      <c r="N48" s="1">
        <f t="shared" si="5"/>
        <v>6</v>
      </c>
      <c r="O48" s="1">
        <v>6.5</v>
      </c>
      <c r="P48" s="1">
        <f t="shared" si="5"/>
        <v>4</v>
      </c>
      <c r="Q48" s="1">
        <f t="shared" si="5"/>
        <v>24</v>
      </c>
      <c r="R48" s="1">
        <f t="shared" si="5"/>
        <v>-1</v>
      </c>
      <c r="S48" s="46">
        <f t="shared" si="9"/>
        <v>42.5</v>
      </c>
      <c r="U48" s="6">
        <f t="shared" si="10"/>
        <v>0</v>
      </c>
      <c r="V48" s="6">
        <f t="shared" si="6"/>
        <v>3</v>
      </c>
      <c r="W48" s="6">
        <f t="shared" si="6"/>
        <v>4</v>
      </c>
      <c r="X48" s="6">
        <f t="shared" si="6"/>
        <v>5.3</v>
      </c>
      <c r="Y48" s="6">
        <f t="shared" si="6"/>
        <v>4</v>
      </c>
      <c r="Z48" s="6">
        <f>14+2/13</f>
        <v>14.153846153846153</v>
      </c>
      <c r="AA48" s="6">
        <f t="shared" si="6"/>
        <v>1</v>
      </c>
      <c r="AB48" s="1">
        <f t="shared" si="6"/>
        <v>0</v>
      </c>
      <c r="AC48" s="1">
        <f t="shared" si="7"/>
        <v>3</v>
      </c>
      <c r="AD48" s="1">
        <f t="shared" si="7"/>
        <v>6</v>
      </c>
      <c r="AE48" s="1">
        <f t="shared" si="7"/>
        <v>6.5</v>
      </c>
      <c r="AF48" s="1">
        <f t="shared" si="7"/>
        <v>4</v>
      </c>
      <c r="AG48" s="1">
        <f t="shared" si="12"/>
        <v>71</v>
      </c>
      <c r="AH48" s="1">
        <f t="shared" si="7"/>
        <v>-1</v>
      </c>
      <c r="AI48" s="9">
        <f t="shared" si="11"/>
        <v>89.5</v>
      </c>
    </row>
    <row r="49" spans="1:38" x14ac:dyDescent="0.25">
      <c r="A49" t="s">
        <v>49</v>
      </c>
      <c r="B49" s="4" t="s">
        <v>46</v>
      </c>
      <c r="C49" s="49" t="s">
        <v>88</v>
      </c>
      <c r="D49" s="20"/>
      <c r="E49" s="6">
        <f t="shared" si="8"/>
        <v>0</v>
      </c>
      <c r="F49" s="6">
        <f t="shared" si="4"/>
        <v>4</v>
      </c>
      <c r="G49" s="6">
        <f t="shared" si="4"/>
        <v>6</v>
      </c>
      <c r="H49" s="6">
        <f t="shared" si="4"/>
        <v>6</v>
      </c>
      <c r="I49" s="6">
        <f t="shared" si="4"/>
        <v>5</v>
      </c>
      <c r="J49" s="6">
        <f t="shared" si="4"/>
        <v>6.5</v>
      </c>
      <c r="K49" s="6">
        <f t="shared" si="4"/>
        <v>4</v>
      </c>
      <c r="L49" s="1">
        <f t="shared" si="4"/>
        <v>0</v>
      </c>
      <c r="M49" s="1">
        <f t="shared" si="5"/>
        <v>6</v>
      </c>
      <c r="N49" s="1">
        <f t="shared" si="5"/>
        <v>12</v>
      </c>
      <c r="O49" s="1">
        <f t="shared" si="5"/>
        <v>8.5</v>
      </c>
      <c r="P49" s="1">
        <f t="shared" si="5"/>
        <v>7</v>
      </c>
      <c r="Q49" s="1">
        <f t="shared" si="5"/>
        <v>15</v>
      </c>
      <c r="R49" s="1">
        <f t="shared" si="5"/>
        <v>2</v>
      </c>
      <c r="S49" s="46">
        <f t="shared" si="9"/>
        <v>50.5</v>
      </c>
      <c r="U49" s="6">
        <f t="shared" si="10"/>
        <v>0</v>
      </c>
      <c r="V49" s="6">
        <f t="shared" si="6"/>
        <v>4</v>
      </c>
      <c r="W49" s="6">
        <f t="shared" si="6"/>
        <v>6</v>
      </c>
      <c r="X49" s="6">
        <f t="shared" si="6"/>
        <v>6</v>
      </c>
      <c r="Y49" s="6">
        <f t="shared" si="6"/>
        <v>5</v>
      </c>
      <c r="Z49" s="6">
        <f>13+3/11</f>
        <v>13.272727272727273</v>
      </c>
      <c r="AA49" s="6">
        <f t="shared" si="6"/>
        <v>4</v>
      </c>
      <c r="AB49" s="1">
        <f t="shared" si="6"/>
        <v>0</v>
      </c>
      <c r="AC49" s="1">
        <f t="shared" si="7"/>
        <v>6</v>
      </c>
      <c r="AD49" s="1">
        <f t="shared" si="7"/>
        <v>12</v>
      </c>
      <c r="AE49" s="1">
        <f t="shared" si="7"/>
        <v>8.5</v>
      </c>
      <c r="AF49" s="1">
        <f t="shared" si="7"/>
        <v>7</v>
      </c>
      <c r="AG49" s="1">
        <f t="shared" si="12"/>
        <v>62</v>
      </c>
      <c r="AH49" s="1">
        <f t="shared" si="7"/>
        <v>2</v>
      </c>
      <c r="AI49" s="9">
        <f t="shared" si="11"/>
        <v>97.5</v>
      </c>
    </row>
    <row r="50" spans="1:38" x14ac:dyDescent="0.25">
      <c r="A50" t="s">
        <v>97</v>
      </c>
      <c r="B50" s="4" t="s">
        <v>46</v>
      </c>
      <c r="C50" s="49" t="s">
        <v>89</v>
      </c>
      <c r="D50" s="16" t="s">
        <v>34</v>
      </c>
      <c r="E50" s="6">
        <f t="shared" si="8"/>
        <v>0</v>
      </c>
      <c r="F50" s="6">
        <f t="shared" si="4"/>
        <v>2</v>
      </c>
      <c r="G50" s="6">
        <f t="shared" si="4"/>
        <v>7</v>
      </c>
      <c r="H50" s="6">
        <v>5</v>
      </c>
      <c r="I50" s="6">
        <f t="shared" si="4"/>
        <v>3</v>
      </c>
      <c r="J50" s="6">
        <f t="shared" si="4"/>
        <v>6</v>
      </c>
      <c r="K50" s="6">
        <f t="shared" si="4"/>
        <v>3</v>
      </c>
      <c r="L50" s="1">
        <f t="shared" si="4"/>
        <v>0</v>
      </c>
      <c r="M50" s="1">
        <f t="shared" si="5"/>
        <v>0</v>
      </c>
      <c r="N50" s="1">
        <f t="shared" si="5"/>
        <v>16</v>
      </c>
      <c r="O50" s="1">
        <v>5.5</v>
      </c>
      <c r="P50" s="1">
        <f t="shared" si="5"/>
        <v>2</v>
      </c>
      <c r="Q50" s="1">
        <f t="shared" si="5"/>
        <v>12</v>
      </c>
      <c r="R50" s="1">
        <f t="shared" si="5"/>
        <v>0</v>
      </c>
      <c r="S50" s="46">
        <f t="shared" si="9"/>
        <v>35.5</v>
      </c>
      <c r="U50" s="6">
        <f t="shared" si="10"/>
        <v>0</v>
      </c>
      <c r="V50" s="6">
        <f t="shared" si="6"/>
        <v>2</v>
      </c>
      <c r="W50" s="6">
        <f t="shared" si="6"/>
        <v>7</v>
      </c>
      <c r="X50" s="6">
        <f t="shared" si="6"/>
        <v>5</v>
      </c>
      <c r="Y50" s="6">
        <f t="shared" si="6"/>
        <v>3</v>
      </c>
      <c r="Z50" s="6">
        <f>13</f>
        <v>13</v>
      </c>
      <c r="AA50" s="6">
        <f t="shared" si="6"/>
        <v>3</v>
      </c>
      <c r="AB50" s="1">
        <f t="shared" si="6"/>
        <v>0</v>
      </c>
      <c r="AC50" s="1">
        <f t="shared" si="7"/>
        <v>0</v>
      </c>
      <c r="AD50" s="1">
        <f t="shared" si="7"/>
        <v>16</v>
      </c>
      <c r="AE50" s="1">
        <f t="shared" si="7"/>
        <v>5.5</v>
      </c>
      <c r="AF50" s="1">
        <f t="shared" si="7"/>
        <v>2</v>
      </c>
      <c r="AG50" s="1">
        <f t="shared" si="12"/>
        <v>59</v>
      </c>
      <c r="AH50" s="1">
        <f t="shared" si="7"/>
        <v>0</v>
      </c>
      <c r="AI50" s="9">
        <f t="shared" si="11"/>
        <v>82.5</v>
      </c>
    </row>
    <row r="51" spans="1:38" x14ac:dyDescent="0.25">
      <c r="A51" t="s">
        <v>98</v>
      </c>
      <c r="B51" s="4" t="s">
        <v>46</v>
      </c>
      <c r="C51" s="49" t="s">
        <v>90</v>
      </c>
      <c r="D51" s="32" t="s">
        <v>83</v>
      </c>
      <c r="E51" s="6">
        <f t="shared" si="8"/>
        <v>0</v>
      </c>
      <c r="F51" s="6">
        <f t="shared" si="4"/>
        <v>3</v>
      </c>
      <c r="G51" s="6">
        <f t="shared" si="4"/>
        <v>6</v>
      </c>
      <c r="H51" s="6">
        <v>4</v>
      </c>
      <c r="I51" s="6">
        <f t="shared" si="4"/>
        <v>3</v>
      </c>
      <c r="J51" s="6">
        <f t="shared" si="4"/>
        <v>7.2</v>
      </c>
      <c r="K51" s="6">
        <f t="shared" si="4"/>
        <v>3</v>
      </c>
      <c r="L51" s="1">
        <f t="shared" si="4"/>
        <v>0</v>
      </c>
      <c r="M51" s="1">
        <f t="shared" si="5"/>
        <v>3</v>
      </c>
      <c r="N51" s="1">
        <f t="shared" si="5"/>
        <v>12</v>
      </c>
      <c r="O51" s="1">
        <v>3.5</v>
      </c>
      <c r="P51" s="1">
        <f t="shared" si="5"/>
        <v>2</v>
      </c>
      <c r="Q51" s="1">
        <f t="shared" si="5"/>
        <v>17</v>
      </c>
      <c r="R51" s="1">
        <f t="shared" si="5"/>
        <v>0</v>
      </c>
      <c r="S51" s="46">
        <f t="shared" si="9"/>
        <v>37.5</v>
      </c>
      <c r="U51" s="6">
        <f t="shared" si="10"/>
        <v>0</v>
      </c>
      <c r="V51" s="6">
        <f t="shared" si="6"/>
        <v>3</v>
      </c>
      <c r="W51" s="6">
        <f t="shared" si="6"/>
        <v>6</v>
      </c>
      <c r="X51" s="6">
        <f t="shared" si="6"/>
        <v>4</v>
      </c>
      <c r="Y51" s="6">
        <f t="shared" si="6"/>
        <v>3</v>
      </c>
      <c r="Z51" s="6">
        <f>13+5/11</f>
        <v>13.454545454545455</v>
      </c>
      <c r="AA51" s="6">
        <f t="shared" si="6"/>
        <v>3</v>
      </c>
      <c r="AB51" s="1">
        <f t="shared" si="6"/>
        <v>0</v>
      </c>
      <c r="AC51" s="1">
        <f t="shared" si="7"/>
        <v>3</v>
      </c>
      <c r="AD51" s="1">
        <f t="shared" si="7"/>
        <v>12</v>
      </c>
      <c r="AE51" s="1">
        <f t="shared" si="7"/>
        <v>3.5</v>
      </c>
      <c r="AF51" s="1">
        <f t="shared" si="7"/>
        <v>2</v>
      </c>
      <c r="AG51" s="1">
        <f t="shared" si="12"/>
        <v>64</v>
      </c>
      <c r="AH51" s="1">
        <f t="shared" si="7"/>
        <v>0</v>
      </c>
      <c r="AI51" s="9">
        <f t="shared" si="11"/>
        <v>84.5</v>
      </c>
      <c r="AJ51" t="s">
        <v>110</v>
      </c>
    </row>
    <row r="53" spans="1:38" x14ac:dyDescent="0.25">
      <c r="A53" s="3" t="s">
        <v>1</v>
      </c>
      <c r="B53" s="3" t="s">
        <v>2</v>
      </c>
      <c r="C53" s="3" t="s">
        <v>78</v>
      </c>
      <c r="D53" s="3" t="s">
        <v>3</v>
      </c>
      <c r="E53" s="3" t="s">
        <v>4</v>
      </c>
      <c r="F53" s="3" t="s">
        <v>5</v>
      </c>
      <c r="G53" s="3" t="s">
        <v>6</v>
      </c>
      <c r="H53" s="3" t="s">
        <v>7</v>
      </c>
      <c r="I53" s="3" t="s">
        <v>8</v>
      </c>
      <c r="J53" s="3" t="s">
        <v>9</v>
      </c>
      <c r="K53" s="3" t="s">
        <v>10</v>
      </c>
      <c r="L53" s="3" t="s">
        <v>11</v>
      </c>
      <c r="M53" s="3" t="s">
        <v>12</v>
      </c>
      <c r="N53" s="3" t="s">
        <v>13</v>
      </c>
      <c r="O53" s="3" t="s">
        <v>14</v>
      </c>
      <c r="P53" s="3" t="s">
        <v>15</v>
      </c>
      <c r="Q53" s="3" t="s">
        <v>16</v>
      </c>
      <c r="R53" s="3" t="s">
        <v>17</v>
      </c>
      <c r="S53" s="3" t="s">
        <v>18</v>
      </c>
      <c r="U53" s="3" t="s">
        <v>4</v>
      </c>
      <c r="V53" s="3" t="s">
        <v>5</v>
      </c>
      <c r="W53" s="3" t="s">
        <v>6</v>
      </c>
      <c r="X53" s="3" t="s">
        <v>7</v>
      </c>
      <c r="Y53" s="3" t="s">
        <v>8</v>
      </c>
      <c r="Z53" s="3" t="s">
        <v>9</v>
      </c>
      <c r="AA53" s="3" t="s">
        <v>10</v>
      </c>
      <c r="AB53" s="3" t="s">
        <v>11</v>
      </c>
      <c r="AC53" s="3" t="s">
        <v>12</v>
      </c>
      <c r="AD53" s="3" t="s">
        <v>13</v>
      </c>
      <c r="AE53" s="3" t="s">
        <v>14</v>
      </c>
      <c r="AF53" s="3" t="s">
        <v>15</v>
      </c>
      <c r="AG53" s="3" t="s">
        <v>16</v>
      </c>
      <c r="AH53" s="3" t="s">
        <v>17</v>
      </c>
      <c r="AI53" s="3" t="s">
        <v>18</v>
      </c>
    </row>
    <row r="54" spans="1:38" x14ac:dyDescent="0.25">
      <c r="A54" t="s">
        <v>19</v>
      </c>
      <c r="B54" s="4" t="s">
        <v>20</v>
      </c>
      <c r="C54" s="45"/>
      <c r="D54" s="5" t="s">
        <v>21</v>
      </c>
      <c r="E54" s="6">
        <f>U36</f>
        <v>2</v>
      </c>
      <c r="F54" s="6">
        <f t="shared" ref="F54:L60" si="13">V36</f>
        <v>2</v>
      </c>
      <c r="G54" s="6">
        <f t="shared" si="13"/>
        <v>0</v>
      </c>
      <c r="H54" s="6">
        <f t="shared" si="13"/>
        <v>0</v>
      </c>
      <c r="I54" s="6">
        <f t="shared" si="13"/>
        <v>2</v>
      </c>
      <c r="J54" s="6">
        <f t="shared" si="13"/>
        <v>0</v>
      </c>
      <c r="K54" s="6">
        <f t="shared" si="13"/>
        <v>2</v>
      </c>
      <c r="L54" s="1">
        <f>AB36</f>
        <v>0</v>
      </c>
      <c r="M54" s="1">
        <f t="shared" ref="M54:R60" si="14">AC36</f>
        <v>0</v>
      </c>
      <c r="N54" s="1">
        <f t="shared" si="14"/>
        <v>0</v>
      </c>
      <c r="O54" s="1">
        <f t="shared" si="14"/>
        <v>0</v>
      </c>
      <c r="P54" s="1">
        <f t="shared" si="14"/>
        <v>0</v>
      </c>
      <c r="Q54" s="1">
        <f t="shared" si="14"/>
        <v>0</v>
      </c>
      <c r="R54" s="1">
        <f t="shared" si="14"/>
        <v>0</v>
      </c>
      <c r="S54" s="46">
        <f>SUM(L54:R54)</f>
        <v>0</v>
      </c>
      <c r="U54" s="6">
        <f>E54</f>
        <v>2</v>
      </c>
      <c r="V54" s="6">
        <f t="shared" ref="V54:AB67" si="15">F54</f>
        <v>2</v>
      </c>
      <c r="W54" s="6">
        <f t="shared" si="15"/>
        <v>0</v>
      </c>
      <c r="X54" s="6">
        <f t="shared" si="15"/>
        <v>0</v>
      </c>
      <c r="Y54" s="6">
        <f t="shared" si="15"/>
        <v>2</v>
      </c>
      <c r="Z54" s="6">
        <f t="shared" si="15"/>
        <v>0</v>
      </c>
      <c r="AA54" s="6">
        <f t="shared" si="15"/>
        <v>2</v>
      </c>
      <c r="AB54" s="1">
        <f>L54</f>
        <v>0</v>
      </c>
      <c r="AC54" s="1">
        <f t="shared" ref="AC54:AH67" si="16">M54</f>
        <v>0</v>
      </c>
      <c r="AD54" s="1">
        <f t="shared" si="16"/>
        <v>0</v>
      </c>
      <c r="AE54" s="1">
        <f t="shared" si="16"/>
        <v>0</v>
      </c>
      <c r="AF54" s="1">
        <f t="shared" si="16"/>
        <v>0</v>
      </c>
      <c r="AG54" s="1">
        <f t="shared" si="16"/>
        <v>0</v>
      </c>
      <c r="AH54" s="1">
        <f t="shared" si="16"/>
        <v>0</v>
      </c>
      <c r="AI54" s="9">
        <f>SUM(AB54:AH54)</f>
        <v>0</v>
      </c>
    </row>
    <row r="55" spans="1:38" x14ac:dyDescent="0.25">
      <c r="A55" t="s">
        <v>22</v>
      </c>
      <c r="B55" s="4" t="s">
        <v>23</v>
      </c>
      <c r="C55" s="45"/>
      <c r="D55" s="10" t="s">
        <v>21</v>
      </c>
      <c r="E55" s="6">
        <f t="shared" ref="E55:E60" si="17">U37</f>
        <v>0</v>
      </c>
      <c r="F55" s="6">
        <f t="shared" si="13"/>
        <v>2</v>
      </c>
      <c r="G55" s="6">
        <f t="shared" si="13"/>
        <v>2</v>
      </c>
      <c r="H55" s="6">
        <f t="shared" si="13"/>
        <v>2</v>
      </c>
      <c r="I55" s="6">
        <f t="shared" si="13"/>
        <v>2</v>
      </c>
      <c r="J55" s="6">
        <f t="shared" si="13"/>
        <v>2</v>
      </c>
      <c r="K55" s="6">
        <f t="shared" si="13"/>
        <v>2</v>
      </c>
      <c r="L55" s="1">
        <f t="shared" si="13"/>
        <v>0</v>
      </c>
      <c r="M55" s="1">
        <f t="shared" si="14"/>
        <v>0</v>
      </c>
      <c r="N55" s="1">
        <f t="shared" si="14"/>
        <v>0</v>
      </c>
      <c r="O55" s="1">
        <f t="shared" si="14"/>
        <v>0</v>
      </c>
      <c r="P55" s="1">
        <f t="shared" si="14"/>
        <v>0</v>
      </c>
      <c r="Q55" s="1">
        <f t="shared" si="14"/>
        <v>0</v>
      </c>
      <c r="R55" s="1">
        <f t="shared" si="14"/>
        <v>0</v>
      </c>
      <c r="S55" s="46">
        <f t="shared" ref="S55:S67" si="18">SUM(L55:R55)</f>
        <v>0</v>
      </c>
      <c r="U55" s="6">
        <f t="shared" ref="U55:U67" si="19">E55</f>
        <v>0</v>
      </c>
      <c r="V55" s="6">
        <f t="shared" si="15"/>
        <v>2</v>
      </c>
      <c r="W55" s="6">
        <f t="shared" si="15"/>
        <v>2</v>
      </c>
      <c r="X55" s="6">
        <f t="shared" si="15"/>
        <v>2</v>
      </c>
      <c r="Y55" s="6">
        <f t="shared" si="15"/>
        <v>2</v>
      </c>
      <c r="Z55" s="6">
        <f t="shared" si="15"/>
        <v>2</v>
      </c>
      <c r="AA55" s="6">
        <f t="shared" si="15"/>
        <v>2</v>
      </c>
      <c r="AB55" s="1">
        <f t="shared" si="15"/>
        <v>0</v>
      </c>
      <c r="AC55" s="1">
        <f t="shared" si="16"/>
        <v>0</v>
      </c>
      <c r="AD55" s="1">
        <f t="shared" si="16"/>
        <v>0</v>
      </c>
      <c r="AE55" s="1">
        <f t="shared" si="16"/>
        <v>0</v>
      </c>
      <c r="AF55" s="1">
        <f t="shared" si="16"/>
        <v>0</v>
      </c>
      <c r="AG55" s="1">
        <f t="shared" si="16"/>
        <v>0</v>
      </c>
      <c r="AH55" s="1">
        <f t="shared" si="16"/>
        <v>0</v>
      </c>
      <c r="AI55" s="9">
        <f t="shared" ref="AI55:AI67" si="20">SUM(AB55:AH55)</f>
        <v>0</v>
      </c>
      <c r="AK55" s="1" t="s">
        <v>99</v>
      </c>
      <c r="AL55" s="1" t="s">
        <v>100</v>
      </c>
    </row>
    <row r="56" spans="1:38" x14ac:dyDescent="0.25">
      <c r="A56" t="s">
        <v>25</v>
      </c>
      <c r="B56" s="4" t="s">
        <v>23</v>
      </c>
      <c r="C56" s="45"/>
      <c r="D56" s="10" t="s">
        <v>21</v>
      </c>
      <c r="E56" s="6">
        <f t="shared" si="17"/>
        <v>0</v>
      </c>
      <c r="F56" s="6">
        <f t="shared" si="13"/>
        <v>2</v>
      </c>
      <c r="G56" s="6">
        <f t="shared" si="13"/>
        <v>2</v>
      </c>
      <c r="H56" s="6">
        <f t="shared" si="13"/>
        <v>2</v>
      </c>
      <c r="I56" s="6">
        <f t="shared" si="13"/>
        <v>2</v>
      </c>
      <c r="J56" s="6">
        <f t="shared" si="13"/>
        <v>2</v>
      </c>
      <c r="K56" s="6">
        <f t="shared" si="13"/>
        <v>2</v>
      </c>
      <c r="L56" s="1">
        <f t="shared" si="13"/>
        <v>0</v>
      </c>
      <c r="M56" s="1">
        <f t="shared" si="14"/>
        <v>0</v>
      </c>
      <c r="N56" s="1">
        <f t="shared" si="14"/>
        <v>0</v>
      </c>
      <c r="O56" s="1">
        <f t="shared" si="14"/>
        <v>0</v>
      </c>
      <c r="P56" s="1">
        <f t="shared" si="14"/>
        <v>0</v>
      </c>
      <c r="Q56" s="1">
        <f t="shared" si="14"/>
        <v>0</v>
      </c>
      <c r="R56" s="1">
        <f t="shared" si="14"/>
        <v>0</v>
      </c>
      <c r="S56" s="46">
        <f t="shared" si="18"/>
        <v>0</v>
      </c>
      <c r="U56" s="6">
        <f t="shared" si="19"/>
        <v>0</v>
      </c>
      <c r="V56" s="6">
        <f t="shared" si="15"/>
        <v>2</v>
      </c>
      <c r="W56" s="6">
        <f t="shared" si="15"/>
        <v>2</v>
      </c>
      <c r="X56" s="6">
        <f t="shared" si="15"/>
        <v>2</v>
      </c>
      <c r="Y56" s="6">
        <f t="shared" si="15"/>
        <v>2</v>
      </c>
      <c r="Z56" s="6">
        <f t="shared" si="15"/>
        <v>2</v>
      </c>
      <c r="AA56" s="6">
        <f t="shared" si="15"/>
        <v>2</v>
      </c>
      <c r="AB56" s="1">
        <f t="shared" si="15"/>
        <v>0</v>
      </c>
      <c r="AC56" s="1">
        <f t="shared" si="16"/>
        <v>0</v>
      </c>
      <c r="AD56" s="1">
        <f t="shared" si="16"/>
        <v>0</v>
      </c>
      <c r="AE56" s="1">
        <f t="shared" si="16"/>
        <v>0</v>
      </c>
      <c r="AF56" s="1">
        <f t="shared" si="16"/>
        <v>0</v>
      </c>
      <c r="AG56" s="1">
        <f t="shared" si="16"/>
        <v>0</v>
      </c>
      <c r="AH56" s="1">
        <f t="shared" si="16"/>
        <v>0</v>
      </c>
      <c r="AI56" s="9">
        <f t="shared" si="20"/>
        <v>0</v>
      </c>
      <c r="AK56" s="52" t="s">
        <v>55</v>
      </c>
      <c r="AL56" s="1">
        <v>52</v>
      </c>
    </row>
    <row r="57" spans="1:38" x14ac:dyDescent="0.25">
      <c r="A57" t="s">
        <v>26</v>
      </c>
      <c r="B57" s="4" t="s">
        <v>27</v>
      </c>
      <c r="C57" s="45"/>
      <c r="D57" s="15" t="s">
        <v>28</v>
      </c>
      <c r="E57" s="6">
        <f t="shared" si="17"/>
        <v>0</v>
      </c>
      <c r="F57" s="6">
        <f t="shared" si="13"/>
        <v>2</v>
      </c>
      <c r="G57" s="6">
        <f t="shared" si="13"/>
        <v>2</v>
      </c>
      <c r="H57" s="6">
        <f t="shared" si="13"/>
        <v>2</v>
      </c>
      <c r="I57" s="6">
        <f t="shared" si="13"/>
        <v>2</v>
      </c>
      <c r="J57" s="6">
        <f t="shared" si="13"/>
        <v>2</v>
      </c>
      <c r="K57" s="6">
        <f t="shared" si="13"/>
        <v>2</v>
      </c>
      <c r="L57" s="1">
        <f t="shared" si="13"/>
        <v>0</v>
      </c>
      <c r="M57" s="1">
        <f t="shared" si="14"/>
        <v>0</v>
      </c>
      <c r="N57" s="1">
        <f t="shared" si="14"/>
        <v>0</v>
      </c>
      <c r="O57" s="1">
        <f t="shared" si="14"/>
        <v>0</v>
      </c>
      <c r="P57" s="1">
        <f t="shared" si="14"/>
        <v>0</v>
      </c>
      <c r="Q57" s="1">
        <f t="shared" si="14"/>
        <v>0</v>
      </c>
      <c r="R57" s="1">
        <f t="shared" si="14"/>
        <v>0</v>
      </c>
      <c r="S57" s="46">
        <f t="shared" si="18"/>
        <v>0</v>
      </c>
      <c r="U57" s="6">
        <f t="shared" si="19"/>
        <v>0</v>
      </c>
      <c r="V57" s="6">
        <f t="shared" si="15"/>
        <v>2</v>
      </c>
      <c r="W57" s="6">
        <f t="shared" si="15"/>
        <v>2</v>
      </c>
      <c r="X57" s="6">
        <f t="shared" si="15"/>
        <v>2</v>
      </c>
      <c r="Y57" s="6">
        <f t="shared" si="15"/>
        <v>2</v>
      </c>
      <c r="Z57" s="6">
        <f t="shared" si="15"/>
        <v>2</v>
      </c>
      <c r="AA57" s="6">
        <f t="shared" si="15"/>
        <v>2</v>
      </c>
      <c r="AB57" s="1">
        <f t="shared" si="15"/>
        <v>0</v>
      </c>
      <c r="AC57" s="1">
        <f t="shared" si="16"/>
        <v>0</v>
      </c>
      <c r="AD57" s="1">
        <f t="shared" si="16"/>
        <v>0</v>
      </c>
      <c r="AE57" s="1">
        <f t="shared" si="16"/>
        <v>0</v>
      </c>
      <c r="AF57" s="1">
        <f t="shared" si="16"/>
        <v>0</v>
      </c>
      <c r="AG57" s="1">
        <f t="shared" si="16"/>
        <v>0</v>
      </c>
      <c r="AH57" s="1">
        <f t="shared" si="16"/>
        <v>0</v>
      </c>
      <c r="AI57" s="9">
        <f t="shared" si="20"/>
        <v>0</v>
      </c>
    </row>
    <row r="58" spans="1:38" x14ac:dyDescent="0.25">
      <c r="A58" t="s">
        <v>29</v>
      </c>
      <c r="B58" s="4" t="s">
        <v>27</v>
      </c>
      <c r="C58" s="45"/>
      <c r="D58" s="10" t="s">
        <v>21</v>
      </c>
      <c r="E58" s="6">
        <f t="shared" si="17"/>
        <v>0</v>
      </c>
      <c r="F58" s="6">
        <f t="shared" si="13"/>
        <v>2</v>
      </c>
      <c r="G58" s="6">
        <f t="shared" si="13"/>
        <v>2</v>
      </c>
      <c r="H58" s="6">
        <f t="shared" si="13"/>
        <v>2</v>
      </c>
      <c r="I58" s="6">
        <f t="shared" si="13"/>
        <v>2</v>
      </c>
      <c r="J58" s="6">
        <f t="shared" si="13"/>
        <v>2</v>
      </c>
      <c r="K58" s="6">
        <f t="shared" si="13"/>
        <v>2</v>
      </c>
      <c r="L58" s="1">
        <f t="shared" si="13"/>
        <v>0</v>
      </c>
      <c r="M58" s="1">
        <f t="shared" si="14"/>
        <v>0</v>
      </c>
      <c r="N58" s="1">
        <f t="shared" si="14"/>
        <v>0</v>
      </c>
      <c r="O58" s="1">
        <f t="shared" si="14"/>
        <v>0</v>
      </c>
      <c r="P58" s="1">
        <f t="shared" si="14"/>
        <v>0</v>
      </c>
      <c r="Q58" s="1">
        <f t="shared" si="14"/>
        <v>0</v>
      </c>
      <c r="R58" s="1">
        <f t="shared" si="14"/>
        <v>0</v>
      </c>
      <c r="S58" s="46">
        <f t="shared" si="18"/>
        <v>0</v>
      </c>
      <c r="U58" s="6">
        <f t="shared" si="19"/>
        <v>0</v>
      </c>
      <c r="V58" s="6">
        <f t="shared" si="15"/>
        <v>2</v>
      </c>
      <c r="W58" s="6">
        <f t="shared" si="15"/>
        <v>2</v>
      </c>
      <c r="X58" s="6">
        <f t="shared" si="15"/>
        <v>2</v>
      </c>
      <c r="Y58" s="6">
        <f t="shared" si="15"/>
        <v>2</v>
      </c>
      <c r="Z58" s="6">
        <f t="shared" si="15"/>
        <v>2</v>
      </c>
      <c r="AA58" s="6">
        <f t="shared" si="15"/>
        <v>2</v>
      </c>
      <c r="AB58" s="1">
        <f t="shared" si="15"/>
        <v>0</v>
      </c>
      <c r="AC58" s="1">
        <f t="shared" si="16"/>
        <v>0</v>
      </c>
      <c r="AD58" s="1">
        <f t="shared" si="16"/>
        <v>0</v>
      </c>
      <c r="AE58" s="1">
        <f t="shared" si="16"/>
        <v>0</v>
      </c>
      <c r="AF58" s="1">
        <f t="shared" si="16"/>
        <v>0</v>
      </c>
      <c r="AG58" s="1">
        <f t="shared" si="16"/>
        <v>0</v>
      </c>
      <c r="AH58" s="1">
        <f t="shared" si="16"/>
        <v>0</v>
      </c>
      <c r="AI58" s="9">
        <f t="shared" si="20"/>
        <v>0</v>
      </c>
    </row>
    <row r="59" spans="1:38" x14ac:dyDescent="0.25">
      <c r="A59" t="s">
        <v>32</v>
      </c>
      <c r="B59" s="4" t="s">
        <v>33</v>
      </c>
      <c r="C59" s="50" t="s">
        <v>109</v>
      </c>
      <c r="D59" s="16" t="s">
        <v>34</v>
      </c>
      <c r="E59" s="6">
        <f t="shared" si="17"/>
        <v>0</v>
      </c>
      <c r="F59" s="6">
        <v>10</v>
      </c>
      <c r="G59" s="6">
        <f>9+3/7</f>
        <v>9.4285714285714288</v>
      </c>
      <c r="H59" s="6">
        <f t="shared" si="13"/>
        <v>2</v>
      </c>
      <c r="I59" s="6">
        <f t="shared" si="13"/>
        <v>2</v>
      </c>
      <c r="J59" s="6">
        <v>7</v>
      </c>
      <c r="K59" s="6">
        <f t="shared" si="13"/>
        <v>2</v>
      </c>
      <c r="L59" s="1">
        <f t="shared" si="13"/>
        <v>0</v>
      </c>
      <c r="M59" s="1">
        <v>37</v>
      </c>
      <c r="N59" s="1">
        <f>81-52</f>
        <v>29</v>
      </c>
      <c r="O59" s="1">
        <f t="shared" si="14"/>
        <v>0</v>
      </c>
      <c r="P59" s="1">
        <f t="shared" si="14"/>
        <v>0</v>
      </c>
      <c r="Q59" s="1">
        <v>16</v>
      </c>
      <c r="R59" s="1">
        <f t="shared" si="14"/>
        <v>0</v>
      </c>
      <c r="S59" s="46">
        <f t="shared" si="18"/>
        <v>82</v>
      </c>
      <c r="U59" s="6">
        <f t="shared" si="19"/>
        <v>0</v>
      </c>
      <c r="V59" s="6">
        <f t="shared" si="15"/>
        <v>10</v>
      </c>
      <c r="W59" s="6">
        <v>15</v>
      </c>
      <c r="X59" s="6">
        <f t="shared" si="15"/>
        <v>2</v>
      </c>
      <c r="Y59" s="6">
        <f t="shared" si="15"/>
        <v>2</v>
      </c>
      <c r="Z59" s="6">
        <f t="shared" si="15"/>
        <v>7</v>
      </c>
      <c r="AA59" s="6">
        <f t="shared" si="15"/>
        <v>2</v>
      </c>
      <c r="AB59" s="1">
        <f t="shared" si="15"/>
        <v>0</v>
      </c>
      <c r="AC59" s="1">
        <f t="shared" si="16"/>
        <v>37</v>
      </c>
      <c r="AD59" s="1">
        <f>N59+AL56</f>
        <v>81</v>
      </c>
      <c r="AE59" s="1">
        <f t="shared" si="16"/>
        <v>0</v>
      </c>
      <c r="AF59" s="1">
        <f t="shared" si="16"/>
        <v>0</v>
      </c>
      <c r="AG59" s="1">
        <f t="shared" si="16"/>
        <v>16</v>
      </c>
      <c r="AH59" s="1">
        <f t="shared" si="16"/>
        <v>0</v>
      </c>
      <c r="AI59" s="9">
        <f t="shared" si="20"/>
        <v>134</v>
      </c>
      <c r="AJ59" t="s">
        <v>104</v>
      </c>
    </row>
    <row r="60" spans="1:38" x14ac:dyDescent="0.25">
      <c r="A60" t="s">
        <v>36</v>
      </c>
      <c r="B60" s="4" t="s">
        <v>33</v>
      </c>
      <c r="C60" s="50" t="s">
        <v>109</v>
      </c>
      <c r="D60" s="16" t="s">
        <v>34</v>
      </c>
      <c r="E60" s="6">
        <f t="shared" si="17"/>
        <v>0</v>
      </c>
      <c r="F60" s="6">
        <v>10</v>
      </c>
      <c r="G60" s="6">
        <f>9+3/7</f>
        <v>9.4285714285714288</v>
      </c>
      <c r="H60" s="6">
        <f t="shared" si="13"/>
        <v>2</v>
      </c>
      <c r="I60" s="6">
        <f t="shared" si="13"/>
        <v>2</v>
      </c>
      <c r="J60" s="6">
        <v>7</v>
      </c>
      <c r="K60" s="6">
        <f t="shared" si="13"/>
        <v>2</v>
      </c>
      <c r="L60" s="1">
        <f t="shared" si="13"/>
        <v>0</v>
      </c>
      <c r="M60" s="1">
        <v>37</v>
      </c>
      <c r="N60" s="1">
        <f>81-52</f>
        <v>29</v>
      </c>
      <c r="O60" s="1">
        <f t="shared" si="14"/>
        <v>0</v>
      </c>
      <c r="P60" s="1">
        <f t="shared" si="14"/>
        <v>0</v>
      </c>
      <c r="Q60" s="1">
        <v>16</v>
      </c>
      <c r="R60" s="1">
        <f t="shared" si="14"/>
        <v>0</v>
      </c>
      <c r="S60" s="46">
        <f t="shared" si="18"/>
        <v>82</v>
      </c>
      <c r="U60" s="6">
        <f t="shared" si="19"/>
        <v>0</v>
      </c>
      <c r="V60" s="6">
        <f t="shared" si="15"/>
        <v>10</v>
      </c>
      <c r="W60" s="6">
        <v>15</v>
      </c>
      <c r="X60" s="6">
        <f t="shared" si="15"/>
        <v>2</v>
      </c>
      <c r="Y60" s="6">
        <f t="shared" si="15"/>
        <v>2</v>
      </c>
      <c r="Z60" s="6">
        <f t="shared" si="15"/>
        <v>7</v>
      </c>
      <c r="AA60" s="6">
        <f t="shared" si="15"/>
        <v>2</v>
      </c>
      <c r="AB60" s="1">
        <f t="shared" si="15"/>
        <v>0</v>
      </c>
      <c r="AC60" s="1">
        <f t="shared" si="16"/>
        <v>37</v>
      </c>
      <c r="AD60" s="1">
        <f>N60+AL56</f>
        <v>81</v>
      </c>
      <c r="AE60" s="1">
        <f t="shared" si="16"/>
        <v>0</v>
      </c>
      <c r="AF60" s="1">
        <f t="shared" si="16"/>
        <v>0</v>
      </c>
      <c r="AG60" s="1">
        <f t="shared" si="16"/>
        <v>16</v>
      </c>
      <c r="AH60" s="1">
        <f t="shared" si="16"/>
        <v>0</v>
      </c>
      <c r="AI60" s="9">
        <f t="shared" si="20"/>
        <v>134</v>
      </c>
      <c r="AJ60" t="s">
        <v>104</v>
      </c>
    </row>
    <row r="61" spans="1:38" x14ac:dyDescent="0.25">
      <c r="A61" t="s">
        <v>39</v>
      </c>
      <c r="B61" s="4" t="s">
        <v>112</v>
      </c>
      <c r="C61" s="49" t="s">
        <v>89</v>
      </c>
      <c r="D61" s="16" t="s">
        <v>34</v>
      </c>
      <c r="E61" s="6">
        <f t="shared" ref="E61:R61" si="21">U50</f>
        <v>0</v>
      </c>
      <c r="F61" s="6">
        <f t="shared" si="21"/>
        <v>2</v>
      </c>
      <c r="G61" s="6">
        <f t="shared" si="21"/>
        <v>7</v>
      </c>
      <c r="H61" s="6">
        <f t="shared" si="21"/>
        <v>5</v>
      </c>
      <c r="I61" s="6">
        <f t="shared" si="21"/>
        <v>3</v>
      </c>
      <c r="J61" s="6">
        <f t="shared" si="21"/>
        <v>13</v>
      </c>
      <c r="K61" s="6">
        <f t="shared" si="21"/>
        <v>3</v>
      </c>
      <c r="L61" s="1">
        <f t="shared" si="21"/>
        <v>0</v>
      </c>
      <c r="M61" s="1">
        <f t="shared" si="21"/>
        <v>0</v>
      </c>
      <c r="N61" s="1">
        <f t="shared" si="21"/>
        <v>16</v>
      </c>
      <c r="O61" s="1">
        <f t="shared" si="21"/>
        <v>5.5</v>
      </c>
      <c r="P61" s="1">
        <f t="shared" si="21"/>
        <v>2</v>
      </c>
      <c r="Q61" s="1">
        <f t="shared" si="21"/>
        <v>59</v>
      </c>
      <c r="R61" s="1">
        <f t="shared" si="21"/>
        <v>0</v>
      </c>
      <c r="S61" s="46">
        <f>SUM(L61:R61)</f>
        <v>82.5</v>
      </c>
      <c r="U61" s="6">
        <f>E61</f>
        <v>0</v>
      </c>
      <c r="V61" s="6">
        <f>F61</f>
        <v>2</v>
      </c>
      <c r="W61" s="6">
        <v>14</v>
      </c>
      <c r="X61" s="6">
        <f>H61</f>
        <v>5</v>
      </c>
      <c r="Y61" s="6">
        <f>I61</f>
        <v>3</v>
      </c>
      <c r="Z61" s="6">
        <f>12+6/10</f>
        <v>12.6</v>
      </c>
      <c r="AA61" s="6">
        <f>K61</f>
        <v>3</v>
      </c>
      <c r="AB61" s="1">
        <f>L61</f>
        <v>0</v>
      </c>
      <c r="AC61" s="1">
        <f>M61</f>
        <v>0</v>
      </c>
      <c r="AD61" s="1">
        <f>N61+$AL$56+4-4</f>
        <v>68</v>
      </c>
      <c r="AE61" s="1">
        <f>O61</f>
        <v>5.5</v>
      </c>
      <c r="AF61" s="1">
        <f>P61</f>
        <v>2</v>
      </c>
      <c r="AG61" s="1">
        <f>Q61</f>
        <v>59</v>
      </c>
      <c r="AH61" s="1">
        <f>R61</f>
        <v>0</v>
      </c>
      <c r="AI61" s="9">
        <f>SUM(AB61:AH61)</f>
        <v>134.5</v>
      </c>
      <c r="AJ61" s="47" t="s">
        <v>106</v>
      </c>
    </row>
    <row r="62" spans="1:38" x14ac:dyDescent="0.25">
      <c r="A62" t="s">
        <v>40</v>
      </c>
      <c r="B62" s="4" t="s">
        <v>41</v>
      </c>
      <c r="C62" s="50" t="s">
        <v>111</v>
      </c>
      <c r="D62" s="32" t="s">
        <v>83</v>
      </c>
      <c r="E62" s="6">
        <f t="shared" ref="E62:H67" si="22">U44</f>
        <v>0</v>
      </c>
      <c r="F62" s="6">
        <f t="shared" si="22"/>
        <v>2</v>
      </c>
      <c r="G62" s="6">
        <v>10</v>
      </c>
      <c r="H62" s="6">
        <v>15</v>
      </c>
      <c r="I62" s="6">
        <f t="shared" ref="I62:O67" si="23">Y44</f>
        <v>2</v>
      </c>
      <c r="J62" s="6">
        <f t="shared" si="23"/>
        <v>2</v>
      </c>
      <c r="K62" s="6">
        <f t="shared" si="23"/>
        <v>2</v>
      </c>
      <c r="L62" s="1">
        <f t="shared" si="23"/>
        <v>0</v>
      </c>
      <c r="M62" s="1">
        <f t="shared" si="23"/>
        <v>0</v>
      </c>
      <c r="N62" s="1">
        <v>33</v>
      </c>
      <c r="O62" s="1">
        <v>55.5</v>
      </c>
      <c r="P62" s="1">
        <f t="shared" ref="P62:R67" si="24">AF44</f>
        <v>0</v>
      </c>
      <c r="Q62" s="1">
        <f t="shared" si="24"/>
        <v>0</v>
      </c>
      <c r="R62" s="1">
        <f t="shared" si="24"/>
        <v>0</v>
      </c>
      <c r="S62" s="46">
        <f t="shared" si="18"/>
        <v>88.5</v>
      </c>
      <c r="U62" s="6">
        <f t="shared" si="19"/>
        <v>0</v>
      </c>
      <c r="V62" s="6">
        <f t="shared" si="15"/>
        <v>2</v>
      </c>
      <c r="W62" s="6">
        <f>13+1/10</f>
        <v>13.1</v>
      </c>
      <c r="X62" s="6">
        <f t="shared" si="15"/>
        <v>15</v>
      </c>
      <c r="Y62" s="6">
        <f t="shared" si="15"/>
        <v>2</v>
      </c>
      <c r="Z62" s="6">
        <f t="shared" si="15"/>
        <v>2</v>
      </c>
      <c r="AA62" s="6">
        <f t="shared" si="15"/>
        <v>2</v>
      </c>
      <c r="AB62" s="1">
        <f t="shared" si="15"/>
        <v>0</v>
      </c>
      <c r="AC62" s="1">
        <f t="shared" si="16"/>
        <v>0</v>
      </c>
      <c r="AD62" s="1">
        <f>N62+(AL56/2)</f>
        <v>59</v>
      </c>
      <c r="AE62" s="1">
        <f t="shared" si="16"/>
        <v>55.5</v>
      </c>
      <c r="AF62" s="1">
        <f t="shared" si="16"/>
        <v>0</v>
      </c>
      <c r="AG62" s="1">
        <f t="shared" si="16"/>
        <v>0</v>
      </c>
      <c r="AH62" s="1">
        <f t="shared" si="16"/>
        <v>0</v>
      </c>
      <c r="AI62" s="9">
        <f t="shared" si="20"/>
        <v>114.5</v>
      </c>
      <c r="AJ62" t="s">
        <v>105</v>
      </c>
    </row>
    <row r="63" spans="1:38" x14ac:dyDescent="0.25">
      <c r="A63" t="s">
        <v>44</v>
      </c>
      <c r="B63" s="4" t="s">
        <v>41</v>
      </c>
      <c r="C63" s="50" t="s">
        <v>111</v>
      </c>
      <c r="D63" s="32" t="s">
        <v>83</v>
      </c>
      <c r="E63" s="6">
        <f t="shared" si="22"/>
        <v>0</v>
      </c>
      <c r="F63" s="6">
        <f t="shared" si="22"/>
        <v>2</v>
      </c>
      <c r="G63" s="6">
        <v>10</v>
      </c>
      <c r="H63" s="6">
        <v>15</v>
      </c>
      <c r="I63" s="6">
        <f t="shared" si="23"/>
        <v>2</v>
      </c>
      <c r="J63" s="6">
        <f t="shared" si="23"/>
        <v>2</v>
      </c>
      <c r="K63" s="6">
        <f t="shared" si="23"/>
        <v>2</v>
      </c>
      <c r="L63" s="1">
        <f t="shared" si="23"/>
        <v>0</v>
      </c>
      <c r="M63" s="1">
        <f t="shared" si="23"/>
        <v>0</v>
      </c>
      <c r="N63" s="1">
        <v>33</v>
      </c>
      <c r="O63" s="1">
        <v>55.5</v>
      </c>
      <c r="P63" s="1">
        <f t="shared" si="24"/>
        <v>0</v>
      </c>
      <c r="Q63" s="1">
        <f t="shared" si="24"/>
        <v>0</v>
      </c>
      <c r="R63" s="1">
        <f t="shared" si="24"/>
        <v>0</v>
      </c>
      <c r="S63" s="46">
        <f t="shared" si="18"/>
        <v>88.5</v>
      </c>
      <c r="U63" s="6">
        <f t="shared" si="19"/>
        <v>0</v>
      </c>
      <c r="V63" s="6">
        <f t="shared" si="15"/>
        <v>2</v>
      </c>
      <c r="W63" s="6">
        <f>13+1/10</f>
        <v>13.1</v>
      </c>
      <c r="X63" s="6">
        <f t="shared" si="15"/>
        <v>15</v>
      </c>
      <c r="Y63" s="6">
        <f t="shared" si="15"/>
        <v>2</v>
      </c>
      <c r="Z63" s="6">
        <f t="shared" si="15"/>
        <v>2</v>
      </c>
      <c r="AA63" s="6">
        <f t="shared" si="15"/>
        <v>2</v>
      </c>
      <c r="AB63" s="1">
        <f t="shared" si="15"/>
        <v>0</v>
      </c>
      <c r="AC63" s="1">
        <f t="shared" si="16"/>
        <v>0</v>
      </c>
      <c r="AD63" s="1">
        <f>N63+(AL56/2)</f>
        <v>59</v>
      </c>
      <c r="AE63" s="1">
        <f t="shared" si="16"/>
        <v>55.5</v>
      </c>
      <c r="AF63" s="1">
        <f t="shared" si="16"/>
        <v>0</v>
      </c>
      <c r="AG63" s="1">
        <f t="shared" si="16"/>
        <v>0</v>
      </c>
      <c r="AH63" s="1">
        <f t="shared" si="16"/>
        <v>0</v>
      </c>
      <c r="AI63" s="9">
        <f t="shared" si="20"/>
        <v>114.5</v>
      </c>
      <c r="AJ63" t="s">
        <v>105</v>
      </c>
    </row>
    <row r="64" spans="1:38" x14ac:dyDescent="0.25">
      <c r="A64" t="s">
        <v>45</v>
      </c>
      <c r="B64" s="4" t="s">
        <v>46</v>
      </c>
      <c r="C64" s="49" t="s">
        <v>85</v>
      </c>
      <c r="D64" s="15" t="s">
        <v>28</v>
      </c>
      <c r="E64" s="6">
        <f t="shared" si="22"/>
        <v>0</v>
      </c>
      <c r="F64" s="6">
        <f t="shared" si="22"/>
        <v>2</v>
      </c>
      <c r="G64" s="6">
        <f t="shared" si="22"/>
        <v>6</v>
      </c>
      <c r="H64" s="6">
        <f t="shared" si="22"/>
        <v>5</v>
      </c>
      <c r="I64" s="6">
        <f t="shared" si="23"/>
        <v>7</v>
      </c>
      <c r="J64" s="6">
        <f t="shared" si="23"/>
        <v>13.363636363636363</v>
      </c>
      <c r="K64" s="6">
        <f t="shared" si="23"/>
        <v>0</v>
      </c>
      <c r="L64" s="1">
        <f t="shared" si="23"/>
        <v>0</v>
      </c>
      <c r="M64" s="1">
        <f t="shared" si="23"/>
        <v>0</v>
      </c>
      <c r="N64" s="1">
        <f t="shared" si="23"/>
        <v>12</v>
      </c>
      <c r="O64" s="1">
        <f t="shared" si="23"/>
        <v>5.5</v>
      </c>
      <c r="P64" s="1">
        <f t="shared" si="24"/>
        <v>14</v>
      </c>
      <c r="Q64" s="1">
        <f t="shared" si="24"/>
        <v>63</v>
      </c>
      <c r="R64" s="1">
        <f t="shared" si="24"/>
        <v>-2</v>
      </c>
      <c r="S64" s="46">
        <f t="shared" si="18"/>
        <v>92.5</v>
      </c>
      <c r="U64" s="6">
        <f t="shared" si="19"/>
        <v>0</v>
      </c>
      <c r="V64" s="6">
        <f t="shared" si="15"/>
        <v>2</v>
      </c>
      <c r="W64" s="6">
        <v>14</v>
      </c>
      <c r="X64" s="6">
        <f t="shared" si="15"/>
        <v>5</v>
      </c>
      <c r="Y64" s="6">
        <f t="shared" si="15"/>
        <v>7</v>
      </c>
      <c r="Z64" s="6">
        <v>13</v>
      </c>
      <c r="AA64" s="6">
        <f t="shared" si="15"/>
        <v>0</v>
      </c>
      <c r="AB64" s="1">
        <f t="shared" si="15"/>
        <v>0</v>
      </c>
      <c r="AC64" s="1">
        <f t="shared" si="16"/>
        <v>0</v>
      </c>
      <c r="AD64" s="1">
        <f>N64+$AL$56+4</f>
        <v>68</v>
      </c>
      <c r="AE64" s="1">
        <f t="shared" si="16"/>
        <v>5.5</v>
      </c>
      <c r="AF64" s="1">
        <f t="shared" si="16"/>
        <v>14</v>
      </c>
      <c r="AG64" s="1">
        <f t="shared" si="16"/>
        <v>63</v>
      </c>
      <c r="AH64" s="1">
        <f t="shared" si="16"/>
        <v>-2</v>
      </c>
      <c r="AI64" s="9">
        <f t="shared" si="20"/>
        <v>148.5</v>
      </c>
      <c r="AJ64" t="s">
        <v>104</v>
      </c>
    </row>
    <row r="65" spans="1:38" x14ac:dyDescent="0.25">
      <c r="A65" t="s">
        <v>47</v>
      </c>
      <c r="B65" s="4" t="s">
        <v>46</v>
      </c>
      <c r="C65" s="49" t="s">
        <v>86</v>
      </c>
      <c r="D65" s="16" t="s">
        <v>34</v>
      </c>
      <c r="E65" s="6">
        <f t="shared" si="22"/>
        <v>0</v>
      </c>
      <c r="F65" s="6">
        <f t="shared" si="22"/>
        <v>3</v>
      </c>
      <c r="G65" s="6">
        <f t="shared" si="22"/>
        <v>5</v>
      </c>
      <c r="H65" s="6">
        <f t="shared" si="22"/>
        <v>5</v>
      </c>
      <c r="I65" s="6">
        <f t="shared" si="23"/>
        <v>6</v>
      </c>
      <c r="J65" s="6">
        <f t="shared" si="23"/>
        <v>13.454545454545455</v>
      </c>
      <c r="K65" s="6">
        <f t="shared" si="23"/>
        <v>1</v>
      </c>
      <c r="L65" s="1">
        <f t="shared" si="23"/>
        <v>0</v>
      </c>
      <c r="M65" s="1">
        <f t="shared" si="23"/>
        <v>3</v>
      </c>
      <c r="N65" s="1">
        <f t="shared" si="23"/>
        <v>9</v>
      </c>
      <c r="O65" s="1">
        <f t="shared" si="23"/>
        <v>5.5</v>
      </c>
      <c r="P65" s="1">
        <f t="shared" si="24"/>
        <v>10</v>
      </c>
      <c r="Q65" s="1">
        <f t="shared" si="24"/>
        <v>64</v>
      </c>
      <c r="R65" s="1">
        <f t="shared" si="24"/>
        <v>-1</v>
      </c>
      <c r="S65" s="46">
        <f t="shared" si="18"/>
        <v>90.5</v>
      </c>
      <c r="U65" s="6">
        <f t="shared" si="19"/>
        <v>0</v>
      </c>
      <c r="V65" s="6">
        <f t="shared" si="15"/>
        <v>3</v>
      </c>
      <c r="W65" s="6">
        <f>13+7/10</f>
        <v>13.7</v>
      </c>
      <c r="X65" s="6">
        <f t="shared" si="15"/>
        <v>5</v>
      </c>
      <c r="Y65" s="6">
        <f t="shared" si="15"/>
        <v>6</v>
      </c>
      <c r="Z65" s="6">
        <f>13+1/11</f>
        <v>13.090909090909092</v>
      </c>
      <c r="AA65" s="6">
        <f t="shared" si="15"/>
        <v>1</v>
      </c>
      <c r="AB65" s="1">
        <f t="shared" si="15"/>
        <v>0</v>
      </c>
      <c r="AC65" s="1">
        <f t="shared" si="16"/>
        <v>3</v>
      </c>
      <c r="AD65" s="1">
        <f t="shared" ref="AD65" si="25">N65+$AL$56+4</f>
        <v>65</v>
      </c>
      <c r="AE65" s="1">
        <f t="shared" si="16"/>
        <v>5.5</v>
      </c>
      <c r="AF65" s="1">
        <f t="shared" si="16"/>
        <v>10</v>
      </c>
      <c r="AG65" s="1">
        <f t="shared" si="16"/>
        <v>64</v>
      </c>
      <c r="AH65" s="1">
        <f t="shared" si="16"/>
        <v>-1</v>
      </c>
      <c r="AI65" s="9">
        <f t="shared" si="20"/>
        <v>146.5</v>
      </c>
      <c r="AJ65" t="s">
        <v>104</v>
      </c>
    </row>
    <row r="66" spans="1:38" x14ac:dyDescent="0.25">
      <c r="A66" t="s">
        <v>48</v>
      </c>
      <c r="B66" s="4" t="s">
        <v>46</v>
      </c>
      <c r="C66" s="49" t="s">
        <v>87</v>
      </c>
      <c r="D66" s="10" t="s">
        <v>21</v>
      </c>
      <c r="E66" s="6">
        <f t="shared" si="22"/>
        <v>0</v>
      </c>
      <c r="F66" s="6">
        <f t="shared" si="22"/>
        <v>3</v>
      </c>
      <c r="G66" s="6">
        <f t="shared" si="22"/>
        <v>4</v>
      </c>
      <c r="H66" s="6">
        <f t="shared" si="22"/>
        <v>5.3</v>
      </c>
      <c r="I66" s="6">
        <f t="shared" si="23"/>
        <v>4</v>
      </c>
      <c r="J66" s="6">
        <f t="shared" si="23"/>
        <v>14.153846153846153</v>
      </c>
      <c r="K66" s="6">
        <f t="shared" si="23"/>
        <v>1</v>
      </c>
      <c r="L66" s="1">
        <f t="shared" si="23"/>
        <v>0</v>
      </c>
      <c r="M66" s="1">
        <f t="shared" si="23"/>
        <v>3</v>
      </c>
      <c r="N66" s="1">
        <f t="shared" si="23"/>
        <v>6</v>
      </c>
      <c r="O66" s="1">
        <f t="shared" si="23"/>
        <v>6.5</v>
      </c>
      <c r="P66" s="1">
        <f t="shared" si="24"/>
        <v>4</v>
      </c>
      <c r="Q66" s="1">
        <f t="shared" si="24"/>
        <v>71</v>
      </c>
      <c r="R66" s="1">
        <f t="shared" si="24"/>
        <v>-1</v>
      </c>
      <c r="S66" s="46">
        <f t="shared" si="18"/>
        <v>89.5</v>
      </c>
      <c r="U66" s="6">
        <f t="shared" si="19"/>
        <v>0</v>
      </c>
      <c r="V66" s="6">
        <f t="shared" si="15"/>
        <v>3</v>
      </c>
      <c r="W66" s="6">
        <v>12</v>
      </c>
      <c r="X66" s="6">
        <f t="shared" si="15"/>
        <v>5.3</v>
      </c>
      <c r="Y66" s="6">
        <f t="shared" si="15"/>
        <v>4</v>
      </c>
      <c r="Z66" s="6">
        <f>13+8/11</f>
        <v>13.727272727272727</v>
      </c>
      <c r="AA66" s="6">
        <f t="shared" si="15"/>
        <v>1</v>
      </c>
      <c r="AB66" s="1">
        <f t="shared" si="15"/>
        <v>0</v>
      </c>
      <c r="AC66" s="1">
        <f t="shared" si="16"/>
        <v>3</v>
      </c>
      <c r="AD66" s="1">
        <f>N66+($AL$56+4)*1.5/2</f>
        <v>48</v>
      </c>
      <c r="AE66" s="1">
        <f t="shared" si="16"/>
        <v>6.5</v>
      </c>
      <c r="AF66" s="1">
        <f t="shared" si="16"/>
        <v>4</v>
      </c>
      <c r="AG66" s="1">
        <f t="shared" si="16"/>
        <v>71</v>
      </c>
      <c r="AH66" s="1">
        <f t="shared" si="16"/>
        <v>-1</v>
      </c>
      <c r="AI66" s="9">
        <f t="shared" si="20"/>
        <v>131.5</v>
      </c>
      <c r="AJ66" s="48" t="s">
        <v>107</v>
      </c>
    </row>
    <row r="67" spans="1:38" x14ac:dyDescent="0.25">
      <c r="A67" t="s">
        <v>49</v>
      </c>
      <c r="B67" s="4" t="s">
        <v>46</v>
      </c>
      <c r="C67" s="49" t="s">
        <v>88</v>
      </c>
      <c r="D67" s="20"/>
      <c r="E67" s="6">
        <f t="shared" si="22"/>
        <v>0</v>
      </c>
      <c r="F67" s="6">
        <f t="shared" si="22"/>
        <v>4</v>
      </c>
      <c r="G67" s="6">
        <f t="shared" si="22"/>
        <v>6</v>
      </c>
      <c r="H67" s="6">
        <f t="shared" si="22"/>
        <v>6</v>
      </c>
      <c r="I67" s="6">
        <f t="shared" si="23"/>
        <v>5</v>
      </c>
      <c r="J67" s="6">
        <f t="shared" si="23"/>
        <v>13.272727272727273</v>
      </c>
      <c r="K67" s="6">
        <f t="shared" si="23"/>
        <v>4</v>
      </c>
      <c r="L67" s="1">
        <f t="shared" si="23"/>
        <v>0</v>
      </c>
      <c r="M67" s="1">
        <f t="shared" si="23"/>
        <v>6</v>
      </c>
      <c r="N67" s="1">
        <f t="shared" si="23"/>
        <v>12</v>
      </c>
      <c r="O67" s="1">
        <f t="shared" si="23"/>
        <v>8.5</v>
      </c>
      <c r="P67" s="1">
        <f t="shared" si="24"/>
        <v>7</v>
      </c>
      <c r="Q67" s="1">
        <f t="shared" si="24"/>
        <v>62</v>
      </c>
      <c r="R67" s="1">
        <f t="shared" si="24"/>
        <v>2</v>
      </c>
      <c r="S67" s="46">
        <f t="shared" si="18"/>
        <v>97.5</v>
      </c>
      <c r="U67" s="6">
        <f t="shared" si="19"/>
        <v>0</v>
      </c>
      <c r="V67" s="6">
        <f t="shared" si="15"/>
        <v>4</v>
      </c>
      <c r="W67" s="6">
        <v>13</v>
      </c>
      <c r="X67" s="6">
        <f t="shared" si="15"/>
        <v>6</v>
      </c>
      <c r="Y67" s="6">
        <f t="shared" si="15"/>
        <v>5</v>
      </c>
      <c r="Z67" s="6">
        <f>12+9/10</f>
        <v>12.9</v>
      </c>
      <c r="AA67" s="6">
        <f t="shared" si="15"/>
        <v>4</v>
      </c>
      <c r="AB67" s="1">
        <f t="shared" si="15"/>
        <v>0</v>
      </c>
      <c r="AC67" s="1">
        <f t="shared" si="16"/>
        <v>6</v>
      </c>
      <c r="AD67" s="1">
        <f>N67+($AL$56+4)*1.5/2+4</f>
        <v>58</v>
      </c>
      <c r="AE67" s="1">
        <f t="shared" si="16"/>
        <v>8.5</v>
      </c>
      <c r="AF67" s="1">
        <f t="shared" si="16"/>
        <v>7</v>
      </c>
      <c r="AG67" s="1">
        <f t="shared" si="16"/>
        <v>62</v>
      </c>
      <c r="AH67" s="1">
        <f t="shared" si="16"/>
        <v>2</v>
      </c>
      <c r="AI67" s="9">
        <f t="shared" si="20"/>
        <v>143.5</v>
      </c>
      <c r="AJ67" s="47" t="s">
        <v>108</v>
      </c>
    </row>
    <row r="69" spans="1:38" x14ac:dyDescent="0.25">
      <c r="A69" s="3" t="s">
        <v>1</v>
      </c>
      <c r="B69" s="3" t="s">
        <v>2</v>
      </c>
      <c r="C69" s="3" t="s">
        <v>78</v>
      </c>
      <c r="D69" s="3" t="s">
        <v>3</v>
      </c>
      <c r="E69" s="3" t="s">
        <v>4</v>
      </c>
      <c r="F69" s="3" t="s">
        <v>5</v>
      </c>
      <c r="G69" s="3" t="s">
        <v>6</v>
      </c>
      <c r="H69" s="3" t="s">
        <v>7</v>
      </c>
      <c r="I69" s="3" t="s">
        <v>8</v>
      </c>
      <c r="J69" s="3" t="s">
        <v>9</v>
      </c>
      <c r="K69" s="3" t="s">
        <v>10</v>
      </c>
      <c r="L69" s="3" t="s">
        <v>11</v>
      </c>
      <c r="M69" s="3" t="s">
        <v>12</v>
      </c>
      <c r="N69" s="3" t="s">
        <v>13</v>
      </c>
      <c r="O69" s="3" t="s">
        <v>14</v>
      </c>
      <c r="P69" s="3" t="s">
        <v>15</v>
      </c>
      <c r="Q69" s="3" t="s">
        <v>16</v>
      </c>
      <c r="R69" s="3" t="s">
        <v>17</v>
      </c>
      <c r="S69" s="3" t="s">
        <v>18</v>
      </c>
      <c r="U69" s="3" t="s">
        <v>4</v>
      </c>
      <c r="V69" s="3" t="s">
        <v>5</v>
      </c>
      <c r="W69" s="3" t="s">
        <v>6</v>
      </c>
      <c r="X69" s="3" t="s">
        <v>7</v>
      </c>
      <c r="Y69" s="3" t="s">
        <v>8</v>
      </c>
      <c r="Z69" s="3" t="s">
        <v>9</v>
      </c>
      <c r="AA69" s="3" t="s">
        <v>10</v>
      </c>
      <c r="AB69" s="3" t="s">
        <v>11</v>
      </c>
      <c r="AC69" s="3" t="s">
        <v>12</v>
      </c>
      <c r="AD69" s="3" t="s">
        <v>13</v>
      </c>
      <c r="AE69" s="3" t="s">
        <v>14</v>
      </c>
      <c r="AF69" s="3" t="s">
        <v>15</v>
      </c>
      <c r="AG69" s="3" t="s">
        <v>16</v>
      </c>
      <c r="AH69" s="3" t="s">
        <v>17</v>
      </c>
      <c r="AI69" s="3" t="s">
        <v>18</v>
      </c>
    </row>
    <row r="70" spans="1:38" x14ac:dyDescent="0.25">
      <c r="A70" t="s">
        <v>19</v>
      </c>
      <c r="B70" s="4" t="s">
        <v>20</v>
      </c>
      <c r="C70" s="50" t="s">
        <v>113</v>
      </c>
      <c r="D70" s="5" t="s">
        <v>21</v>
      </c>
      <c r="E70" s="6">
        <v>16</v>
      </c>
      <c r="F70" s="6">
        <v>12</v>
      </c>
      <c r="G70" s="6">
        <f t="shared" ref="G70:J83" si="26">W54</f>
        <v>0</v>
      </c>
      <c r="H70" s="6">
        <f t="shared" si="26"/>
        <v>0</v>
      </c>
      <c r="I70" s="6">
        <v>2</v>
      </c>
      <c r="J70" s="6">
        <f t="shared" si="26"/>
        <v>0</v>
      </c>
      <c r="K70" s="6">
        <v>14</v>
      </c>
      <c r="L70" s="1">
        <v>61.5</v>
      </c>
      <c r="M70" s="1">
        <v>56</v>
      </c>
      <c r="N70" s="1">
        <f t="shared" ref="N70:O83" si="27">AD54</f>
        <v>0</v>
      </c>
      <c r="O70" s="1">
        <f t="shared" si="27"/>
        <v>0</v>
      </c>
      <c r="P70" s="1">
        <v>0</v>
      </c>
      <c r="Q70" s="1">
        <v>0</v>
      </c>
      <c r="R70" s="1">
        <v>16</v>
      </c>
      <c r="S70" s="46">
        <f>SUM(L70:R70)</f>
        <v>133.5</v>
      </c>
      <c r="U70" s="6">
        <f>E70</f>
        <v>16</v>
      </c>
      <c r="V70" s="6">
        <f t="shared" ref="V70:Z83" si="28">F70</f>
        <v>12</v>
      </c>
      <c r="W70" s="6">
        <f t="shared" si="28"/>
        <v>0</v>
      </c>
      <c r="X70" s="6">
        <f t="shared" si="28"/>
        <v>0</v>
      </c>
      <c r="Y70" s="6">
        <v>10</v>
      </c>
      <c r="Z70" s="6">
        <f t="shared" si="28"/>
        <v>0</v>
      </c>
      <c r="AA70" s="6">
        <v>19</v>
      </c>
      <c r="AB70" s="1">
        <f>L70</f>
        <v>61.5</v>
      </c>
      <c r="AC70" s="1">
        <f t="shared" ref="AC70:AG83" si="29">M70</f>
        <v>56</v>
      </c>
      <c r="AD70" s="1">
        <f t="shared" si="29"/>
        <v>0</v>
      </c>
      <c r="AE70" s="1">
        <f t="shared" si="29"/>
        <v>0</v>
      </c>
      <c r="AF70" s="1">
        <f>P70+$AL$72+1</f>
        <v>30</v>
      </c>
      <c r="AG70" s="1">
        <f t="shared" si="29"/>
        <v>0</v>
      </c>
      <c r="AH70" s="1">
        <f>R70+$AL$73</f>
        <v>32</v>
      </c>
      <c r="AI70" s="9">
        <f>SUM(AB70:AH70)</f>
        <v>179.5</v>
      </c>
    </row>
    <row r="71" spans="1:38" x14ac:dyDescent="0.25">
      <c r="A71" t="s">
        <v>22</v>
      </c>
      <c r="B71" s="4" t="s">
        <v>23</v>
      </c>
      <c r="C71" s="50" t="s">
        <v>67</v>
      </c>
      <c r="D71" s="10" t="s">
        <v>21</v>
      </c>
      <c r="E71" s="6">
        <f t="shared" ref="E71:F83" si="30">U55</f>
        <v>0</v>
      </c>
      <c r="F71" s="6">
        <v>14</v>
      </c>
      <c r="G71" s="6">
        <f t="shared" si="26"/>
        <v>2</v>
      </c>
      <c r="H71" s="6">
        <v>15</v>
      </c>
      <c r="I71" s="6">
        <v>2</v>
      </c>
      <c r="J71" s="6">
        <f t="shared" si="26"/>
        <v>2</v>
      </c>
      <c r="K71" s="6">
        <v>14</v>
      </c>
      <c r="L71" s="1">
        <f t="shared" ref="K71:M83" si="31">AB55</f>
        <v>0</v>
      </c>
      <c r="M71" s="1">
        <v>79</v>
      </c>
      <c r="N71" s="1">
        <f t="shared" si="27"/>
        <v>0</v>
      </c>
      <c r="O71" s="1">
        <v>55.5</v>
      </c>
      <c r="P71" s="1">
        <f t="shared" ref="P71:R83" si="32">AF55</f>
        <v>0</v>
      </c>
      <c r="Q71" s="1">
        <f t="shared" si="32"/>
        <v>0</v>
      </c>
      <c r="R71" s="1">
        <v>16</v>
      </c>
      <c r="S71" s="46">
        <f t="shared" ref="S71:S76" si="33">SUM(L71:R71)</f>
        <v>150.5</v>
      </c>
      <c r="U71" s="6">
        <f t="shared" ref="U71:U83" si="34">E71</f>
        <v>0</v>
      </c>
      <c r="V71" s="6">
        <f t="shared" si="28"/>
        <v>14</v>
      </c>
      <c r="W71" s="6">
        <f t="shared" si="28"/>
        <v>2</v>
      </c>
      <c r="X71" s="6">
        <f t="shared" si="28"/>
        <v>15</v>
      </c>
      <c r="Y71" s="6">
        <v>10</v>
      </c>
      <c r="Z71" s="6">
        <f t="shared" si="28"/>
        <v>2</v>
      </c>
      <c r="AA71" s="6">
        <v>19</v>
      </c>
      <c r="AB71" s="1">
        <f t="shared" ref="AB71:AB83" si="35">L71</f>
        <v>0</v>
      </c>
      <c r="AC71" s="1">
        <f t="shared" si="29"/>
        <v>79</v>
      </c>
      <c r="AD71" s="1">
        <f t="shared" si="29"/>
        <v>0</v>
      </c>
      <c r="AE71" s="1">
        <f t="shared" si="29"/>
        <v>55.5</v>
      </c>
      <c r="AF71" s="1">
        <f t="shared" ref="AF71:AF83" si="36">P71+$AL$72+1</f>
        <v>30</v>
      </c>
      <c r="AG71" s="1">
        <f t="shared" si="29"/>
        <v>0</v>
      </c>
      <c r="AH71" s="1">
        <f t="shared" ref="AH71:AH83" si="37">R71+$AL$73</f>
        <v>32</v>
      </c>
      <c r="AI71" s="9">
        <f t="shared" ref="AI71:AI76" si="38">SUM(AB71:AH71)</f>
        <v>196.5</v>
      </c>
      <c r="AK71" s="1" t="s">
        <v>99</v>
      </c>
      <c r="AL71" s="1" t="s">
        <v>100</v>
      </c>
    </row>
    <row r="72" spans="1:38" x14ac:dyDescent="0.25">
      <c r="A72" t="s">
        <v>25</v>
      </c>
      <c r="B72" s="4" t="s">
        <v>23</v>
      </c>
      <c r="C72" s="50" t="s">
        <v>67</v>
      </c>
      <c r="D72" s="10" t="s">
        <v>21</v>
      </c>
      <c r="E72" s="6">
        <f t="shared" si="30"/>
        <v>0</v>
      </c>
      <c r="F72" s="6">
        <v>14</v>
      </c>
      <c r="G72" s="6">
        <f t="shared" si="26"/>
        <v>2</v>
      </c>
      <c r="H72" s="6">
        <v>15</v>
      </c>
      <c r="I72" s="6">
        <v>2</v>
      </c>
      <c r="J72" s="6">
        <f t="shared" si="26"/>
        <v>2</v>
      </c>
      <c r="K72" s="6">
        <v>14</v>
      </c>
      <c r="L72" s="1">
        <f t="shared" si="31"/>
        <v>0</v>
      </c>
      <c r="M72" s="1">
        <v>79</v>
      </c>
      <c r="N72" s="1">
        <f t="shared" si="27"/>
        <v>0</v>
      </c>
      <c r="O72" s="1">
        <v>55.5</v>
      </c>
      <c r="P72" s="1">
        <f t="shared" si="32"/>
        <v>0</v>
      </c>
      <c r="Q72" s="1">
        <f t="shared" si="32"/>
        <v>0</v>
      </c>
      <c r="R72" s="1">
        <v>16</v>
      </c>
      <c r="S72" s="46">
        <f t="shared" si="33"/>
        <v>150.5</v>
      </c>
      <c r="U72" s="6">
        <f t="shared" si="34"/>
        <v>0</v>
      </c>
      <c r="V72" s="6">
        <f t="shared" si="28"/>
        <v>14</v>
      </c>
      <c r="W72" s="6">
        <f t="shared" si="28"/>
        <v>2</v>
      </c>
      <c r="X72" s="6">
        <f t="shared" si="28"/>
        <v>15</v>
      </c>
      <c r="Y72" s="6">
        <v>10</v>
      </c>
      <c r="Z72" s="6">
        <f t="shared" si="28"/>
        <v>2</v>
      </c>
      <c r="AA72" s="6">
        <v>19</v>
      </c>
      <c r="AB72" s="1">
        <f t="shared" si="35"/>
        <v>0</v>
      </c>
      <c r="AC72" s="1">
        <f t="shared" si="29"/>
        <v>79</v>
      </c>
      <c r="AD72" s="1">
        <f t="shared" si="29"/>
        <v>0</v>
      </c>
      <c r="AE72" s="1">
        <f t="shared" si="29"/>
        <v>55.5</v>
      </c>
      <c r="AF72" s="1">
        <f t="shared" si="36"/>
        <v>30</v>
      </c>
      <c r="AG72" s="1">
        <f t="shared" si="29"/>
        <v>0</v>
      </c>
      <c r="AH72" s="1">
        <f t="shared" si="37"/>
        <v>32</v>
      </c>
      <c r="AI72" s="9">
        <f t="shared" si="38"/>
        <v>196.5</v>
      </c>
      <c r="AK72" s="52" t="s">
        <v>56</v>
      </c>
      <c r="AL72" s="1">
        <v>29</v>
      </c>
    </row>
    <row r="73" spans="1:38" x14ac:dyDescent="0.25">
      <c r="A73" t="s">
        <v>26</v>
      </c>
      <c r="B73" s="4" t="s">
        <v>27</v>
      </c>
      <c r="C73" s="50" t="s">
        <v>114</v>
      </c>
      <c r="D73" s="15" t="s">
        <v>28</v>
      </c>
      <c r="E73" s="6">
        <f t="shared" si="30"/>
        <v>0</v>
      </c>
      <c r="F73" s="6">
        <v>14</v>
      </c>
      <c r="G73" s="6">
        <v>14</v>
      </c>
      <c r="H73" s="6">
        <f t="shared" ref="H73:I83" si="39">X57</f>
        <v>2</v>
      </c>
      <c r="I73" s="6">
        <v>2</v>
      </c>
      <c r="J73" s="6">
        <f t="shared" si="26"/>
        <v>2</v>
      </c>
      <c r="K73" s="6">
        <f t="shared" si="31"/>
        <v>2</v>
      </c>
      <c r="L73" s="1">
        <f t="shared" si="31"/>
        <v>0</v>
      </c>
      <c r="M73" s="1">
        <v>79</v>
      </c>
      <c r="N73" s="1">
        <v>68</v>
      </c>
      <c r="O73" s="1">
        <f t="shared" ref="O73:O83" si="40">AE57</f>
        <v>0</v>
      </c>
      <c r="P73" s="1">
        <f t="shared" si="32"/>
        <v>0</v>
      </c>
      <c r="Q73" s="1">
        <f t="shared" si="32"/>
        <v>0</v>
      </c>
      <c r="R73" s="1">
        <f t="shared" si="32"/>
        <v>0</v>
      </c>
      <c r="S73" s="46">
        <f t="shared" si="33"/>
        <v>147</v>
      </c>
      <c r="U73" s="6">
        <f t="shared" si="34"/>
        <v>0</v>
      </c>
      <c r="V73" s="6">
        <f t="shared" si="28"/>
        <v>14</v>
      </c>
      <c r="W73" s="6">
        <f t="shared" si="28"/>
        <v>14</v>
      </c>
      <c r="X73" s="6">
        <f t="shared" si="28"/>
        <v>2</v>
      </c>
      <c r="Y73" s="6">
        <v>10</v>
      </c>
      <c r="Z73" s="6">
        <f t="shared" si="28"/>
        <v>2</v>
      </c>
      <c r="AA73" s="6">
        <v>14</v>
      </c>
      <c r="AB73" s="1">
        <f t="shared" si="35"/>
        <v>0</v>
      </c>
      <c r="AC73" s="1">
        <f t="shared" si="29"/>
        <v>79</v>
      </c>
      <c r="AD73" s="1">
        <f t="shared" si="29"/>
        <v>68</v>
      </c>
      <c r="AE73" s="1">
        <f t="shared" si="29"/>
        <v>0</v>
      </c>
      <c r="AF73" s="1">
        <f t="shared" si="36"/>
        <v>30</v>
      </c>
      <c r="AG73" s="1">
        <f t="shared" si="29"/>
        <v>0</v>
      </c>
      <c r="AH73" s="1">
        <f t="shared" si="37"/>
        <v>16</v>
      </c>
      <c r="AI73" s="9">
        <f t="shared" si="38"/>
        <v>193</v>
      </c>
      <c r="AK73" s="52" t="s">
        <v>57</v>
      </c>
      <c r="AL73" s="1">
        <v>16</v>
      </c>
    </row>
    <row r="74" spans="1:38" x14ac:dyDescent="0.25">
      <c r="A74" t="s">
        <v>29</v>
      </c>
      <c r="B74" s="4" t="s">
        <v>27</v>
      </c>
      <c r="C74" s="50" t="s">
        <v>114</v>
      </c>
      <c r="D74" s="10" t="s">
        <v>21</v>
      </c>
      <c r="E74" s="6">
        <f t="shared" si="30"/>
        <v>0</v>
      </c>
      <c r="F74" s="6">
        <v>14</v>
      </c>
      <c r="G74" s="6">
        <v>14</v>
      </c>
      <c r="H74" s="6">
        <f t="shared" si="39"/>
        <v>2</v>
      </c>
      <c r="I74" s="6">
        <v>2</v>
      </c>
      <c r="J74" s="6">
        <f t="shared" si="26"/>
        <v>2</v>
      </c>
      <c r="K74" s="6">
        <f t="shared" si="31"/>
        <v>2</v>
      </c>
      <c r="L74" s="1">
        <f t="shared" si="31"/>
        <v>0</v>
      </c>
      <c r="M74" s="1">
        <v>79</v>
      </c>
      <c r="N74" s="1">
        <v>68</v>
      </c>
      <c r="O74" s="1">
        <f t="shared" si="40"/>
        <v>0</v>
      </c>
      <c r="P74" s="1">
        <f t="shared" si="32"/>
        <v>0</v>
      </c>
      <c r="Q74" s="1">
        <f t="shared" si="32"/>
        <v>0</v>
      </c>
      <c r="R74" s="1">
        <f t="shared" si="32"/>
        <v>0</v>
      </c>
      <c r="S74" s="46">
        <f t="shared" si="33"/>
        <v>147</v>
      </c>
      <c r="U74" s="6">
        <f t="shared" si="34"/>
        <v>0</v>
      </c>
      <c r="V74" s="6">
        <f t="shared" si="28"/>
        <v>14</v>
      </c>
      <c r="W74" s="6">
        <f t="shared" si="28"/>
        <v>14</v>
      </c>
      <c r="X74" s="6">
        <f t="shared" si="28"/>
        <v>2</v>
      </c>
      <c r="Y74" s="6">
        <v>10</v>
      </c>
      <c r="Z74" s="6">
        <f t="shared" si="28"/>
        <v>2</v>
      </c>
      <c r="AA74" s="6">
        <v>14</v>
      </c>
      <c r="AB74" s="1">
        <f t="shared" si="35"/>
        <v>0</v>
      </c>
      <c r="AC74" s="1">
        <f t="shared" si="29"/>
        <v>79</v>
      </c>
      <c r="AD74" s="1">
        <f t="shared" si="29"/>
        <v>68</v>
      </c>
      <c r="AE74" s="1">
        <f t="shared" si="29"/>
        <v>0</v>
      </c>
      <c r="AF74" s="1">
        <f t="shared" si="36"/>
        <v>30</v>
      </c>
      <c r="AG74" s="1">
        <f t="shared" si="29"/>
        <v>0</v>
      </c>
      <c r="AH74" s="1">
        <f t="shared" si="37"/>
        <v>16</v>
      </c>
      <c r="AI74" s="9">
        <f t="shared" si="38"/>
        <v>193</v>
      </c>
    </row>
    <row r="75" spans="1:38" x14ac:dyDescent="0.25">
      <c r="A75" t="s">
        <v>32</v>
      </c>
      <c r="B75" s="4" t="s">
        <v>33</v>
      </c>
      <c r="C75" s="45" t="s">
        <v>109</v>
      </c>
      <c r="D75" s="16" t="s">
        <v>34</v>
      </c>
      <c r="E75" s="6">
        <f t="shared" si="30"/>
        <v>0</v>
      </c>
      <c r="F75" s="6">
        <f t="shared" si="30"/>
        <v>10</v>
      </c>
      <c r="G75" s="6">
        <f t="shared" si="26"/>
        <v>15</v>
      </c>
      <c r="H75" s="6">
        <f t="shared" si="39"/>
        <v>2</v>
      </c>
      <c r="I75" s="6">
        <v>2</v>
      </c>
      <c r="J75" s="6">
        <f t="shared" si="26"/>
        <v>7</v>
      </c>
      <c r="K75" s="6">
        <f t="shared" si="31"/>
        <v>2</v>
      </c>
      <c r="L75" s="1">
        <f t="shared" si="31"/>
        <v>0</v>
      </c>
      <c r="M75" s="1">
        <f t="shared" si="31"/>
        <v>37</v>
      </c>
      <c r="N75" s="1">
        <f t="shared" si="27"/>
        <v>81</v>
      </c>
      <c r="O75" s="1">
        <f t="shared" si="40"/>
        <v>0</v>
      </c>
      <c r="P75" s="1">
        <f t="shared" si="32"/>
        <v>0</v>
      </c>
      <c r="Q75" s="1">
        <f t="shared" si="32"/>
        <v>16</v>
      </c>
      <c r="R75" s="1">
        <f t="shared" si="32"/>
        <v>0</v>
      </c>
      <c r="S75" s="46">
        <f t="shared" si="33"/>
        <v>134</v>
      </c>
      <c r="U75" s="6">
        <f t="shared" si="34"/>
        <v>0</v>
      </c>
      <c r="V75" s="6">
        <f t="shared" si="28"/>
        <v>10</v>
      </c>
      <c r="W75" s="6">
        <f t="shared" si="28"/>
        <v>15</v>
      </c>
      <c r="X75" s="6">
        <f t="shared" si="28"/>
        <v>2</v>
      </c>
      <c r="Y75" s="6">
        <v>10</v>
      </c>
      <c r="Z75" s="6">
        <f t="shared" si="28"/>
        <v>7</v>
      </c>
      <c r="AA75" s="6">
        <v>14</v>
      </c>
      <c r="AB75" s="1">
        <f t="shared" si="35"/>
        <v>0</v>
      </c>
      <c r="AC75" s="1">
        <f t="shared" si="29"/>
        <v>37</v>
      </c>
      <c r="AD75" s="1">
        <f t="shared" si="29"/>
        <v>81</v>
      </c>
      <c r="AE75" s="1">
        <f t="shared" si="29"/>
        <v>0</v>
      </c>
      <c r="AF75" s="1">
        <f t="shared" si="36"/>
        <v>30</v>
      </c>
      <c r="AG75" s="1">
        <f t="shared" si="29"/>
        <v>16</v>
      </c>
      <c r="AH75" s="1">
        <f t="shared" si="37"/>
        <v>16</v>
      </c>
      <c r="AI75" s="9">
        <f t="shared" si="38"/>
        <v>180</v>
      </c>
    </row>
    <row r="76" spans="1:38" x14ac:dyDescent="0.25">
      <c r="A76" t="s">
        <v>36</v>
      </c>
      <c r="B76" s="4" t="s">
        <v>33</v>
      </c>
      <c r="C76" s="45" t="s">
        <v>109</v>
      </c>
      <c r="D76" s="16" t="s">
        <v>34</v>
      </c>
      <c r="E76" s="6">
        <f t="shared" si="30"/>
        <v>0</v>
      </c>
      <c r="F76" s="6">
        <f t="shared" si="30"/>
        <v>10</v>
      </c>
      <c r="G76" s="6">
        <f t="shared" si="26"/>
        <v>15</v>
      </c>
      <c r="H76" s="6">
        <f t="shared" si="39"/>
        <v>2</v>
      </c>
      <c r="I76" s="6">
        <v>2</v>
      </c>
      <c r="J76" s="6">
        <f t="shared" si="26"/>
        <v>7</v>
      </c>
      <c r="K76" s="6">
        <f t="shared" si="31"/>
        <v>2</v>
      </c>
      <c r="L76" s="1">
        <f t="shared" si="31"/>
        <v>0</v>
      </c>
      <c r="M76" s="1">
        <f t="shared" si="31"/>
        <v>37</v>
      </c>
      <c r="N76" s="1">
        <f t="shared" si="27"/>
        <v>81</v>
      </c>
      <c r="O76" s="1">
        <f t="shared" si="40"/>
        <v>0</v>
      </c>
      <c r="P76" s="1">
        <f t="shared" si="32"/>
        <v>0</v>
      </c>
      <c r="Q76" s="1">
        <f t="shared" si="32"/>
        <v>16</v>
      </c>
      <c r="R76" s="1">
        <f t="shared" si="32"/>
        <v>0</v>
      </c>
      <c r="S76" s="46">
        <f t="shared" si="33"/>
        <v>134</v>
      </c>
      <c r="U76" s="6">
        <f t="shared" si="34"/>
        <v>0</v>
      </c>
      <c r="V76" s="6">
        <f t="shared" si="28"/>
        <v>10</v>
      </c>
      <c r="W76" s="6">
        <f t="shared" si="28"/>
        <v>15</v>
      </c>
      <c r="X76" s="6">
        <f t="shared" si="28"/>
        <v>2</v>
      </c>
      <c r="Y76" s="6">
        <v>10</v>
      </c>
      <c r="Z76" s="6">
        <f t="shared" si="28"/>
        <v>7</v>
      </c>
      <c r="AA76" s="6">
        <v>14</v>
      </c>
      <c r="AB76" s="1">
        <f t="shared" si="35"/>
        <v>0</v>
      </c>
      <c r="AC76" s="1">
        <f t="shared" si="29"/>
        <v>37</v>
      </c>
      <c r="AD76" s="1">
        <f t="shared" si="29"/>
        <v>81</v>
      </c>
      <c r="AE76" s="1">
        <f t="shared" si="29"/>
        <v>0</v>
      </c>
      <c r="AF76" s="1">
        <f t="shared" si="36"/>
        <v>30</v>
      </c>
      <c r="AG76" s="1">
        <f t="shared" si="29"/>
        <v>16</v>
      </c>
      <c r="AH76" s="1">
        <f t="shared" si="37"/>
        <v>16</v>
      </c>
      <c r="AI76" s="9">
        <f t="shared" si="38"/>
        <v>180</v>
      </c>
    </row>
    <row r="77" spans="1:38" x14ac:dyDescent="0.25">
      <c r="A77" t="s">
        <v>39</v>
      </c>
      <c r="B77" s="4" t="s">
        <v>112</v>
      </c>
      <c r="C77" s="49" t="s">
        <v>89</v>
      </c>
      <c r="D77" s="16" t="s">
        <v>34</v>
      </c>
      <c r="E77" s="6">
        <f t="shared" si="30"/>
        <v>0</v>
      </c>
      <c r="F77" s="6">
        <f t="shared" si="30"/>
        <v>2</v>
      </c>
      <c r="G77" s="6">
        <f t="shared" si="26"/>
        <v>14</v>
      </c>
      <c r="H77" s="6">
        <f t="shared" si="39"/>
        <v>5</v>
      </c>
      <c r="I77" s="6">
        <v>2</v>
      </c>
      <c r="J77" s="6">
        <f t="shared" si="26"/>
        <v>12.6</v>
      </c>
      <c r="K77" s="6">
        <f t="shared" si="31"/>
        <v>3</v>
      </c>
      <c r="L77" s="1">
        <f t="shared" si="31"/>
        <v>0</v>
      </c>
      <c r="M77" s="1">
        <f t="shared" si="31"/>
        <v>0</v>
      </c>
      <c r="N77" s="1">
        <f t="shared" si="27"/>
        <v>68</v>
      </c>
      <c r="O77" s="1">
        <f t="shared" si="40"/>
        <v>5.5</v>
      </c>
      <c r="P77" s="1">
        <f t="shared" si="32"/>
        <v>2</v>
      </c>
      <c r="Q77" s="1">
        <f t="shared" si="32"/>
        <v>59</v>
      </c>
      <c r="R77" s="1">
        <f t="shared" si="32"/>
        <v>0</v>
      </c>
      <c r="S77" s="46">
        <f>SUM(L77:R77)</f>
        <v>134.5</v>
      </c>
      <c r="U77" s="6">
        <f t="shared" si="34"/>
        <v>0</v>
      </c>
      <c r="V77" s="6">
        <f t="shared" si="28"/>
        <v>2</v>
      </c>
      <c r="W77" s="6">
        <f t="shared" si="28"/>
        <v>14</v>
      </c>
      <c r="X77" s="6">
        <f t="shared" si="28"/>
        <v>5</v>
      </c>
      <c r="Y77" s="6">
        <v>10.428571428571429</v>
      </c>
      <c r="Z77" s="6">
        <f t="shared" si="28"/>
        <v>12.6</v>
      </c>
      <c r="AA77" s="6">
        <v>14</v>
      </c>
      <c r="AB77" s="1">
        <f t="shared" si="35"/>
        <v>0</v>
      </c>
      <c r="AC77" s="1">
        <f t="shared" si="29"/>
        <v>0</v>
      </c>
      <c r="AD77" s="1">
        <f t="shared" si="29"/>
        <v>68</v>
      </c>
      <c r="AE77" s="1">
        <f t="shared" si="29"/>
        <v>5.5</v>
      </c>
      <c r="AF77" s="1">
        <f t="shared" si="36"/>
        <v>32</v>
      </c>
      <c r="AG77" s="1">
        <f t="shared" si="29"/>
        <v>59</v>
      </c>
      <c r="AH77" s="1">
        <f t="shared" si="37"/>
        <v>16</v>
      </c>
      <c r="AI77" s="9">
        <f>SUM(AB77:AH77)</f>
        <v>180.5</v>
      </c>
      <c r="AJ77" s="47"/>
    </row>
    <row r="78" spans="1:38" x14ac:dyDescent="0.25">
      <c r="A78" t="s">
        <v>40</v>
      </c>
      <c r="B78" s="4" t="s">
        <v>41</v>
      </c>
      <c r="C78" s="45" t="s">
        <v>111</v>
      </c>
      <c r="D78" s="32" t="s">
        <v>83</v>
      </c>
      <c r="E78" s="6">
        <f t="shared" si="30"/>
        <v>0</v>
      </c>
      <c r="F78" s="6">
        <f t="shared" si="30"/>
        <v>2</v>
      </c>
      <c r="G78" s="6">
        <f t="shared" si="26"/>
        <v>13.1</v>
      </c>
      <c r="H78" s="6">
        <f t="shared" si="39"/>
        <v>15</v>
      </c>
      <c r="I78" s="6">
        <v>2</v>
      </c>
      <c r="J78" s="6">
        <f t="shared" si="26"/>
        <v>2</v>
      </c>
      <c r="K78" s="6">
        <f t="shared" si="31"/>
        <v>2</v>
      </c>
      <c r="L78" s="1">
        <f t="shared" si="31"/>
        <v>0</v>
      </c>
      <c r="M78" s="1">
        <f t="shared" si="31"/>
        <v>0</v>
      </c>
      <c r="N78" s="1">
        <f t="shared" si="27"/>
        <v>59</v>
      </c>
      <c r="O78" s="1">
        <f t="shared" si="40"/>
        <v>55.5</v>
      </c>
      <c r="P78" s="1">
        <f t="shared" si="32"/>
        <v>0</v>
      </c>
      <c r="Q78" s="1">
        <f t="shared" si="32"/>
        <v>0</v>
      </c>
      <c r="R78" s="1">
        <f t="shared" si="32"/>
        <v>0</v>
      </c>
      <c r="S78" s="46">
        <f t="shared" ref="S78:S83" si="41">SUM(L78:R78)</f>
        <v>114.5</v>
      </c>
      <c r="U78" s="6">
        <f t="shared" si="34"/>
        <v>0</v>
      </c>
      <c r="V78" s="6">
        <f t="shared" si="28"/>
        <v>2</v>
      </c>
      <c r="W78" s="6">
        <f t="shared" si="28"/>
        <v>13.1</v>
      </c>
      <c r="X78" s="6">
        <f t="shared" si="28"/>
        <v>15</v>
      </c>
      <c r="Y78" s="6">
        <v>10</v>
      </c>
      <c r="Z78" s="6">
        <f t="shared" si="28"/>
        <v>2</v>
      </c>
      <c r="AA78" s="6">
        <v>14</v>
      </c>
      <c r="AB78" s="1">
        <f t="shared" si="35"/>
        <v>0</v>
      </c>
      <c r="AC78" s="1">
        <f t="shared" si="29"/>
        <v>0</v>
      </c>
      <c r="AD78" s="1">
        <f t="shared" si="29"/>
        <v>59</v>
      </c>
      <c r="AE78" s="1">
        <f t="shared" si="29"/>
        <v>55.5</v>
      </c>
      <c r="AF78" s="1">
        <f t="shared" si="36"/>
        <v>30</v>
      </c>
      <c r="AG78" s="1">
        <f t="shared" si="29"/>
        <v>0</v>
      </c>
      <c r="AH78" s="1">
        <f t="shared" si="37"/>
        <v>16</v>
      </c>
      <c r="AI78" s="9">
        <f t="shared" ref="AI78:AI83" si="42">SUM(AB78:AH78)</f>
        <v>160.5</v>
      </c>
    </row>
    <row r="79" spans="1:38" x14ac:dyDescent="0.25">
      <c r="A79" t="s">
        <v>44</v>
      </c>
      <c r="B79" s="4" t="s">
        <v>41</v>
      </c>
      <c r="C79" s="45" t="s">
        <v>111</v>
      </c>
      <c r="D79" s="32" t="s">
        <v>83</v>
      </c>
      <c r="E79" s="6">
        <f t="shared" si="30"/>
        <v>0</v>
      </c>
      <c r="F79" s="6">
        <f t="shared" si="30"/>
        <v>2</v>
      </c>
      <c r="G79" s="6">
        <f t="shared" si="26"/>
        <v>13.1</v>
      </c>
      <c r="H79" s="6">
        <f t="shared" si="39"/>
        <v>15</v>
      </c>
      <c r="I79" s="6">
        <v>2</v>
      </c>
      <c r="J79" s="6">
        <f t="shared" si="26"/>
        <v>2</v>
      </c>
      <c r="K79" s="6">
        <f t="shared" si="31"/>
        <v>2</v>
      </c>
      <c r="L79" s="1">
        <f t="shared" si="31"/>
        <v>0</v>
      </c>
      <c r="M79" s="1">
        <f t="shared" si="31"/>
        <v>0</v>
      </c>
      <c r="N79" s="1">
        <f t="shared" si="27"/>
        <v>59</v>
      </c>
      <c r="O79" s="1">
        <f t="shared" si="40"/>
        <v>55.5</v>
      </c>
      <c r="P79" s="1">
        <f t="shared" si="32"/>
        <v>0</v>
      </c>
      <c r="Q79" s="1">
        <f t="shared" si="32"/>
        <v>0</v>
      </c>
      <c r="R79" s="1">
        <f t="shared" si="32"/>
        <v>0</v>
      </c>
      <c r="S79" s="46">
        <f t="shared" si="41"/>
        <v>114.5</v>
      </c>
      <c r="U79" s="6">
        <f t="shared" si="34"/>
        <v>0</v>
      </c>
      <c r="V79" s="6">
        <f t="shared" si="28"/>
        <v>2</v>
      </c>
      <c r="W79" s="6">
        <f t="shared" si="28"/>
        <v>13.1</v>
      </c>
      <c r="X79" s="6">
        <f t="shared" si="28"/>
        <v>15</v>
      </c>
      <c r="Y79" s="6">
        <v>10</v>
      </c>
      <c r="Z79" s="6">
        <f t="shared" si="28"/>
        <v>2</v>
      </c>
      <c r="AA79" s="6">
        <v>14</v>
      </c>
      <c r="AB79" s="1">
        <f t="shared" si="35"/>
        <v>0</v>
      </c>
      <c r="AC79" s="1">
        <f t="shared" si="29"/>
        <v>0</v>
      </c>
      <c r="AD79" s="1">
        <f t="shared" si="29"/>
        <v>59</v>
      </c>
      <c r="AE79" s="1">
        <f t="shared" si="29"/>
        <v>55.5</v>
      </c>
      <c r="AF79" s="1">
        <f t="shared" si="36"/>
        <v>30</v>
      </c>
      <c r="AG79" s="1">
        <f t="shared" si="29"/>
        <v>0</v>
      </c>
      <c r="AH79" s="1">
        <f t="shared" si="37"/>
        <v>16</v>
      </c>
      <c r="AI79" s="9">
        <f t="shared" si="42"/>
        <v>160.5</v>
      </c>
    </row>
    <row r="80" spans="1:38" x14ac:dyDescent="0.25">
      <c r="A80" t="s">
        <v>45</v>
      </c>
      <c r="B80" s="4" t="s">
        <v>46</v>
      </c>
      <c r="C80" s="49" t="s">
        <v>85</v>
      </c>
      <c r="D80" s="15" t="s">
        <v>28</v>
      </c>
      <c r="E80" s="6">
        <f t="shared" si="30"/>
        <v>0</v>
      </c>
      <c r="F80" s="6">
        <f t="shared" si="30"/>
        <v>2</v>
      </c>
      <c r="G80" s="6">
        <f t="shared" si="26"/>
        <v>14</v>
      </c>
      <c r="H80" s="6">
        <f t="shared" si="39"/>
        <v>5</v>
      </c>
      <c r="I80" s="6">
        <f t="shared" si="39"/>
        <v>7</v>
      </c>
      <c r="J80" s="6">
        <f t="shared" si="26"/>
        <v>13</v>
      </c>
      <c r="K80" s="6">
        <f t="shared" si="31"/>
        <v>0</v>
      </c>
      <c r="L80" s="1">
        <f t="shared" si="31"/>
        <v>0</v>
      </c>
      <c r="M80" s="1">
        <f t="shared" si="31"/>
        <v>0</v>
      </c>
      <c r="N80" s="1">
        <f t="shared" si="27"/>
        <v>68</v>
      </c>
      <c r="O80" s="1">
        <f t="shared" si="40"/>
        <v>5.5</v>
      </c>
      <c r="P80" s="1">
        <f t="shared" si="32"/>
        <v>14</v>
      </c>
      <c r="Q80" s="1">
        <f t="shared" si="32"/>
        <v>63</v>
      </c>
      <c r="R80" s="1">
        <f t="shared" si="32"/>
        <v>-2</v>
      </c>
      <c r="S80" s="46">
        <f t="shared" si="41"/>
        <v>148.5</v>
      </c>
      <c r="U80" s="6">
        <f t="shared" si="34"/>
        <v>0</v>
      </c>
      <c r="V80" s="6">
        <f t="shared" si="28"/>
        <v>2</v>
      </c>
      <c r="W80" s="6">
        <f t="shared" si="28"/>
        <v>14</v>
      </c>
      <c r="X80" s="6">
        <f t="shared" si="28"/>
        <v>5</v>
      </c>
      <c r="Y80" s="6">
        <v>12</v>
      </c>
      <c r="Z80" s="6">
        <f t="shared" si="28"/>
        <v>13</v>
      </c>
      <c r="AA80" s="6">
        <v>13</v>
      </c>
      <c r="AB80" s="1">
        <f t="shared" si="35"/>
        <v>0</v>
      </c>
      <c r="AC80" s="1">
        <f t="shared" si="29"/>
        <v>0</v>
      </c>
      <c r="AD80" s="1">
        <f t="shared" si="29"/>
        <v>68</v>
      </c>
      <c r="AE80" s="1">
        <f t="shared" si="29"/>
        <v>5.5</v>
      </c>
      <c r="AF80" s="1">
        <f t="shared" si="36"/>
        <v>44</v>
      </c>
      <c r="AG80" s="1">
        <f t="shared" si="29"/>
        <v>63</v>
      </c>
      <c r="AH80" s="1">
        <f t="shared" si="37"/>
        <v>14</v>
      </c>
      <c r="AI80" s="9">
        <f t="shared" si="42"/>
        <v>194.5</v>
      </c>
    </row>
    <row r="81" spans="1:36" x14ac:dyDescent="0.25">
      <c r="A81" t="s">
        <v>47</v>
      </c>
      <c r="B81" s="4" t="s">
        <v>46</v>
      </c>
      <c r="C81" s="49" t="s">
        <v>86</v>
      </c>
      <c r="D81" s="16" t="s">
        <v>34</v>
      </c>
      <c r="E81" s="6">
        <f t="shared" si="30"/>
        <v>0</v>
      </c>
      <c r="F81" s="6">
        <f t="shared" si="30"/>
        <v>3</v>
      </c>
      <c r="G81" s="6">
        <f t="shared" si="26"/>
        <v>13.7</v>
      </c>
      <c r="H81" s="6">
        <f t="shared" si="39"/>
        <v>5</v>
      </c>
      <c r="I81" s="6">
        <f t="shared" si="39"/>
        <v>6</v>
      </c>
      <c r="J81" s="6">
        <f t="shared" si="26"/>
        <v>13.090909090909092</v>
      </c>
      <c r="K81" s="6">
        <f t="shared" si="31"/>
        <v>1</v>
      </c>
      <c r="L81" s="1">
        <f t="shared" si="31"/>
        <v>0</v>
      </c>
      <c r="M81" s="1">
        <f t="shared" si="31"/>
        <v>3</v>
      </c>
      <c r="N81" s="1">
        <f t="shared" si="27"/>
        <v>65</v>
      </c>
      <c r="O81" s="1">
        <f t="shared" si="40"/>
        <v>5.5</v>
      </c>
      <c r="P81" s="1">
        <f t="shared" si="32"/>
        <v>10</v>
      </c>
      <c r="Q81" s="1">
        <f t="shared" si="32"/>
        <v>64</v>
      </c>
      <c r="R81" s="1">
        <f t="shared" si="32"/>
        <v>-1</v>
      </c>
      <c r="S81" s="46">
        <f t="shared" si="41"/>
        <v>146.5</v>
      </c>
      <c r="U81" s="6">
        <f t="shared" si="34"/>
        <v>0</v>
      </c>
      <c r="V81" s="6">
        <f t="shared" si="28"/>
        <v>3</v>
      </c>
      <c r="W81" s="6">
        <f t="shared" si="28"/>
        <v>13.7</v>
      </c>
      <c r="X81" s="6">
        <f t="shared" si="28"/>
        <v>5</v>
      </c>
      <c r="Y81" s="6">
        <v>11.4</v>
      </c>
      <c r="Z81" s="6">
        <f t="shared" si="28"/>
        <v>13.090909090909092</v>
      </c>
      <c r="AA81" s="6">
        <v>13.5</v>
      </c>
      <c r="AB81" s="1">
        <f t="shared" si="35"/>
        <v>0</v>
      </c>
      <c r="AC81" s="1">
        <f t="shared" si="29"/>
        <v>3</v>
      </c>
      <c r="AD81" s="1">
        <f t="shared" si="29"/>
        <v>65</v>
      </c>
      <c r="AE81" s="1">
        <f t="shared" si="29"/>
        <v>5.5</v>
      </c>
      <c r="AF81" s="1">
        <f t="shared" si="36"/>
        <v>40</v>
      </c>
      <c r="AG81" s="1">
        <f t="shared" si="29"/>
        <v>64</v>
      </c>
      <c r="AH81" s="1">
        <f t="shared" si="37"/>
        <v>15</v>
      </c>
      <c r="AI81" s="9">
        <f t="shared" si="42"/>
        <v>192.5</v>
      </c>
    </row>
    <row r="82" spans="1:36" x14ac:dyDescent="0.25">
      <c r="A82" t="s">
        <v>48</v>
      </c>
      <c r="B82" s="4" t="s">
        <v>46</v>
      </c>
      <c r="C82" s="49" t="s">
        <v>87</v>
      </c>
      <c r="D82" s="10" t="s">
        <v>21</v>
      </c>
      <c r="E82" s="6">
        <f t="shared" si="30"/>
        <v>0</v>
      </c>
      <c r="F82" s="6">
        <f t="shared" si="30"/>
        <v>3</v>
      </c>
      <c r="G82" s="6">
        <f t="shared" si="26"/>
        <v>12</v>
      </c>
      <c r="H82" s="6">
        <f t="shared" si="39"/>
        <v>5.3</v>
      </c>
      <c r="I82" s="6">
        <f t="shared" si="39"/>
        <v>4</v>
      </c>
      <c r="J82" s="6">
        <f t="shared" si="26"/>
        <v>13.727272727272727</v>
      </c>
      <c r="K82" s="6">
        <f t="shared" si="31"/>
        <v>1</v>
      </c>
      <c r="L82" s="1">
        <f t="shared" si="31"/>
        <v>0</v>
      </c>
      <c r="M82" s="1">
        <f t="shared" si="31"/>
        <v>3</v>
      </c>
      <c r="N82" s="1">
        <f t="shared" si="27"/>
        <v>48</v>
      </c>
      <c r="O82" s="1">
        <f t="shared" si="40"/>
        <v>6.5</v>
      </c>
      <c r="P82" s="1">
        <f t="shared" si="32"/>
        <v>4</v>
      </c>
      <c r="Q82" s="1">
        <f t="shared" si="32"/>
        <v>71</v>
      </c>
      <c r="R82" s="1">
        <f t="shared" si="32"/>
        <v>-1</v>
      </c>
      <c r="S82" s="46">
        <f t="shared" si="41"/>
        <v>131.5</v>
      </c>
      <c r="U82" s="6">
        <f t="shared" si="34"/>
        <v>0</v>
      </c>
      <c r="V82" s="6">
        <f t="shared" si="28"/>
        <v>3</v>
      </c>
      <c r="W82" s="6">
        <f t="shared" si="28"/>
        <v>12</v>
      </c>
      <c r="X82" s="6">
        <f t="shared" si="28"/>
        <v>5.3</v>
      </c>
      <c r="Y82" s="6">
        <f>10+4/7</f>
        <v>10.571428571428571</v>
      </c>
      <c r="Z82" s="6">
        <f t="shared" si="28"/>
        <v>13.727272727272727</v>
      </c>
      <c r="AA82" s="6">
        <v>13.5</v>
      </c>
      <c r="AB82" s="1">
        <f t="shared" si="35"/>
        <v>0</v>
      </c>
      <c r="AC82" s="1">
        <f t="shared" si="29"/>
        <v>3</v>
      </c>
      <c r="AD82" s="1">
        <f t="shared" si="29"/>
        <v>48</v>
      </c>
      <c r="AE82" s="1">
        <f t="shared" si="29"/>
        <v>6.5</v>
      </c>
      <c r="AF82" s="1">
        <f t="shared" si="36"/>
        <v>34</v>
      </c>
      <c r="AG82" s="1">
        <f t="shared" si="29"/>
        <v>71</v>
      </c>
      <c r="AH82" s="1">
        <f t="shared" si="37"/>
        <v>15</v>
      </c>
      <c r="AI82" s="9">
        <f t="shared" si="42"/>
        <v>177.5</v>
      </c>
      <c r="AJ82" s="48"/>
    </row>
    <row r="83" spans="1:36" x14ac:dyDescent="0.25">
      <c r="A83" t="s">
        <v>49</v>
      </c>
      <c r="B83" s="4" t="s">
        <v>46</v>
      </c>
      <c r="C83" s="49" t="s">
        <v>88</v>
      </c>
      <c r="D83" s="20"/>
      <c r="E83" s="6">
        <f t="shared" si="30"/>
        <v>0</v>
      </c>
      <c r="F83" s="6">
        <f t="shared" si="30"/>
        <v>4</v>
      </c>
      <c r="G83" s="6">
        <f t="shared" si="26"/>
        <v>13</v>
      </c>
      <c r="H83" s="6">
        <f t="shared" si="39"/>
        <v>6</v>
      </c>
      <c r="I83" s="6">
        <f t="shared" si="39"/>
        <v>5</v>
      </c>
      <c r="J83" s="6">
        <f t="shared" si="26"/>
        <v>12.9</v>
      </c>
      <c r="K83" s="6">
        <f t="shared" si="31"/>
        <v>4</v>
      </c>
      <c r="L83" s="1">
        <f t="shared" si="31"/>
        <v>0</v>
      </c>
      <c r="M83" s="1">
        <f t="shared" si="31"/>
        <v>6</v>
      </c>
      <c r="N83" s="1">
        <f t="shared" si="27"/>
        <v>58</v>
      </c>
      <c r="O83" s="1">
        <f t="shared" si="40"/>
        <v>8.5</v>
      </c>
      <c r="P83" s="1">
        <f t="shared" si="32"/>
        <v>7</v>
      </c>
      <c r="Q83" s="1">
        <f t="shared" si="32"/>
        <v>62</v>
      </c>
      <c r="R83" s="1">
        <f t="shared" si="32"/>
        <v>2</v>
      </c>
      <c r="S83" s="46">
        <f t="shared" si="41"/>
        <v>143.5</v>
      </c>
      <c r="U83" s="6">
        <f t="shared" si="34"/>
        <v>0</v>
      </c>
      <c r="V83" s="6">
        <f t="shared" si="28"/>
        <v>4</v>
      </c>
      <c r="W83" s="6">
        <f t="shared" si="28"/>
        <v>13</v>
      </c>
      <c r="X83" s="6">
        <f t="shared" si="28"/>
        <v>6</v>
      </c>
      <c r="Y83" s="6">
        <v>11</v>
      </c>
      <c r="Z83" s="6">
        <f t="shared" si="28"/>
        <v>12.9</v>
      </c>
      <c r="AA83" s="6">
        <v>15</v>
      </c>
      <c r="AB83" s="1">
        <f t="shared" si="35"/>
        <v>0</v>
      </c>
      <c r="AC83" s="1">
        <f t="shared" si="29"/>
        <v>6</v>
      </c>
      <c r="AD83" s="1">
        <f t="shared" si="29"/>
        <v>58</v>
      </c>
      <c r="AE83" s="1">
        <f t="shared" si="29"/>
        <v>8.5</v>
      </c>
      <c r="AF83" s="1">
        <f t="shared" si="36"/>
        <v>37</v>
      </c>
      <c r="AG83" s="1">
        <f t="shared" si="29"/>
        <v>62</v>
      </c>
      <c r="AH83" s="1">
        <f t="shared" si="37"/>
        <v>18</v>
      </c>
      <c r="AI83" s="9">
        <f t="shared" si="42"/>
        <v>189.5</v>
      </c>
      <c r="AJ83" s="47"/>
    </row>
  </sheetData>
  <conditionalFormatting sqref="E2:K15">
    <cfRule type="colorScale" priority="19">
      <colorScale>
        <cfvo type="min"/>
        <cfvo type="max"/>
        <color rgb="FFFCFCFF"/>
        <color rgb="FF63BE7B"/>
      </colorScale>
    </cfRule>
  </conditionalFormatting>
  <conditionalFormatting sqref="L2:R15">
    <cfRule type="colorScale" priority="20">
      <colorScale>
        <cfvo type="min"/>
        <cfvo type="max"/>
        <color rgb="FFFCFCFF"/>
        <color rgb="FF63BE7B"/>
      </colorScale>
    </cfRule>
  </conditionalFormatting>
  <conditionalFormatting sqref="S2:S15">
    <cfRule type="colorScale" priority="21">
      <colorScale>
        <cfvo type="min"/>
        <cfvo type="max"/>
        <color rgb="FFFCFCFF"/>
        <color rgb="FF63BE7B"/>
      </colorScale>
    </cfRule>
  </conditionalFormatting>
  <conditionalFormatting sqref="E18:K33">
    <cfRule type="colorScale" priority="16">
      <colorScale>
        <cfvo type="min"/>
        <cfvo type="max"/>
        <color rgb="FFFCFCFF"/>
        <color rgb="FF63BE7B"/>
      </colorScale>
    </cfRule>
  </conditionalFormatting>
  <conditionalFormatting sqref="L18:R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S18:S33">
    <cfRule type="colorScale" priority="18">
      <colorScale>
        <cfvo type="min"/>
        <cfvo type="max"/>
        <color rgb="FFFCFCFF"/>
        <color rgb="FF63BE7B"/>
      </colorScale>
    </cfRule>
  </conditionalFormatting>
  <conditionalFormatting sqref="U18:AA33">
    <cfRule type="colorScale" priority="13">
      <colorScale>
        <cfvo type="min"/>
        <cfvo type="max"/>
        <color rgb="FFFCFCFF"/>
        <color rgb="FF63BE7B"/>
      </colorScale>
    </cfRule>
  </conditionalFormatting>
  <conditionalFormatting sqref="AB18:AH33">
    <cfRule type="colorScale" priority="14">
      <colorScale>
        <cfvo type="min"/>
        <cfvo type="max"/>
        <color rgb="FFFCFCFF"/>
        <color rgb="FF63BE7B"/>
      </colorScale>
    </cfRule>
  </conditionalFormatting>
  <conditionalFormatting sqref="AI18:AI33">
    <cfRule type="colorScale" priority="15">
      <colorScale>
        <cfvo type="min"/>
        <cfvo type="max"/>
        <color rgb="FFFCFCFF"/>
        <color rgb="FF63BE7B"/>
      </colorScale>
    </cfRule>
  </conditionalFormatting>
  <conditionalFormatting sqref="E36:K51">
    <cfRule type="colorScale" priority="10">
      <colorScale>
        <cfvo type="min"/>
        <cfvo type="max"/>
        <color rgb="FFFCFCFF"/>
        <color rgb="FF63BE7B"/>
      </colorScale>
    </cfRule>
  </conditionalFormatting>
  <conditionalFormatting sqref="L36:R51">
    <cfRule type="colorScale" priority="11">
      <colorScale>
        <cfvo type="min"/>
        <cfvo type="max"/>
        <color rgb="FFFCFCFF"/>
        <color rgb="FF63BE7B"/>
      </colorScale>
    </cfRule>
  </conditionalFormatting>
  <conditionalFormatting sqref="S36:S51">
    <cfRule type="colorScale" priority="12">
      <colorScale>
        <cfvo type="min"/>
        <cfvo type="max"/>
        <color rgb="FFFCFCFF"/>
        <color rgb="FF63BE7B"/>
      </colorScale>
    </cfRule>
  </conditionalFormatting>
  <conditionalFormatting sqref="U36:AA51">
    <cfRule type="colorScale" priority="7">
      <colorScale>
        <cfvo type="min"/>
        <cfvo type="max"/>
        <color rgb="FFFCFCFF"/>
        <color rgb="FF63BE7B"/>
      </colorScale>
    </cfRule>
  </conditionalFormatting>
  <conditionalFormatting sqref="AB36:AH51">
    <cfRule type="colorScale" priority="8">
      <colorScale>
        <cfvo type="min"/>
        <cfvo type="max"/>
        <color rgb="FFFCFCFF"/>
        <color rgb="FF63BE7B"/>
      </colorScale>
    </cfRule>
  </conditionalFormatting>
  <conditionalFormatting sqref="AI36:AI51">
    <cfRule type="colorScale" priority="9">
      <colorScale>
        <cfvo type="min"/>
        <cfvo type="max"/>
        <color rgb="FFFCFCFF"/>
        <color rgb="FF63BE7B"/>
      </colorScale>
    </cfRule>
  </conditionalFormatting>
  <conditionalFormatting sqref="E54:K67">
    <cfRule type="colorScale" priority="22">
      <colorScale>
        <cfvo type="min"/>
        <cfvo type="max"/>
        <color rgb="FFFCFCFF"/>
        <color rgb="FF63BE7B"/>
      </colorScale>
    </cfRule>
  </conditionalFormatting>
  <conditionalFormatting sqref="L54:R67">
    <cfRule type="colorScale" priority="23">
      <colorScale>
        <cfvo type="min"/>
        <cfvo type="max"/>
        <color rgb="FFFCFCFF"/>
        <color rgb="FF63BE7B"/>
      </colorScale>
    </cfRule>
  </conditionalFormatting>
  <conditionalFormatting sqref="S54:S67">
    <cfRule type="colorScale" priority="24">
      <colorScale>
        <cfvo type="min"/>
        <cfvo type="max"/>
        <color rgb="FFFCFCFF"/>
        <color rgb="FF63BE7B"/>
      </colorScale>
    </cfRule>
  </conditionalFormatting>
  <conditionalFormatting sqref="U54:AA67">
    <cfRule type="colorScale" priority="25">
      <colorScale>
        <cfvo type="min"/>
        <cfvo type="max"/>
        <color rgb="FFFCFCFF"/>
        <color rgb="FF63BE7B"/>
      </colorScale>
    </cfRule>
  </conditionalFormatting>
  <conditionalFormatting sqref="AB54:AH67">
    <cfRule type="colorScale" priority="26">
      <colorScale>
        <cfvo type="min"/>
        <cfvo type="max"/>
        <color rgb="FFFCFCFF"/>
        <color rgb="FF63BE7B"/>
      </colorScale>
    </cfRule>
  </conditionalFormatting>
  <conditionalFormatting sqref="AI54:AI67">
    <cfRule type="colorScale" priority="27">
      <colorScale>
        <cfvo type="min"/>
        <cfvo type="max"/>
        <color rgb="FFFCFCFF"/>
        <color rgb="FF63BE7B"/>
      </colorScale>
    </cfRule>
  </conditionalFormatting>
  <conditionalFormatting sqref="E70:K83">
    <cfRule type="colorScale" priority="1">
      <colorScale>
        <cfvo type="min"/>
        <cfvo type="max"/>
        <color rgb="FFFCFCFF"/>
        <color rgb="FF63BE7B"/>
      </colorScale>
    </cfRule>
  </conditionalFormatting>
  <conditionalFormatting sqref="L70:R83">
    <cfRule type="colorScale" priority="2">
      <colorScale>
        <cfvo type="min"/>
        <cfvo type="max"/>
        <color rgb="FFFCFCFF"/>
        <color rgb="FF63BE7B"/>
      </colorScale>
    </cfRule>
  </conditionalFormatting>
  <conditionalFormatting sqref="S70:S83">
    <cfRule type="colorScale" priority="3">
      <colorScale>
        <cfvo type="min"/>
        <cfvo type="max"/>
        <color rgb="FFFCFCFF"/>
        <color rgb="FF63BE7B"/>
      </colorScale>
    </cfRule>
  </conditionalFormatting>
  <conditionalFormatting sqref="U70:AA83">
    <cfRule type="colorScale" priority="4">
      <colorScale>
        <cfvo type="min"/>
        <cfvo type="max"/>
        <color rgb="FFFCFCFF"/>
        <color rgb="FF63BE7B"/>
      </colorScale>
    </cfRule>
  </conditionalFormatting>
  <conditionalFormatting sqref="AB70:AH83">
    <cfRule type="colorScale" priority="5">
      <colorScale>
        <cfvo type="min"/>
        <cfvo type="max"/>
        <color rgb="FFFCFCFF"/>
        <color rgb="FF63BE7B"/>
      </colorScale>
    </cfRule>
  </conditionalFormatting>
  <conditionalFormatting sqref="AI70:AI83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8D7D-E3AE-4F82-9A4D-E1EF3A17A8A5}">
  <sheetPr>
    <tabColor theme="7" tint="0.59999389629810485"/>
  </sheetPr>
  <dimension ref="A1:AL83"/>
  <sheetViews>
    <sheetView topLeftCell="A19" workbookViewId="0">
      <selection activeCell="AK66" sqref="AK66"/>
    </sheetView>
  </sheetViews>
  <sheetFormatPr baseColWidth="10" defaultRowHeight="15" x14ac:dyDescent="0.25"/>
  <cols>
    <col min="1" max="1" width="5.140625" bestFit="1" customWidth="1"/>
    <col min="2" max="2" width="8.85546875" bestFit="1" customWidth="1"/>
    <col min="3" max="3" width="18.7109375" style="1" bestFit="1" customWidth="1"/>
    <col min="4" max="11" width="4.57031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5.5703125" customWidth="1"/>
    <col min="21" max="27" width="4.28515625" customWidth="1"/>
    <col min="28" max="28" width="5.5703125" bestFit="1" customWidth="1"/>
    <col min="29" max="29" width="5.7109375" bestFit="1" customWidth="1"/>
    <col min="30" max="30" width="5.28515625" bestFit="1" customWidth="1"/>
    <col min="31" max="31" width="5.5703125" bestFit="1" customWidth="1"/>
    <col min="32" max="32" width="5.42578125" bestFit="1" customWidth="1"/>
    <col min="33" max="34" width="5.7109375" bestFit="1" customWidth="1"/>
    <col min="35" max="35" width="9.140625" bestFit="1" customWidth="1"/>
  </cols>
  <sheetData>
    <row r="1" spans="1:19" x14ac:dyDescent="0.25">
      <c r="A1" s="3" t="s">
        <v>1</v>
      </c>
      <c r="B1" s="3" t="s">
        <v>2</v>
      </c>
      <c r="C1" s="3" t="s">
        <v>78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25">
      <c r="A2" t="s">
        <v>19</v>
      </c>
      <c r="B2" s="4" t="s">
        <v>20</v>
      </c>
      <c r="C2" s="45"/>
      <c r="D2" s="5" t="s">
        <v>21</v>
      </c>
      <c r="E2" s="6">
        <v>16</v>
      </c>
      <c r="F2" s="7">
        <v>12</v>
      </c>
      <c r="G2" s="6">
        <v>0</v>
      </c>
      <c r="H2" s="7">
        <v>0</v>
      </c>
      <c r="I2" s="6">
        <v>7</v>
      </c>
      <c r="J2" s="7">
        <v>0</v>
      </c>
      <c r="K2" s="6">
        <v>19</v>
      </c>
      <c r="L2" s="1">
        <v>62</v>
      </c>
      <c r="M2" s="1">
        <v>56</v>
      </c>
      <c r="N2" s="1">
        <v>0</v>
      </c>
      <c r="O2" s="8">
        <v>0</v>
      </c>
      <c r="P2" s="8">
        <v>14</v>
      </c>
      <c r="Q2" s="8">
        <v>0</v>
      </c>
      <c r="R2" s="8">
        <v>33</v>
      </c>
      <c r="S2" s="9">
        <f>SUM(L2:R2)</f>
        <v>165</v>
      </c>
    </row>
    <row r="3" spans="1:19" x14ac:dyDescent="0.25">
      <c r="A3" t="s">
        <v>22</v>
      </c>
      <c r="B3" s="4" t="s">
        <v>23</v>
      </c>
      <c r="C3" s="45"/>
      <c r="D3" s="10" t="s">
        <v>21</v>
      </c>
      <c r="E3" s="11">
        <v>0</v>
      </c>
      <c r="F3" s="12">
        <v>14</v>
      </c>
      <c r="G3" s="11">
        <v>2</v>
      </c>
      <c r="H3" s="12">
        <v>15</v>
      </c>
      <c r="I3" s="11">
        <v>7</v>
      </c>
      <c r="J3" s="12">
        <v>2</v>
      </c>
      <c r="K3" s="11">
        <v>19</v>
      </c>
      <c r="L3" s="1">
        <v>0</v>
      </c>
      <c r="M3" s="1">
        <v>79</v>
      </c>
      <c r="N3" s="1">
        <v>0</v>
      </c>
      <c r="O3" s="1">
        <v>55.5</v>
      </c>
      <c r="P3" s="1">
        <v>14</v>
      </c>
      <c r="Q3" s="1">
        <v>0</v>
      </c>
      <c r="R3" s="1">
        <v>33</v>
      </c>
      <c r="S3" s="9">
        <f t="shared" ref="S3:S12" si="0">SUM(L3:R3)</f>
        <v>181.5</v>
      </c>
    </row>
    <row r="4" spans="1:19" x14ac:dyDescent="0.25">
      <c r="A4" t="s">
        <v>25</v>
      </c>
      <c r="B4" s="4" t="s">
        <v>23</v>
      </c>
      <c r="C4" s="45"/>
      <c r="D4" s="10" t="s">
        <v>21</v>
      </c>
      <c r="E4" s="11">
        <v>0</v>
      </c>
      <c r="F4" s="12">
        <v>14</v>
      </c>
      <c r="G4" s="11">
        <v>2</v>
      </c>
      <c r="H4" s="12">
        <v>15</v>
      </c>
      <c r="I4" s="11">
        <v>7</v>
      </c>
      <c r="J4" s="12">
        <v>2</v>
      </c>
      <c r="K4" s="11">
        <v>19</v>
      </c>
      <c r="L4" s="1">
        <v>0</v>
      </c>
      <c r="M4" s="1">
        <v>79</v>
      </c>
      <c r="N4" s="1">
        <v>0</v>
      </c>
      <c r="O4" s="1">
        <v>55.5</v>
      </c>
      <c r="P4" s="1">
        <v>14</v>
      </c>
      <c r="Q4" s="1">
        <v>0</v>
      </c>
      <c r="R4" s="1">
        <v>33</v>
      </c>
      <c r="S4" s="9">
        <f t="shared" si="0"/>
        <v>181.5</v>
      </c>
    </row>
    <row r="5" spans="1:19" x14ac:dyDescent="0.25">
      <c r="A5" t="s">
        <v>26</v>
      </c>
      <c r="B5" s="4" t="s">
        <v>27</v>
      </c>
      <c r="C5" s="45"/>
      <c r="D5" s="15" t="s">
        <v>28</v>
      </c>
      <c r="E5" s="11">
        <v>0</v>
      </c>
      <c r="F5" s="12">
        <v>15</v>
      </c>
      <c r="G5" s="11">
        <v>14</v>
      </c>
      <c r="H5" s="12">
        <v>2</v>
      </c>
      <c r="I5" s="11">
        <v>7</v>
      </c>
      <c r="J5" s="12">
        <v>2</v>
      </c>
      <c r="K5" s="11">
        <v>14</v>
      </c>
      <c r="L5" s="1">
        <v>0</v>
      </c>
      <c r="M5" s="1">
        <v>95</v>
      </c>
      <c r="N5" s="1">
        <v>68</v>
      </c>
      <c r="O5" s="1">
        <v>0</v>
      </c>
      <c r="P5" s="1">
        <v>14</v>
      </c>
      <c r="Q5" s="1">
        <v>0</v>
      </c>
      <c r="R5" s="1">
        <v>16</v>
      </c>
      <c r="S5" s="9">
        <f t="shared" si="0"/>
        <v>193</v>
      </c>
    </row>
    <row r="6" spans="1:19" x14ac:dyDescent="0.25">
      <c r="A6" t="s">
        <v>29</v>
      </c>
      <c r="B6" s="4" t="s">
        <v>27</v>
      </c>
      <c r="C6" s="45"/>
      <c r="D6" s="10" t="s">
        <v>21</v>
      </c>
      <c r="E6" s="11">
        <v>0</v>
      </c>
      <c r="F6" s="12">
        <v>15</v>
      </c>
      <c r="G6" s="11">
        <v>14</v>
      </c>
      <c r="H6" s="12">
        <v>2</v>
      </c>
      <c r="I6" s="11">
        <v>7</v>
      </c>
      <c r="J6" s="12">
        <v>2</v>
      </c>
      <c r="K6" s="11">
        <v>14</v>
      </c>
      <c r="L6" s="1">
        <v>0</v>
      </c>
      <c r="M6" s="1">
        <v>95</v>
      </c>
      <c r="N6" s="1">
        <v>68</v>
      </c>
      <c r="O6" s="1">
        <v>0</v>
      </c>
      <c r="P6" s="1">
        <v>14</v>
      </c>
      <c r="Q6" s="1">
        <v>0</v>
      </c>
      <c r="R6" s="1">
        <v>16</v>
      </c>
      <c r="S6" s="9">
        <f t="shared" si="0"/>
        <v>193</v>
      </c>
    </row>
    <row r="7" spans="1:19" x14ac:dyDescent="0.25">
      <c r="A7" t="s">
        <v>32</v>
      </c>
      <c r="B7" s="4" t="s">
        <v>33</v>
      </c>
      <c r="C7" s="45"/>
      <c r="D7" s="16" t="s">
        <v>34</v>
      </c>
      <c r="E7" s="11">
        <v>0</v>
      </c>
      <c r="F7" s="12">
        <v>10</v>
      </c>
      <c r="G7" s="11">
        <v>15</v>
      </c>
      <c r="H7" s="12">
        <v>2</v>
      </c>
      <c r="I7" s="11">
        <v>11</v>
      </c>
      <c r="J7" s="12">
        <v>7</v>
      </c>
      <c r="K7" s="11">
        <v>14</v>
      </c>
      <c r="L7" s="1">
        <v>0</v>
      </c>
      <c r="M7" s="1">
        <v>37</v>
      </c>
      <c r="N7" s="1">
        <v>81</v>
      </c>
      <c r="O7" s="1">
        <v>0</v>
      </c>
      <c r="P7" s="1">
        <v>36</v>
      </c>
      <c r="Q7" s="1">
        <v>16</v>
      </c>
      <c r="R7" s="1">
        <v>16</v>
      </c>
      <c r="S7" s="9">
        <f t="shared" si="0"/>
        <v>186</v>
      </c>
    </row>
    <row r="8" spans="1:19" x14ac:dyDescent="0.25">
      <c r="A8" t="s">
        <v>36</v>
      </c>
      <c r="B8" s="4" t="s">
        <v>33</v>
      </c>
      <c r="C8" s="45"/>
      <c r="D8" s="16" t="s">
        <v>34</v>
      </c>
      <c r="E8" s="11">
        <v>0</v>
      </c>
      <c r="F8" s="12">
        <v>10</v>
      </c>
      <c r="G8" s="11">
        <v>15</v>
      </c>
      <c r="H8" s="12">
        <v>2</v>
      </c>
      <c r="I8" s="11">
        <v>11</v>
      </c>
      <c r="J8" s="12">
        <v>7</v>
      </c>
      <c r="K8" s="11">
        <v>14</v>
      </c>
      <c r="L8" s="1">
        <v>0</v>
      </c>
      <c r="M8" s="1">
        <v>37</v>
      </c>
      <c r="N8" s="1">
        <v>81</v>
      </c>
      <c r="O8" s="1">
        <v>0</v>
      </c>
      <c r="P8" s="1">
        <v>36</v>
      </c>
      <c r="Q8" s="1">
        <v>16</v>
      </c>
      <c r="R8" s="1">
        <v>16</v>
      </c>
      <c r="S8" s="9">
        <f t="shared" si="0"/>
        <v>186</v>
      </c>
    </row>
    <row r="9" spans="1:19" x14ac:dyDescent="0.25">
      <c r="A9" t="s">
        <v>39</v>
      </c>
      <c r="B9" s="4" t="s">
        <v>33</v>
      </c>
      <c r="C9" s="45"/>
      <c r="D9" s="16" t="s">
        <v>34</v>
      </c>
      <c r="E9" s="11">
        <v>0</v>
      </c>
      <c r="F9" s="12">
        <v>10</v>
      </c>
      <c r="G9" s="11">
        <v>15</v>
      </c>
      <c r="H9" s="12">
        <v>2</v>
      </c>
      <c r="I9" s="11">
        <v>11</v>
      </c>
      <c r="J9" s="12">
        <v>7</v>
      </c>
      <c r="K9" s="11">
        <v>14</v>
      </c>
      <c r="L9" s="1">
        <v>0</v>
      </c>
      <c r="M9" s="1">
        <v>37</v>
      </c>
      <c r="N9" s="1">
        <v>81</v>
      </c>
      <c r="O9" s="1">
        <v>0</v>
      </c>
      <c r="P9" s="1">
        <v>36</v>
      </c>
      <c r="Q9" s="1">
        <v>16</v>
      </c>
      <c r="R9" s="1">
        <v>16</v>
      </c>
      <c r="S9" s="9">
        <f t="shared" si="0"/>
        <v>186</v>
      </c>
    </row>
    <row r="10" spans="1:19" x14ac:dyDescent="0.25">
      <c r="A10" t="s">
        <v>40</v>
      </c>
      <c r="B10" s="4" t="s">
        <v>41</v>
      </c>
      <c r="C10" s="45"/>
      <c r="D10" s="32" t="s">
        <v>83</v>
      </c>
      <c r="E10" s="11">
        <v>0</v>
      </c>
      <c r="F10" s="12">
        <v>7</v>
      </c>
      <c r="G10" s="11">
        <v>14</v>
      </c>
      <c r="H10" s="12">
        <v>15</v>
      </c>
      <c r="I10" s="11">
        <v>10</v>
      </c>
      <c r="J10" s="12">
        <v>2</v>
      </c>
      <c r="K10" s="11">
        <v>14</v>
      </c>
      <c r="L10" s="1">
        <v>0</v>
      </c>
      <c r="M10" s="1">
        <v>18</v>
      </c>
      <c r="N10" s="1">
        <v>68</v>
      </c>
      <c r="O10" s="1">
        <v>55.5</v>
      </c>
      <c r="P10" s="1">
        <v>29</v>
      </c>
      <c r="Q10" s="1">
        <v>0</v>
      </c>
      <c r="R10" s="1">
        <v>16</v>
      </c>
      <c r="S10" s="9">
        <f t="shared" si="0"/>
        <v>186.5</v>
      </c>
    </row>
    <row r="11" spans="1:19" x14ac:dyDescent="0.25">
      <c r="A11" t="s">
        <v>44</v>
      </c>
      <c r="B11" s="4" t="s">
        <v>41</v>
      </c>
      <c r="C11" s="45"/>
      <c r="D11" s="32" t="s">
        <v>83</v>
      </c>
      <c r="E11" s="6">
        <v>0</v>
      </c>
      <c r="F11" s="7">
        <v>7</v>
      </c>
      <c r="G11" s="6">
        <v>14</v>
      </c>
      <c r="H11" s="7">
        <v>15</v>
      </c>
      <c r="I11" s="6">
        <v>10</v>
      </c>
      <c r="J11" s="7">
        <v>2</v>
      </c>
      <c r="K11" s="6">
        <v>14</v>
      </c>
      <c r="L11" s="1">
        <v>0</v>
      </c>
      <c r="M11" s="1">
        <v>18</v>
      </c>
      <c r="N11" s="1">
        <v>68</v>
      </c>
      <c r="O11" s="1">
        <v>55.5</v>
      </c>
      <c r="P11" s="1">
        <v>29</v>
      </c>
      <c r="Q11" s="1">
        <v>0</v>
      </c>
      <c r="R11" s="1">
        <v>16</v>
      </c>
      <c r="S11" s="9">
        <f t="shared" si="0"/>
        <v>186.5</v>
      </c>
    </row>
    <row r="12" spans="1:19" x14ac:dyDescent="0.25">
      <c r="A12" t="s">
        <v>45</v>
      </c>
      <c r="B12" s="4" t="s">
        <v>46</v>
      </c>
      <c r="C12" s="45"/>
      <c r="D12" s="16" t="s">
        <v>34</v>
      </c>
      <c r="E12" s="6">
        <v>0</v>
      </c>
      <c r="F12" s="12">
        <v>2</v>
      </c>
      <c r="G12" s="11">
        <v>14</v>
      </c>
      <c r="H12" s="12">
        <v>7</v>
      </c>
      <c r="I12" s="11">
        <v>12</v>
      </c>
      <c r="J12" s="12">
        <v>13</v>
      </c>
      <c r="K12" s="11">
        <v>14</v>
      </c>
      <c r="L12" s="1">
        <v>0</v>
      </c>
      <c r="M12" s="1">
        <v>0</v>
      </c>
      <c r="N12" s="1">
        <v>68</v>
      </c>
      <c r="O12" s="1">
        <v>10.5</v>
      </c>
      <c r="P12" s="1">
        <v>43</v>
      </c>
      <c r="Q12" s="1">
        <v>59</v>
      </c>
      <c r="R12" s="1">
        <v>16</v>
      </c>
      <c r="S12" s="9">
        <f t="shared" si="0"/>
        <v>196.5</v>
      </c>
    </row>
    <row r="13" spans="1:19" x14ac:dyDescent="0.25">
      <c r="A13" t="s">
        <v>47</v>
      </c>
      <c r="B13" s="4" t="s">
        <v>46</v>
      </c>
      <c r="C13" s="45"/>
      <c r="D13" s="16" t="s">
        <v>34</v>
      </c>
      <c r="E13" s="11">
        <v>0</v>
      </c>
      <c r="F13" s="12">
        <v>2</v>
      </c>
      <c r="G13" s="11">
        <v>14</v>
      </c>
      <c r="H13" s="12">
        <v>7</v>
      </c>
      <c r="I13" s="11">
        <v>12</v>
      </c>
      <c r="J13" s="12">
        <v>13</v>
      </c>
      <c r="K13" s="11">
        <v>14</v>
      </c>
      <c r="L13" s="1">
        <v>0</v>
      </c>
      <c r="M13" s="1">
        <v>0</v>
      </c>
      <c r="N13" s="1">
        <v>68</v>
      </c>
      <c r="O13" s="1">
        <v>10.5</v>
      </c>
      <c r="P13" s="1">
        <v>43</v>
      </c>
      <c r="Q13" s="1">
        <v>59</v>
      </c>
      <c r="R13" s="1">
        <v>16</v>
      </c>
      <c r="S13" s="9">
        <f>SUM(L13:R13)</f>
        <v>196.5</v>
      </c>
    </row>
    <row r="14" spans="1:19" x14ac:dyDescent="0.25">
      <c r="A14" t="s">
        <v>48</v>
      </c>
      <c r="B14" s="4" t="s">
        <v>46</v>
      </c>
      <c r="C14" s="45"/>
      <c r="D14" s="16" t="s">
        <v>34</v>
      </c>
      <c r="E14" s="11">
        <v>0</v>
      </c>
      <c r="F14" s="12">
        <v>2</v>
      </c>
      <c r="G14" s="11">
        <v>14</v>
      </c>
      <c r="H14" s="12">
        <v>7</v>
      </c>
      <c r="I14" s="11">
        <v>12</v>
      </c>
      <c r="J14" s="12">
        <v>13</v>
      </c>
      <c r="K14" s="11">
        <v>14</v>
      </c>
      <c r="L14" s="1">
        <v>0</v>
      </c>
      <c r="M14" s="1">
        <v>0</v>
      </c>
      <c r="N14" s="1">
        <v>68</v>
      </c>
      <c r="O14" s="1">
        <v>10.5</v>
      </c>
      <c r="P14" s="1">
        <v>43</v>
      </c>
      <c r="Q14" s="1">
        <v>59</v>
      </c>
      <c r="R14" s="1">
        <v>16</v>
      </c>
      <c r="S14" s="9">
        <f t="shared" ref="S14:S15" si="1">SUM(L14:R14)</f>
        <v>196.5</v>
      </c>
    </row>
    <row r="15" spans="1:19" x14ac:dyDescent="0.25">
      <c r="A15" t="s">
        <v>49</v>
      </c>
      <c r="B15" s="4" t="s">
        <v>46</v>
      </c>
      <c r="C15" s="45"/>
      <c r="D15" s="15" t="s">
        <v>28</v>
      </c>
      <c r="E15" s="11">
        <v>0</v>
      </c>
      <c r="F15" s="12">
        <v>2</v>
      </c>
      <c r="G15" s="11">
        <v>14</v>
      </c>
      <c r="H15" s="12">
        <v>7</v>
      </c>
      <c r="I15" s="11">
        <v>12</v>
      </c>
      <c r="J15" s="12">
        <v>13</v>
      </c>
      <c r="K15" s="11">
        <v>14</v>
      </c>
      <c r="L15" s="1">
        <v>0</v>
      </c>
      <c r="M15" s="1">
        <v>0</v>
      </c>
      <c r="N15" s="1">
        <v>68</v>
      </c>
      <c r="O15" s="1">
        <v>10.5</v>
      </c>
      <c r="P15" s="1">
        <v>43</v>
      </c>
      <c r="Q15" s="1">
        <v>59</v>
      </c>
      <c r="R15" s="1">
        <v>16</v>
      </c>
      <c r="S15" s="9">
        <f t="shared" si="1"/>
        <v>196.5</v>
      </c>
    </row>
    <row r="17" spans="1:38" x14ac:dyDescent="0.25">
      <c r="A17" s="3" t="s">
        <v>1</v>
      </c>
      <c r="B17" s="3" t="s">
        <v>2</v>
      </c>
      <c r="C17" s="3" t="s">
        <v>78</v>
      </c>
      <c r="D17" s="3" t="s">
        <v>3</v>
      </c>
      <c r="E17" s="3" t="s">
        <v>4</v>
      </c>
      <c r="F17" s="3" t="s">
        <v>5</v>
      </c>
      <c r="G17" s="3" t="s">
        <v>6</v>
      </c>
      <c r="H17" s="3" t="s">
        <v>7</v>
      </c>
      <c r="I17" s="3" t="s">
        <v>8</v>
      </c>
      <c r="J17" s="3" t="s">
        <v>9</v>
      </c>
      <c r="K17" s="3" t="s">
        <v>10</v>
      </c>
      <c r="L17" s="3" t="s">
        <v>11</v>
      </c>
      <c r="M17" s="3" t="s">
        <v>12</v>
      </c>
      <c r="N17" s="3" t="s">
        <v>13</v>
      </c>
      <c r="O17" s="3" t="s">
        <v>14</v>
      </c>
      <c r="P17" s="3" t="s">
        <v>15</v>
      </c>
      <c r="Q17" s="3" t="s">
        <v>16</v>
      </c>
      <c r="R17" s="3" t="s">
        <v>17</v>
      </c>
      <c r="S17" s="3" t="s">
        <v>18</v>
      </c>
      <c r="U17" s="3" t="s">
        <v>4</v>
      </c>
      <c r="V17" s="3" t="s">
        <v>5</v>
      </c>
      <c r="W17" s="3" t="s">
        <v>6</v>
      </c>
      <c r="X17" s="3" t="s">
        <v>7</v>
      </c>
      <c r="Y17" s="3" t="s">
        <v>8</v>
      </c>
      <c r="Z17" s="3" t="s">
        <v>9</v>
      </c>
      <c r="AA17" s="3" t="s">
        <v>10</v>
      </c>
      <c r="AB17" s="3" t="s">
        <v>11</v>
      </c>
      <c r="AC17" s="3" t="s">
        <v>12</v>
      </c>
      <c r="AD17" s="3" t="s">
        <v>13</v>
      </c>
      <c r="AE17" s="3" t="s">
        <v>14</v>
      </c>
      <c r="AF17" s="3" t="s">
        <v>15</v>
      </c>
      <c r="AG17" s="3" t="s">
        <v>16</v>
      </c>
      <c r="AH17" s="3" t="s">
        <v>17</v>
      </c>
      <c r="AI17" s="3" t="s">
        <v>18</v>
      </c>
    </row>
    <row r="18" spans="1:38" x14ac:dyDescent="0.25">
      <c r="A18" t="s">
        <v>19</v>
      </c>
      <c r="B18" s="4" t="s">
        <v>20</v>
      </c>
      <c r="C18" s="45"/>
      <c r="D18" s="5" t="s">
        <v>21</v>
      </c>
      <c r="E18" s="6">
        <v>2</v>
      </c>
      <c r="F18" s="7">
        <v>2</v>
      </c>
      <c r="G18" s="6">
        <v>0</v>
      </c>
      <c r="H18" s="7">
        <v>0</v>
      </c>
      <c r="I18" s="6">
        <v>2</v>
      </c>
      <c r="J18" s="7">
        <v>0</v>
      </c>
      <c r="K18" s="6">
        <v>2</v>
      </c>
      <c r="L18" s="1">
        <v>0</v>
      </c>
      <c r="M18" s="1">
        <v>0</v>
      </c>
      <c r="N18" s="1">
        <v>0</v>
      </c>
      <c r="O18" s="8">
        <v>0</v>
      </c>
      <c r="P18" s="8">
        <v>0</v>
      </c>
      <c r="Q18" s="8">
        <v>0</v>
      </c>
      <c r="R18" s="8">
        <v>0</v>
      </c>
      <c r="S18" s="46">
        <f>SUM(L18:R18)</f>
        <v>0</v>
      </c>
      <c r="U18" s="6">
        <v>2</v>
      </c>
      <c r="V18" s="7">
        <v>2</v>
      </c>
      <c r="W18" s="6">
        <v>0</v>
      </c>
      <c r="X18" s="7">
        <v>0</v>
      </c>
      <c r="Y18" s="6">
        <v>2</v>
      </c>
      <c r="Z18" s="7">
        <v>0</v>
      </c>
      <c r="AA18" s="6">
        <v>2</v>
      </c>
      <c r="AB18" s="1">
        <v>0</v>
      </c>
      <c r="AC18" s="1">
        <v>0</v>
      </c>
      <c r="AD18" s="1">
        <v>0</v>
      </c>
      <c r="AE18" s="8">
        <v>0</v>
      </c>
      <c r="AF18" s="8">
        <v>0</v>
      </c>
      <c r="AG18" s="8">
        <v>0</v>
      </c>
      <c r="AH18" s="8">
        <v>0</v>
      </c>
      <c r="AI18" s="9">
        <f>SUM(AB18:AH18)</f>
        <v>0</v>
      </c>
    </row>
    <row r="19" spans="1:38" x14ac:dyDescent="0.25">
      <c r="A19" t="s">
        <v>22</v>
      </c>
      <c r="B19" s="4" t="s">
        <v>23</v>
      </c>
      <c r="C19" s="45"/>
      <c r="D19" s="10" t="s">
        <v>21</v>
      </c>
      <c r="E19" s="11">
        <v>0</v>
      </c>
      <c r="F19" s="12">
        <v>2</v>
      </c>
      <c r="G19" s="11">
        <v>2</v>
      </c>
      <c r="H19" s="12">
        <v>2</v>
      </c>
      <c r="I19" s="11">
        <v>2</v>
      </c>
      <c r="J19" s="12">
        <v>2</v>
      </c>
      <c r="K19" s="11">
        <v>2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46">
        <f t="shared" ref="S19" si="2">SUM(L19:R19)</f>
        <v>0</v>
      </c>
      <c r="U19" s="11">
        <v>0</v>
      </c>
      <c r="V19" s="12">
        <v>2</v>
      </c>
      <c r="W19" s="11">
        <v>2</v>
      </c>
      <c r="X19" s="12">
        <v>2</v>
      </c>
      <c r="Y19" s="11">
        <v>2</v>
      </c>
      <c r="Z19" s="12">
        <v>2</v>
      </c>
      <c r="AA19" s="11">
        <v>2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9">
        <f t="shared" ref="AI19:AI33" si="3">SUM(AB19:AH19)</f>
        <v>0</v>
      </c>
      <c r="AK19" s="1" t="s">
        <v>99</v>
      </c>
      <c r="AL19" s="1" t="s">
        <v>100</v>
      </c>
    </row>
    <row r="20" spans="1:38" x14ac:dyDescent="0.25">
      <c r="A20" t="s">
        <v>25</v>
      </c>
      <c r="B20" s="4" t="s">
        <v>23</v>
      </c>
      <c r="C20" s="45"/>
      <c r="D20" s="10" t="s">
        <v>21</v>
      </c>
      <c r="E20" s="11">
        <v>0</v>
      </c>
      <c r="F20" s="12">
        <v>2</v>
      </c>
      <c r="G20" s="11">
        <v>2</v>
      </c>
      <c r="H20" s="12">
        <v>2</v>
      </c>
      <c r="I20" s="11">
        <v>2</v>
      </c>
      <c r="J20" s="12">
        <v>2</v>
      </c>
      <c r="K20" s="11">
        <v>2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46">
        <f t="shared" ref="S20:S33" si="4">SUM(L20:R20)</f>
        <v>0</v>
      </c>
      <c r="U20" s="11">
        <v>0</v>
      </c>
      <c r="V20" s="12">
        <v>2</v>
      </c>
      <c r="W20" s="11">
        <v>2</v>
      </c>
      <c r="X20" s="12">
        <v>2</v>
      </c>
      <c r="Y20" s="11">
        <v>2</v>
      </c>
      <c r="Z20" s="12">
        <v>2</v>
      </c>
      <c r="AA20" s="11">
        <v>2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9">
        <f t="shared" si="3"/>
        <v>0</v>
      </c>
      <c r="AK20" s="31" t="s">
        <v>23</v>
      </c>
      <c r="AL20" s="1">
        <v>2</v>
      </c>
    </row>
    <row r="21" spans="1:38" x14ac:dyDescent="0.25">
      <c r="A21" t="s">
        <v>26</v>
      </c>
      <c r="B21" s="4" t="s">
        <v>27</v>
      </c>
      <c r="C21" s="45"/>
      <c r="D21" s="15" t="s">
        <v>28</v>
      </c>
      <c r="E21" s="11">
        <v>0</v>
      </c>
      <c r="F21" s="12">
        <v>2</v>
      </c>
      <c r="G21" s="11">
        <v>2</v>
      </c>
      <c r="H21" s="12">
        <v>2</v>
      </c>
      <c r="I21" s="11">
        <v>2</v>
      </c>
      <c r="J21" s="12">
        <v>2</v>
      </c>
      <c r="K21" s="11">
        <v>2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46">
        <f t="shared" si="4"/>
        <v>0</v>
      </c>
      <c r="U21" s="11">
        <v>0</v>
      </c>
      <c r="V21" s="12">
        <v>2</v>
      </c>
      <c r="W21" s="11">
        <v>2</v>
      </c>
      <c r="X21" s="12">
        <v>2</v>
      </c>
      <c r="Y21" s="11">
        <v>2</v>
      </c>
      <c r="Z21" s="12">
        <v>2</v>
      </c>
      <c r="AA21" s="11">
        <v>2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9">
        <f t="shared" si="3"/>
        <v>0</v>
      </c>
    </row>
    <row r="22" spans="1:38" x14ac:dyDescent="0.25">
      <c r="A22" t="s">
        <v>29</v>
      </c>
      <c r="B22" s="4" t="s">
        <v>27</v>
      </c>
      <c r="C22" s="45"/>
      <c r="D22" s="10" t="s">
        <v>21</v>
      </c>
      <c r="E22" s="11">
        <v>0</v>
      </c>
      <c r="F22" s="12">
        <v>2</v>
      </c>
      <c r="G22" s="11">
        <v>2</v>
      </c>
      <c r="H22" s="12">
        <v>2</v>
      </c>
      <c r="I22" s="11">
        <v>2</v>
      </c>
      <c r="J22" s="12">
        <v>2</v>
      </c>
      <c r="K22" s="11">
        <v>2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46">
        <f t="shared" si="4"/>
        <v>0</v>
      </c>
      <c r="U22" s="11">
        <v>0</v>
      </c>
      <c r="V22" s="12">
        <v>2</v>
      </c>
      <c r="W22" s="11">
        <v>2</v>
      </c>
      <c r="X22" s="12">
        <v>2</v>
      </c>
      <c r="Y22" s="11">
        <v>2</v>
      </c>
      <c r="Z22" s="12">
        <v>2</v>
      </c>
      <c r="AA22" s="11">
        <v>2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9">
        <f t="shared" si="3"/>
        <v>0</v>
      </c>
    </row>
    <row r="23" spans="1:38" x14ac:dyDescent="0.25">
      <c r="A23" t="s">
        <v>32</v>
      </c>
      <c r="B23" s="4" t="s">
        <v>33</v>
      </c>
      <c r="C23" s="45"/>
      <c r="D23" s="16" t="s">
        <v>34</v>
      </c>
      <c r="E23" s="11">
        <v>0</v>
      </c>
      <c r="F23" s="12">
        <v>2</v>
      </c>
      <c r="G23" s="11">
        <v>2</v>
      </c>
      <c r="H23" s="12">
        <v>2</v>
      </c>
      <c r="I23" s="11">
        <v>2</v>
      </c>
      <c r="J23" s="12">
        <v>2</v>
      </c>
      <c r="K23" s="11">
        <v>2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46">
        <f t="shared" si="4"/>
        <v>0</v>
      </c>
      <c r="U23" s="11">
        <v>0</v>
      </c>
      <c r="V23" s="12">
        <v>2</v>
      </c>
      <c r="W23" s="11">
        <v>2</v>
      </c>
      <c r="X23" s="12">
        <v>2</v>
      </c>
      <c r="Y23" s="11">
        <v>2</v>
      </c>
      <c r="Z23" s="12">
        <v>2</v>
      </c>
      <c r="AA23" s="11">
        <v>2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9">
        <f t="shared" si="3"/>
        <v>0</v>
      </c>
    </row>
    <row r="24" spans="1:38" x14ac:dyDescent="0.25">
      <c r="A24" t="s">
        <v>36</v>
      </c>
      <c r="B24" s="4" t="s">
        <v>33</v>
      </c>
      <c r="C24" s="45"/>
      <c r="D24" s="16" t="s">
        <v>34</v>
      </c>
      <c r="E24" s="11">
        <v>0</v>
      </c>
      <c r="F24" s="12">
        <v>2</v>
      </c>
      <c r="G24" s="11">
        <v>2</v>
      </c>
      <c r="H24" s="12">
        <v>2</v>
      </c>
      <c r="I24" s="11">
        <v>2</v>
      </c>
      <c r="J24" s="12">
        <v>2</v>
      </c>
      <c r="K24" s="11">
        <v>2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46">
        <f t="shared" si="4"/>
        <v>0</v>
      </c>
      <c r="U24" s="11">
        <v>0</v>
      </c>
      <c r="V24" s="12">
        <v>2</v>
      </c>
      <c r="W24" s="11">
        <v>2</v>
      </c>
      <c r="X24" s="12">
        <v>2</v>
      </c>
      <c r="Y24" s="11">
        <v>2</v>
      </c>
      <c r="Z24" s="12">
        <v>2</v>
      </c>
      <c r="AA24" s="11">
        <v>2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9">
        <f t="shared" si="3"/>
        <v>0</v>
      </c>
    </row>
    <row r="25" spans="1:38" x14ac:dyDescent="0.25">
      <c r="A25" t="s">
        <v>39</v>
      </c>
      <c r="B25" s="4" t="s">
        <v>33</v>
      </c>
      <c r="C25" s="45"/>
      <c r="D25" s="16" t="s">
        <v>34</v>
      </c>
      <c r="E25" s="11">
        <v>0</v>
      </c>
      <c r="F25" s="12">
        <v>2</v>
      </c>
      <c r="G25" s="11">
        <v>2</v>
      </c>
      <c r="H25" s="12">
        <v>2</v>
      </c>
      <c r="I25" s="11">
        <v>2</v>
      </c>
      <c r="J25" s="12">
        <v>2</v>
      </c>
      <c r="K25" s="11">
        <v>2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46">
        <f t="shared" si="4"/>
        <v>0</v>
      </c>
      <c r="U25" s="11">
        <v>0</v>
      </c>
      <c r="V25" s="12">
        <v>2</v>
      </c>
      <c r="W25" s="11">
        <v>2</v>
      </c>
      <c r="X25" s="12">
        <v>2</v>
      </c>
      <c r="Y25" s="11">
        <v>2</v>
      </c>
      <c r="Z25" s="12">
        <v>2</v>
      </c>
      <c r="AA25" s="11">
        <v>2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9">
        <f t="shared" si="3"/>
        <v>0</v>
      </c>
    </row>
    <row r="26" spans="1:38" x14ac:dyDescent="0.25">
      <c r="A26" t="s">
        <v>40</v>
      </c>
      <c r="B26" s="4" t="s">
        <v>41</v>
      </c>
      <c r="C26" s="45"/>
      <c r="D26" s="32" t="s">
        <v>83</v>
      </c>
      <c r="E26" s="11">
        <v>0</v>
      </c>
      <c r="F26" s="12">
        <v>2</v>
      </c>
      <c r="G26" s="11">
        <v>2</v>
      </c>
      <c r="H26" s="12">
        <v>2</v>
      </c>
      <c r="I26" s="11">
        <v>2</v>
      </c>
      <c r="J26" s="12">
        <v>2</v>
      </c>
      <c r="K26" s="11">
        <v>2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46">
        <f t="shared" si="4"/>
        <v>0</v>
      </c>
      <c r="U26" s="11">
        <v>0</v>
      </c>
      <c r="V26" s="12">
        <v>2</v>
      </c>
      <c r="W26" s="11">
        <v>2</v>
      </c>
      <c r="X26" s="12">
        <v>2</v>
      </c>
      <c r="Y26" s="11">
        <v>2</v>
      </c>
      <c r="Z26" s="12">
        <v>2</v>
      </c>
      <c r="AA26" s="11">
        <v>2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9">
        <f t="shared" si="3"/>
        <v>0</v>
      </c>
    </row>
    <row r="27" spans="1:38" x14ac:dyDescent="0.25">
      <c r="A27" t="s">
        <v>44</v>
      </c>
      <c r="B27" s="4" t="s">
        <v>41</v>
      </c>
      <c r="C27" s="45"/>
      <c r="D27" s="32" t="s">
        <v>83</v>
      </c>
      <c r="E27" s="11">
        <v>0</v>
      </c>
      <c r="F27" s="12">
        <v>2</v>
      </c>
      <c r="G27" s="11">
        <v>2</v>
      </c>
      <c r="H27" s="12">
        <v>2</v>
      </c>
      <c r="I27" s="11">
        <v>2</v>
      </c>
      <c r="J27" s="12">
        <v>2</v>
      </c>
      <c r="K27" s="11">
        <v>2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46">
        <f t="shared" si="4"/>
        <v>0</v>
      </c>
      <c r="U27" s="11">
        <v>0</v>
      </c>
      <c r="V27" s="12">
        <v>2</v>
      </c>
      <c r="W27" s="11">
        <v>2</v>
      </c>
      <c r="X27" s="12">
        <v>2</v>
      </c>
      <c r="Y27" s="11">
        <v>2</v>
      </c>
      <c r="Z27" s="12">
        <v>2</v>
      </c>
      <c r="AA27" s="11">
        <v>2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9">
        <f t="shared" si="3"/>
        <v>0</v>
      </c>
    </row>
    <row r="28" spans="1:38" x14ac:dyDescent="0.25">
      <c r="A28" t="s">
        <v>45</v>
      </c>
      <c r="B28" s="4" t="s">
        <v>46</v>
      </c>
      <c r="C28" s="51" t="s">
        <v>85</v>
      </c>
      <c r="D28" s="15" t="s">
        <v>28</v>
      </c>
      <c r="E28" s="11">
        <v>0</v>
      </c>
      <c r="F28" s="12">
        <v>2</v>
      </c>
      <c r="G28" s="11">
        <v>6</v>
      </c>
      <c r="H28" s="12">
        <v>4.5</v>
      </c>
      <c r="I28" s="11">
        <v>7</v>
      </c>
      <c r="J28" s="12">
        <v>7</v>
      </c>
      <c r="K28" s="11">
        <v>0</v>
      </c>
      <c r="L28" s="1">
        <v>0</v>
      </c>
      <c r="M28" s="1">
        <v>0</v>
      </c>
      <c r="N28" s="1">
        <v>12</v>
      </c>
      <c r="O28" s="1">
        <v>4.5</v>
      </c>
      <c r="P28" s="1">
        <v>14</v>
      </c>
      <c r="Q28" s="1">
        <v>16</v>
      </c>
      <c r="R28" s="1">
        <v>-2</v>
      </c>
      <c r="S28" s="46">
        <f t="shared" si="4"/>
        <v>44.5</v>
      </c>
      <c r="U28" s="11">
        <v>0</v>
      </c>
      <c r="V28" s="12">
        <v>2</v>
      </c>
      <c r="W28" s="11">
        <v>6</v>
      </c>
      <c r="X28" s="12">
        <v>5</v>
      </c>
      <c r="Y28" s="11">
        <v>7</v>
      </c>
      <c r="Z28" s="12">
        <v>7</v>
      </c>
      <c r="AA28" s="11">
        <v>0</v>
      </c>
      <c r="AB28" s="1">
        <v>0</v>
      </c>
      <c r="AC28" s="1">
        <v>0</v>
      </c>
      <c r="AD28" s="1">
        <v>12</v>
      </c>
      <c r="AE28" s="1">
        <v>5.5</v>
      </c>
      <c r="AF28" s="1">
        <v>14</v>
      </c>
      <c r="AG28" s="1">
        <v>16</v>
      </c>
      <c r="AH28" s="1">
        <v>-2</v>
      </c>
      <c r="AI28" s="9">
        <f t="shared" si="3"/>
        <v>45.5</v>
      </c>
    </row>
    <row r="29" spans="1:38" x14ac:dyDescent="0.25">
      <c r="A29" t="s">
        <v>47</v>
      </c>
      <c r="B29" s="4" t="s">
        <v>46</v>
      </c>
      <c r="C29" s="51" t="s">
        <v>86</v>
      </c>
      <c r="D29" s="16" t="s">
        <v>34</v>
      </c>
      <c r="E29" s="11">
        <v>0</v>
      </c>
      <c r="F29" s="12">
        <v>3</v>
      </c>
      <c r="G29" s="11">
        <v>5</v>
      </c>
      <c r="H29" s="12">
        <v>4.5</v>
      </c>
      <c r="I29" s="11">
        <v>6</v>
      </c>
      <c r="J29" s="12">
        <v>7.2</v>
      </c>
      <c r="K29" s="11">
        <v>1</v>
      </c>
      <c r="L29" s="1">
        <v>0</v>
      </c>
      <c r="M29" s="1">
        <v>3</v>
      </c>
      <c r="N29" s="1">
        <v>9</v>
      </c>
      <c r="O29" s="1">
        <v>4.5</v>
      </c>
      <c r="P29" s="1">
        <v>10</v>
      </c>
      <c r="Q29" s="1">
        <v>17</v>
      </c>
      <c r="R29" s="1">
        <v>-1</v>
      </c>
      <c r="S29" s="46">
        <f t="shared" si="4"/>
        <v>42.5</v>
      </c>
      <c r="U29" s="11">
        <v>0</v>
      </c>
      <c r="V29" s="12">
        <v>3</v>
      </c>
      <c r="W29" s="11">
        <v>5</v>
      </c>
      <c r="X29" s="12">
        <v>5</v>
      </c>
      <c r="Y29" s="11">
        <v>6</v>
      </c>
      <c r="Z29" s="12">
        <v>7.2</v>
      </c>
      <c r="AA29" s="11">
        <v>1</v>
      </c>
      <c r="AB29" s="1">
        <v>0</v>
      </c>
      <c r="AC29" s="1">
        <v>3</v>
      </c>
      <c r="AD29" s="1">
        <v>9</v>
      </c>
      <c r="AE29" s="1">
        <v>5.5</v>
      </c>
      <c r="AF29" s="1">
        <v>10</v>
      </c>
      <c r="AG29" s="1">
        <v>17</v>
      </c>
      <c r="AH29" s="1">
        <v>-1</v>
      </c>
      <c r="AI29" s="9">
        <f t="shared" si="3"/>
        <v>43.5</v>
      </c>
    </row>
    <row r="30" spans="1:38" x14ac:dyDescent="0.25">
      <c r="A30" t="s">
        <v>48</v>
      </c>
      <c r="B30" s="4" t="s">
        <v>46</v>
      </c>
      <c r="C30" s="51" t="s">
        <v>87</v>
      </c>
      <c r="D30" s="10" t="s">
        <v>21</v>
      </c>
      <c r="E30" s="11">
        <v>0</v>
      </c>
      <c r="F30" s="12">
        <v>3</v>
      </c>
      <c r="G30" s="11">
        <v>4</v>
      </c>
      <c r="H30" s="12">
        <v>5</v>
      </c>
      <c r="I30" s="11">
        <v>4</v>
      </c>
      <c r="J30" s="12">
        <v>8.5</v>
      </c>
      <c r="K30" s="11">
        <v>1</v>
      </c>
      <c r="L30" s="1">
        <v>0</v>
      </c>
      <c r="M30" s="1">
        <v>3</v>
      </c>
      <c r="N30" s="1">
        <v>6</v>
      </c>
      <c r="O30" s="1">
        <v>5.5</v>
      </c>
      <c r="P30" s="1">
        <v>4</v>
      </c>
      <c r="Q30" s="1">
        <v>24</v>
      </c>
      <c r="R30" s="1">
        <v>-1</v>
      </c>
      <c r="S30" s="46">
        <f t="shared" si="4"/>
        <v>41.5</v>
      </c>
      <c r="U30" s="11">
        <v>0</v>
      </c>
      <c r="V30" s="12">
        <v>3</v>
      </c>
      <c r="W30" s="11">
        <v>4</v>
      </c>
      <c r="X30" s="12">
        <v>5.8</v>
      </c>
      <c r="Y30" s="11">
        <v>4</v>
      </c>
      <c r="Z30" s="12">
        <v>8.5</v>
      </c>
      <c r="AA30" s="11">
        <v>1</v>
      </c>
      <c r="AB30" s="1">
        <v>0</v>
      </c>
      <c r="AC30" s="1">
        <v>3</v>
      </c>
      <c r="AD30" s="1">
        <v>6</v>
      </c>
      <c r="AE30" s="1">
        <v>7.5</v>
      </c>
      <c r="AF30" s="1">
        <v>4</v>
      </c>
      <c r="AG30" s="1">
        <v>24</v>
      </c>
      <c r="AH30" s="1">
        <v>-1</v>
      </c>
      <c r="AI30" s="9">
        <f t="shared" si="3"/>
        <v>43.5</v>
      </c>
    </row>
    <row r="31" spans="1:38" x14ac:dyDescent="0.25">
      <c r="A31" t="s">
        <v>49</v>
      </c>
      <c r="B31" s="4" t="s">
        <v>46</v>
      </c>
      <c r="C31" s="51" t="s">
        <v>88</v>
      </c>
      <c r="D31" s="20"/>
      <c r="E31" s="11">
        <v>0</v>
      </c>
      <c r="F31" s="12">
        <v>4</v>
      </c>
      <c r="G31" s="11">
        <v>6</v>
      </c>
      <c r="H31" s="12">
        <v>5.5</v>
      </c>
      <c r="I31" s="11">
        <v>5</v>
      </c>
      <c r="J31" s="12">
        <v>6.5</v>
      </c>
      <c r="K31" s="11">
        <v>4</v>
      </c>
      <c r="L31" s="1">
        <v>0</v>
      </c>
      <c r="M31" s="1">
        <v>6</v>
      </c>
      <c r="N31" s="1">
        <v>12</v>
      </c>
      <c r="O31" s="1">
        <v>6.5</v>
      </c>
      <c r="P31" s="1">
        <v>7</v>
      </c>
      <c r="Q31" s="1">
        <v>15</v>
      </c>
      <c r="R31" s="1">
        <v>2</v>
      </c>
      <c r="S31" s="46">
        <f t="shared" si="4"/>
        <v>48.5</v>
      </c>
      <c r="U31" s="11">
        <v>0</v>
      </c>
      <c r="V31" s="12">
        <v>4</v>
      </c>
      <c r="W31" s="11">
        <v>6</v>
      </c>
      <c r="X31" s="12">
        <v>6</v>
      </c>
      <c r="Y31" s="11">
        <v>5</v>
      </c>
      <c r="Z31" s="12">
        <v>6.5</v>
      </c>
      <c r="AA31" s="11">
        <v>4</v>
      </c>
      <c r="AB31" s="1">
        <v>0</v>
      </c>
      <c r="AC31" s="1">
        <v>6</v>
      </c>
      <c r="AD31" s="1">
        <v>12</v>
      </c>
      <c r="AE31" s="1">
        <v>8.5</v>
      </c>
      <c r="AF31" s="1">
        <v>7</v>
      </c>
      <c r="AG31" s="1">
        <v>15</v>
      </c>
      <c r="AH31" s="1">
        <v>2</v>
      </c>
      <c r="AI31" s="9">
        <f t="shared" si="3"/>
        <v>50.5</v>
      </c>
    </row>
    <row r="32" spans="1:38" x14ac:dyDescent="0.25">
      <c r="A32" t="s">
        <v>97</v>
      </c>
      <c r="B32" s="4" t="s">
        <v>46</v>
      </c>
      <c r="C32" s="51" t="s">
        <v>89</v>
      </c>
      <c r="D32" s="16" t="s">
        <v>34</v>
      </c>
      <c r="E32" s="11">
        <v>0</v>
      </c>
      <c r="F32" s="12">
        <v>2</v>
      </c>
      <c r="G32" s="11">
        <v>7</v>
      </c>
      <c r="H32" s="12">
        <v>4</v>
      </c>
      <c r="I32" s="11">
        <v>3</v>
      </c>
      <c r="J32" s="12">
        <v>6</v>
      </c>
      <c r="K32" s="11">
        <v>3</v>
      </c>
      <c r="L32" s="1">
        <v>0</v>
      </c>
      <c r="M32" s="1">
        <v>0</v>
      </c>
      <c r="N32" s="1">
        <v>16</v>
      </c>
      <c r="O32" s="1">
        <v>3.5</v>
      </c>
      <c r="P32" s="1">
        <v>2</v>
      </c>
      <c r="Q32" s="1">
        <v>12</v>
      </c>
      <c r="R32" s="1">
        <v>0</v>
      </c>
      <c r="S32" s="46">
        <f t="shared" si="4"/>
        <v>33.5</v>
      </c>
      <c r="U32" s="11">
        <v>0</v>
      </c>
      <c r="V32" s="12">
        <v>2</v>
      </c>
      <c r="W32" s="11">
        <v>7</v>
      </c>
      <c r="X32" s="12">
        <v>4.5</v>
      </c>
      <c r="Y32" s="11">
        <v>3</v>
      </c>
      <c r="Z32" s="12">
        <v>6</v>
      </c>
      <c r="AA32" s="11">
        <v>3</v>
      </c>
      <c r="AB32" s="1">
        <v>0</v>
      </c>
      <c r="AC32" s="1">
        <v>0</v>
      </c>
      <c r="AD32" s="1">
        <v>16</v>
      </c>
      <c r="AE32" s="1">
        <v>4.5</v>
      </c>
      <c r="AF32" s="1">
        <v>2</v>
      </c>
      <c r="AG32" s="1">
        <v>12</v>
      </c>
      <c r="AH32" s="1">
        <v>0</v>
      </c>
      <c r="AI32" s="9">
        <f t="shared" si="3"/>
        <v>34.5</v>
      </c>
    </row>
    <row r="33" spans="1:38" x14ac:dyDescent="0.25">
      <c r="A33" t="s">
        <v>98</v>
      </c>
      <c r="B33" s="4" t="s">
        <v>46</v>
      </c>
      <c r="C33" s="51" t="s">
        <v>90</v>
      </c>
      <c r="D33" s="32" t="s">
        <v>83</v>
      </c>
      <c r="E33" s="11">
        <v>0</v>
      </c>
      <c r="F33" s="12">
        <v>3</v>
      </c>
      <c r="G33" s="11">
        <v>6</v>
      </c>
      <c r="H33" s="12">
        <v>3</v>
      </c>
      <c r="I33" s="11">
        <v>3</v>
      </c>
      <c r="J33" s="12">
        <v>7.2</v>
      </c>
      <c r="K33" s="11">
        <v>3</v>
      </c>
      <c r="L33" s="1">
        <v>0</v>
      </c>
      <c r="M33" s="1">
        <v>3</v>
      </c>
      <c r="N33" s="1">
        <v>12</v>
      </c>
      <c r="O33" s="1">
        <v>1.5</v>
      </c>
      <c r="P33" s="1">
        <v>2</v>
      </c>
      <c r="Q33" s="1">
        <v>17</v>
      </c>
      <c r="R33" s="1">
        <v>0</v>
      </c>
      <c r="S33" s="46">
        <f t="shared" si="4"/>
        <v>35.5</v>
      </c>
      <c r="U33" s="11">
        <v>0</v>
      </c>
      <c r="V33" s="12">
        <v>3</v>
      </c>
      <c r="W33" s="11">
        <v>6</v>
      </c>
      <c r="X33" s="12">
        <v>3.5</v>
      </c>
      <c r="Y33" s="11">
        <v>3</v>
      </c>
      <c r="Z33" s="12">
        <v>7.2</v>
      </c>
      <c r="AA33" s="11">
        <v>3</v>
      </c>
      <c r="AB33" s="1">
        <v>0</v>
      </c>
      <c r="AC33" s="1">
        <v>3</v>
      </c>
      <c r="AD33" s="1">
        <v>12</v>
      </c>
      <c r="AE33" s="1">
        <v>2.5</v>
      </c>
      <c r="AF33" s="1">
        <v>2</v>
      </c>
      <c r="AG33" s="1">
        <v>17</v>
      </c>
      <c r="AH33" s="1">
        <v>0</v>
      </c>
      <c r="AI33" s="9">
        <f t="shared" si="3"/>
        <v>36.5</v>
      </c>
    </row>
    <row r="35" spans="1:38" x14ac:dyDescent="0.25">
      <c r="A35" s="3" t="s">
        <v>1</v>
      </c>
      <c r="B35" s="3" t="s">
        <v>2</v>
      </c>
      <c r="C35" s="3" t="s">
        <v>78</v>
      </c>
      <c r="D35" s="3" t="s">
        <v>3</v>
      </c>
      <c r="E35" s="3" t="s">
        <v>4</v>
      </c>
      <c r="F35" s="3" t="s">
        <v>5</v>
      </c>
      <c r="G35" s="3" t="s">
        <v>6</v>
      </c>
      <c r="H35" s="3" t="s">
        <v>7</v>
      </c>
      <c r="I35" s="3" t="s">
        <v>8</v>
      </c>
      <c r="J35" s="3" t="s">
        <v>9</v>
      </c>
      <c r="K35" s="3" t="s">
        <v>10</v>
      </c>
      <c r="L35" s="3" t="s">
        <v>11</v>
      </c>
      <c r="M35" s="3" t="s">
        <v>12</v>
      </c>
      <c r="N35" s="3" t="s">
        <v>13</v>
      </c>
      <c r="O35" s="3" t="s">
        <v>14</v>
      </c>
      <c r="P35" s="3" t="s">
        <v>15</v>
      </c>
      <c r="Q35" s="3" t="s">
        <v>16</v>
      </c>
      <c r="R35" s="3" t="s">
        <v>17</v>
      </c>
      <c r="S35" s="3" t="s">
        <v>18</v>
      </c>
      <c r="U35" s="3" t="s">
        <v>4</v>
      </c>
      <c r="V35" s="3" t="s">
        <v>5</v>
      </c>
      <c r="W35" s="3" t="s">
        <v>6</v>
      </c>
      <c r="X35" s="3" t="s">
        <v>7</v>
      </c>
      <c r="Y35" s="3" t="s">
        <v>8</v>
      </c>
      <c r="Z35" s="3" t="s">
        <v>9</v>
      </c>
      <c r="AA35" s="3" t="s">
        <v>10</v>
      </c>
      <c r="AB35" s="3" t="s">
        <v>11</v>
      </c>
      <c r="AC35" s="3" t="s">
        <v>12</v>
      </c>
      <c r="AD35" s="3" t="s">
        <v>13</v>
      </c>
      <c r="AE35" s="3" t="s">
        <v>14</v>
      </c>
      <c r="AF35" s="3" t="s">
        <v>15</v>
      </c>
      <c r="AG35" s="3" t="s">
        <v>16</v>
      </c>
      <c r="AH35" s="3" t="s">
        <v>17</v>
      </c>
      <c r="AI35" s="3" t="s">
        <v>18</v>
      </c>
    </row>
    <row r="36" spans="1:38" x14ac:dyDescent="0.25">
      <c r="A36" t="s">
        <v>19</v>
      </c>
      <c r="B36" s="4" t="s">
        <v>20</v>
      </c>
      <c r="C36" s="45"/>
      <c r="D36" s="5" t="s">
        <v>21</v>
      </c>
      <c r="E36" s="6">
        <f>U18</f>
        <v>2</v>
      </c>
      <c r="F36" s="6">
        <f t="shared" ref="F36:K36" si="5">V18</f>
        <v>2</v>
      </c>
      <c r="G36" s="6">
        <f t="shared" si="5"/>
        <v>0</v>
      </c>
      <c r="H36" s="6">
        <f t="shared" si="5"/>
        <v>0</v>
      </c>
      <c r="I36" s="6">
        <f t="shared" si="5"/>
        <v>2</v>
      </c>
      <c r="J36" s="6">
        <f t="shared" si="5"/>
        <v>0</v>
      </c>
      <c r="K36" s="6">
        <f t="shared" si="5"/>
        <v>2</v>
      </c>
      <c r="L36" s="1">
        <f>AB18</f>
        <v>0</v>
      </c>
      <c r="M36" s="1">
        <f t="shared" ref="M36:R36" si="6">AC18</f>
        <v>0</v>
      </c>
      <c r="N36" s="1">
        <f t="shared" si="6"/>
        <v>0</v>
      </c>
      <c r="O36" s="1">
        <f t="shared" si="6"/>
        <v>0</v>
      </c>
      <c r="P36" s="1">
        <f t="shared" si="6"/>
        <v>0</v>
      </c>
      <c r="Q36" s="1">
        <f t="shared" si="6"/>
        <v>0</v>
      </c>
      <c r="R36" s="1">
        <f t="shared" si="6"/>
        <v>0</v>
      </c>
      <c r="S36" s="46">
        <f>SUM(L36:R36)</f>
        <v>0</v>
      </c>
      <c r="U36" s="6">
        <f>E36</f>
        <v>2</v>
      </c>
      <c r="V36" s="6">
        <f t="shared" ref="V36:AA36" si="7">F36</f>
        <v>2</v>
      </c>
      <c r="W36" s="6">
        <f t="shared" si="7"/>
        <v>0</v>
      </c>
      <c r="X36" s="6">
        <f t="shared" si="7"/>
        <v>0</v>
      </c>
      <c r="Y36" s="6">
        <f t="shared" si="7"/>
        <v>2</v>
      </c>
      <c r="Z36" s="6">
        <f t="shared" si="7"/>
        <v>0</v>
      </c>
      <c r="AA36" s="6">
        <f t="shared" si="7"/>
        <v>2</v>
      </c>
      <c r="AB36" s="1">
        <f>L36</f>
        <v>0</v>
      </c>
      <c r="AC36" s="1">
        <f t="shared" ref="AC36:AH36" si="8">M36</f>
        <v>0</v>
      </c>
      <c r="AD36" s="1">
        <f t="shared" si="8"/>
        <v>0</v>
      </c>
      <c r="AE36" s="1">
        <f t="shared" si="8"/>
        <v>0</v>
      </c>
      <c r="AF36" s="1">
        <f t="shared" si="8"/>
        <v>0</v>
      </c>
      <c r="AG36" s="1">
        <f t="shared" si="8"/>
        <v>0</v>
      </c>
      <c r="AH36" s="1">
        <f t="shared" si="8"/>
        <v>0</v>
      </c>
      <c r="AI36" s="9">
        <f>SUM(AB36:AH36)</f>
        <v>0</v>
      </c>
    </row>
    <row r="37" spans="1:38" x14ac:dyDescent="0.25">
      <c r="A37" t="s">
        <v>22</v>
      </c>
      <c r="B37" s="4" t="s">
        <v>23</v>
      </c>
      <c r="C37" s="45"/>
      <c r="D37" s="10" t="s">
        <v>21</v>
      </c>
      <c r="E37" s="6">
        <f t="shared" ref="E37:E51" si="9">U19</f>
        <v>0</v>
      </c>
      <c r="F37" s="6">
        <f t="shared" ref="F37:F51" si="10">V19</f>
        <v>2</v>
      </c>
      <c r="G37" s="6">
        <f t="shared" ref="G37:G51" si="11">W19</f>
        <v>2</v>
      </c>
      <c r="H37" s="6">
        <f t="shared" ref="H37:H51" si="12">X19</f>
        <v>2</v>
      </c>
      <c r="I37" s="6">
        <f t="shared" ref="I37:I51" si="13">Y19</f>
        <v>2</v>
      </c>
      <c r="J37" s="6">
        <f t="shared" ref="J37:J51" si="14">Z19</f>
        <v>2</v>
      </c>
      <c r="K37" s="6">
        <f t="shared" ref="K37:L51" si="15">AA19</f>
        <v>2</v>
      </c>
      <c r="L37" s="1">
        <f t="shared" si="15"/>
        <v>0</v>
      </c>
      <c r="M37" s="1">
        <f t="shared" ref="M37:M51" si="16">AC19</f>
        <v>0</v>
      </c>
      <c r="N37" s="1">
        <f t="shared" ref="N37:N51" si="17">AD19</f>
        <v>0</v>
      </c>
      <c r="O37" s="1">
        <f t="shared" ref="O37:O51" si="18">AE19</f>
        <v>0</v>
      </c>
      <c r="P37" s="1">
        <f t="shared" ref="P37:P51" si="19">AF19</f>
        <v>0</v>
      </c>
      <c r="Q37" s="1">
        <f t="shared" ref="Q37:Q51" si="20">AG19</f>
        <v>0</v>
      </c>
      <c r="R37" s="1">
        <f t="shared" ref="R37:R51" si="21">AH19</f>
        <v>0</v>
      </c>
      <c r="S37" s="46">
        <f t="shared" ref="S37:S51" si="22">SUM(L37:R37)</f>
        <v>0</v>
      </c>
      <c r="U37" s="6">
        <f t="shared" ref="U37:U51" si="23">E37</f>
        <v>0</v>
      </c>
      <c r="V37" s="6">
        <f t="shared" ref="V37:V51" si="24">F37</f>
        <v>2</v>
      </c>
      <c r="W37" s="6">
        <f t="shared" ref="W37:W51" si="25">G37</f>
        <v>2</v>
      </c>
      <c r="X37" s="6">
        <f t="shared" ref="X37:X51" si="26">H37</f>
        <v>2</v>
      </c>
      <c r="Y37" s="6">
        <f t="shared" ref="Y37:Y51" si="27">I37</f>
        <v>2</v>
      </c>
      <c r="Z37" s="6">
        <f t="shared" ref="Z37:Z45" si="28">J37</f>
        <v>2</v>
      </c>
      <c r="AA37" s="6">
        <f t="shared" ref="AA37:AA51" si="29">K37</f>
        <v>2</v>
      </c>
      <c r="AB37" s="1">
        <f t="shared" ref="AB37:AB51" si="30">L37</f>
        <v>0</v>
      </c>
      <c r="AC37" s="1">
        <f t="shared" ref="AC37:AC51" si="31">M37</f>
        <v>0</v>
      </c>
      <c r="AD37" s="1">
        <f t="shared" ref="AD37:AD51" si="32">N37</f>
        <v>0</v>
      </c>
      <c r="AE37" s="1">
        <f t="shared" ref="AE37:AE51" si="33">O37</f>
        <v>0</v>
      </c>
      <c r="AF37" s="1">
        <f t="shared" ref="AF37:AF51" si="34">P37</f>
        <v>0</v>
      </c>
      <c r="AG37" s="1">
        <f t="shared" ref="AG37:AG45" si="35">Q37</f>
        <v>0</v>
      </c>
      <c r="AH37" s="1">
        <f t="shared" ref="AH37:AH51" si="36">R37</f>
        <v>0</v>
      </c>
      <c r="AI37" s="9">
        <f t="shared" ref="AI37:AI51" si="37">SUM(AB37:AH37)</f>
        <v>0</v>
      </c>
      <c r="AK37" s="1" t="s">
        <v>99</v>
      </c>
      <c r="AL37" s="1" t="s">
        <v>100</v>
      </c>
    </row>
    <row r="38" spans="1:38" x14ac:dyDescent="0.25">
      <c r="A38" t="s">
        <v>25</v>
      </c>
      <c r="B38" s="4" t="s">
        <v>23</v>
      </c>
      <c r="C38" s="45"/>
      <c r="D38" s="10" t="s">
        <v>21</v>
      </c>
      <c r="E38" s="6">
        <f t="shared" si="9"/>
        <v>0</v>
      </c>
      <c r="F38" s="6">
        <f t="shared" si="10"/>
        <v>2</v>
      </c>
      <c r="G38" s="6">
        <f t="shared" si="11"/>
        <v>2</v>
      </c>
      <c r="H38" s="6">
        <f t="shared" si="12"/>
        <v>2</v>
      </c>
      <c r="I38" s="6">
        <f t="shared" si="13"/>
        <v>2</v>
      </c>
      <c r="J38" s="6">
        <f t="shared" si="14"/>
        <v>2</v>
      </c>
      <c r="K38" s="6">
        <f t="shared" si="15"/>
        <v>2</v>
      </c>
      <c r="L38" s="1">
        <f t="shared" ref="L38:L51" si="38">AB20</f>
        <v>0</v>
      </c>
      <c r="M38" s="1">
        <f t="shared" si="16"/>
        <v>0</v>
      </c>
      <c r="N38" s="1">
        <f t="shared" si="17"/>
        <v>0</v>
      </c>
      <c r="O38" s="1">
        <f t="shared" si="18"/>
        <v>0</v>
      </c>
      <c r="P38" s="1">
        <f t="shared" si="19"/>
        <v>0</v>
      </c>
      <c r="Q38" s="1">
        <f t="shared" si="20"/>
        <v>0</v>
      </c>
      <c r="R38" s="1">
        <f t="shared" si="21"/>
        <v>0</v>
      </c>
      <c r="S38" s="46">
        <f t="shared" si="22"/>
        <v>0</v>
      </c>
      <c r="U38" s="6">
        <f t="shared" si="23"/>
        <v>0</v>
      </c>
      <c r="V38" s="6">
        <f t="shared" si="24"/>
        <v>2</v>
      </c>
      <c r="W38" s="6">
        <f t="shared" si="25"/>
        <v>2</v>
      </c>
      <c r="X38" s="6">
        <f t="shared" si="26"/>
        <v>2</v>
      </c>
      <c r="Y38" s="6">
        <f t="shared" si="27"/>
        <v>2</v>
      </c>
      <c r="Z38" s="6">
        <f t="shared" si="28"/>
        <v>2</v>
      </c>
      <c r="AA38" s="6">
        <f t="shared" si="29"/>
        <v>2</v>
      </c>
      <c r="AB38" s="1">
        <f t="shared" si="30"/>
        <v>0</v>
      </c>
      <c r="AC38" s="1">
        <f t="shared" si="31"/>
        <v>0</v>
      </c>
      <c r="AD38" s="1">
        <f t="shared" si="32"/>
        <v>0</v>
      </c>
      <c r="AE38" s="1">
        <f t="shared" si="33"/>
        <v>0</v>
      </c>
      <c r="AF38" s="1">
        <f t="shared" si="34"/>
        <v>0</v>
      </c>
      <c r="AG38" s="1">
        <f t="shared" si="35"/>
        <v>0</v>
      </c>
      <c r="AH38" s="1">
        <f t="shared" si="36"/>
        <v>0</v>
      </c>
      <c r="AI38" s="9">
        <f t="shared" si="37"/>
        <v>0</v>
      </c>
      <c r="AK38" s="31" t="s">
        <v>54</v>
      </c>
      <c r="AL38" s="1">
        <v>38</v>
      </c>
    </row>
    <row r="39" spans="1:38" x14ac:dyDescent="0.25">
      <c r="A39" t="s">
        <v>26</v>
      </c>
      <c r="B39" s="4" t="s">
        <v>27</v>
      </c>
      <c r="C39" s="45"/>
      <c r="D39" s="15" t="s">
        <v>28</v>
      </c>
      <c r="E39" s="6">
        <f t="shared" si="9"/>
        <v>0</v>
      </c>
      <c r="F39" s="6">
        <f t="shared" si="10"/>
        <v>2</v>
      </c>
      <c r="G39" s="6">
        <f t="shared" si="11"/>
        <v>2</v>
      </c>
      <c r="H39" s="6">
        <f t="shared" si="12"/>
        <v>2</v>
      </c>
      <c r="I39" s="6">
        <f t="shared" si="13"/>
        <v>2</v>
      </c>
      <c r="J39" s="6">
        <f t="shared" si="14"/>
        <v>2</v>
      </c>
      <c r="K39" s="6">
        <f t="shared" si="15"/>
        <v>2</v>
      </c>
      <c r="L39" s="1">
        <f t="shared" si="38"/>
        <v>0</v>
      </c>
      <c r="M39" s="1">
        <f t="shared" si="16"/>
        <v>0</v>
      </c>
      <c r="N39" s="1">
        <f t="shared" si="17"/>
        <v>0</v>
      </c>
      <c r="O39" s="1">
        <f t="shared" si="18"/>
        <v>0</v>
      </c>
      <c r="P39" s="1">
        <f t="shared" si="19"/>
        <v>0</v>
      </c>
      <c r="Q39" s="1">
        <f t="shared" si="20"/>
        <v>0</v>
      </c>
      <c r="R39" s="1">
        <f t="shared" si="21"/>
        <v>0</v>
      </c>
      <c r="S39" s="46">
        <f t="shared" si="22"/>
        <v>0</v>
      </c>
      <c r="U39" s="6">
        <f t="shared" si="23"/>
        <v>0</v>
      </c>
      <c r="V39" s="6">
        <f t="shared" si="24"/>
        <v>2</v>
      </c>
      <c r="W39" s="6">
        <f t="shared" si="25"/>
        <v>2</v>
      </c>
      <c r="X39" s="6">
        <f t="shared" si="26"/>
        <v>2</v>
      </c>
      <c r="Y39" s="6">
        <f t="shared" si="27"/>
        <v>2</v>
      </c>
      <c r="Z39" s="6">
        <f t="shared" si="28"/>
        <v>2</v>
      </c>
      <c r="AA39" s="6">
        <f t="shared" si="29"/>
        <v>2</v>
      </c>
      <c r="AB39" s="1">
        <f t="shared" si="30"/>
        <v>0</v>
      </c>
      <c r="AC39" s="1">
        <f t="shared" si="31"/>
        <v>0</v>
      </c>
      <c r="AD39" s="1">
        <f t="shared" si="32"/>
        <v>0</v>
      </c>
      <c r="AE39" s="1">
        <f t="shared" si="33"/>
        <v>0</v>
      </c>
      <c r="AF39" s="1">
        <f t="shared" si="34"/>
        <v>0</v>
      </c>
      <c r="AG39" s="1">
        <f t="shared" si="35"/>
        <v>0</v>
      </c>
      <c r="AH39" s="1">
        <f t="shared" si="36"/>
        <v>0</v>
      </c>
      <c r="AI39" s="9">
        <f t="shared" si="37"/>
        <v>0</v>
      </c>
    </row>
    <row r="40" spans="1:38" x14ac:dyDescent="0.25">
      <c r="A40" t="s">
        <v>29</v>
      </c>
      <c r="B40" s="4" t="s">
        <v>27</v>
      </c>
      <c r="C40" s="45"/>
      <c r="D40" s="10" t="s">
        <v>21</v>
      </c>
      <c r="E40" s="6">
        <f t="shared" si="9"/>
        <v>0</v>
      </c>
      <c r="F40" s="6">
        <f t="shared" si="10"/>
        <v>2</v>
      </c>
      <c r="G40" s="6">
        <f t="shared" si="11"/>
        <v>2</v>
      </c>
      <c r="H40" s="6">
        <f t="shared" si="12"/>
        <v>2</v>
      </c>
      <c r="I40" s="6">
        <f t="shared" si="13"/>
        <v>2</v>
      </c>
      <c r="J40" s="6">
        <f t="shared" si="14"/>
        <v>2</v>
      </c>
      <c r="K40" s="6">
        <f t="shared" si="15"/>
        <v>2</v>
      </c>
      <c r="L40" s="1">
        <f t="shared" si="38"/>
        <v>0</v>
      </c>
      <c r="M40" s="1">
        <f t="shared" si="16"/>
        <v>0</v>
      </c>
      <c r="N40" s="1">
        <f t="shared" si="17"/>
        <v>0</v>
      </c>
      <c r="O40" s="1">
        <f t="shared" si="18"/>
        <v>0</v>
      </c>
      <c r="P40" s="1">
        <f t="shared" si="19"/>
        <v>0</v>
      </c>
      <c r="Q40" s="1">
        <f t="shared" si="20"/>
        <v>0</v>
      </c>
      <c r="R40" s="1">
        <f t="shared" si="21"/>
        <v>0</v>
      </c>
      <c r="S40" s="46">
        <f t="shared" si="22"/>
        <v>0</v>
      </c>
      <c r="U40" s="6">
        <f t="shared" si="23"/>
        <v>0</v>
      </c>
      <c r="V40" s="6">
        <f t="shared" si="24"/>
        <v>2</v>
      </c>
      <c r="W40" s="6">
        <f t="shared" si="25"/>
        <v>2</v>
      </c>
      <c r="X40" s="6">
        <f t="shared" si="26"/>
        <v>2</v>
      </c>
      <c r="Y40" s="6">
        <f t="shared" si="27"/>
        <v>2</v>
      </c>
      <c r="Z40" s="6">
        <f t="shared" si="28"/>
        <v>2</v>
      </c>
      <c r="AA40" s="6">
        <f t="shared" si="29"/>
        <v>2</v>
      </c>
      <c r="AB40" s="1">
        <f t="shared" si="30"/>
        <v>0</v>
      </c>
      <c r="AC40" s="1">
        <f t="shared" si="31"/>
        <v>0</v>
      </c>
      <c r="AD40" s="1">
        <f t="shared" si="32"/>
        <v>0</v>
      </c>
      <c r="AE40" s="1">
        <f t="shared" si="33"/>
        <v>0</v>
      </c>
      <c r="AF40" s="1">
        <f t="shared" si="34"/>
        <v>0</v>
      </c>
      <c r="AG40" s="1">
        <f t="shared" si="35"/>
        <v>0</v>
      </c>
      <c r="AH40" s="1">
        <f t="shared" si="36"/>
        <v>0</v>
      </c>
      <c r="AI40" s="9">
        <f t="shared" si="37"/>
        <v>0</v>
      </c>
    </row>
    <row r="41" spans="1:38" x14ac:dyDescent="0.25">
      <c r="A41" t="s">
        <v>32</v>
      </c>
      <c r="B41" s="4" t="s">
        <v>33</v>
      </c>
      <c r="C41" s="45"/>
      <c r="D41" s="16" t="s">
        <v>34</v>
      </c>
      <c r="E41" s="6">
        <f t="shared" si="9"/>
        <v>0</v>
      </c>
      <c r="F41" s="6">
        <f t="shared" si="10"/>
        <v>2</v>
      </c>
      <c r="G41" s="6">
        <f t="shared" si="11"/>
        <v>2</v>
      </c>
      <c r="H41" s="6">
        <f t="shared" si="12"/>
        <v>2</v>
      </c>
      <c r="I41" s="6">
        <f t="shared" si="13"/>
        <v>2</v>
      </c>
      <c r="J41" s="6">
        <f t="shared" si="14"/>
        <v>2</v>
      </c>
      <c r="K41" s="6">
        <f t="shared" si="15"/>
        <v>2</v>
      </c>
      <c r="L41" s="1">
        <f t="shared" si="38"/>
        <v>0</v>
      </c>
      <c r="M41" s="1">
        <f t="shared" si="16"/>
        <v>0</v>
      </c>
      <c r="N41" s="1">
        <f t="shared" si="17"/>
        <v>0</v>
      </c>
      <c r="O41" s="1">
        <f t="shared" si="18"/>
        <v>0</v>
      </c>
      <c r="P41" s="1">
        <f t="shared" si="19"/>
        <v>0</v>
      </c>
      <c r="Q41" s="1">
        <f t="shared" si="20"/>
        <v>0</v>
      </c>
      <c r="R41" s="1">
        <f t="shared" si="21"/>
        <v>0</v>
      </c>
      <c r="S41" s="46">
        <f t="shared" si="22"/>
        <v>0</v>
      </c>
      <c r="U41" s="6">
        <f t="shared" si="23"/>
        <v>0</v>
      </c>
      <c r="V41" s="6">
        <f t="shared" si="24"/>
        <v>2</v>
      </c>
      <c r="W41" s="6">
        <f t="shared" si="25"/>
        <v>2</v>
      </c>
      <c r="X41" s="6">
        <f t="shared" si="26"/>
        <v>2</v>
      </c>
      <c r="Y41" s="6">
        <f t="shared" si="27"/>
        <v>2</v>
      </c>
      <c r="Z41" s="6">
        <f t="shared" si="28"/>
        <v>2</v>
      </c>
      <c r="AA41" s="6">
        <f t="shared" si="29"/>
        <v>2</v>
      </c>
      <c r="AB41" s="1">
        <f t="shared" si="30"/>
        <v>0</v>
      </c>
      <c r="AC41" s="1">
        <f t="shared" si="31"/>
        <v>0</v>
      </c>
      <c r="AD41" s="1">
        <f t="shared" si="32"/>
        <v>0</v>
      </c>
      <c r="AE41" s="1">
        <f t="shared" si="33"/>
        <v>0</v>
      </c>
      <c r="AF41" s="1">
        <f t="shared" si="34"/>
        <v>0</v>
      </c>
      <c r="AG41" s="1">
        <f t="shared" si="35"/>
        <v>0</v>
      </c>
      <c r="AH41" s="1">
        <f t="shared" si="36"/>
        <v>0</v>
      </c>
      <c r="AI41" s="9">
        <f t="shared" si="37"/>
        <v>0</v>
      </c>
    </row>
    <row r="42" spans="1:38" x14ac:dyDescent="0.25">
      <c r="A42" t="s">
        <v>36</v>
      </c>
      <c r="B42" s="4" t="s">
        <v>33</v>
      </c>
      <c r="C42" s="45"/>
      <c r="D42" s="16" t="s">
        <v>34</v>
      </c>
      <c r="E42" s="6">
        <f t="shared" si="9"/>
        <v>0</v>
      </c>
      <c r="F42" s="6">
        <f t="shared" si="10"/>
        <v>2</v>
      </c>
      <c r="G42" s="6">
        <f t="shared" si="11"/>
        <v>2</v>
      </c>
      <c r="H42" s="6">
        <f t="shared" si="12"/>
        <v>2</v>
      </c>
      <c r="I42" s="6">
        <f t="shared" si="13"/>
        <v>2</v>
      </c>
      <c r="J42" s="6">
        <f t="shared" si="14"/>
        <v>2</v>
      </c>
      <c r="K42" s="6">
        <f t="shared" si="15"/>
        <v>2</v>
      </c>
      <c r="L42" s="1">
        <f t="shared" si="38"/>
        <v>0</v>
      </c>
      <c r="M42" s="1">
        <f t="shared" si="16"/>
        <v>0</v>
      </c>
      <c r="N42" s="1">
        <f t="shared" si="17"/>
        <v>0</v>
      </c>
      <c r="O42" s="1">
        <f t="shared" si="18"/>
        <v>0</v>
      </c>
      <c r="P42" s="1">
        <f t="shared" si="19"/>
        <v>0</v>
      </c>
      <c r="Q42" s="1">
        <f t="shared" si="20"/>
        <v>0</v>
      </c>
      <c r="R42" s="1">
        <f t="shared" si="21"/>
        <v>0</v>
      </c>
      <c r="S42" s="46">
        <f t="shared" si="22"/>
        <v>0</v>
      </c>
      <c r="U42" s="6">
        <f t="shared" si="23"/>
        <v>0</v>
      </c>
      <c r="V42" s="6">
        <f t="shared" si="24"/>
        <v>2</v>
      </c>
      <c r="W42" s="6">
        <f t="shared" si="25"/>
        <v>2</v>
      </c>
      <c r="X42" s="6">
        <f t="shared" si="26"/>
        <v>2</v>
      </c>
      <c r="Y42" s="6">
        <f t="shared" si="27"/>
        <v>2</v>
      </c>
      <c r="Z42" s="6">
        <f t="shared" si="28"/>
        <v>2</v>
      </c>
      <c r="AA42" s="6">
        <f t="shared" si="29"/>
        <v>2</v>
      </c>
      <c r="AB42" s="1">
        <f t="shared" si="30"/>
        <v>0</v>
      </c>
      <c r="AC42" s="1">
        <f t="shared" si="31"/>
        <v>0</v>
      </c>
      <c r="AD42" s="1">
        <f t="shared" si="32"/>
        <v>0</v>
      </c>
      <c r="AE42" s="1">
        <f t="shared" si="33"/>
        <v>0</v>
      </c>
      <c r="AF42" s="1">
        <f t="shared" si="34"/>
        <v>0</v>
      </c>
      <c r="AG42" s="1">
        <f t="shared" si="35"/>
        <v>0</v>
      </c>
      <c r="AH42" s="1">
        <f t="shared" si="36"/>
        <v>0</v>
      </c>
      <c r="AI42" s="9">
        <f t="shared" si="37"/>
        <v>0</v>
      </c>
    </row>
    <row r="43" spans="1:38" x14ac:dyDescent="0.25">
      <c r="A43" t="s">
        <v>39</v>
      </c>
      <c r="B43" s="4" t="s">
        <v>33</v>
      </c>
      <c r="C43" s="45"/>
      <c r="D43" s="16" t="s">
        <v>34</v>
      </c>
      <c r="E43" s="6">
        <f t="shared" si="9"/>
        <v>0</v>
      </c>
      <c r="F43" s="6">
        <f t="shared" si="10"/>
        <v>2</v>
      </c>
      <c r="G43" s="6">
        <f t="shared" si="11"/>
        <v>2</v>
      </c>
      <c r="H43" s="6">
        <f t="shared" si="12"/>
        <v>2</v>
      </c>
      <c r="I43" s="6">
        <f t="shared" si="13"/>
        <v>2</v>
      </c>
      <c r="J43" s="6">
        <f t="shared" si="14"/>
        <v>2</v>
      </c>
      <c r="K43" s="6">
        <f t="shared" si="15"/>
        <v>2</v>
      </c>
      <c r="L43" s="1">
        <f t="shared" si="38"/>
        <v>0</v>
      </c>
      <c r="M43" s="1">
        <f t="shared" si="16"/>
        <v>0</v>
      </c>
      <c r="N43" s="1">
        <f t="shared" si="17"/>
        <v>0</v>
      </c>
      <c r="O43" s="1">
        <f t="shared" si="18"/>
        <v>0</v>
      </c>
      <c r="P43" s="1">
        <f t="shared" si="19"/>
        <v>0</v>
      </c>
      <c r="Q43" s="1">
        <f t="shared" si="20"/>
        <v>0</v>
      </c>
      <c r="R43" s="1">
        <f t="shared" si="21"/>
        <v>0</v>
      </c>
      <c r="S43" s="46">
        <f t="shared" si="22"/>
        <v>0</v>
      </c>
      <c r="U43" s="6">
        <f t="shared" si="23"/>
        <v>0</v>
      </c>
      <c r="V43" s="6">
        <f t="shared" si="24"/>
        <v>2</v>
      </c>
      <c r="W43" s="6">
        <f t="shared" si="25"/>
        <v>2</v>
      </c>
      <c r="X43" s="6">
        <f t="shared" si="26"/>
        <v>2</v>
      </c>
      <c r="Y43" s="6">
        <f t="shared" si="27"/>
        <v>2</v>
      </c>
      <c r="Z43" s="6">
        <f t="shared" si="28"/>
        <v>2</v>
      </c>
      <c r="AA43" s="6">
        <f t="shared" si="29"/>
        <v>2</v>
      </c>
      <c r="AB43" s="1">
        <f t="shared" si="30"/>
        <v>0</v>
      </c>
      <c r="AC43" s="1">
        <f t="shared" si="31"/>
        <v>0</v>
      </c>
      <c r="AD43" s="1">
        <f t="shared" si="32"/>
        <v>0</v>
      </c>
      <c r="AE43" s="1">
        <f t="shared" si="33"/>
        <v>0</v>
      </c>
      <c r="AF43" s="1">
        <f t="shared" si="34"/>
        <v>0</v>
      </c>
      <c r="AG43" s="1">
        <f t="shared" si="35"/>
        <v>0</v>
      </c>
      <c r="AH43" s="1">
        <f t="shared" si="36"/>
        <v>0</v>
      </c>
      <c r="AI43" s="9">
        <f t="shared" si="37"/>
        <v>0</v>
      </c>
    </row>
    <row r="44" spans="1:38" x14ac:dyDescent="0.25">
      <c r="A44" t="s">
        <v>40</v>
      </c>
      <c r="B44" s="4" t="s">
        <v>41</v>
      </c>
      <c r="C44" s="45"/>
      <c r="D44" s="32" t="s">
        <v>83</v>
      </c>
      <c r="E44" s="6">
        <f t="shared" si="9"/>
        <v>0</v>
      </c>
      <c r="F44" s="6">
        <f t="shared" si="10"/>
        <v>2</v>
      </c>
      <c r="G44" s="6">
        <f t="shared" si="11"/>
        <v>2</v>
      </c>
      <c r="H44" s="6">
        <f t="shared" si="12"/>
        <v>2</v>
      </c>
      <c r="I44" s="6">
        <f t="shared" si="13"/>
        <v>2</v>
      </c>
      <c r="J44" s="6">
        <f t="shared" si="14"/>
        <v>2</v>
      </c>
      <c r="K44" s="6">
        <f t="shared" si="15"/>
        <v>2</v>
      </c>
      <c r="L44" s="1">
        <f t="shared" si="38"/>
        <v>0</v>
      </c>
      <c r="M44" s="1">
        <f t="shared" si="16"/>
        <v>0</v>
      </c>
      <c r="N44" s="1">
        <f t="shared" si="17"/>
        <v>0</v>
      </c>
      <c r="O44" s="1">
        <f t="shared" si="18"/>
        <v>0</v>
      </c>
      <c r="P44" s="1">
        <f t="shared" si="19"/>
        <v>0</v>
      </c>
      <c r="Q44" s="1">
        <f t="shared" si="20"/>
        <v>0</v>
      </c>
      <c r="R44" s="1">
        <f t="shared" si="21"/>
        <v>0</v>
      </c>
      <c r="S44" s="46">
        <f t="shared" si="22"/>
        <v>0</v>
      </c>
      <c r="U44" s="6">
        <f t="shared" si="23"/>
        <v>0</v>
      </c>
      <c r="V44" s="6">
        <f t="shared" si="24"/>
        <v>2</v>
      </c>
      <c r="W44" s="6">
        <f t="shared" si="25"/>
        <v>2</v>
      </c>
      <c r="X44" s="6">
        <f t="shared" si="26"/>
        <v>2</v>
      </c>
      <c r="Y44" s="6">
        <f t="shared" si="27"/>
        <v>2</v>
      </c>
      <c r="Z44" s="6">
        <f t="shared" si="28"/>
        <v>2</v>
      </c>
      <c r="AA44" s="6">
        <f t="shared" si="29"/>
        <v>2</v>
      </c>
      <c r="AB44" s="1">
        <f t="shared" si="30"/>
        <v>0</v>
      </c>
      <c r="AC44" s="1">
        <f t="shared" si="31"/>
        <v>0</v>
      </c>
      <c r="AD44" s="1">
        <f t="shared" si="32"/>
        <v>0</v>
      </c>
      <c r="AE44" s="1">
        <f t="shared" si="33"/>
        <v>0</v>
      </c>
      <c r="AF44" s="1">
        <f t="shared" si="34"/>
        <v>0</v>
      </c>
      <c r="AG44" s="1">
        <f t="shared" si="35"/>
        <v>0</v>
      </c>
      <c r="AH44" s="1">
        <f t="shared" si="36"/>
        <v>0</v>
      </c>
      <c r="AI44" s="9">
        <f t="shared" si="37"/>
        <v>0</v>
      </c>
    </row>
    <row r="45" spans="1:38" x14ac:dyDescent="0.25">
      <c r="A45" t="s">
        <v>44</v>
      </c>
      <c r="B45" s="4" t="s">
        <v>41</v>
      </c>
      <c r="C45" s="45"/>
      <c r="D45" s="32" t="s">
        <v>83</v>
      </c>
      <c r="E45" s="6">
        <f t="shared" si="9"/>
        <v>0</v>
      </c>
      <c r="F45" s="6">
        <f t="shared" si="10"/>
        <v>2</v>
      </c>
      <c r="G45" s="6">
        <f t="shared" si="11"/>
        <v>2</v>
      </c>
      <c r="H45" s="6">
        <f t="shared" si="12"/>
        <v>2</v>
      </c>
      <c r="I45" s="6">
        <f t="shared" si="13"/>
        <v>2</v>
      </c>
      <c r="J45" s="6">
        <f t="shared" si="14"/>
        <v>2</v>
      </c>
      <c r="K45" s="6">
        <f t="shared" si="15"/>
        <v>2</v>
      </c>
      <c r="L45" s="1">
        <f t="shared" si="38"/>
        <v>0</v>
      </c>
      <c r="M45" s="1">
        <f t="shared" si="16"/>
        <v>0</v>
      </c>
      <c r="N45" s="1">
        <f t="shared" si="17"/>
        <v>0</v>
      </c>
      <c r="O45" s="1">
        <f t="shared" si="18"/>
        <v>0</v>
      </c>
      <c r="P45" s="1">
        <f t="shared" si="19"/>
        <v>0</v>
      </c>
      <c r="Q45" s="1">
        <f t="shared" si="20"/>
        <v>0</v>
      </c>
      <c r="R45" s="1">
        <f t="shared" si="21"/>
        <v>0</v>
      </c>
      <c r="S45" s="46">
        <f t="shared" si="22"/>
        <v>0</v>
      </c>
      <c r="U45" s="6">
        <f t="shared" si="23"/>
        <v>0</v>
      </c>
      <c r="V45" s="6">
        <f t="shared" si="24"/>
        <v>2</v>
      </c>
      <c r="W45" s="6">
        <f t="shared" si="25"/>
        <v>2</v>
      </c>
      <c r="X45" s="6">
        <f t="shared" si="26"/>
        <v>2</v>
      </c>
      <c r="Y45" s="6">
        <f t="shared" si="27"/>
        <v>2</v>
      </c>
      <c r="Z45" s="6">
        <f t="shared" si="28"/>
        <v>2</v>
      </c>
      <c r="AA45" s="6">
        <f t="shared" si="29"/>
        <v>2</v>
      </c>
      <c r="AB45" s="1">
        <f t="shared" si="30"/>
        <v>0</v>
      </c>
      <c r="AC45" s="1">
        <f t="shared" si="31"/>
        <v>0</v>
      </c>
      <c r="AD45" s="1">
        <f t="shared" si="32"/>
        <v>0</v>
      </c>
      <c r="AE45" s="1">
        <f t="shared" si="33"/>
        <v>0</v>
      </c>
      <c r="AF45" s="1">
        <f t="shared" si="34"/>
        <v>0</v>
      </c>
      <c r="AG45" s="1">
        <f t="shared" si="35"/>
        <v>0</v>
      </c>
      <c r="AH45" s="1">
        <f t="shared" si="36"/>
        <v>0</v>
      </c>
      <c r="AI45" s="9">
        <f t="shared" si="37"/>
        <v>0</v>
      </c>
    </row>
    <row r="46" spans="1:38" x14ac:dyDescent="0.25">
      <c r="A46" t="s">
        <v>45</v>
      </c>
      <c r="B46" s="4" t="s">
        <v>46</v>
      </c>
      <c r="C46" s="49" t="s">
        <v>85</v>
      </c>
      <c r="D46" s="15" t="s">
        <v>28</v>
      </c>
      <c r="E46" s="6">
        <f t="shared" si="9"/>
        <v>0</v>
      </c>
      <c r="F46" s="6">
        <f t="shared" si="10"/>
        <v>2</v>
      </c>
      <c r="G46" s="6">
        <f t="shared" si="11"/>
        <v>6</v>
      </c>
      <c r="H46" s="6">
        <f t="shared" si="12"/>
        <v>5</v>
      </c>
      <c r="I46" s="6">
        <f t="shared" si="13"/>
        <v>7</v>
      </c>
      <c r="J46" s="6">
        <f t="shared" si="14"/>
        <v>7</v>
      </c>
      <c r="K46" s="6">
        <f t="shared" si="15"/>
        <v>0</v>
      </c>
      <c r="L46" s="1">
        <f t="shared" si="38"/>
        <v>0</v>
      </c>
      <c r="M46" s="1">
        <f t="shared" si="16"/>
        <v>0</v>
      </c>
      <c r="N46" s="1">
        <f t="shared" si="17"/>
        <v>12</v>
      </c>
      <c r="O46" s="1">
        <f t="shared" si="18"/>
        <v>5.5</v>
      </c>
      <c r="P46" s="1">
        <f t="shared" si="19"/>
        <v>14</v>
      </c>
      <c r="Q46" s="1">
        <f t="shared" si="20"/>
        <v>16</v>
      </c>
      <c r="R46" s="1">
        <f t="shared" si="21"/>
        <v>-2</v>
      </c>
      <c r="S46" s="46">
        <f t="shared" si="22"/>
        <v>45.5</v>
      </c>
      <c r="U46" s="6">
        <f t="shared" si="23"/>
        <v>0</v>
      </c>
      <c r="V46" s="6">
        <f t="shared" si="24"/>
        <v>2</v>
      </c>
      <c r="W46" s="6">
        <f t="shared" si="25"/>
        <v>6</v>
      </c>
      <c r="X46" s="6">
        <f t="shared" si="26"/>
        <v>5</v>
      </c>
      <c r="Y46" s="6">
        <f t="shared" si="27"/>
        <v>7</v>
      </c>
      <c r="Z46" s="6">
        <v>13</v>
      </c>
      <c r="AA46" s="6">
        <f t="shared" si="29"/>
        <v>0</v>
      </c>
      <c r="AB46" s="1">
        <f t="shared" si="30"/>
        <v>0</v>
      </c>
      <c r="AC46" s="1">
        <f t="shared" si="31"/>
        <v>0</v>
      </c>
      <c r="AD46" s="1">
        <f t="shared" si="32"/>
        <v>12</v>
      </c>
      <c r="AE46" s="1">
        <f t="shared" si="33"/>
        <v>5.5</v>
      </c>
      <c r="AF46" s="1">
        <f t="shared" si="34"/>
        <v>14</v>
      </c>
      <c r="AG46" s="1">
        <f>Q46+$AL$38+5</f>
        <v>59</v>
      </c>
      <c r="AH46" s="1">
        <f t="shared" si="36"/>
        <v>-2</v>
      </c>
      <c r="AI46" s="9">
        <f t="shared" si="37"/>
        <v>88.5</v>
      </c>
    </row>
    <row r="47" spans="1:38" x14ac:dyDescent="0.25">
      <c r="A47" t="s">
        <v>47</v>
      </c>
      <c r="B47" s="4" t="s">
        <v>46</v>
      </c>
      <c r="C47" s="49" t="s">
        <v>86</v>
      </c>
      <c r="D47" s="16" t="s">
        <v>34</v>
      </c>
      <c r="E47" s="6">
        <f t="shared" si="9"/>
        <v>0</v>
      </c>
      <c r="F47" s="6">
        <f t="shared" si="10"/>
        <v>3</v>
      </c>
      <c r="G47" s="6">
        <f t="shared" si="11"/>
        <v>5</v>
      </c>
      <c r="H47" s="6">
        <f t="shared" si="12"/>
        <v>5</v>
      </c>
      <c r="I47" s="6">
        <f t="shared" si="13"/>
        <v>6</v>
      </c>
      <c r="J47" s="6">
        <f t="shared" si="14"/>
        <v>7.2</v>
      </c>
      <c r="K47" s="6">
        <f t="shared" si="15"/>
        <v>1</v>
      </c>
      <c r="L47" s="1">
        <f t="shared" si="38"/>
        <v>0</v>
      </c>
      <c r="M47" s="1">
        <f t="shared" si="16"/>
        <v>3</v>
      </c>
      <c r="N47" s="1">
        <f t="shared" si="17"/>
        <v>9</v>
      </c>
      <c r="O47" s="1">
        <f t="shared" si="18"/>
        <v>5.5</v>
      </c>
      <c r="P47" s="1">
        <f t="shared" si="19"/>
        <v>10</v>
      </c>
      <c r="Q47" s="1">
        <f t="shared" si="20"/>
        <v>17</v>
      </c>
      <c r="R47" s="1">
        <f t="shared" si="21"/>
        <v>-1</v>
      </c>
      <c r="S47" s="46">
        <f t="shared" si="22"/>
        <v>43.5</v>
      </c>
      <c r="U47" s="6">
        <f t="shared" si="23"/>
        <v>0</v>
      </c>
      <c r="V47" s="6">
        <f t="shared" si="24"/>
        <v>3</v>
      </c>
      <c r="W47" s="6">
        <f t="shared" si="25"/>
        <v>5</v>
      </c>
      <c r="X47" s="6">
        <f t="shared" si="26"/>
        <v>5</v>
      </c>
      <c r="Y47" s="6">
        <f t="shared" si="27"/>
        <v>6</v>
      </c>
      <c r="Z47" s="6">
        <f>13+1/11</f>
        <v>13.090909090909092</v>
      </c>
      <c r="AA47" s="6">
        <f t="shared" si="29"/>
        <v>1</v>
      </c>
      <c r="AB47" s="1">
        <f t="shared" si="30"/>
        <v>0</v>
      </c>
      <c r="AC47" s="1">
        <f t="shared" si="31"/>
        <v>3</v>
      </c>
      <c r="AD47" s="1">
        <f t="shared" si="32"/>
        <v>9</v>
      </c>
      <c r="AE47" s="1">
        <f t="shared" si="33"/>
        <v>5.5</v>
      </c>
      <c r="AF47" s="1">
        <f t="shared" si="34"/>
        <v>10</v>
      </c>
      <c r="AG47" s="1">
        <f t="shared" ref="AG47:AG51" si="39">Q47+$AL$38+5</f>
        <v>60</v>
      </c>
      <c r="AH47" s="1">
        <f t="shared" si="36"/>
        <v>-1</v>
      </c>
      <c r="AI47" s="9">
        <f t="shared" si="37"/>
        <v>86.5</v>
      </c>
    </row>
    <row r="48" spans="1:38" x14ac:dyDescent="0.25">
      <c r="A48" t="s">
        <v>48</v>
      </c>
      <c r="B48" s="4" t="s">
        <v>46</v>
      </c>
      <c r="C48" s="49" t="s">
        <v>87</v>
      </c>
      <c r="D48" s="10" t="s">
        <v>21</v>
      </c>
      <c r="E48" s="6">
        <f t="shared" si="9"/>
        <v>0</v>
      </c>
      <c r="F48" s="6">
        <f t="shared" si="10"/>
        <v>3</v>
      </c>
      <c r="G48" s="6">
        <f t="shared" si="11"/>
        <v>4</v>
      </c>
      <c r="H48" s="6">
        <f t="shared" si="12"/>
        <v>5.8</v>
      </c>
      <c r="I48" s="6">
        <f t="shared" si="13"/>
        <v>4</v>
      </c>
      <c r="J48" s="6">
        <f t="shared" si="14"/>
        <v>8.5</v>
      </c>
      <c r="K48" s="6">
        <f t="shared" si="15"/>
        <v>1</v>
      </c>
      <c r="L48" s="1">
        <f t="shared" si="38"/>
        <v>0</v>
      </c>
      <c r="M48" s="1">
        <f t="shared" si="16"/>
        <v>3</v>
      </c>
      <c r="N48" s="1">
        <f t="shared" si="17"/>
        <v>6</v>
      </c>
      <c r="O48" s="1">
        <f t="shared" si="18"/>
        <v>7.5</v>
      </c>
      <c r="P48" s="1">
        <f t="shared" si="19"/>
        <v>4</v>
      </c>
      <c r="Q48" s="1">
        <f t="shared" si="20"/>
        <v>24</v>
      </c>
      <c r="R48" s="1">
        <f t="shared" si="21"/>
        <v>-1</v>
      </c>
      <c r="S48" s="46">
        <f t="shared" si="22"/>
        <v>43.5</v>
      </c>
      <c r="U48" s="6">
        <f t="shared" si="23"/>
        <v>0</v>
      </c>
      <c r="V48" s="6">
        <f t="shared" si="24"/>
        <v>3</v>
      </c>
      <c r="W48" s="6">
        <f t="shared" si="25"/>
        <v>4</v>
      </c>
      <c r="X48" s="6">
        <f t="shared" si="26"/>
        <v>5.8</v>
      </c>
      <c r="Y48" s="6">
        <f t="shared" si="27"/>
        <v>4</v>
      </c>
      <c r="Z48" s="6">
        <f>13+8/11</f>
        <v>13.727272727272727</v>
      </c>
      <c r="AA48" s="6">
        <f t="shared" si="29"/>
        <v>1</v>
      </c>
      <c r="AB48" s="1">
        <f t="shared" si="30"/>
        <v>0</v>
      </c>
      <c r="AC48" s="1">
        <f t="shared" si="31"/>
        <v>3</v>
      </c>
      <c r="AD48" s="1">
        <f t="shared" si="32"/>
        <v>6</v>
      </c>
      <c r="AE48" s="1">
        <f t="shared" si="33"/>
        <v>7.5</v>
      </c>
      <c r="AF48" s="1">
        <f t="shared" si="34"/>
        <v>4</v>
      </c>
      <c r="AG48" s="1">
        <f t="shared" si="39"/>
        <v>67</v>
      </c>
      <c r="AH48" s="1">
        <f t="shared" si="36"/>
        <v>-1</v>
      </c>
      <c r="AI48" s="9">
        <f t="shared" si="37"/>
        <v>86.5</v>
      </c>
    </row>
    <row r="49" spans="1:38" x14ac:dyDescent="0.25">
      <c r="A49" t="s">
        <v>49</v>
      </c>
      <c r="B49" s="4" t="s">
        <v>46</v>
      </c>
      <c r="C49" s="49" t="s">
        <v>88</v>
      </c>
      <c r="D49" s="20"/>
      <c r="E49" s="6">
        <f t="shared" si="9"/>
        <v>0</v>
      </c>
      <c r="F49" s="6">
        <f t="shared" si="10"/>
        <v>4</v>
      </c>
      <c r="G49" s="6">
        <f t="shared" si="11"/>
        <v>6</v>
      </c>
      <c r="H49" s="6">
        <f t="shared" si="12"/>
        <v>6</v>
      </c>
      <c r="I49" s="6">
        <f t="shared" si="13"/>
        <v>5</v>
      </c>
      <c r="J49" s="6">
        <f t="shared" si="14"/>
        <v>6.5</v>
      </c>
      <c r="K49" s="6">
        <f t="shared" si="15"/>
        <v>4</v>
      </c>
      <c r="L49" s="1">
        <f t="shared" si="38"/>
        <v>0</v>
      </c>
      <c r="M49" s="1">
        <f t="shared" si="16"/>
        <v>6</v>
      </c>
      <c r="N49" s="1">
        <f t="shared" si="17"/>
        <v>12</v>
      </c>
      <c r="O49" s="1">
        <f t="shared" si="18"/>
        <v>8.5</v>
      </c>
      <c r="P49" s="1">
        <f t="shared" si="19"/>
        <v>7</v>
      </c>
      <c r="Q49" s="1">
        <f t="shared" si="20"/>
        <v>15</v>
      </c>
      <c r="R49" s="1">
        <f t="shared" si="21"/>
        <v>2</v>
      </c>
      <c r="S49" s="46">
        <f t="shared" si="22"/>
        <v>50.5</v>
      </c>
      <c r="U49" s="6">
        <f t="shared" si="23"/>
        <v>0</v>
      </c>
      <c r="V49" s="6">
        <f t="shared" si="24"/>
        <v>4</v>
      </c>
      <c r="W49" s="6">
        <f t="shared" si="25"/>
        <v>6</v>
      </c>
      <c r="X49" s="6">
        <f t="shared" si="26"/>
        <v>6</v>
      </c>
      <c r="Y49" s="6">
        <f t="shared" si="27"/>
        <v>5</v>
      </c>
      <c r="Z49" s="6">
        <f>12+9/10</f>
        <v>12.9</v>
      </c>
      <c r="AA49" s="6">
        <f t="shared" si="29"/>
        <v>4</v>
      </c>
      <c r="AB49" s="1">
        <f t="shared" si="30"/>
        <v>0</v>
      </c>
      <c r="AC49" s="1">
        <f t="shared" si="31"/>
        <v>6</v>
      </c>
      <c r="AD49" s="1">
        <f t="shared" si="32"/>
        <v>12</v>
      </c>
      <c r="AE49" s="1">
        <f t="shared" si="33"/>
        <v>8.5</v>
      </c>
      <c r="AF49" s="1">
        <f t="shared" si="34"/>
        <v>7</v>
      </c>
      <c r="AG49" s="1">
        <f t="shared" si="39"/>
        <v>58</v>
      </c>
      <c r="AH49" s="1">
        <f t="shared" si="36"/>
        <v>2</v>
      </c>
      <c r="AI49" s="9">
        <f t="shared" si="37"/>
        <v>93.5</v>
      </c>
    </row>
    <row r="50" spans="1:38" x14ac:dyDescent="0.25">
      <c r="A50" t="s">
        <v>97</v>
      </c>
      <c r="B50" s="4" t="s">
        <v>46</v>
      </c>
      <c r="C50" s="49" t="s">
        <v>89</v>
      </c>
      <c r="D50" s="16" t="s">
        <v>34</v>
      </c>
      <c r="E50" s="6">
        <f t="shared" si="9"/>
        <v>0</v>
      </c>
      <c r="F50" s="6">
        <f t="shared" si="10"/>
        <v>2</v>
      </c>
      <c r="G50" s="6">
        <f t="shared" si="11"/>
        <v>7</v>
      </c>
      <c r="H50" s="6">
        <f t="shared" si="12"/>
        <v>4.5</v>
      </c>
      <c r="I50" s="6">
        <f t="shared" si="13"/>
        <v>3</v>
      </c>
      <c r="J50" s="6">
        <f t="shared" si="14"/>
        <v>6</v>
      </c>
      <c r="K50" s="6">
        <f t="shared" si="15"/>
        <v>3</v>
      </c>
      <c r="L50" s="1">
        <f t="shared" si="38"/>
        <v>0</v>
      </c>
      <c r="M50" s="1">
        <f t="shared" si="16"/>
        <v>0</v>
      </c>
      <c r="N50" s="1">
        <f t="shared" si="17"/>
        <v>16</v>
      </c>
      <c r="O50" s="1">
        <f t="shared" si="18"/>
        <v>4.5</v>
      </c>
      <c r="P50" s="1">
        <f t="shared" si="19"/>
        <v>2</v>
      </c>
      <c r="Q50" s="1">
        <f t="shared" si="20"/>
        <v>12</v>
      </c>
      <c r="R50" s="1">
        <f t="shared" si="21"/>
        <v>0</v>
      </c>
      <c r="S50" s="46">
        <f t="shared" si="22"/>
        <v>34.5</v>
      </c>
      <c r="U50" s="6">
        <f t="shared" si="23"/>
        <v>0</v>
      </c>
      <c r="V50" s="6">
        <f t="shared" si="24"/>
        <v>2</v>
      </c>
      <c r="W50" s="6">
        <f t="shared" si="25"/>
        <v>7</v>
      </c>
      <c r="X50" s="6">
        <f t="shared" si="26"/>
        <v>4.5</v>
      </c>
      <c r="Y50" s="6">
        <f t="shared" si="27"/>
        <v>3</v>
      </c>
      <c r="Z50" s="6">
        <f>12+6/10</f>
        <v>12.6</v>
      </c>
      <c r="AA50" s="6">
        <f t="shared" si="29"/>
        <v>3</v>
      </c>
      <c r="AB50" s="1">
        <f t="shared" si="30"/>
        <v>0</v>
      </c>
      <c r="AC50" s="1">
        <f t="shared" si="31"/>
        <v>0</v>
      </c>
      <c r="AD50" s="1">
        <f t="shared" si="32"/>
        <v>16</v>
      </c>
      <c r="AE50" s="1">
        <f t="shared" si="33"/>
        <v>4.5</v>
      </c>
      <c r="AF50" s="1">
        <f t="shared" si="34"/>
        <v>2</v>
      </c>
      <c r="AG50" s="1">
        <f t="shared" si="39"/>
        <v>55</v>
      </c>
      <c r="AH50" s="1">
        <f t="shared" si="36"/>
        <v>0</v>
      </c>
      <c r="AI50" s="9">
        <f t="shared" si="37"/>
        <v>77.5</v>
      </c>
    </row>
    <row r="51" spans="1:38" x14ac:dyDescent="0.25">
      <c r="A51" t="s">
        <v>98</v>
      </c>
      <c r="B51" s="4" t="s">
        <v>46</v>
      </c>
      <c r="C51" s="49" t="s">
        <v>90</v>
      </c>
      <c r="D51" s="32" t="s">
        <v>83</v>
      </c>
      <c r="E51" s="6">
        <f t="shared" si="9"/>
        <v>0</v>
      </c>
      <c r="F51" s="6">
        <f t="shared" si="10"/>
        <v>3</v>
      </c>
      <c r="G51" s="6">
        <f t="shared" si="11"/>
        <v>6</v>
      </c>
      <c r="H51" s="6">
        <f t="shared" si="12"/>
        <v>3.5</v>
      </c>
      <c r="I51" s="6">
        <f t="shared" si="13"/>
        <v>3</v>
      </c>
      <c r="J51" s="6">
        <f t="shared" si="14"/>
        <v>7.2</v>
      </c>
      <c r="K51" s="6">
        <f t="shared" si="15"/>
        <v>3</v>
      </c>
      <c r="L51" s="1">
        <f t="shared" si="38"/>
        <v>0</v>
      </c>
      <c r="M51" s="1">
        <f t="shared" si="16"/>
        <v>3</v>
      </c>
      <c r="N51" s="1">
        <f t="shared" si="17"/>
        <v>12</v>
      </c>
      <c r="O51" s="1">
        <f t="shared" si="18"/>
        <v>2.5</v>
      </c>
      <c r="P51" s="1">
        <f t="shared" si="19"/>
        <v>2</v>
      </c>
      <c r="Q51" s="1">
        <f t="shared" si="20"/>
        <v>17</v>
      </c>
      <c r="R51" s="1">
        <f t="shared" si="21"/>
        <v>0</v>
      </c>
      <c r="S51" s="46">
        <f t="shared" si="22"/>
        <v>36.5</v>
      </c>
      <c r="U51" s="6">
        <f t="shared" si="23"/>
        <v>0</v>
      </c>
      <c r="V51" s="6">
        <f t="shared" si="24"/>
        <v>3</v>
      </c>
      <c r="W51" s="6">
        <f t="shared" si="25"/>
        <v>6</v>
      </c>
      <c r="X51" s="6">
        <f t="shared" si="26"/>
        <v>3.5</v>
      </c>
      <c r="Y51" s="6">
        <f t="shared" si="27"/>
        <v>3</v>
      </c>
      <c r="Z51" s="6">
        <f>13+1/11</f>
        <v>13.090909090909092</v>
      </c>
      <c r="AA51" s="6">
        <f t="shared" si="29"/>
        <v>3</v>
      </c>
      <c r="AB51" s="1">
        <f t="shared" si="30"/>
        <v>0</v>
      </c>
      <c r="AC51" s="1">
        <f t="shared" si="31"/>
        <v>3</v>
      </c>
      <c r="AD51" s="1">
        <f t="shared" si="32"/>
        <v>12</v>
      </c>
      <c r="AE51" s="1">
        <f t="shared" si="33"/>
        <v>2.5</v>
      </c>
      <c r="AF51" s="1">
        <f t="shared" si="34"/>
        <v>2</v>
      </c>
      <c r="AG51" s="1">
        <f t="shared" si="39"/>
        <v>60</v>
      </c>
      <c r="AH51" s="1">
        <f t="shared" si="36"/>
        <v>0</v>
      </c>
      <c r="AI51" s="9">
        <f t="shared" si="37"/>
        <v>79.5</v>
      </c>
      <c r="AJ51" t="s">
        <v>110</v>
      </c>
    </row>
    <row r="53" spans="1:38" x14ac:dyDescent="0.25">
      <c r="A53" s="3" t="s">
        <v>1</v>
      </c>
      <c r="B53" s="3" t="s">
        <v>2</v>
      </c>
      <c r="C53" s="3" t="s">
        <v>78</v>
      </c>
      <c r="D53" s="3" t="s">
        <v>3</v>
      </c>
      <c r="E53" s="3" t="s">
        <v>4</v>
      </c>
      <c r="F53" s="3" t="s">
        <v>5</v>
      </c>
      <c r="G53" s="3" t="s">
        <v>6</v>
      </c>
      <c r="H53" s="3" t="s">
        <v>7</v>
      </c>
      <c r="I53" s="3" t="s">
        <v>8</v>
      </c>
      <c r="J53" s="3" t="s">
        <v>9</v>
      </c>
      <c r="K53" s="3" t="s">
        <v>10</v>
      </c>
      <c r="L53" s="3" t="s">
        <v>11</v>
      </c>
      <c r="M53" s="3" t="s">
        <v>12</v>
      </c>
      <c r="N53" s="3" t="s">
        <v>13</v>
      </c>
      <c r="O53" s="3" t="s">
        <v>14</v>
      </c>
      <c r="P53" s="3" t="s">
        <v>15</v>
      </c>
      <c r="Q53" s="3" t="s">
        <v>16</v>
      </c>
      <c r="R53" s="3" t="s">
        <v>17</v>
      </c>
      <c r="S53" s="3" t="s">
        <v>18</v>
      </c>
      <c r="U53" s="3" t="s">
        <v>4</v>
      </c>
      <c r="V53" s="3" t="s">
        <v>5</v>
      </c>
      <c r="W53" s="3" t="s">
        <v>6</v>
      </c>
      <c r="X53" s="3" t="s">
        <v>7</v>
      </c>
      <c r="Y53" s="3" t="s">
        <v>8</v>
      </c>
      <c r="Z53" s="3" t="s">
        <v>9</v>
      </c>
      <c r="AA53" s="3" t="s">
        <v>10</v>
      </c>
      <c r="AB53" s="3" t="s">
        <v>11</v>
      </c>
      <c r="AC53" s="3" t="s">
        <v>12</v>
      </c>
      <c r="AD53" s="3" t="s">
        <v>13</v>
      </c>
      <c r="AE53" s="3" t="s">
        <v>14</v>
      </c>
      <c r="AF53" s="3" t="s">
        <v>15</v>
      </c>
      <c r="AG53" s="3" t="s">
        <v>16</v>
      </c>
      <c r="AH53" s="3" t="s">
        <v>17</v>
      </c>
      <c r="AI53" s="3" t="s">
        <v>18</v>
      </c>
    </row>
    <row r="54" spans="1:38" x14ac:dyDescent="0.25">
      <c r="A54" t="s">
        <v>19</v>
      </c>
      <c r="B54" s="4" t="s">
        <v>20</v>
      </c>
      <c r="C54" s="45"/>
      <c r="D54" s="5" t="s">
        <v>21</v>
      </c>
      <c r="E54" s="6">
        <f>U36</f>
        <v>2</v>
      </c>
      <c r="F54" s="6">
        <f t="shared" ref="F54:F58" si="40">V36</f>
        <v>2</v>
      </c>
      <c r="G54" s="6">
        <f t="shared" ref="G54:G58" si="41">W36</f>
        <v>0</v>
      </c>
      <c r="H54" s="6">
        <f t="shared" ref="H54:H60" si="42">X36</f>
        <v>0</v>
      </c>
      <c r="I54" s="6">
        <f t="shared" ref="I54:I60" si="43">Y36</f>
        <v>2</v>
      </c>
      <c r="J54" s="6">
        <f t="shared" ref="J54:J58" si="44">Z36</f>
        <v>0</v>
      </c>
      <c r="K54" s="6">
        <f t="shared" ref="K54:K60" si="45">AA36</f>
        <v>2</v>
      </c>
      <c r="L54" s="1">
        <f>AB36</f>
        <v>0</v>
      </c>
      <c r="M54" s="1">
        <f t="shared" ref="M54:M58" si="46">AC36</f>
        <v>0</v>
      </c>
      <c r="N54" s="1">
        <f t="shared" ref="N54:N58" si="47">AD36</f>
        <v>0</v>
      </c>
      <c r="O54" s="1">
        <f t="shared" ref="O54:O60" si="48">AE36</f>
        <v>0</v>
      </c>
      <c r="P54" s="1">
        <f t="shared" ref="P54:P60" si="49">AF36</f>
        <v>0</v>
      </c>
      <c r="Q54" s="1">
        <f t="shared" ref="Q54:Q58" si="50">AG36</f>
        <v>0</v>
      </c>
      <c r="R54" s="1">
        <f t="shared" ref="R54:R60" si="51">AH36</f>
        <v>0</v>
      </c>
      <c r="S54" s="46">
        <f>SUM(L54:R54)</f>
        <v>0</v>
      </c>
      <c r="U54" s="6">
        <f>E54</f>
        <v>2</v>
      </c>
      <c r="V54" s="6">
        <f t="shared" ref="V54:V67" si="52">F54</f>
        <v>2</v>
      </c>
      <c r="W54" s="6">
        <f t="shared" ref="W54:W58" si="53">G54</f>
        <v>0</v>
      </c>
      <c r="X54" s="6">
        <f t="shared" ref="X54:X67" si="54">H54</f>
        <v>0</v>
      </c>
      <c r="Y54" s="6">
        <f t="shared" ref="Y54:Y67" si="55">I54</f>
        <v>2</v>
      </c>
      <c r="Z54" s="6">
        <f t="shared" ref="Z54:Z63" si="56">J54</f>
        <v>0</v>
      </c>
      <c r="AA54" s="6">
        <f t="shared" ref="AA54:AA67" si="57">K54</f>
        <v>2</v>
      </c>
      <c r="AB54" s="1">
        <f>L54</f>
        <v>0</v>
      </c>
      <c r="AC54" s="1">
        <f t="shared" ref="AC54:AC67" si="58">M54</f>
        <v>0</v>
      </c>
      <c r="AD54" s="1">
        <f t="shared" ref="AD54:AD58" si="59">N54</f>
        <v>0</v>
      </c>
      <c r="AE54" s="1">
        <f t="shared" ref="AE54:AE67" si="60">O54</f>
        <v>0</v>
      </c>
      <c r="AF54" s="1">
        <f t="shared" ref="AF54:AG67" si="61">P54</f>
        <v>0</v>
      </c>
      <c r="AG54" s="1">
        <f t="shared" ref="AG54:AG63" si="62">Q54</f>
        <v>0</v>
      </c>
      <c r="AH54" s="1">
        <f t="shared" ref="AH54:AH67" si="63">R54</f>
        <v>0</v>
      </c>
      <c r="AI54" s="9">
        <f>SUM(AB54:AH54)</f>
        <v>0</v>
      </c>
    </row>
    <row r="55" spans="1:38" x14ac:dyDescent="0.25">
      <c r="A55" t="s">
        <v>22</v>
      </c>
      <c r="B55" s="4" t="s">
        <v>23</v>
      </c>
      <c r="C55" s="45"/>
      <c r="D55" s="10" t="s">
        <v>21</v>
      </c>
      <c r="E55" s="6">
        <f t="shared" ref="E55:E60" si="64">U37</f>
        <v>0</v>
      </c>
      <c r="F55" s="6">
        <f t="shared" si="40"/>
        <v>2</v>
      </c>
      <c r="G55" s="6">
        <f t="shared" si="41"/>
        <v>2</v>
      </c>
      <c r="H55" s="6">
        <f t="shared" si="42"/>
        <v>2</v>
      </c>
      <c r="I55" s="6">
        <f t="shared" si="43"/>
        <v>2</v>
      </c>
      <c r="J55" s="6">
        <f t="shared" si="44"/>
        <v>2</v>
      </c>
      <c r="K55" s="6">
        <f t="shared" si="45"/>
        <v>2</v>
      </c>
      <c r="L55" s="1">
        <f t="shared" ref="L55:L60" si="65">AB37</f>
        <v>0</v>
      </c>
      <c r="M55" s="1">
        <f t="shared" si="46"/>
        <v>0</v>
      </c>
      <c r="N55" s="1">
        <f t="shared" si="47"/>
        <v>0</v>
      </c>
      <c r="O55" s="1">
        <f t="shared" si="48"/>
        <v>0</v>
      </c>
      <c r="P55" s="1">
        <f t="shared" si="49"/>
        <v>0</v>
      </c>
      <c r="Q55" s="1">
        <f t="shared" si="50"/>
        <v>0</v>
      </c>
      <c r="R55" s="1">
        <f t="shared" si="51"/>
        <v>0</v>
      </c>
      <c r="S55" s="46">
        <f t="shared" ref="S55:S67" si="66">SUM(L55:R55)</f>
        <v>0</v>
      </c>
      <c r="U55" s="6">
        <f t="shared" ref="U55:U67" si="67">E55</f>
        <v>0</v>
      </c>
      <c r="V55" s="6">
        <f t="shared" si="52"/>
        <v>2</v>
      </c>
      <c r="W55" s="6">
        <f t="shared" si="53"/>
        <v>2</v>
      </c>
      <c r="X55" s="6">
        <f t="shared" si="54"/>
        <v>2</v>
      </c>
      <c r="Y55" s="6">
        <f t="shared" si="55"/>
        <v>2</v>
      </c>
      <c r="Z55" s="6">
        <f t="shared" si="56"/>
        <v>2</v>
      </c>
      <c r="AA55" s="6">
        <f t="shared" si="57"/>
        <v>2</v>
      </c>
      <c r="AB55" s="1">
        <f t="shared" ref="AB55:AB67" si="68">L55</f>
        <v>0</v>
      </c>
      <c r="AC55" s="1">
        <f t="shared" si="58"/>
        <v>0</v>
      </c>
      <c r="AD55" s="1">
        <f t="shared" si="59"/>
        <v>0</v>
      </c>
      <c r="AE55" s="1">
        <f t="shared" si="60"/>
        <v>0</v>
      </c>
      <c r="AF55" s="1">
        <f t="shared" si="61"/>
        <v>0</v>
      </c>
      <c r="AG55" s="1">
        <f t="shared" si="62"/>
        <v>0</v>
      </c>
      <c r="AH55" s="1">
        <f t="shared" si="63"/>
        <v>0</v>
      </c>
      <c r="AI55" s="9">
        <f t="shared" ref="AI55:AI67" si="69">SUM(AB55:AH55)</f>
        <v>0</v>
      </c>
      <c r="AK55" s="1" t="s">
        <v>99</v>
      </c>
      <c r="AL55" s="1" t="s">
        <v>100</v>
      </c>
    </row>
    <row r="56" spans="1:38" x14ac:dyDescent="0.25">
      <c r="A56" t="s">
        <v>25</v>
      </c>
      <c r="B56" s="4" t="s">
        <v>23</v>
      </c>
      <c r="C56" s="45"/>
      <c r="D56" s="10" t="s">
        <v>21</v>
      </c>
      <c r="E56" s="6">
        <f t="shared" si="64"/>
        <v>0</v>
      </c>
      <c r="F56" s="6">
        <f t="shared" si="40"/>
        <v>2</v>
      </c>
      <c r="G56" s="6">
        <f t="shared" si="41"/>
        <v>2</v>
      </c>
      <c r="H56" s="6">
        <f t="shared" si="42"/>
        <v>2</v>
      </c>
      <c r="I56" s="6">
        <f t="shared" si="43"/>
        <v>2</v>
      </c>
      <c r="J56" s="6">
        <f t="shared" si="44"/>
        <v>2</v>
      </c>
      <c r="K56" s="6">
        <f t="shared" si="45"/>
        <v>2</v>
      </c>
      <c r="L56" s="1">
        <f t="shared" si="65"/>
        <v>0</v>
      </c>
      <c r="M56" s="1">
        <f t="shared" si="46"/>
        <v>0</v>
      </c>
      <c r="N56" s="1">
        <f t="shared" si="47"/>
        <v>0</v>
      </c>
      <c r="O56" s="1">
        <f t="shared" si="48"/>
        <v>0</v>
      </c>
      <c r="P56" s="1">
        <f t="shared" si="49"/>
        <v>0</v>
      </c>
      <c r="Q56" s="1">
        <f t="shared" si="50"/>
        <v>0</v>
      </c>
      <c r="R56" s="1">
        <f t="shared" si="51"/>
        <v>0</v>
      </c>
      <c r="S56" s="46">
        <f t="shared" si="66"/>
        <v>0</v>
      </c>
      <c r="U56" s="6">
        <f t="shared" si="67"/>
        <v>0</v>
      </c>
      <c r="V56" s="6">
        <f t="shared" si="52"/>
        <v>2</v>
      </c>
      <c r="W56" s="6">
        <f t="shared" si="53"/>
        <v>2</v>
      </c>
      <c r="X56" s="6">
        <f t="shared" si="54"/>
        <v>2</v>
      </c>
      <c r="Y56" s="6">
        <f t="shared" si="55"/>
        <v>2</v>
      </c>
      <c r="Z56" s="6">
        <f t="shared" si="56"/>
        <v>2</v>
      </c>
      <c r="AA56" s="6">
        <f t="shared" si="57"/>
        <v>2</v>
      </c>
      <c r="AB56" s="1">
        <f t="shared" si="68"/>
        <v>0</v>
      </c>
      <c r="AC56" s="1">
        <f t="shared" si="58"/>
        <v>0</v>
      </c>
      <c r="AD56" s="1">
        <f t="shared" si="59"/>
        <v>0</v>
      </c>
      <c r="AE56" s="1">
        <f t="shared" si="60"/>
        <v>0</v>
      </c>
      <c r="AF56" s="1">
        <f t="shared" si="61"/>
        <v>0</v>
      </c>
      <c r="AG56" s="1">
        <f t="shared" si="62"/>
        <v>0</v>
      </c>
      <c r="AH56" s="1">
        <f t="shared" si="63"/>
        <v>0</v>
      </c>
      <c r="AI56" s="9">
        <f t="shared" si="69"/>
        <v>0</v>
      </c>
      <c r="AK56" s="31" t="s">
        <v>55</v>
      </c>
      <c r="AL56" s="1">
        <v>52</v>
      </c>
    </row>
    <row r="57" spans="1:38" x14ac:dyDescent="0.25">
      <c r="A57" t="s">
        <v>26</v>
      </c>
      <c r="B57" s="4" t="s">
        <v>27</v>
      </c>
      <c r="C57" s="45"/>
      <c r="D57" s="15" t="s">
        <v>28</v>
      </c>
      <c r="E57" s="6">
        <f t="shared" si="64"/>
        <v>0</v>
      </c>
      <c r="F57" s="6">
        <f t="shared" si="40"/>
        <v>2</v>
      </c>
      <c r="G57" s="6">
        <f t="shared" si="41"/>
        <v>2</v>
      </c>
      <c r="H57" s="6">
        <f t="shared" si="42"/>
        <v>2</v>
      </c>
      <c r="I57" s="6">
        <f t="shared" si="43"/>
        <v>2</v>
      </c>
      <c r="J57" s="6">
        <f t="shared" si="44"/>
        <v>2</v>
      </c>
      <c r="K57" s="6">
        <f t="shared" si="45"/>
        <v>2</v>
      </c>
      <c r="L57" s="1">
        <f t="shared" si="65"/>
        <v>0</v>
      </c>
      <c r="M57" s="1">
        <f t="shared" si="46"/>
        <v>0</v>
      </c>
      <c r="N57" s="1">
        <f t="shared" si="47"/>
        <v>0</v>
      </c>
      <c r="O57" s="1">
        <f t="shared" si="48"/>
        <v>0</v>
      </c>
      <c r="P57" s="1">
        <f t="shared" si="49"/>
        <v>0</v>
      </c>
      <c r="Q57" s="1">
        <f t="shared" si="50"/>
        <v>0</v>
      </c>
      <c r="R57" s="1">
        <f t="shared" si="51"/>
        <v>0</v>
      </c>
      <c r="S57" s="46">
        <f t="shared" si="66"/>
        <v>0</v>
      </c>
      <c r="U57" s="6">
        <f t="shared" si="67"/>
        <v>0</v>
      </c>
      <c r="V57" s="6">
        <f t="shared" si="52"/>
        <v>2</v>
      </c>
      <c r="W57" s="6">
        <f t="shared" si="53"/>
        <v>2</v>
      </c>
      <c r="X57" s="6">
        <f t="shared" si="54"/>
        <v>2</v>
      </c>
      <c r="Y57" s="6">
        <f t="shared" si="55"/>
        <v>2</v>
      </c>
      <c r="Z57" s="6">
        <f t="shared" si="56"/>
        <v>2</v>
      </c>
      <c r="AA57" s="6">
        <f t="shared" si="57"/>
        <v>2</v>
      </c>
      <c r="AB57" s="1">
        <f t="shared" si="68"/>
        <v>0</v>
      </c>
      <c r="AC57" s="1">
        <f t="shared" si="58"/>
        <v>0</v>
      </c>
      <c r="AD57" s="1">
        <f t="shared" si="59"/>
        <v>0</v>
      </c>
      <c r="AE57" s="1">
        <f t="shared" si="60"/>
        <v>0</v>
      </c>
      <c r="AF57" s="1">
        <f t="shared" si="61"/>
        <v>0</v>
      </c>
      <c r="AG57" s="1">
        <f t="shared" si="62"/>
        <v>0</v>
      </c>
      <c r="AH57" s="1">
        <f t="shared" si="63"/>
        <v>0</v>
      </c>
      <c r="AI57" s="9">
        <f t="shared" si="69"/>
        <v>0</v>
      </c>
    </row>
    <row r="58" spans="1:38" x14ac:dyDescent="0.25">
      <c r="A58" t="s">
        <v>29</v>
      </c>
      <c r="B58" s="4" t="s">
        <v>27</v>
      </c>
      <c r="C58" s="45"/>
      <c r="D58" s="10" t="s">
        <v>21</v>
      </c>
      <c r="E58" s="6">
        <f t="shared" si="64"/>
        <v>0</v>
      </c>
      <c r="F58" s="6">
        <f t="shared" si="40"/>
        <v>2</v>
      </c>
      <c r="G58" s="6">
        <f t="shared" si="41"/>
        <v>2</v>
      </c>
      <c r="H58" s="6">
        <f t="shared" si="42"/>
        <v>2</v>
      </c>
      <c r="I58" s="6">
        <f t="shared" si="43"/>
        <v>2</v>
      </c>
      <c r="J58" s="6">
        <f t="shared" si="44"/>
        <v>2</v>
      </c>
      <c r="K58" s="6">
        <f t="shared" si="45"/>
        <v>2</v>
      </c>
      <c r="L58" s="1">
        <f t="shared" si="65"/>
        <v>0</v>
      </c>
      <c r="M58" s="1">
        <f t="shared" si="46"/>
        <v>0</v>
      </c>
      <c r="N58" s="1">
        <f t="shared" si="47"/>
        <v>0</v>
      </c>
      <c r="O58" s="1">
        <f t="shared" si="48"/>
        <v>0</v>
      </c>
      <c r="P58" s="1">
        <f t="shared" si="49"/>
        <v>0</v>
      </c>
      <c r="Q58" s="1">
        <f t="shared" si="50"/>
        <v>0</v>
      </c>
      <c r="R58" s="1">
        <f t="shared" si="51"/>
        <v>0</v>
      </c>
      <c r="S58" s="46">
        <f t="shared" si="66"/>
        <v>0</v>
      </c>
      <c r="U58" s="6">
        <f t="shared" si="67"/>
        <v>0</v>
      </c>
      <c r="V58" s="6">
        <f t="shared" si="52"/>
        <v>2</v>
      </c>
      <c r="W58" s="6">
        <f t="shared" si="53"/>
        <v>2</v>
      </c>
      <c r="X58" s="6">
        <f t="shared" si="54"/>
        <v>2</v>
      </c>
      <c r="Y58" s="6">
        <f t="shared" si="55"/>
        <v>2</v>
      </c>
      <c r="Z58" s="6">
        <f t="shared" si="56"/>
        <v>2</v>
      </c>
      <c r="AA58" s="6">
        <f t="shared" si="57"/>
        <v>2</v>
      </c>
      <c r="AB58" s="1">
        <f t="shared" si="68"/>
        <v>0</v>
      </c>
      <c r="AC58" s="1">
        <f t="shared" si="58"/>
        <v>0</v>
      </c>
      <c r="AD58" s="1">
        <f t="shared" si="59"/>
        <v>0</v>
      </c>
      <c r="AE58" s="1">
        <f t="shared" si="60"/>
        <v>0</v>
      </c>
      <c r="AF58" s="1">
        <f t="shared" si="61"/>
        <v>0</v>
      </c>
      <c r="AG58" s="1">
        <f t="shared" si="62"/>
        <v>0</v>
      </c>
      <c r="AH58" s="1">
        <f t="shared" si="63"/>
        <v>0</v>
      </c>
      <c r="AI58" s="9">
        <f t="shared" si="69"/>
        <v>0</v>
      </c>
    </row>
    <row r="59" spans="1:38" x14ac:dyDescent="0.25">
      <c r="A59" t="s">
        <v>32</v>
      </c>
      <c r="B59" s="4" t="s">
        <v>33</v>
      </c>
      <c r="C59" s="50" t="s">
        <v>109</v>
      </c>
      <c r="D59" s="16" t="s">
        <v>34</v>
      </c>
      <c r="E59" s="6">
        <f t="shared" si="64"/>
        <v>0</v>
      </c>
      <c r="F59" s="6">
        <v>10</v>
      </c>
      <c r="G59" s="6">
        <f>9+3/7</f>
        <v>9.4285714285714288</v>
      </c>
      <c r="H59" s="6">
        <f t="shared" si="42"/>
        <v>2</v>
      </c>
      <c r="I59" s="6">
        <f t="shared" si="43"/>
        <v>2</v>
      </c>
      <c r="J59" s="6">
        <v>7</v>
      </c>
      <c r="K59" s="6">
        <f t="shared" si="45"/>
        <v>2</v>
      </c>
      <c r="L59" s="1">
        <f t="shared" si="65"/>
        <v>0</v>
      </c>
      <c r="M59" s="1">
        <v>37</v>
      </c>
      <c r="N59" s="1">
        <f>81-52</f>
        <v>29</v>
      </c>
      <c r="O59" s="1">
        <f t="shared" si="48"/>
        <v>0</v>
      </c>
      <c r="P59" s="1">
        <f t="shared" si="49"/>
        <v>0</v>
      </c>
      <c r="Q59" s="1">
        <v>16</v>
      </c>
      <c r="R59" s="1">
        <f t="shared" si="51"/>
        <v>0</v>
      </c>
      <c r="S59" s="46">
        <f t="shared" si="66"/>
        <v>82</v>
      </c>
      <c r="U59" s="6">
        <f t="shared" si="67"/>
        <v>0</v>
      </c>
      <c r="V59" s="6">
        <f t="shared" si="52"/>
        <v>10</v>
      </c>
      <c r="W59" s="6">
        <v>15</v>
      </c>
      <c r="X59" s="6">
        <f t="shared" si="54"/>
        <v>2</v>
      </c>
      <c r="Y59" s="6">
        <f t="shared" si="55"/>
        <v>2</v>
      </c>
      <c r="Z59" s="6">
        <f t="shared" si="56"/>
        <v>7</v>
      </c>
      <c r="AA59" s="6">
        <f t="shared" si="57"/>
        <v>2</v>
      </c>
      <c r="AB59" s="1">
        <f t="shared" si="68"/>
        <v>0</v>
      </c>
      <c r="AC59" s="1">
        <f t="shared" si="58"/>
        <v>37</v>
      </c>
      <c r="AD59" s="1">
        <f>N59+AL56</f>
        <v>81</v>
      </c>
      <c r="AE59" s="1">
        <f t="shared" si="60"/>
        <v>0</v>
      </c>
      <c r="AF59" s="1">
        <f t="shared" si="61"/>
        <v>0</v>
      </c>
      <c r="AG59" s="1">
        <f t="shared" si="62"/>
        <v>16</v>
      </c>
      <c r="AH59" s="1">
        <f t="shared" si="63"/>
        <v>0</v>
      </c>
      <c r="AI59" s="9">
        <f t="shared" si="69"/>
        <v>134</v>
      </c>
      <c r="AJ59" t="s">
        <v>104</v>
      </c>
    </row>
    <row r="60" spans="1:38" x14ac:dyDescent="0.25">
      <c r="A60" t="s">
        <v>36</v>
      </c>
      <c r="B60" s="4" t="s">
        <v>33</v>
      </c>
      <c r="C60" s="50" t="s">
        <v>109</v>
      </c>
      <c r="D60" s="16" t="s">
        <v>34</v>
      </c>
      <c r="E60" s="6">
        <f t="shared" si="64"/>
        <v>0</v>
      </c>
      <c r="F60" s="6">
        <v>10</v>
      </c>
      <c r="G60" s="6">
        <f>9+3/7</f>
        <v>9.4285714285714288</v>
      </c>
      <c r="H60" s="6">
        <f t="shared" si="42"/>
        <v>2</v>
      </c>
      <c r="I60" s="6">
        <f t="shared" si="43"/>
        <v>2</v>
      </c>
      <c r="J60" s="6">
        <v>7</v>
      </c>
      <c r="K60" s="6">
        <f t="shared" si="45"/>
        <v>2</v>
      </c>
      <c r="L60" s="1">
        <f t="shared" si="65"/>
        <v>0</v>
      </c>
      <c r="M60" s="1">
        <v>37</v>
      </c>
      <c r="N60" s="1">
        <f>81-52</f>
        <v>29</v>
      </c>
      <c r="O60" s="1">
        <f t="shared" si="48"/>
        <v>0</v>
      </c>
      <c r="P60" s="1">
        <f t="shared" si="49"/>
        <v>0</v>
      </c>
      <c r="Q60" s="1">
        <v>16</v>
      </c>
      <c r="R60" s="1">
        <f t="shared" si="51"/>
        <v>0</v>
      </c>
      <c r="S60" s="46">
        <f t="shared" si="66"/>
        <v>82</v>
      </c>
      <c r="U60" s="6">
        <f t="shared" si="67"/>
        <v>0</v>
      </c>
      <c r="V60" s="6">
        <f t="shared" si="52"/>
        <v>10</v>
      </c>
      <c r="W60" s="6">
        <v>15</v>
      </c>
      <c r="X60" s="6">
        <f t="shared" si="54"/>
        <v>2</v>
      </c>
      <c r="Y60" s="6">
        <f t="shared" si="55"/>
        <v>2</v>
      </c>
      <c r="Z60" s="6">
        <f t="shared" si="56"/>
        <v>7</v>
      </c>
      <c r="AA60" s="6">
        <f t="shared" si="57"/>
        <v>2</v>
      </c>
      <c r="AB60" s="1">
        <f t="shared" si="68"/>
        <v>0</v>
      </c>
      <c r="AC60" s="1">
        <f t="shared" si="58"/>
        <v>37</v>
      </c>
      <c r="AD60" s="1">
        <f>N60+AL56</f>
        <v>81</v>
      </c>
      <c r="AE60" s="1">
        <f t="shared" si="60"/>
        <v>0</v>
      </c>
      <c r="AF60" s="1">
        <f t="shared" si="61"/>
        <v>0</v>
      </c>
      <c r="AG60" s="1">
        <f t="shared" si="62"/>
        <v>16</v>
      </c>
      <c r="AH60" s="1">
        <f t="shared" si="63"/>
        <v>0</v>
      </c>
      <c r="AI60" s="9">
        <f t="shared" si="69"/>
        <v>134</v>
      </c>
      <c r="AJ60" t="s">
        <v>104</v>
      </c>
    </row>
    <row r="61" spans="1:38" x14ac:dyDescent="0.25">
      <c r="A61" t="s">
        <v>39</v>
      </c>
      <c r="B61" s="4" t="s">
        <v>112</v>
      </c>
      <c r="C61" s="49" t="s">
        <v>89</v>
      </c>
      <c r="D61" s="16" t="s">
        <v>34</v>
      </c>
      <c r="E61" s="6">
        <f t="shared" ref="E61:R61" si="70">U50</f>
        <v>0</v>
      </c>
      <c r="F61" s="6">
        <f t="shared" si="70"/>
        <v>2</v>
      </c>
      <c r="G61" s="6">
        <f t="shared" si="70"/>
        <v>7</v>
      </c>
      <c r="H61" s="6">
        <f t="shared" si="70"/>
        <v>4.5</v>
      </c>
      <c r="I61" s="6">
        <f t="shared" si="70"/>
        <v>3</v>
      </c>
      <c r="J61" s="6">
        <f t="shared" si="70"/>
        <v>12.6</v>
      </c>
      <c r="K61" s="6">
        <f t="shared" si="70"/>
        <v>3</v>
      </c>
      <c r="L61" s="1">
        <f t="shared" si="70"/>
        <v>0</v>
      </c>
      <c r="M61" s="1">
        <f t="shared" si="70"/>
        <v>0</v>
      </c>
      <c r="N61" s="1">
        <f t="shared" si="70"/>
        <v>16</v>
      </c>
      <c r="O61" s="1">
        <f t="shared" si="70"/>
        <v>4.5</v>
      </c>
      <c r="P61" s="1">
        <f t="shared" si="70"/>
        <v>2</v>
      </c>
      <c r="Q61" s="1">
        <f t="shared" si="70"/>
        <v>55</v>
      </c>
      <c r="R61" s="1">
        <f t="shared" si="70"/>
        <v>0</v>
      </c>
      <c r="S61" s="46">
        <f>SUM(L61:R61)</f>
        <v>77.5</v>
      </c>
      <c r="U61" s="6">
        <f>E61</f>
        <v>0</v>
      </c>
      <c r="V61" s="6">
        <f>F61</f>
        <v>2</v>
      </c>
      <c r="W61" s="6">
        <v>14</v>
      </c>
      <c r="X61" s="6">
        <f>H61</f>
        <v>4.5</v>
      </c>
      <c r="Y61" s="6">
        <f>I61</f>
        <v>3</v>
      </c>
      <c r="Z61" s="6">
        <f>12+6/10</f>
        <v>12.6</v>
      </c>
      <c r="AA61" s="6">
        <f>K61</f>
        <v>3</v>
      </c>
      <c r="AB61" s="1">
        <f>L61</f>
        <v>0</v>
      </c>
      <c r="AC61" s="1">
        <f>M61</f>
        <v>0</v>
      </c>
      <c r="AD61" s="1">
        <f>N61+$AL$56+4-4</f>
        <v>68</v>
      </c>
      <c r="AE61" s="1">
        <f>O61</f>
        <v>4.5</v>
      </c>
      <c r="AF61" s="1">
        <f>P61</f>
        <v>2</v>
      </c>
      <c r="AG61" s="1">
        <f>Q61</f>
        <v>55</v>
      </c>
      <c r="AH61" s="1">
        <f>R61</f>
        <v>0</v>
      </c>
      <c r="AI61" s="9">
        <f>SUM(AB61:AH61)</f>
        <v>129.5</v>
      </c>
      <c r="AJ61" s="47" t="s">
        <v>106</v>
      </c>
    </row>
    <row r="62" spans="1:38" x14ac:dyDescent="0.25">
      <c r="A62" t="s">
        <v>40</v>
      </c>
      <c r="B62" s="4" t="s">
        <v>41</v>
      </c>
      <c r="C62" s="50" t="s">
        <v>111</v>
      </c>
      <c r="D62" s="32" t="s">
        <v>83</v>
      </c>
      <c r="E62" s="6">
        <f t="shared" ref="E62:F67" si="71">U44</f>
        <v>0</v>
      </c>
      <c r="F62" s="6">
        <f t="shared" si="71"/>
        <v>2</v>
      </c>
      <c r="G62" s="6">
        <v>10</v>
      </c>
      <c r="H62" s="6">
        <v>15</v>
      </c>
      <c r="I62" s="6">
        <f t="shared" ref="I62:M67" si="72">Y44</f>
        <v>2</v>
      </c>
      <c r="J62" s="6">
        <f t="shared" si="72"/>
        <v>2</v>
      </c>
      <c r="K62" s="6">
        <f t="shared" si="72"/>
        <v>2</v>
      </c>
      <c r="L62" s="1">
        <f t="shared" si="72"/>
        <v>0</v>
      </c>
      <c r="M62" s="1">
        <f t="shared" si="72"/>
        <v>0</v>
      </c>
      <c r="N62" s="1">
        <v>33</v>
      </c>
      <c r="O62" s="1">
        <v>55.5</v>
      </c>
      <c r="P62" s="1">
        <f t="shared" ref="P62:R67" si="73">AF44</f>
        <v>0</v>
      </c>
      <c r="Q62" s="1">
        <f t="shared" si="73"/>
        <v>0</v>
      </c>
      <c r="R62" s="1">
        <f t="shared" si="73"/>
        <v>0</v>
      </c>
      <c r="S62" s="46">
        <f t="shared" si="66"/>
        <v>88.5</v>
      </c>
      <c r="U62" s="6">
        <f t="shared" si="67"/>
        <v>0</v>
      </c>
      <c r="V62" s="6">
        <f t="shared" si="52"/>
        <v>2</v>
      </c>
      <c r="W62" s="6">
        <f>13+1/10</f>
        <v>13.1</v>
      </c>
      <c r="X62" s="6">
        <f t="shared" si="54"/>
        <v>15</v>
      </c>
      <c r="Y62" s="6">
        <f t="shared" si="55"/>
        <v>2</v>
      </c>
      <c r="Z62" s="6">
        <f t="shared" si="56"/>
        <v>2</v>
      </c>
      <c r="AA62" s="6">
        <f t="shared" si="57"/>
        <v>2</v>
      </c>
      <c r="AB62" s="1">
        <f t="shared" si="68"/>
        <v>0</v>
      </c>
      <c r="AC62" s="1">
        <f t="shared" si="58"/>
        <v>0</v>
      </c>
      <c r="AD62" s="1">
        <f>N62+(AL56/2)</f>
        <v>59</v>
      </c>
      <c r="AE62" s="1">
        <f t="shared" si="60"/>
        <v>55.5</v>
      </c>
      <c r="AF62" s="1">
        <f t="shared" si="61"/>
        <v>0</v>
      </c>
      <c r="AG62" s="1">
        <f t="shared" si="62"/>
        <v>0</v>
      </c>
      <c r="AH62" s="1">
        <f t="shared" si="63"/>
        <v>0</v>
      </c>
      <c r="AI62" s="9">
        <f t="shared" si="69"/>
        <v>114.5</v>
      </c>
      <c r="AJ62" t="s">
        <v>105</v>
      </c>
    </row>
    <row r="63" spans="1:38" x14ac:dyDescent="0.25">
      <c r="A63" t="s">
        <v>44</v>
      </c>
      <c r="B63" s="4" t="s">
        <v>41</v>
      </c>
      <c r="C63" s="50" t="s">
        <v>111</v>
      </c>
      <c r="D63" s="32" t="s">
        <v>83</v>
      </c>
      <c r="E63" s="6">
        <f t="shared" si="71"/>
        <v>0</v>
      </c>
      <c r="F63" s="6">
        <f t="shared" si="71"/>
        <v>2</v>
      </c>
      <c r="G63" s="6">
        <v>10</v>
      </c>
      <c r="H63" s="6">
        <v>15</v>
      </c>
      <c r="I63" s="6">
        <f t="shared" si="72"/>
        <v>2</v>
      </c>
      <c r="J63" s="6">
        <f t="shared" si="72"/>
        <v>2</v>
      </c>
      <c r="K63" s="6">
        <f t="shared" si="72"/>
        <v>2</v>
      </c>
      <c r="L63" s="1">
        <f t="shared" si="72"/>
        <v>0</v>
      </c>
      <c r="M63" s="1">
        <f t="shared" si="72"/>
        <v>0</v>
      </c>
      <c r="N63" s="1">
        <v>33</v>
      </c>
      <c r="O63" s="1">
        <v>55.5</v>
      </c>
      <c r="P63" s="1">
        <f t="shared" si="73"/>
        <v>0</v>
      </c>
      <c r="Q63" s="1">
        <f t="shared" si="73"/>
        <v>0</v>
      </c>
      <c r="R63" s="1">
        <f t="shared" si="73"/>
        <v>0</v>
      </c>
      <c r="S63" s="46">
        <f t="shared" si="66"/>
        <v>88.5</v>
      </c>
      <c r="U63" s="6">
        <f t="shared" si="67"/>
        <v>0</v>
      </c>
      <c r="V63" s="6">
        <f t="shared" si="52"/>
        <v>2</v>
      </c>
      <c r="W63" s="6">
        <f>13+1/10</f>
        <v>13.1</v>
      </c>
      <c r="X63" s="6">
        <f t="shared" si="54"/>
        <v>15</v>
      </c>
      <c r="Y63" s="6">
        <f t="shared" si="55"/>
        <v>2</v>
      </c>
      <c r="Z63" s="6">
        <f t="shared" si="56"/>
        <v>2</v>
      </c>
      <c r="AA63" s="6">
        <f t="shared" si="57"/>
        <v>2</v>
      </c>
      <c r="AB63" s="1">
        <f t="shared" si="68"/>
        <v>0</v>
      </c>
      <c r="AC63" s="1">
        <f t="shared" si="58"/>
        <v>0</v>
      </c>
      <c r="AD63" s="1">
        <f>N63+(AL56/2)</f>
        <v>59</v>
      </c>
      <c r="AE63" s="1">
        <f t="shared" si="60"/>
        <v>55.5</v>
      </c>
      <c r="AF63" s="1">
        <f t="shared" si="61"/>
        <v>0</v>
      </c>
      <c r="AG63" s="1">
        <f t="shared" si="62"/>
        <v>0</v>
      </c>
      <c r="AH63" s="1">
        <f t="shared" si="63"/>
        <v>0</v>
      </c>
      <c r="AI63" s="9">
        <f t="shared" si="69"/>
        <v>114.5</v>
      </c>
      <c r="AJ63" t="s">
        <v>105</v>
      </c>
    </row>
    <row r="64" spans="1:38" x14ac:dyDescent="0.25">
      <c r="A64" t="s">
        <v>45</v>
      </c>
      <c r="B64" s="4" t="s">
        <v>46</v>
      </c>
      <c r="C64" s="49" t="s">
        <v>85</v>
      </c>
      <c r="D64" s="15" t="s">
        <v>28</v>
      </c>
      <c r="E64" s="6">
        <f t="shared" si="71"/>
        <v>0</v>
      </c>
      <c r="F64" s="6">
        <f t="shared" si="71"/>
        <v>2</v>
      </c>
      <c r="G64" s="6">
        <f t="shared" ref="G64:H67" si="74">W46</f>
        <v>6</v>
      </c>
      <c r="H64" s="6">
        <f t="shared" si="74"/>
        <v>5</v>
      </c>
      <c r="I64" s="6">
        <f t="shared" si="72"/>
        <v>7</v>
      </c>
      <c r="J64" s="6">
        <f t="shared" si="72"/>
        <v>13</v>
      </c>
      <c r="K64" s="6">
        <f t="shared" si="72"/>
        <v>0</v>
      </c>
      <c r="L64" s="1">
        <f t="shared" si="72"/>
        <v>0</v>
      </c>
      <c r="M64" s="1">
        <f t="shared" si="72"/>
        <v>0</v>
      </c>
      <c r="N64" s="1">
        <f t="shared" ref="N64:O67" si="75">AD46</f>
        <v>12</v>
      </c>
      <c r="O64" s="1">
        <f t="shared" si="75"/>
        <v>5.5</v>
      </c>
      <c r="P64" s="1">
        <f t="shared" si="73"/>
        <v>14</v>
      </c>
      <c r="Q64" s="1">
        <f t="shared" si="73"/>
        <v>59</v>
      </c>
      <c r="R64" s="1">
        <f t="shared" si="73"/>
        <v>-2</v>
      </c>
      <c r="S64" s="46">
        <f t="shared" si="66"/>
        <v>88.5</v>
      </c>
      <c r="U64" s="6">
        <f t="shared" si="67"/>
        <v>0</v>
      </c>
      <c r="V64" s="6">
        <f t="shared" si="52"/>
        <v>2</v>
      </c>
      <c r="W64" s="6">
        <v>14</v>
      </c>
      <c r="X64" s="6">
        <f t="shared" si="54"/>
        <v>5</v>
      </c>
      <c r="Y64" s="6">
        <f t="shared" si="55"/>
        <v>7</v>
      </c>
      <c r="Z64" s="6">
        <v>13</v>
      </c>
      <c r="AA64" s="6">
        <f t="shared" si="57"/>
        <v>0</v>
      </c>
      <c r="AB64" s="1">
        <f t="shared" si="68"/>
        <v>0</v>
      </c>
      <c r="AC64" s="1">
        <f t="shared" si="58"/>
        <v>0</v>
      </c>
      <c r="AD64" s="1">
        <f>N64+$AL$56+4</f>
        <v>68</v>
      </c>
      <c r="AE64" s="1">
        <f t="shared" si="60"/>
        <v>5.5</v>
      </c>
      <c r="AF64" s="1">
        <f t="shared" si="61"/>
        <v>14</v>
      </c>
      <c r="AG64" s="1">
        <f t="shared" si="61"/>
        <v>59</v>
      </c>
      <c r="AH64" s="1">
        <f t="shared" si="63"/>
        <v>-2</v>
      </c>
      <c r="AI64" s="9">
        <f t="shared" si="69"/>
        <v>144.5</v>
      </c>
      <c r="AJ64" t="s">
        <v>104</v>
      </c>
    </row>
    <row r="65" spans="1:38" x14ac:dyDescent="0.25">
      <c r="A65" t="s">
        <v>47</v>
      </c>
      <c r="B65" s="4" t="s">
        <v>46</v>
      </c>
      <c r="C65" s="49" t="s">
        <v>86</v>
      </c>
      <c r="D65" s="16" t="s">
        <v>34</v>
      </c>
      <c r="E65" s="6">
        <f t="shared" si="71"/>
        <v>0</v>
      </c>
      <c r="F65" s="6">
        <f t="shared" si="71"/>
        <v>3</v>
      </c>
      <c r="G65" s="6">
        <f t="shared" si="74"/>
        <v>5</v>
      </c>
      <c r="H65" s="6">
        <f t="shared" si="74"/>
        <v>5</v>
      </c>
      <c r="I65" s="6">
        <f t="shared" si="72"/>
        <v>6</v>
      </c>
      <c r="J65" s="6">
        <f t="shared" si="72"/>
        <v>13.090909090909092</v>
      </c>
      <c r="K65" s="6">
        <f t="shared" si="72"/>
        <v>1</v>
      </c>
      <c r="L65" s="1">
        <f t="shared" si="72"/>
        <v>0</v>
      </c>
      <c r="M65" s="1">
        <f t="shared" si="72"/>
        <v>3</v>
      </c>
      <c r="N65" s="1">
        <f t="shared" si="75"/>
        <v>9</v>
      </c>
      <c r="O65" s="1">
        <f t="shared" si="75"/>
        <v>5.5</v>
      </c>
      <c r="P65" s="1">
        <f t="shared" si="73"/>
        <v>10</v>
      </c>
      <c r="Q65" s="1">
        <f t="shared" si="73"/>
        <v>60</v>
      </c>
      <c r="R65" s="1">
        <f t="shared" si="73"/>
        <v>-1</v>
      </c>
      <c r="S65" s="46">
        <f t="shared" si="66"/>
        <v>86.5</v>
      </c>
      <c r="U65" s="6">
        <f t="shared" si="67"/>
        <v>0</v>
      </c>
      <c r="V65" s="6">
        <f t="shared" si="52"/>
        <v>3</v>
      </c>
      <c r="W65" s="6">
        <f>13+7/10</f>
        <v>13.7</v>
      </c>
      <c r="X65" s="6">
        <f t="shared" si="54"/>
        <v>5</v>
      </c>
      <c r="Y65" s="6">
        <f t="shared" si="55"/>
        <v>6</v>
      </c>
      <c r="Z65" s="6">
        <f>13+1/11</f>
        <v>13.090909090909092</v>
      </c>
      <c r="AA65" s="6">
        <f t="shared" si="57"/>
        <v>1</v>
      </c>
      <c r="AB65" s="1">
        <f t="shared" si="68"/>
        <v>0</v>
      </c>
      <c r="AC65" s="1">
        <f t="shared" si="58"/>
        <v>3</v>
      </c>
      <c r="AD65" s="1">
        <f t="shared" ref="AD65" si="76">N65+$AL$56+4</f>
        <v>65</v>
      </c>
      <c r="AE65" s="1">
        <f t="shared" si="60"/>
        <v>5.5</v>
      </c>
      <c r="AF65" s="1">
        <f t="shared" si="61"/>
        <v>10</v>
      </c>
      <c r="AG65" s="1">
        <f t="shared" si="61"/>
        <v>60</v>
      </c>
      <c r="AH65" s="1">
        <f t="shared" si="63"/>
        <v>-1</v>
      </c>
      <c r="AI65" s="9">
        <f t="shared" si="69"/>
        <v>142.5</v>
      </c>
      <c r="AJ65" t="s">
        <v>104</v>
      </c>
    </row>
    <row r="66" spans="1:38" x14ac:dyDescent="0.25">
      <c r="A66" t="s">
        <v>48</v>
      </c>
      <c r="B66" s="4" t="s">
        <v>46</v>
      </c>
      <c r="C66" s="49" t="s">
        <v>87</v>
      </c>
      <c r="D66" s="10" t="s">
        <v>21</v>
      </c>
      <c r="E66" s="6">
        <f t="shared" si="71"/>
        <v>0</v>
      </c>
      <c r="F66" s="6">
        <f t="shared" si="71"/>
        <v>3</v>
      </c>
      <c r="G66" s="6">
        <f t="shared" si="74"/>
        <v>4</v>
      </c>
      <c r="H66" s="6">
        <f t="shared" si="74"/>
        <v>5.8</v>
      </c>
      <c r="I66" s="6">
        <f t="shared" si="72"/>
        <v>4</v>
      </c>
      <c r="J66" s="6">
        <f t="shared" si="72"/>
        <v>13.727272727272727</v>
      </c>
      <c r="K66" s="6">
        <f t="shared" si="72"/>
        <v>1</v>
      </c>
      <c r="L66" s="1">
        <f t="shared" si="72"/>
        <v>0</v>
      </c>
      <c r="M66" s="1">
        <f t="shared" si="72"/>
        <v>3</v>
      </c>
      <c r="N66" s="1">
        <f t="shared" si="75"/>
        <v>6</v>
      </c>
      <c r="O66" s="1">
        <f t="shared" si="75"/>
        <v>7.5</v>
      </c>
      <c r="P66" s="1">
        <f t="shared" si="73"/>
        <v>4</v>
      </c>
      <c r="Q66" s="1">
        <f t="shared" si="73"/>
        <v>67</v>
      </c>
      <c r="R66" s="1">
        <f t="shared" si="73"/>
        <v>-1</v>
      </c>
      <c r="S66" s="46">
        <f t="shared" si="66"/>
        <v>86.5</v>
      </c>
      <c r="U66" s="6">
        <f t="shared" si="67"/>
        <v>0</v>
      </c>
      <c r="V66" s="6">
        <f t="shared" si="52"/>
        <v>3</v>
      </c>
      <c r="W66" s="6">
        <v>12</v>
      </c>
      <c r="X66" s="6">
        <f t="shared" si="54"/>
        <v>5.8</v>
      </c>
      <c r="Y66" s="6">
        <f t="shared" si="55"/>
        <v>4</v>
      </c>
      <c r="Z66" s="6">
        <f>13+8/11</f>
        <v>13.727272727272727</v>
      </c>
      <c r="AA66" s="6">
        <f t="shared" si="57"/>
        <v>1</v>
      </c>
      <c r="AB66" s="1">
        <f t="shared" si="68"/>
        <v>0</v>
      </c>
      <c r="AC66" s="1">
        <f t="shared" si="58"/>
        <v>3</v>
      </c>
      <c r="AD66" s="1">
        <f>N66+($AL$56+4)*1.5/2</f>
        <v>48</v>
      </c>
      <c r="AE66" s="1">
        <f t="shared" si="60"/>
        <v>7.5</v>
      </c>
      <c r="AF66" s="1">
        <f t="shared" si="61"/>
        <v>4</v>
      </c>
      <c r="AG66" s="1">
        <f t="shared" si="61"/>
        <v>67</v>
      </c>
      <c r="AH66" s="1">
        <f t="shared" si="63"/>
        <v>-1</v>
      </c>
      <c r="AI66" s="9">
        <f t="shared" si="69"/>
        <v>128.5</v>
      </c>
      <c r="AJ66" s="48" t="s">
        <v>107</v>
      </c>
    </row>
    <row r="67" spans="1:38" x14ac:dyDescent="0.25">
      <c r="A67" t="s">
        <v>49</v>
      </c>
      <c r="B67" s="4" t="s">
        <v>46</v>
      </c>
      <c r="C67" s="49" t="s">
        <v>88</v>
      </c>
      <c r="D67" s="20"/>
      <c r="E67" s="6">
        <f t="shared" si="71"/>
        <v>0</v>
      </c>
      <c r="F67" s="6">
        <f t="shared" si="71"/>
        <v>4</v>
      </c>
      <c r="G67" s="6">
        <f t="shared" si="74"/>
        <v>6</v>
      </c>
      <c r="H67" s="6">
        <f t="shared" si="74"/>
        <v>6</v>
      </c>
      <c r="I67" s="6">
        <f t="shared" si="72"/>
        <v>5</v>
      </c>
      <c r="J67" s="6">
        <f t="shared" si="72"/>
        <v>12.9</v>
      </c>
      <c r="K67" s="6">
        <f t="shared" si="72"/>
        <v>4</v>
      </c>
      <c r="L67" s="1">
        <f t="shared" si="72"/>
        <v>0</v>
      </c>
      <c r="M67" s="1">
        <f t="shared" si="72"/>
        <v>6</v>
      </c>
      <c r="N67" s="1">
        <f t="shared" si="75"/>
        <v>12</v>
      </c>
      <c r="O67" s="1">
        <f t="shared" si="75"/>
        <v>8.5</v>
      </c>
      <c r="P67" s="1">
        <f t="shared" si="73"/>
        <v>7</v>
      </c>
      <c r="Q67" s="1">
        <f t="shared" si="73"/>
        <v>58</v>
      </c>
      <c r="R67" s="1">
        <f t="shared" si="73"/>
        <v>2</v>
      </c>
      <c r="S67" s="46">
        <f t="shared" si="66"/>
        <v>93.5</v>
      </c>
      <c r="U67" s="6">
        <f t="shared" si="67"/>
        <v>0</v>
      </c>
      <c r="V67" s="6">
        <f t="shared" si="52"/>
        <v>4</v>
      </c>
      <c r="W67" s="6">
        <v>13</v>
      </c>
      <c r="X67" s="6">
        <f t="shared" si="54"/>
        <v>6</v>
      </c>
      <c r="Y67" s="6">
        <f t="shared" si="55"/>
        <v>5</v>
      </c>
      <c r="Z67" s="6">
        <f>12+9/10</f>
        <v>12.9</v>
      </c>
      <c r="AA67" s="6">
        <f t="shared" si="57"/>
        <v>4</v>
      </c>
      <c r="AB67" s="1">
        <f t="shared" si="68"/>
        <v>0</v>
      </c>
      <c r="AC67" s="1">
        <f t="shared" si="58"/>
        <v>6</v>
      </c>
      <c r="AD67" s="1">
        <f>N67+($AL$56+4)*1.5/2+4</f>
        <v>58</v>
      </c>
      <c r="AE67" s="1">
        <f t="shared" si="60"/>
        <v>8.5</v>
      </c>
      <c r="AF67" s="1">
        <f t="shared" si="61"/>
        <v>7</v>
      </c>
      <c r="AG67" s="1">
        <f t="shared" si="61"/>
        <v>58</v>
      </c>
      <c r="AH67" s="1">
        <f t="shared" si="63"/>
        <v>2</v>
      </c>
      <c r="AI67" s="9">
        <f t="shared" si="69"/>
        <v>139.5</v>
      </c>
      <c r="AJ67" s="47" t="s">
        <v>108</v>
      </c>
    </row>
    <row r="69" spans="1:38" x14ac:dyDescent="0.25">
      <c r="A69" s="3" t="s">
        <v>1</v>
      </c>
      <c r="B69" s="3" t="s">
        <v>2</v>
      </c>
      <c r="C69" s="3" t="s">
        <v>78</v>
      </c>
      <c r="D69" s="3" t="s">
        <v>3</v>
      </c>
      <c r="E69" s="3" t="s">
        <v>4</v>
      </c>
      <c r="F69" s="3" t="s">
        <v>5</v>
      </c>
      <c r="G69" s="3" t="s">
        <v>6</v>
      </c>
      <c r="H69" s="3" t="s">
        <v>7</v>
      </c>
      <c r="I69" s="3" t="s">
        <v>8</v>
      </c>
      <c r="J69" s="3" t="s">
        <v>9</v>
      </c>
      <c r="K69" s="3" t="s">
        <v>10</v>
      </c>
      <c r="L69" s="3" t="s">
        <v>11</v>
      </c>
      <c r="M69" s="3" t="s">
        <v>12</v>
      </c>
      <c r="N69" s="3" t="s">
        <v>13</v>
      </c>
      <c r="O69" s="3" t="s">
        <v>14</v>
      </c>
      <c r="P69" s="3" t="s">
        <v>15</v>
      </c>
      <c r="Q69" s="3" t="s">
        <v>16</v>
      </c>
      <c r="R69" s="3" t="s">
        <v>17</v>
      </c>
      <c r="S69" s="3" t="s">
        <v>18</v>
      </c>
      <c r="U69" s="3" t="s">
        <v>4</v>
      </c>
      <c r="V69" s="3" t="s">
        <v>5</v>
      </c>
      <c r="W69" s="3" t="s">
        <v>6</v>
      </c>
      <c r="X69" s="3" t="s">
        <v>7</v>
      </c>
      <c r="Y69" s="3" t="s">
        <v>8</v>
      </c>
      <c r="Z69" s="3" t="s">
        <v>9</v>
      </c>
      <c r="AA69" s="3" t="s">
        <v>10</v>
      </c>
      <c r="AB69" s="3" t="s">
        <v>11</v>
      </c>
      <c r="AC69" s="3" t="s">
        <v>12</v>
      </c>
      <c r="AD69" s="3" t="s">
        <v>13</v>
      </c>
      <c r="AE69" s="3" t="s">
        <v>14</v>
      </c>
      <c r="AF69" s="3" t="s">
        <v>15</v>
      </c>
      <c r="AG69" s="3" t="s">
        <v>16</v>
      </c>
      <c r="AH69" s="3" t="s">
        <v>17</v>
      </c>
      <c r="AI69" s="3" t="s">
        <v>18</v>
      </c>
    </row>
    <row r="70" spans="1:38" x14ac:dyDescent="0.25">
      <c r="A70" t="s">
        <v>19</v>
      </c>
      <c r="B70" s="4" t="s">
        <v>20</v>
      </c>
      <c r="C70" s="50" t="s">
        <v>113</v>
      </c>
      <c r="D70" s="5" t="s">
        <v>21</v>
      </c>
      <c r="E70" s="6">
        <v>16</v>
      </c>
      <c r="F70" s="6">
        <v>12</v>
      </c>
      <c r="G70" s="6">
        <f t="shared" ref="G70:J70" si="77">W54</f>
        <v>0</v>
      </c>
      <c r="H70" s="6">
        <f t="shared" si="77"/>
        <v>0</v>
      </c>
      <c r="I70" s="6">
        <v>2</v>
      </c>
      <c r="J70" s="6">
        <f t="shared" si="77"/>
        <v>0</v>
      </c>
      <c r="K70" s="6">
        <v>14</v>
      </c>
      <c r="L70" s="1">
        <v>61.5</v>
      </c>
      <c r="M70" s="1">
        <v>56</v>
      </c>
      <c r="N70" s="1">
        <f t="shared" ref="N70:O70" si="78">AD54</f>
        <v>0</v>
      </c>
      <c r="O70" s="1">
        <f t="shared" si="78"/>
        <v>0</v>
      </c>
      <c r="P70" s="1">
        <v>0</v>
      </c>
      <c r="Q70" s="1">
        <v>0</v>
      </c>
      <c r="R70" s="1">
        <v>16</v>
      </c>
      <c r="S70" s="46">
        <f>SUM(L70:R70)</f>
        <v>133.5</v>
      </c>
      <c r="U70" s="6">
        <f>E70</f>
        <v>16</v>
      </c>
      <c r="V70" s="6">
        <f t="shared" ref="V70:Z70" si="79">F70</f>
        <v>12</v>
      </c>
      <c r="W70" s="6">
        <f t="shared" si="79"/>
        <v>0</v>
      </c>
      <c r="X70" s="6">
        <f t="shared" si="79"/>
        <v>0</v>
      </c>
      <c r="Y70" s="6">
        <v>10</v>
      </c>
      <c r="Z70" s="6">
        <f t="shared" si="79"/>
        <v>0</v>
      </c>
      <c r="AA70" s="6">
        <v>19</v>
      </c>
      <c r="AB70" s="1">
        <f>L70</f>
        <v>61.5</v>
      </c>
      <c r="AC70" s="1">
        <f t="shared" ref="AC70:AG70" si="80">M70</f>
        <v>56</v>
      </c>
      <c r="AD70" s="1">
        <f t="shared" si="80"/>
        <v>0</v>
      </c>
      <c r="AE70" s="1">
        <f t="shared" si="80"/>
        <v>0</v>
      </c>
      <c r="AF70" s="1">
        <f>P70+$AL$72+1</f>
        <v>30</v>
      </c>
      <c r="AG70" s="1">
        <f t="shared" si="80"/>
        <v>0</v>
      </c>
      <c r="AH70" s="1">
        <f>R70+$AL$73</f>
        <v>32</v>
      </c>
      <c r="AI70" s="9">
        <f>SUM(AB70:AH70)</f>
        <v>179.5</v>
      </c>
    </row>
    <row r="71" spans="1:38" x14ac:dyDescent="0.25">
      <c r="A71" t="s">
        <v>22</v>
      </c>
      <c r="B71" s="4" t="s">
        <v>23</v>
      </c>
      <c r="C71" s="50" t="s">
        <v>67</v>
      </c>
      <c r="D71" s="10" t="s">
        <v>21</v>
      </c>
      <c r="E71" s="6">
        <f t="shared" ref="E71:E83" si="81">U55</f>
        <v>0</v>
      </c>
      <c r="F71" s="6">
        <v>14</v>
      </c>
      <c r="G71" s="6">
        <f t="shared" ref="G71:G83" si="82">W55</f>
        <v>2</v>
      </c>
      <c r="H71" s="6">
        <v>15</v>
      </c>
      <c r="I71" s="6">
        <v>2</v>
      </c>
      <c r="J71" s="6">
        <f t="shared" ref="J71:J83" si="83">Z55</f>
        <v>2</v>
      </c>
      <c r="K71" s="6">
        <v>14</v>
      </c>
      <c r="L71" s="1">
        <f t="shared" ref="K71:L83" si="84">AB55</f>
        <v>0</v>
      </c>
      <c r="M71" s="1">
        <v>79</v>
      </c>
      <c r="N71" s="1">
        <f t="shared" ref="N71:N83" si="85">AD55</f>
        <v>0</v>
      </c>
      <c r="O71" s="1">
        <v>55.5</v>
      </c>
      <c r="P71" s="1">
        <f t="shared" ref="P71:P83" si="86">AF55</f>
        <v>0</v>
      </c>
      <c r="Q71" s="1">
        <f t="shared" ref="Q71:Q83" si="87">AG55</f>
        <v>0</v>
      </c>
      <c r="R71" s="1">
        <v>16</v>
      </c>
      <c r="S71" s="46">
        <f t="shared" ref="S71:S76" si="88">SUM(L71:R71)</f>
        <v>150.5</v>
      </c>
      <c r="U71" s="6">
        <f t="shared" ref="U71:U83" si="89">E71</f>
        <v>0</v>
      </c>
      <c r="V71" s="6">
        <f t="shared" ref="V71:V83" si="90">F71</f>
        <v>14</v>
      </c>
      <c r="W71" s="6">
        <f t="shared" ref="W71:W83" si="91">G71</f>
        <v>2</v>
      </c>
      <c r="X71" s="6">
        <f t="shared" ref="X71:X83" si="92">H71</f>
        <v>15</v>
      </c>
      <c r="Y71" s="6">
        <v>10</v>
      </c>
      <c r="Z71" s="6">
        <f t="shared" ref="Z71:Z83" si="93">J71</f>
        <v>2</v>
      </c>
      <c r="AA71" s="6">
        <v>19</v>
      </c>
      <c r="AB71" s="1">
        <f t="shared" ref="AB71:AB83" si="94">L71</f>
        <v>0</v>
      </c>
      <c r="AC71" s="1">
        <f t="shared" ref="AC71:AC83" si="95">M71</f>
        <v>79</v>
      </c>
      <c r="AD71" s="1">
        <f t="shared" ref="AD71:AD83" si="96">N71</f>
        <v>0</v>
      </c>
      <c r="AE71" s="1">
        <f t="shared" ref="AE71:AE83" si="97">O71</f>
        <v>55.5</v>
      </c>
      <c r="AF71" s="1">
        <f t="shared" ref="AF71:AF83" si="98">P71+$AL$72+1</f>
        <v>30</v>
      </c>
      <c r="AG71" s="1">
        <f t="shared" ref="AG71:AG83" si="99">Q71</f>
        <v>0</v>
      </c>
      <c r="AH71" s="1">
        <f t="shared" ref="AH71:AH83" si="100">R71+$AL$73</f>
        <v>32</v>
      </c>
      <c r="AI71" s="9">
        <f t="shared" ref="AI71:AI76" si="101">SUM(AB71:AH71)</f>
        <v>196.5</v>
      </c>
      <c r="AK71" s="1" t="s">
        <v>99</v>
      </c>
      <c r="AL71" s="1" t="s">
        <v>100</v>
      </c>
    </row>
    <row r="72" spans="1:38" x14ac:dyDescent="0.25">
      <c r="A72" t="s">
        <v>25</v>
      </c>
      <c r="B72" s="4" t="s">
        <v>23</v>
      </c>
      <c r="C72" s="50" t="s">
        <v>67</v>
      </c>
      <c r="D72" s="10" t="s">
        <v>21</v>
      </c>
      <c r="E72" s="6">
        <f t="shared" si="81"/>
        <v>0</v>
      </c>
      <c r="F72" s="6">
        <v>14</v>
      </c>
      <c r="G72" s="6">
        <f t="shared" si="82"/>
        <v>2</v>
      </c>
      <c r="H72" s="6">
        <v>15</v>
      </c>
      <c r="I72" s="6">
        <v>2</v>
      </c>
      <c r="J72" s="6">
        <f t="shared" si="83"/>
        <v>2</v>
      </c>
      <c r="K72" s="6">
        <v>14</v>
      </c>
      <c r="L72" s="1">
        <f t="shared" ref="L72:L83" si="102">AB56</f>
        <v>0</v>
      </c>
      <c r="M72" s="1">
        <v>79</v>
      </c>
      <c r="N72" s="1">
        <f t="shared" si="85"/>
        <v>0</v>
      </c>
      <c r="O72" s="1">
        <v>55.5</v>
      </c>
      <c r="P72" s="1">
        <f t="shared" si="86"/>
        <v>0</v>
      </c>
      <c r="Q72" s="1">
        <f t="shared" si="87"/>
        <v>0</v>
      </c>
      <c r="R72" s="1">
        <v>16</v>
      </c>
      <c r="S72" s="46">
        <f t="shared" si="88"/>
        <v>150.5</v>
      </c>
      <c r="U72" s="6">
        <f t="shared" si="89"/>
        <v>0</v>
      </c>
      <c r="V72" s="6">
        <f t="shared" si="90"/>
        <v>14</v>
      </c>
      <c r="W72" s="6">
        <f t="shared" si="91"/>
        <v>2</v>
      </c>
      <c r="X72" s="6">
        <f t="shared" si="92"/>
        <v>15</v>
      </c>
      <c r="Y72" s="6">
        <v>10</v>
      </c>
      <c r="Z72" s="6">
        <f t="shared" si="93"/>
        <v>2</v>
      </c>
      <c r="AA72" s="6">
        <v>19</v>
      </c>
      <c r="AB72" s="1">
        <f t="shared" si="94"/>
        <v>0</v>
      </c>
      <c r="AC72" s="1">
        <f t="shared" si="95"/>
        <v>79</v>
      </c>
      <c r="AD72" s="1">
        <f t="shared" si="96"/>
        <v>0</v>
      </c>
      <c r="AE72" s="1">
        <f t="shared" si="97"/>
        <v>55.5</v>
      </c>
      <c r="AF72" s="1">
        <f t="shared" si="98"/>
        <v>30</v>
      </c>
      <c r="AG72" s="1">
        <f t="shared" si="99"/>
        <v>0</v>
      </c>
      <c r="AH72" s="1">
        <f t="shared" si="100"/>
        <v>32</v>
      </c>
      <c r="AI72" s="9">
        <f t="shared" si="101"/>
        <v>196.5</v>
      </c>
      <c r="AK72" s="31" t="s">
        <v>56</v>
      </c>
      <c r="AL72" s="1">
        <v>29</v>
      </c>
    </row>
    <row r="73" spans="1:38" x14ac:dyDescent="0.25">
      <c r="A73" t="s">
        <v>26</v>
      </c>
      <c r="B73" s="4" t="s">
        <v>27</v>
      </c>
      <c r="C73" s="50" t="s">
        <v>114</v>
      </c>
      <c r="D73" s="15" t="s">
        <v>28</v>
      </c>
      <c r="E73" s="6">
        <f t="shared" si="81"/>
        <v>0</v>
      </c>
      <c r="F73" s="6">
        <v>14</v>
      </c>
      <c r="G73" s="6">
        <v>14</v>
      </c>
      <c r="H73" s="6">
        <f t="shared" ref="H73:H83" si="103">X57</f>
        <v>2</v>
      </c>
      <c r="I73" s="6">
        <v>2</v>
      </c>
      <c r="J73" s="6">
        <f t="shared" si="83"/>
        <v>2</v>
      </c>
      <c r="K73" s="6">
        <f t="shared" si="84"/>
        <v>2</v>
      </c>
      <c r="L73" s="1">
        <f t="shared" si="102"/>
        <v>0</v>
      </c>
      <c r="M73" s="1">
        <v>79</v>
      </c>
      <c r="N73" s="1">
        <v>68</v>
      </c>
      <c r="O73" s="1">
        <f t="shared" ref="O73:O83" si="104">AE57</f>
        <v>0</v>
      </c>
      <c r="P73" s="1">
        <f t="shared" si="86"/>
        <v>0</v>
      </c>
      <c r="Q73" s="1">
        <f t="shared" si="87"/>
        <v>0</v>
      </c>
      <c r="R73" s="1">
        <f t="shared" ref="R73:R83" si="105">AH57</f>
        <v>0</v>
      </c>
      <c r="S73" s="46">
        <f t="shared" si="88"/>
        <v>147</v>
      </c>
      <c r="U73" s="6">
        <f t="shared" si="89"/>
        <v>0</v>
      </c>
      <c r="V73" s="6">
        <f t="shared" si="90"/>
        <v>14</v>
      </c>
      <c r="W73" s="6">
        <f t="shared" si="91"/>
        <v>14</v>
      </c>
      <c r="X73" s="6">
        <f t="shared" si="92"/>
        <v>2</v>
      </c>
      <c r="Y73" s="6">
        <v>10</v>
      </c>
      <c r="Z73" s="6">
        <f t="shared" si="93"/>
        <v>2</v>
      </c>
      <c r="AA73" s="6">
        <v>14</v>
      </c>
      <c r="AB73" s="1">
        <f t="shared" si="94"/>
        <v>0</v>
      </c>
      <c r="AC73" s="1">
        <f t="shared" si="95"/>
        <v>79</v>
      </c>
      <c r="AD73" s="1">
        <f t="shared" si="96"/>
        <v>68</v>
      </c>
      <c r="AE73" s="1">
        <f t="shared" si="97"/>
        <v>0</v>
      </c>
      <c r="AF73" s="1">
        <f t="shared" si="98"/>
        <v>30</v>
      </c>
      <c r="AG73" s="1">
        <f t="shared" si="99"/>
        <v>0</v>
      </c>
      <c r="AH73" s="1">
        <f t="shared" si="100"/>
        <v>16</v>
      </c>
      <c r="AI73" s="9">
        <f t="shared" si="101"/>
        <v>193</v>
      </c>
      <c r="AK73" s="31" t="s">
        <v>57</v>
      </c>
      <c r="AL73" s="1">
        <v>16</v>
      </c>
    </row>
    <row r="74" spans="1:38" x14ac:dyDescent="0.25">
      <c r="A74" t="s">
        <v>29</v>
      </c>
      <c r="B74" s="4" t="s">
        <v>27</v>
      </c>
      <c r="C74" s="50" t="s">
        <v>114</v>
      </c>
      <c r="D74" s="10" t="s">
        <v>21</v>
      </c>
      <c r="E74" s="6">
        <f t="shared" si="81"/>
        <v>0</v>
      </c>
      <c r="F74" s="6">
        <v>14</v>
      </c>
      <c r="G74" s="6">
        <v>14</v>
      </c>
      <c r="H74" s="6">
        <f t="shared" si="103"/>
        <v>2</v>
      </c>
      <c r="I74" s="6">
        <v>2</v>
      </c>
      <c r="J74" s="6">
        <f t="shared" si="83"/>
        <v>2</v>
      </c>
      <c r="K74" s="6">
        <f t="shared" si="84"/>
        <v>2</v>
      </c>
      <c r="L74" s="1">
        <f t="shared" si="102"/>
        <v>0</v>
      </c>
      <c r="M74" s="1">
        <v>79</v>
      </c>
      <c r="N74" s="1">
        <v>68</v>
      </c>
      <c r="O74" s="1">
        <f t="shared" si="104"/>
        <v>0</v>
      </c>
      <c r="P74" s="1">
        <f t="shared" si="86"/>
        <v>0</v>
      </c>
      <c r="Q74" s="1">
        <f t="shared" si="87"/>
        <v>0</v>
      </c>
      <c r="R74" s="1">
        <f t="shared" si="105"/>
        <v>0</v>
      </c>
      <c r="S74" s="46">
        <f t="shared" si="88"/>
        <v>147</v>
      </c>
      <c r="U74" s="6">
        <f t="shared" si="89"/>
        <v>0</v>
      </c>
      <c r="V74" s="6">
        <f t="shared" si="90"/>
        <v>14</v>
      </c>
      <c r="W74" s="6">
        <f t="shared" si="91"/>
        <v>14</v>
      </c>
      <c r="X74" s="6">
        <f t="shared" si="92"/>
        <v>2</v>
      </c>
      <c r="Y74" s="6">
        <v>10</v>
      </c>
      <c r="Z74" s="6">
        <f t="shared" si="93"/>
        <v>2</v>
      </c>
      <c r="AA74" s="6">
        <v>14</v>
      </c>
      <c r="AB74" s="1">
        <f t="shared" si="94"/>
        <v>0</v>
      </c>
      <c r="AC74" s="1">
        <f t="shared" si="95"/>
        <v>79</v>
      </c>
      <c r="AD74" s="1">
        <f t="shared" si="96"/>
        <v>68</v>
      </c>
      <c r="AE74" s="1">
        <f t="shared" si="97"/>
        <v>0</v>
      </c>
      <c r="AF74" s="1">
        <f t="shared" si="98"/>
        <v>30</v>
      </c>
      <c r="AG74" s="1">
        <f t="shared" si="99"/>
        <v>0</v>
      </c>
      <c r="AH74" s="1">
        <f t="shared" si="100"/>
        <v>16</v>
      </c>
      <c r="AI74" s="9">
        <f t="shared" si="101"/>
        <v>193</v>
      </c>
    </row>
    <row r="75" spans="1:38" x14ac:dyDescent="0.25">
      <c r="A75" t="s">
        <v>32</v>
      </c>
      <c r="B75" s="4" t="s">
        <v>33</v>
      </c>
      <c r="C75" s="45" t="s">
        <v>109</v>
      </c>
      <c r="D75" s="16" t="s">
        <v>34</v>
      </c>
      <c r="E75" s="6">
        <f t="shared" si="81"/>
        <v>0</v>
      </c>
      <c r="F75" s="6">
        <f t="shared" ref="F75:F83" si="106">V59</f>
        <v>10</v>
      </c>
      <c r="G75" s="6">
        <f t="shared" si="82"/>
        <v>15</v>
      </c>
      <c r="H75" s="6">
        <f t="shared" si="103"/>
        <v>2</v>
      </c>
      <c r="I75" s="6">
        <v>2</v>
      </c>
      <c r="J75" s="6">
        <f t="shared" si="83"/>
        <v>7</v>
      </c>
      <c r="K75" s="6">
        <f t="shared" si="84"/>
        <v>2</v>
      </c>
      <c r="L75" s="1">
        <f t="shared" si="102"/>
        <v>0</v>
      </c>
      <c r="M75" s="1">
        <f t="shared" ref="M75:M83" si="107">AC59</f>
        <v>37</v>
      </c>
      <c r="N75" s="1">
        <f t="shared" si="85"/>
        <v>81</v>
      </c>
      <c r="O75" s="1">
        <f t="shared" si="104"/>
        <v>0</v>
      </c>
      <c r="P75" s="1">
        <f t="shared" si="86"/>
        <v>0</v>
      </c>
      <c r="Q75" s="1">
        <f t="shared" si="87"/>
        <v>16</v>
      </c>
      <c r="R75" s="1">
        <f t="shared" si="105"/>
        <v>0</v>
      </c>
      <c r="S75" s="46">
        <f t="shared" si="88"/>
        <v>134</v>
      </c>
      <c r="U75" s="6">
        <f t="shared" si="89"/>
        <v>0</v>
      </c>
      <c r="V75" s="6">
        <f t="shared" si="90"/>
        <v>10</v>
      </c>
      <c r="W75" s="6">
        <f t="shared" si="91"/>
        <v>15</v>
      </c>
      <c r="X75" s="6">
        <f t="shared" si="92"/>
        <v>2</v>
      </c>
      <c r="Y75" s="6">
        <v>10</v>
      </c>
      <c r="Z75" s="6">
        <f t="shared" si="93"/>
        <v>7</v>
      </c>
      <c r="AA75" s="6">
        <v>14</v>
      </c>
      <c r="AB75" s="1">
        <f t="shared" si="94"/>
        <v>0</v>
      </c>
      <c r="AC75" s="1">
        <f t="shared" si="95"/>
        <v>37</v>
      </c>
      <c r="AD75" s="1">
        <f t="shared" si="96"/>
        <v>81</v>
      </c>
      <c r="AE75" s="1">
        <f t="shared" si="97"/>
        <v>0</v>
      </c>
      <c r="AF75" s="1">
        <f t="shared" si="98"/>
        <v>30</v>
      </c>
      <c r="AG75" s="1">
        <f t="shared" si="99"/>
        <v>16</v>
      </c>
      <c r="AH75" s="1">
        <f t="shared" si="100"/>
        <v>16</v>
      </c>
      <c r="AI75" s="9">
        <f t="shared" si="101"/>
        <v>180</v>
      </c>
    </row>
    <row r="76" spans="1:38" x14ac:dyDescent="0.25">
      <c r="A76" t="s">
        <v>36</v>
      </c>
      <c r="B76" s="4" t="s">
        <v>33</v>
      </c>
      <c r="C76" s="45" t="s">
        <v>109</v>
      </c>
      <c r="D76" s="16" t="s">
        <v>34</v>
      </c>
      <c r="E76" s="6">
        <f t="shared" si="81"/>
        <v>0</v>
      </c>
      <c r="F76" s="6">
        <f t="shared" si="106"/>
        <v>10</v>
      </c>
      <c r="G76" s="6">
        <f t="shared" si="82"/>
        <v>15</v>
      </c>
      <c r="H76" s="6">
        <f t="shared" si="103"/>
        <v>2</v>
      </c>
      <c r="I76" s="6">
        <v>2</v>
      </c>
      <c r="J76" s="6">
        <f t="shared" si="83"/>
        <v>7</v>
      </c>
      <c r="K76" s="6">
        <f t="shared" si="84"/>
        <v>2</v>
      </c>
      <c r="L76" s="1">
        <f t="shared" si="102"/>
        <v>0</v>
      </c>
      <c r="M76" s="1">
        <f t="shared" si="107"/>
        <v>37</v>
      </c>
      <c r="N76" s="1">
        <f t="shared" si="85"/>
        <v>81</v>
      </c>
      <c r="O76" s="1">
        <f t="shared" si="104"/>
        <v>0</v>
      </c>
      <c r="P76" s="1">
        <f t="shared" si="86"/>
        <v>0</v>
      </c>
      <c r="Q76" s="1">
        <f t="shared" si="87"/>
        <v>16</v>
      </c>
      <c r="R76" s="1">
        <f t="shared" si="105"/>
        <v>0</v>
      </c>
      <c r="S76" s="46">
        <f t="shared" si="88"/>
        <v>134</v>
      </c>
      <c r="U76" s="6">
        <f t="shared" si="89"/>
        <v>0</v>
      </c>
      <c r="V76" s="6">
        <f t="shared" si="90"/>
        <v>10</v>
      </c>
      <c r="W76" s="6">
        <f t="shared" si="91"/>
        <v>15</v>
      </c>
      <c r="X76" s="6">
        <f t="shared" si="92"/>
        <v>2</v>
      </c>
      <c r="Y76" s="6">
        <v>10</v>
      </c>
      <c r="Z76" s="6">
        <f t="shared" si="93"/>
        <v>7</v>
      </c>
      <c r="AA76" s="6">
        <v>14</v>
      </c>
      <c r="AB76" s="1">
        <f t="shared" si="94"/>
        <v>0</v>
      </c>
      <c r="AC76" s="1">
        <f t="shared" si="95"/>
        <v>37</v>
      </c>
      <c r="AD76" s="1">
        <f t="shared" si="96"/>
        <v>81</v>
      </c>
      <c r="AE76" s="1">
        <f t="shared" si="97"/>
        <v>0</v>
      </c>
      <c r="AF76" s="1">
        <f t="shared" si="98"/>
        <v>30</v>
      </c>
      <c r="AG76" s="1">
        <f t="shared" si="99"/>
        <v>16</v>
      </c>
      <c r="AH76" s="1">
        <f t="shared" si="100"/>
        <v>16</v>
      </c>
      <c r="AI76" s="9">
        <f t="shared" si="101"/>
        <v>180</v>
      </c>
    </row>
    <row r="77" spans="1:38" x14ac:dyDescent="0.25">
      <c r="A77" t="s">
        <v>39</v>
      </c>
      <c r="B77" s="4" t="s">
        <v>112</v>
      </c>
      <c r="C77" s="49" t="s">
        <v>89</v>
      </c>
      <c r="D77" s="16" t="s">
        <v>34</v>
      </c>
      <c r="E77" s="6">
        <f t="shared" si="81"/>
        <v>0</v>
      </c>
      <c r="F77" s="6">
        <f t="shared" si="106"/>
        <v>2</v>
      </c>
      <c r="G77" s="6">
        <f t="shared" si="82"/>
        <v>14</v>
      </c>
      <c r="H77" s="6">
        <f t="shared" si="103"/>
        <v>4.5</v>
      </c>
      <c r="I77" s="6">
        <v>2</v>
      </c>
      <c r="J77" s="6">
        <f t="shared" si="83"/>
        <v>12.6</v>
      </c>
      <c r="K77" s="6">
        <f t="shared" si="84"/>
        <v>3</v>
      </c>
      <c r="L77" s="1">
        <f t="shared" si="102"/>
        <v>0</v>
      </c>
      <c r="M77" s="1">
        <f t="shared" si="107"/>
        <v>0</v>
      </c>
      <c r="N77" s="1">
        <f t="shared" si="85"/>
        <v>68</v>
      </c>
      <c r="O77" s="1">
        <f t="shared" si="104"/>
        <v>4.5</v>
      </c>
      <c r="P77" s="1">
        <f t="shared" si="86"/>
        <v>2</v>
      </c>
      <c r="Q77" s="1">
        <f t="shared" si="87"/>
        <v>55</v>
      </c>
      <c r="R77" s="1">
        <f t="shared" si="105"/>
        <v>0</v>
      </c>
      <c r="S77" s="46">
        <f>SUM(L77:R77)</f>
        <v>129.5</v>
      </c>
      <c r="U77" s="6">
        <f t="shared" si="89"/>
        <v>0</v>
      </c>
      <c r="V77" s="6">
        <f t="shared" si="90"/>
        <v>2</v>
      </c>
      <c r="W77" s="6">
        <f t="shared" si="91"/>
        <v>14</v>
      </c>
      <c r="X77" s="6">
        <f t="shared" si="92"/>
        <v>4.5</v>
      </c>
      <c r="Y77" s="6">
        <v>10.428571428571429</v>
      </c>
      <c r="Z77" s="6">
        <f t="shared" si="93"/>
        <v>12.6</v>
      </c>
      <c r="AA77" s="6">
        <v>14</v>
      </c>
      <c r="AB77" s="1">
        <f t="shared" si="94"/>
        <v>0</v>
      </c>
      <c r="AC77" s="1">
        <f t="shared" si="95"/>
        <v>0</v>
      </c>
      <c r="AD77" s="1">
        <f t="shared" si="96"/>
        <v>68</v>
      </c>
      <c r="AE77" s="1">
        <f t="shared" si="97"/>
        <v>4.5</v>
      </c>
      <c r="AF77" s="1">
        <f t="shared" si="98"/>
        <v>32</v>
      </c>
      <c r="AG77" s="1">
        <f t="shared" si="99"/>
        <v>55</v>
      </c>
      <c r="AH77" s="1">
        <f t="shared" si="100"/>
        <v>16</v>
      </c>
      <c r="AI77" s="9">
        <f>SUM(AB77:AH77)</f>
        <v>175.5</v>
      </c>
      <c r="AJ77" s="47"/>
    </row>
    <row r="78" spans="1:38" x14ac:dyDescent="0.25">
      <c r="A78" t="s">
        <v>40</v>
      </c>
      <c r="B78" s="4" t="s">
        <v>41</v>
      </c>
      <c r="C78" s="45" t="s">
        <v>111</v>
      </c>
      <c r="D78" s="32" t="s">
        <v>83</v>
      </c>
      <c r="E78" s="6">
        <f t="shared" si="81"/>
        <v>0</v>
      </c>
      <c r="F78" s="6">
        <f t="shared" si="106"/>
        <v>2</v>
      </c>
      <c r="G78" s="6">
        <f t="shared" si="82"/>
        <v>13.1</v>
      </c>
      <c r="H78" s="6">
        <f t="shared" si="103"/>
        <v>15</v>
      </c>
      <c r="I78" s="6">
        <v>2</v>
      </c>
      <c r="J78" s="6">
        <f t="shared" si="83"/>
        <v>2</v>
      </c>
      <c r="K78" s="6">
        <f t="shared" si="84"/>
        <v>2</v>
      </c>
      <c r="L78" s="1">
        <f t="shared" si="102"/>
        <v>0</v>
      </c>
      <c r="M78" s="1">
        <f t="shared" si="107"/>
        <v>0</v>
      </c>
      <c r="N78" s="1">
        <f t="shared" si="85"/>
        <v>59</v>
      </c>
      <c r="O78" s="1">
        <f t="shared" si="104"/>
        <v>55.5</v>
      </c>
      <c r="P78" s="1">
        <f t="shared" si="86"/>
        <v>0</v>
      </c>
      <c r="Q78" s="1">
        <f t="shared" si="87"/>
        <v>0</v>
      </c>
      <c r="R78" s="1">
        <f t="shared" si="105"/>
        <v>0</v>
      </c>
      <c r="S78" s="46">
        <f t="shared" ref="S78:S83" si="108">SUM(L78:R78)</f>
        <v>114.5</v>
      </c>
      <c r="U78" s="6">
        <f t="shared" si="89"/>
        <v>0</v>
      </c>
      <c r="V78" s="6">
        <f t="shared" si="90"/>
        <v>2</v>
      </c>
      <c r="W78" s="6">
        <f t="shared" si="91"/>
        <v>13.1</v>
      </c>
      <c r="X78" s="6">
        <f t="shared" si="92"/>
        <v>15</v>
      </c>
      <c r="Y78" s="6">
        <v>10</v>
      </c>
      <c r="Z78" s="6">
        <f t="shared" si="93"/>
        <v>2</v>
      </c>
      <c r="AA78" s="6">
        <v>14</v>
      </c>
      <c r="AB78" s="1">
        <f t="shared" si="94"/>
        <v>0</v>
      </c>
      <c r="AC78" s="1">
        <f t="shared" si="95"/>
        <v>0</v>
      </c>
      <c r="AD78" s="1">
        <f t="shared" si="96"/>
        <v>59</v>
      </c>
      <c r="AE78" s="1">
        <f t="shared" si="97"/>
        <v>55.5</v>
      </c>
      <c r="AF78" s="1">
        <f t="shared" si="98"/>
        <v>30</v>
      </c>
      <c r="AG78" s="1">
        <f t="shared" si="99"/>
        <v>0</v>
      </c>
      <c r="AH78" s="1">
        <f t="shared" si="100"/>
        <v>16</v>
      </c>
      <c r="AI78" s="9">
        <f t="shared" ref="AI78:AI83" si="109">SUM(AB78:AH78)</f>
        <v>160.5</v>
      </c>
    </row>
    <row r="79" spans="1:38" x14ac:dyDescent="0.25">
      <c r="A79" t="s">
        <v>44</v>
      </c>
      <c r="B79" s="4" t="s">
        <v>41</v>
      </c>
      <c r="C79" s="45" t="s">
        <v>111</v>
      </c>
      <c r="D79" s="32" t="s">
        <v>83</v>
      </c>
      <c r="E79" s="6">
        <f t="shared" si="81"/>
        <v>0</v>
      </c>
      <c r="F79" s="6">
        <f t="shared" si="106"/>
        <v>2</v>
      </c>
      <c r="G79" s="6">
        <f t="shared" si="82"/>
        <v>13.1</v>
      </c>
      <c r="H79" s="6">
        <f t="shared" si="103"/>
        <v>15</v>
      </c>
      <c r="I79" s="6">
        <v>2</v>
      </c>
      <c r="J79" s="6">
        <f t="shared" si="83"/>
        <v>2</v>
      </c>
      <c r="K79" s="6">
        <f t="shared" si="84"/>
        <v>2</v>
      </c>
      <c r="L79" s="1">
        <f t="shared" si="102"/>
        <v>0</v>
      </c>
      <c r="M79" s="1">
        <f t="shared" si="107"/>
        <v>0</v>
      </c>
      <c r="N79" s="1">
        <f t="shared" si="85"/>
        <v>59</v>
      </c>
      <c r="O79" s="1">
        <f t="shared" si="104"/>
        <v>55.5</v>
      </c>
      <c r="P79" s="1">
        <f t="shared" si="86"/>
        <v>0</v>
      </c>
      <c r="Q79" s="1">
        <f t="shared" si="87"/>
        <v>0</v>
      </c>
      <c r="R79" s="1">
        <f t="shared" si="105"/>
        <v>0</v>
      </c>
      <c r="S79" s="46">
        <f t="shared" si="108"/>
        <v>114.5</v>
      </c>
      <c r="U79" s="6">
        <f t="shared" si="89"/>
        <v>0</v>
      </c>
      <c r="V79" s="6">
        <f t="shared" si="90"/>
        <v>2</v>
      </c>
      <c r="W79" s="6">
        <f t="shared" si="91"/>
        <v>13.1</v>
      </c>
      <c r="X79" s="6">
        <f t="shared" si="92"/>
        <v>15</v>
      </c>
      <c r="Y79" s="6">
        <v>10</v>
      </c>
      <c r="Z79" s="6">
        <f t="shared" si="93"/>
        <v>2</v>
      </c>
      <c r="AA79" s="6">
        <v>14</v>
      </c>
      <c r="AB79" s="1">
        <f t="shared" si="94"/>
        <v>0</v>
      </c>
      <c r="AC79" s="1">
        <f t="shared" si="95"/>
        <v>0</v>
      </c>
      <c r="AD79" s="1">
        <f t="shared" si="96"/>
        <v>59</v>
      </c>
      <c r="AE79" s="1">
        <f t="shared" si="97"/>
        <v>55.5</v>
      </c>
      <c r="AF79" s="1">
        <f t="shared" si="98"/>
        <v>30</v>
      </c>
      <c r="AG79" s="1">
        <f t="shared" si="99"/>
        <v>0</v>
      </c>
      <c r="AH79" s="1">
        <f t="shared" si="100"/>
        <v>16</v>
      </c>
      <c r="AI79" s="9">
        <f t="shared" si="109"/>
        <v>160.5</v>
      </c>
    </row>
    <row r="80" spans="1:38" x14ac:dyDescent="0.25">
      <c r="A80" t="s">
        <v>45</v>
      </c>
      <c r="B80" s="4" t="s">
        <v>46</v>
      </c>
      <c r="C80" s="49" t="s">
        <v>85</v>
      </c>
      <c r="D80" s="15" t="s">
        <v>28</v>
      </c>
      <c r="E80" s="6">
        <f t="shared" si="81"/>
        <v>0</v>
      </c>
      <c r="F80" s="6">
        <f t="shared" si="106"/>
        <v>2</v>
      </c>
      <c r="G80" s="6">
        <f t="shared" si="82"/>
        <v>14</v>
      </c>
      <c r="H80" s="6">
        <f t="shared" si="103"/>
        <v>5</v>
      </c>
      <c r="I80" s="6">
        <f t="shared" ref="I80:I83" si="110">Y64</f>
        <v>7</v>
      </c>
      <c r="J80" s="6">
        <f t="shared" si="83"/>
        <v>13</v>
      </c>
      <c r="K80" s="6">
        <f t="shared" si="84"/>
        <v>0</v>
      </c>
      <c r="L80" s="1">
        <f t="shared" si="102"/>
        <v>0</v>
      </c>
      <c r="M80" s="1">
        <f t="shared" si="107"/>
        <v>0</v>
      </c>
      <c r="N80" s="1">
        <f t="shared" si="85"/>
        <v>68</v>
      </c>
      <c r="O80" s="1">
        <f t="shared" si="104"/>
        <v>5.5</v>
      </c>
      <c r="P80" s="1">
        <f t="shared" si="86"/>
        <v>14</v>
      </c>
      <c r="Q80" s="1">
        <f t="shared" si="87"/>
        <v>59</v>
      </c>
      <c r="R80" s="1">
        <f t="shared" si="105"/>
        <v>-2</v>
      </c>
      <c r="S80" s="46">
        <f t="shared" si="108"/>
        <v>144.5</v>
      </c>
      <c r="U80" s="6">
        <f t="shared" si="89"/>
        <v>0</v>
      </c>
      <c r="V80" s="6">
        <f t="shared" si="90"/>
        <v>2</v>
      </c>
      <c r="W80" s="6">
        <f t="shared" si="91"/>
        <v>14</v>
      </c>
      <c r="X80" s="6">
        <f t="shared" si="92"/>
        <v>5</v>
      </c>
      <c r="Y80" s="6">
        <v>12</v>
      </c>
      <c r="Z80" s="6">
        <f t="shared" si="93"/>
        <v>13</v>
      </c>
      <c r="AA80" s="6">
        <v>13</v>
      </c>
      <c r="AB80" s="1">
        <f t="shared" si="94"/>
        <v>0</v>
      </c>
      <c r="AC80" s="1">
        <f t="shared" si="95"/>
        <v>0</v>
      </c>
      <c r="AD80" s="1">
        <f t="shared" si="96"/>
        <v>68</v>
      </c>
      <c r="AE80" s="1">
        <f t="shared" si="97"/>
        <v>5.5</v>
      </c>
      <c r="AF80" s="1">
        <f t="shared" si="98"/>
        <v>44</v>
      </c>
      <c r="AG80" s="1">
        <f t="shared" si="99"/>
        <v>59</v>
      </c>
      <c r="AH80" s="1">
        <f t="shared" si="100"/>
        <v>14</v>
      </c>
      <c r="AI80" s="9">
        <f t="shared" si="109"/>
        <v>190.5</v>
      </c>
    </row>
    <row r="81" spans="1:36" x14ac:dyDescent="0.25">
      <c r="A81" t="s">
        <v>47</v>
      </c>
      <c r="B81" s="4" t="s">
        <v>46</v>
      </c>
      <c r="C81" s="49" t="s">
        <v>86</v>
      </c>
      <c r="D81" s="16" t="s">
        <v>34</v>
      </c>
      <c r="E81" s="6">
        <f t="shared" si="81"/>
        <v>0</v>
      </c>
      <c r="F81" s="6">
        <f t="shared" si="106"/>
        <v>3</v>
      </c>
      <c r="G81" s="6">
        <f t="shared" si="82"/>
        <v>13.7</v>
      </c>
      <c r="H81" s="6">
        <f t="shared" si="103"/>
        <v>5</v>
      </c>
      <c r="I81" s="6">
        <f t="shared" si="110"/>
        <v>6</v>
      </c>
      <c r="J81" s="6">
        <f t="shared" si="83"/>
        <v>13.090909090909092</v>
      </c>
      <c r="K81" s="6">
        <f t="shared" si="84"/>
        <v>1</v>
      </c>
      <c r="L81" s="1">
        <f t="shared" si="102"/>
        <v>0</v>
      </c>
      <c r="M81" s="1">
        <f t="shared" si="107"/>
        <v>3</v>
      </c>
      <c r="N81" s="1">
        <f t="shared" si="85"/>
        <v>65</v>
      </c>
      <c r="O81" s="1">
        <f t="shared" si="104"/>
        <v>5.5</v>
      </c>
      <c r="P81" s="1">
        <f t="shared" si="86"/>
        <v>10</v>
      </c>
      <c r="Q81" s="1">
        <f t="shared" si="87"/>
        <v>60</v>
      </c>
      <c r="R81" s="1">
        <f t="shared" si="105"/>
        <v>-1</v>
      </c>
      <c r="S81" s="46">
        <f t="shared" si="108"/>
        <v>142.5</v>
      </c>
      <c r="U81" s="6">
        <f t="shared" si="89"/>
        <v>0</v>
      </c>
      <c r="V81" s="6">
        <f t="shared" si="90"/>
        <v>3</v>
      </c>
      <c r="W81" s="6">
        <f t="shared" si="91"/>
        <v>13.7</v>
      </c>
      <c r="X81" s="6">
        <f t="shared" si="92"/>
        <v>5</v>
      </c>
      <c r="Y81" s="6">
        <v>11.4</v>
      </c>
      <c r="Z81" s="6">
        <f t="shared" si="93"/>
        <v>13.090909090909092</v>
      </c>
      <c r="AA81" s="6">
        <v>13.5</v>
      </c>
      <c r="AB81" s="1">
        <f t="shared" si="94"/>
        <v>0</v>
      </c>
      <c r="AC81" s="1">
        <f t="shared" si="95"/>
        <v>3</v>
      </c>
      <c r="AD81" s="1">
        <f t="shared" si="96"/>
        <v>65</v>
      </c>
      <c r="AE81" s="1">
        <f t="shared" si="97"/>
        <v>5.5</v>
      </c>
      <c r="AF81" s="1">
        <f t="shared" si="98"/>
        <v>40</v>
      </c>
      <c r="AG81" s="1">
        <f t="shared" si="99"/>
        <v>60</v>
      </c>
      <c r="AH81" s="1">
        <f t="shared" si="100"/>
        <v>15</v>
      </c>
      <c r="AI81" s="9">
        <f t="shared" si="109"/>
        <v>188.5</v>
      </c>
    </row>
    <row r="82" spans="1:36" x14ac:dyDescent="0.25">
      <c r="A82" t="s">
        <v>48</v>
      </c>
      <c r="B82" s="4" t="s">
        <v>46</v>
      </c>
      <c r="C82" s="49" t="s">
        <v>87</v>
      </c>
      <c r="D82" s="10" t="s">
        <v>21</v>
      </c>
      <c r="E82" s="6">
        <f t="shared" si="81"/>
        <v>0</v>
      </c>
      <c r="F82" s="6">
        <f t="shared" si="106"/>
        <v>3</v>
      </c>
      <c r="G82" s="6">
        <f t="shared" si="82"/>
        <v>12</v>
      </c>
      <c r="H82" s="6">
        <f t="shared" si="103"/>
        <v>5.8</v>
      </c>
      <c r="I82" s="6">
        <f t="shared" si="110"/>
        <v>4</v>
      </c>
      <c r="J82" s="6">
        <f t="shared" si="83"/>
        <v>13.727272727272727</v>
      </c>
      <c r="K82" s="6">
        <f t="shared" si="84"/>
        <v>1</v>
      </c>
      <c r="L82" s="1">
        <f t="shared" si="102"/>
        <v>0</v>
      </c>
      <c r="M82" s="1">
        <f t="shared" si="107"/>
        <v>3</v>
      </c>
      <c r="N82" s="1">
        <f t="shared" si="85"/>
        <v>48</v>
      </c>
      <c r="O82" s="1">
        <f t="shared" si="104"/>
        <v>7.5</v>
      </c>
      <c r="P82" s="1">
        <f t="shared" si="86"/>
        <v>4</v>
      </c>
      <c r="Q82" s="1">
        <f t="shared" si="87"/>
        <v>67</v>
      </c>
      <c r="R82" s="1">
        <f t="shared" si="105"/>
        <v>-1</v>
      </c>
      <c r="S82" s="46">
        <f t="shared" si="108"/>
        <v>128.5</v>
      </c>
      <c r="U82" s="6">
        <f t="shared" si="89"/>
        <v>0</v>
      </c>
      <c r="V82" s="6">
        <f t="shared" si="90"/>
        <v>3</v>
      </c>
      <c r="W82" s="6">
        <f t="shared" si="91"/>
        <v>12</v>
      </c>
      <c r="X82" s="6">
        <f t="shared" si="92"/>
        <v>5.8</v>
      </c>
      <c r="Y82" s="6">
        <f>10+4/7</f>
        <v>10.571428571428571</v>
      </c>
      <c r="Z82" s="6">
        <f t="shared" si="93"/>
        <v>13.727272727272727</v>
      </c>
      <c r="AA82" s="6">
        <v>13.5</v>
      </c>
      <c r="AB82" s="1">
        <f t="shared" si="94"/>
        <v>0</v>
      </c>
      <c r="AC82" s="1">
        <f t="shared" si="95"/>
        <v>3</v>
      </c>
      <c r="AD82" s="1">
        <f t="shared" si="96"/>
        <v>48</v>
      </c>
      <c r="AE82" s="1">
        <f t="shared" si="97"/>
        <v>7.5</v>
      </c>
      <c r="AF82" s="1">
        <f t="shared" si="98"/>
        <v>34</v>
      </c>
      <c r="AG82" s="1">
        <f t="shared" si="99"/>
        <v>67</v>
      </c>
      <c r="AH82" s="1">
        <f t="shared" si="100"/>
        <v>15</v>
      </c>
      <c r="AI82" s="9">
        <f t="shared" si="109"/>
        <v>174.5</v>
      </c>
      <c r="AJ82" s="48"/>
    </row>
    <row r="83" spans="1:36" x14ac:dyDescent="0.25">
      <c r="A83" t="s">
        <v>49</v>
      </c>
      <c r="B83" s="4" t="s">
        <v>46</v>
      </c>
      <c r="C83" s="49" t="s">
        <v>88</v>
      </c>
      <c r="D83" s="20"/>
      <c r="E83" s="6">
        <f t="shared" si="81"/>
        <v>0</v>
      </c>
      <c r="F83" s="6">
        <f t="shared" si="106"/>
        <v>4</v>
      </c>
      <c r="G83" s="6">
        <f t="shared" si="82"/>
        <v>13</v>
      </c>
      <c r="H83" s="6">
        <f t="shared" si="103"/>
        <v>6</v>
      </c>
      <c r="I83" s="6">
        <f t="shared" si="110"/>
        <v>5</v>
      </c>
      <c r="J83" s="6">
        <f t="shared" si="83"/>
        <v>12.9</v>
      </c>
      <c r="K83" s="6">
        <f t="shared" si="84"/>
        <v>4</v>
      </c>
      <c r="L83" s="1">
        <f t="shared" si="102"/>
        <v>0</v>
      </c>
      <c r="M83" s="1">
        <f t="shared" si="107"/>
        <v>6</v>
      </c>
      <c r="N83" s="1">
        <f t="shared" si="85"/>
        <v>58</v>
      </c>
      <c r="O83" s="1">
        <f t="shared" si="104"/>
        <v>8.5</v>
      </c>
      <c r="P83" s="1">
        <f t="shared" si="86"/>
        <v>7</v>
      </c>
      <c r="Q83" s="1">
        <f t="shared" si="87"/>
        <v>58</v>
      </c>
      <c r="R83" s="1">
        <f t="shared" si="105"/>
        <v>2</v>
      </c>
      <c r="S83" s="46">
        <f t="shared" si="108"/>
        <v>139.5</v>
      </c>
      <c r="U83" s="6">
        <f t="shared" si="89"/>
        <v>0</v>
      </c>
      <c r="V83" s="6">
        <f t="shared" si="90"/>
        <v>4</v>
      </c>
      <c r="W83" s="6">
        <f t="shared" si="91"/>
        <v>13</v>
      </c>
      <c r="X83" s="6">
        <f t="shared" si="92"/>
        <v>6</v>
      </c>
      <c r="Y83" s="6">
        <v>11</v>
      </c>
      <c r="Z83" s="6">
        <f t="shared" si="93"/>
        <v>12.9</v>
      </c>
      <c r="AA83" s="6">
        <v>15</v>
      </c>
      <c r="AB83" s="1">
        <f t="shared" si="94"/>
        <v>0</v>
      </c>
      <c r="AC83" s="1">
        <f t="shared" si="95"/>
        <v>6</v>
      </c>
      <c r="AD83" s="1">
        <f t="shared" si="96"/>
        <v>58</v>
      </c>
      <c r="AE83" s="1">
        <f t="shared" si="97"/>
        <v>8.5</v>
      </c>
      <c r="AF83" s="1">
        <f t="shared" si="98"/>
        <v>37</v>
      </c>
      <c r="AG83" s="1">
        <f t="shared" si="99"/>
        <v>58</v>
      </c>
      <c r="AH83" s="1">
        <f t="shared" si="100"/>
        <v>18</v>
      </c>
      <c r="AI83" s="9">
        <f t="shared" si="109"/>
        <v>185.5</v>
      </c>
      <c r="AJ83" s="47"/>
    </row>
  </sheetData>
  <conditionalFormatting sqref="E2:K15">
    <cfRule type="colorScale" priority="61">
      <colorScale>
        <cfvo type="min"/>
        <cfvo type="max"/>
        <color rgb="FFFCFCFF"/>
        <color rgb="FF63BE7B"/>
      </colorScale>
    </cfRule>
  </conditionalFormatting>
  <conditionalFormatting sqref="L2:R15">
    <cfRule type="colorScale" priority="62">
      <colorScale>
        <cfvo type="min"/>
        <cfvo type="max"/>
        <color rgb="FFFCFCFF"/>
        <color rgb="FF63BE7B"/>
      </colorScale>
    </cfRule>
  </conditionalFormatting>
  <conditionalFormatting sqref="S2:S15">
    <cfRule type="colorScale" priority="63">
      <colorScale>
        <cfvo type="min"/>
        <cfvo type="max"/>
        <color rgb="FFFCFCFF"/>
        <color rgb="FF63BE7B"/>
      </colorScale>
    </cfRule>
  </conditionalFormatting>
  <conditionalFormatting sqref="E18:K33">
    <cfRule type="colorScale" priority="58">
      <colorScale>
        <cfvo type="min"/>
        <cfvo type="max"/>
        <color rgb="FFFCFCFF"/>
        <color rgb="FF63BE7B"/>
      </colorScale>
    </cfRule>
  </conditionalFormatting>
  <conditionalFormatting sqref="L18:R33">
    <cfRule type="colorScale" priority="59">
      <colorScale>
        <cfvo type="min"/>
        <cfvo type="max"/>
        <color rgb="FFFCFCFF"/>
        <color rgb="FF63BE7B"/>
      </colorScale>
    </cfRule>
  </conditionalFormatting>
  <conditionalFormatting sqref="S18:S33">
    <cfRule type="colorScale" priority="60">
      <colorScale>
        <cfvo type="min"/>
        <cfvo type="max"/>
        <color rgb="FFFCFCFF"/>
        <color rgb="FF63BE7B"/>
      </colorScale>
    </cfRule>
  </conditionalFormatting>
  <conditionalFormatting sqref="U18:AA33">
    <cfRule type="colorScale" priority="31">
      <colorScale>
        <cfvo type="min"/>
        <cfvo type="max"/>
        <color rgb="FFFCFCFF"/>
        <color rgb="FF63BE7B"/>
      </colorScale>
    </cfRule>
  </conditionalFormatting>
  <conditionalFormatting sqref="AB18:AH33">
    <cfRule type="colorScale" priority="32">
      <colorScale>
        <cfvo type="min"/>
        <cfvo type="max"/>
        <color rgb="FFFCFCFF"/>
        <color rgb="FF63BE7B"/>
      </colorScale>
    </cfRule>
  </conditionalFormatting>
  <conditionalFormatting sqref="AI18:AI33">
    <cfRule type="colorScale" priority="33">
      <colorScale>
        <cfvo type="min"/>
        <cfvo type="max"/>
        <color rgb="FFFCFCFF"/>
        <color rgb="FF63BE7B"/>
      </colorScale>
    </cfRule>
  </conditionalFormatting>
  <conditionalFormatting sqref="E36:K51">
    <cfRule type="colorScale" priority="28">
      <colorScale>
        <cfvo type="min"/>
        <cfvo type="max"/>
        <color rgb="FFFCFCFF"/>
        <color rgb="FF63BE7B"/>
      </colorScale>
    </cfRule>
  </conditionalFormatting>
  <conditionalFormatting sqref="L36:R51">
    <cfRule type="colorScale" priority="29">
      <colorScale>
        <cfvo type="min"/>
        <cfvo type="max"/>
        <color rgb="FFFCFCFF"/>
        <color rgb="FF63BE7B"/>
      </colorScale>
    </cfRule>
  </conditionalFormatting>
  <conditionalFormatting sqref="S36:S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U36:AA51">
    <cfRule type="colorScale" priority="25">
      <colorScale>
        <cfvo type="min"/>
        <cfvo type="max"/>
        <color rgb="FFFCFCFF"/>
        <color rgb="FF63BE7B"/>
      </colorScale>
    </cfRule>
  </conditionalFormatting>
  <conditionalFormatting sqref="AB36:AH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I36:AI51">
    <cfRule type="colorScale" priority="27">
      <colorScale>
        <cfvo type="min"/>
        <cfvo type="max"/>
        <color rgb="FFFCFCFF"/>
        <color rgb="FF63BE7B"/>
      </colorScale>
    </cfRule>
  </conditionalFormatting>
  <conditionalFormatting sqref="E54:K67">
    <cfRule type="colorScale" priority="81">
      <colorScale>
        <cfvo type="min"/>
        <cfvo type="max"/>
        <color rgb="FFFCFCFF"/>
        <color rgb="FF63BE7B"/>
      </colorScale>
    </cfRule>
  </conditionalFormatting>
  <conditionalFormatting sqref="L54:R67">
    <cfRule type="colorScale" priority="83">
      <colorScale>
        <cfvo type="min"/>
        <cfvo type="max"/>
        <color rgb="FFFCFCFF"/>
        <color rgb="FF63BE7B"/>
      </colorScale>
    </cfRule>
  </conditionalFormatting>
  <conditionalFormatting sqref="S54:S67">
    <cfRule type="colorScale" priority="85">
      <colorScale>
        <cfvo type="min"/>
        <cfvo type="max"/>
        <color rgb="FFFCFCFF"/>
        <color rgb="FF63BE7B"/>
      </colorScale>
    </cfRule>
  </conditionalFormatting>
  <conditionalFormatting sqref="U54:AA67">
    <cfRule type="colorScale" priority="87">
      <colorScale>
        <cfvo type="min"/>
        <cfvo type="max"/>
        <color rgb="FFFCFCFF"/>
        <color rgb="FF63BE7B"/>
      </colorScale>
    </cfRule>
  </conditionalFormatting>
  <conditionalFormatting sqref="AB54:AH67">
    <cfRule type="colorScale" priority="89">
      <colorScale>
        <cfvo type="min"/>
        <cfvo type="max"/>
        <color rgb="FFFCFCFF"/>
        <color rgb="FF63BE7B"/>
      </colorScale>
    </cfRule>
  </conditionalFormatting>
  <conditionalFormatting sqref="AI54:AI67">
    <cfRule type="colorScale" priority="91">
      <colorScale>
        <cfvo type="min"/>
        <cfvo type="max"/>
        <color rgb="FFFCFCFF"/>
        <color rgb="FF63BE7B"/>
      </colorScale>
    </cfRule>
  </conditionalFormatting>
  <conditionalFormatting sqref="E70:K83">
    <cfRule type="colorScale" priority="1">
      <colorScale>
        <cfvo type="min"/>
        <cfvo type="max"/>
        <color rgb="FFFCFCFF"/>
        <color rgb="FF63BE7B"/>
      </colorScale>
    </cfRule>
  </conditionalFormatting>
  <conditionalFormatting sqref="L70:R83">
    <cfRule type="colorScale" priority="2">
      <colorScale>
        <cfvo type="min"/>
        <cfvo type="max"/>
        <color rgb="FFFCFCFF"/>
        <color rgb="FF63BE7B"/>
      </colorScale>
    </cfRule>
  </conditionalFormatting>
  <conditionalFormatting sqref="S70:S83">
    <cfRule type="colorScale" priority="3">
      <colorScale>
        <cfvo type="min"/>
        <cfvo type="max"/>
        <color rgb="FFFCFCFF"/>
        <color rgb="FF63BE7B"/>
      </colorScale>
    </cfRule>
  </conditionalFormatting>
  <conditionalFormatting sqref="U70:AA83">
    <cfRule type="colorScale" priority="4">
      <colorScale>
        <cfvo type="min"/>
        <cfvo type="max"/>
        <color rgb="FFFCFCFF"/>
        <color rgb="FF63BE7B"/>
      </colorScale>
    </cfRule>
  </conditionalFormatting>
  <conditionalFormatting sqref="AB70:AH83">
    <cfRule type="colorScale" priority="5">
      <colorScale>
        <cfvo type="min"/>
        <cfvo type="max"/>
        <color rgb="FFFCFCFF"/>
        <color rgb="FF63BE7B"/>
      </colorScale>
    </cfRule>
  </conditionalFormatting>
  <conditionalFormatting sqref="AI70:AI83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AQ96"/>
  <sheetViews>
    <sheetView topLeftCell="A25" zoomScaleNormal="100" workbookViewId="0">
      <selection activeCell="AL88" sqref="AL88"/>
    </sheetView>
  </sheetViews>
  <sheetFormatPr baseColWidth="10" defaultColWidth="9.140625" defaultRowHeight="15.75" x14ac:dyDescent="0.25"/>
  <cols>
    <col min="1" max="1" width="5.140625" bestFit="1" customWidth="1"/>
    <col min="2" max="2" width="8.85546875" bestFit="1" customWidth="1"/>
    <col min="3" max="3" width="10.7109375" bestFit="1" customWidth="1"/>
    <col min="4" max="11" width="4.57031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20" max="20" width="2.5703125" customWidth="1"/>
    <col min="21" max="21" width="5.140625" bestFit="1" customWidth="1"/>
    <col min="22" max="22" width="8.85546875" bestFit="1" customWidth="1"/>
    <col min="23" max="23" width="7.28515625" customWidth="1"/>
    <col min="24" max="25" width="4.5703125" bestFit="1" customWidth="1"/>
    <col min="26" max="26" width="5.85546875" bestFit="1" customWidth="1"/>
    <col min="27" max="29" width="4.5703125" bestFit="1" customWidth="1"/>
    <col min="30" max="30" width="6.85546875" customWidth="1"/>
    <col min="31" max="31" width="5.5703125" bestFit="1" customWidth="1"/>
    <col min="32" max="32" width="5.7109375" bestFit="1" customWidth="1"/>
    <col min="33" max="33" width="5.28515625" bestFit="1" customWidth="1"/>
    <col min="34" max="34" width="6.28515625" customWidth="1"/>
    <col min="35" max="35" width="5.42578125" bestFit="1" customWidth="1"/>
    <col min="36" max="37" width="5.7109375" bestFit="1" customWidth="1"/>
    <col min="39" max="39" width="5.140625" bestFit="1" customWidth="1"/>
    <col min="40" max="40" width="3.85546875" bestFit="1" customWidth="1"/>
    <col min="41" max="41" width="4.85546875" bestFit="1" customWidth="1"/>
    <col min="42" max="42" width="6" bestFit="1" customWidth="1"/>
    <col min="43" max="43" width="6.140625" style="21" bestFit="1" customWidth="1"/>
  </cols>
  <sheetData>
    <row r="1" spans="1:41" x14ac:dyDescent="0.25">
      <c r="B1" s="1"/>
      <c r="C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V1" s="68" t="s">
        <v>0</v>
      </c>
      <c r="W1" s="68"/>
      <c r="X1" s="68"/>
      <c r="Y1" s="68"/>
      <c r="Z1" s="68"/>
      <c r="AA1" s="68"/>
      <c r="AB1" s="68"/>
      <c r="AC1" s="68"/>
      <c r="AD1" s="68"/>
      <c r="AM1" s="2"/>
    </row>
    <row r="2" spans="1:41" x14ac:dyDescent="0.25">
      <c r="A2" s="3" t="s">
        <v>1</v>
      </c>
      <c r="B2" s="3" t="s">
        <v>2</v>
      </c>
      <c r="C2" s="3" t="s">
        <v>78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AM2" s="2"/>
    </row>
    <row r="3" spans="1:41" x14ac:dyDescent="0.25">
      <c r="A3" t="s">
        <v>19</v>
      </c>
      <c r="B3" s="4" t="s">
        <v>20</v>
      </c>
      <c r="C3" s="4"/>
      <c r="D3" s="5" t="s">
        <v>21</v>
      </c>
      <c r="E3" s="6">
        <v>16</v>
      </c>
      <c r="F3" s="7">
        <v>12</v>
      </c>
      <c r="G3" s="6">
        <v>0</v>
      </c>
      <c r="H3" s="7">
        <v>0</v>
      </c>
      <c r="I3" s="6">
        <v>7</v>
      </c>
      <c r="J3" s="7">
        <v>0</v>
      </c>
      <c r="K3" s="6">
        <v>19</v>
      </c>
      <c r="L3" s="1">
        <v>62</v>
      </c>
      <c r="M3" s="1">
        <v>56</v>
      </c>
      <c r="N3" s="1">
        <v>0</v>
      </c>
      <c r="O3" s="8">
        <v>0</v>
      </c>
      <c r="P3" s="8">
        <v>14</v>
      </c>
      <c r="Q3" s="8">
        <v>0</v>
      </c>
      <c r="R3" s="8">
        <v>33</v>
      </c>
      <c r="S3" s="9">
        <f>SUM(L3:R3)</f>
        <v>165</v>
      </c>
      <c r="AM3" s="2"/>
    </row>
    <row r="4" spans="1:41" x14ac:dyDescent="0.25">
      <c r="A4" t="s">
        <v>22</v>
      </c>
      <c r="B4" s="4" t="s">
        <v>23</v>
      </c>
      <c r="C4" s="4"/>
      <c r="D4" s="10" t="s">
        <v>21</v>
      </c>
      <c r="E4" s="11">
        <v>0</v>
      </c>
      <c r="F4" s="12">
        <v>15</v>
      </c>
      <c r="G4" s="11">
        <v>2</v>
      </c>
      <c r="H4" s="12">
        <v>15</v>
      </c>
      <c r="I4" s="11">
        <v>7</v>
      </c>
      <c r="J4" s="12">
        <v>2</v>
      </c>
      <c r="K4" s="11">
        <v>14</v>
      </c>
      <c r="L4" s="1">
        <v>0</v>
      </c>
      <c r="M4" s="1">
        <v>95</v>
      </c>
      <c r="N4" s="1">
        <v>0</v>
      </c>
      <c r="O4" s="1">
        <v>55.5</v>
      </c>
      <c r="P4" s="1">
        <v>43</v>
      </c>
      <c r="Q4" s="1">
        <v>0</v>
      </c>
      <c r="R4" s="1">
        <v>16</v>
      </c>
      <c r="S4" s="9">
        <f t="shared" ref="S4:S13" si="0">SUM(L4:R4)</f>
        <v>209.5</v>
      </c>
      <c r="W4" s="13" t="s">
        <v>24</v>
      </c>
      <c r="X4" s="14"/>
      <c r="Y4" s="14"/>
      <c r="AM4" s="2"/>
    </row>
    <row r="5" spans="1:41" x14ac:dyDescent="0.25">
      <c r="A5" t="s">
        <v>25</v>
      </c>
      <c r="B5" s="4" t="s">
        <v>23</v>
      </c>
      <c r="C5" s="4"/>
      <c r="D5" s="10" t="s">
        <v>21</v>
      </c>
      <c r="E5" s="11">
        <v>0</v>
      </c>
      <c r="F5" s="12">
        <v>14</v>
      </c>
      <c r="G5" s="11">
        <v>2</v>
      </c>
      <c r="H5" s="12">
        <v>15</v>
      </c>
      <c r="I5" s="11">
        <v>7</v>
      </c>
      <c r="J5" s="12">
        <v>2</v>
      </c>
      <c r="K5" s="11">
        <v>19</v>
      </c>
      <c r="L5" s="1">
        <v>0</v>
      </c>
      <c r="M5" s="1">
        <v>79</v>
      </c>
      <c r="N5" s="1">
        <v>0</v>
      </c>
      <c r="O5" s="1">
        <v>55.5</v>
      </c>
      <c r="P5" s="1">
        <v>43</v>
      </c>
      <c r="Q5" s="1">
        <v>0</v>
      </c>
      <c r="R5" s="1">
        <v>33</v>
      </c>
      <c r="S5" s="9">
        <f t="shared" si="0"/>
        <v>210.5</v>
      </c>
      <c r="W5" t="s">
        <v>74</v>
      </c>
      <c r="AH5" t="s">
        <v>58</v>
      </c>
      <c r="AM5" s="2"/>
    </row>
    <row r="6" spans="1:41" x14ac:dyDescent="0.25">
      <c r="A6" t="s">
        <v>26</v>
      </c>
      <c r="B6" s="4" t="s">
        <v>27</v>
      </c>
      <c r="C6" s="4"/>
      <c r="D6" s="15" t="s">
        <v>28</v>
      </c>
      <c r="E6" s="11">
        <v>0</v>
      </c>
      <c r="F6" s="12">
        <v>16</v>
      </c>
      <c r="G6" s="11">
        <v>13</v>
      </c>
      <c r="H6" s="12">
        <v>2</v>
      </c>
      <c r="I6" s="11">
        <v>2</v>
      </c>
      <c r="J6" s="12">
        <v>2</v>
      </c>
      <c r="K6" s="11">
        <v>19</v>
      </c>
      <c r="L6" s="1">
        <v>0</v>
      </c>
      <c r="M6" s="1">
        <v>113</v>
      </c>
      <c r="N6" s="1">
        <v>58</v>
      </c>
      <c r="O6" s="1">
        <v>0</v>
      </c>
      <c r="P6" s="1">
        <v>0</v>
      </c>
      <c r="Q6" s="1">
        <v>0</v>
      </c>
      <c r="R6" s="1">
        <v>33</v>
      </c>
      <c r="S6" s="9">
        <f t="shared" si="0"/>
        <v>204</v>
      </c>
      <c r="AH6" t="s">
        <v>59</v>
      </c>
      <c r="AM6" s="2"/>
    </row>
    <row r="7" spans="1:41" x14ac:dyDescent="0.25">
      <c r="A7" t="s">
        <v>29</v>
      </c>
      <c r="B7" s="4" t="s">
        <v>27</v>
      </c>
      <c r="C7" s="4"/>
      <c r="D7" s="10" t="s">
        <v>21</v>
      </c>
      <c r="E7" s="11">
        <v>0</v>
      </c>
      <c r="F7" s="12">
        <v>15.5</v>
      </c>
      <c r="G7" s="11">
        <v>13</v>
      </c>
      <c r="H7" s="12">
        <v>2</v>
      </c>
      <c r="I7" s="11">
        <v>7</v>
      </c>
      <c r="J7" s="12">
        <v>2</v>
      </c>
      <c r="K7" s="11">
        <v>19</v>
      </c>
      <c r="L7" s="1">
        <v>0</v>
      </c>
      <c r="M7" s="1">
        <f>95+9</f>
        <v>104</v>
      </c>
      <c r="N7" s="1">
        <v>58</v>
      </c>
      <c r="O7" s="1">
        <v>0</v>
      </c>
      <c r="P7" s="1">
        <v>14</v>
      </c>
      <c r="Q7" s="1">
        <v>0</v>
      </c>
      <c r="R7" s="1">
        <v>33</v>
      </c>
      <c r="S7" s="9">
        <f t="shared" si="0"/>
        <v>209</v>
      </c>
      <c r="W7" t="s">
        <v>30</v>
      </c>
      <c r="Z7" t="s">
        <v>31</v>
      </c>
      <c r="AB7">
        <v>6</v>
      </c>
      <c r="AM7" s="2"/>
    </row>
    <row r="8" spans="1:41" x14ac:dyDescent="0.25">
      <c r="A8" t="s">
        <v>32</v>
      </c>
      <c r="B8" s="4" t="s">
        <v>33</v>
      </c>
      <c r="C8" s="4"/>
      <c r="D8" s="16" t="s">
        <v>34</v>
      </c>
      <c r="E8" s="11">
        <v>0</v>
      </c>
      <c r="F8" s="12">
        <v>11</v>
      </c>
      <c r="G8" s="11">
        <v>15</v>
      </c>
      <c r="H8" s="12">
        <v>2</v>
      </c>
      <c r="I8" s="11">
        <v>12</v>
      </c>
      <c r="J8" s="12">
        <v>7</v>
      </c>
      <c r="K8" s="11">
        <v>14</v>
      </c>
      <c r="L8" s="1">
        <v>0</v>
      </c>
      <c r="M8" s="1">
        <v>46</v>
      </c>
      <c r="N8" s="1">
        <v>81</v>
      </c>
      <c r="O8" s="1">
        <v>0</v>
      </c>
      <c r="P8" s="1">
        <v>43</v>
      </c>
      <c r="Q8" s="1">
        <v>16</v>
      </c>
      <c r="R8" s="1">
        <v>16</v>
      </c>
      <c r="S8" s="9">
        <f t="shared" si="0"/>
        <v>202</v>
      </c>
      <c r="W8" t="s">
        <v>35</v>
      </c>
      <c r="Z8" t="s">
        <v>31</v>
      </c>
      <c r="AB8">
        <v>13</v>
      </c>
      <c r="AM8" s="2"/>
    </row>
    <row r="9" spans="1:41" x14ac:dyDescent="0.25">
      <c r="A9" t="s">
        <v>36</v>
      </c>
      <c r="B9" s="4" t="s">
        <v>33</v>
      </c>
      <c r="C9" s="4"/>
      <c r="D9" s="16" t="s">
        <v>34</v>
      </c>
      <c r="E9" s="11">
        <v>0</v>
      </c>
      <c r="F9" s="12">
        <v>11</v>
      </c>
      <c r="G9" s="11">
        <v>15</v>
      </c>
      <c r="H9" s="12">
        <v>2</v>
      </c>
      <c r="I9" s="11">
        <v>12</v>
      </c>
      <c r="J9" s="12">
        <v>7</v>
      </c>
      <c r="K9" s="11">
        <v>14</v>
      </c>
      <c r="L9" s="1">
        <v>0</v>
      </c>
      <c r="M9" s="1">
        <v>46</v>
      </c>
      <c r="N9" s="1">
        <v>81</v>
      </c>
      <c r="O9" s="1">
        <v>0</v>
      </c>
      <c r="P9" s="1">
        <v>43</v>
      </c>
      <c r="Q9" s="1">
        <v>16</v>
      </c>
      <c r="R9" s="1">
        <v>16</v>
      </c>
      <c r="S9" s="9">
        <f t="shared" si="0"/>
        <v>202</v>
      </c>
      <c r="W9" t="s">
        <v>37</v>
      </c>
      <c r="Z9" t="s">
        <v>31</v>
      </c>
      <c r="AB9">
        <v>13</v>
      </c>
      <c r="AD9" t="s">
        <v>38</v>
      </c>
      <c r="AM9" s="2"/>
    </row>
    <row r="10" spans="1:41" x14ac:dyDescent="0.25">
      <c r="A10" t="s">
        <v>39</v>
      </c>
      <c r="B10" s="4" t="s">
        <v>33</v>
      </c>
      <c r="C10" s="4"/>
      <c r="D10" s="16" t="s">
        <v>34</v>
      </c>
      <c r="E10" s="11">
        <v>0</v>
      </c>
      <c r="F10" s="12">
        <v>11</v>
      </c>
      <c r="G10" s="11">
        <v>15</v>
      </c>
      <c r="H10" s="12">
        <v>2</v>
      </c>
      <c r="I10" s="11">
        <v>12</v>
      </c>
      <c r="J10" s="12">
        <v>7</v>
      </c>
      <c r="K10" s="11">
        <v>14</v>
      </c>
      <c r="L10" s="1">
        <v>0</v>
      </c>
      <c r="M10" s="1">
        <v>46</v>
      </c>
      <c r="N10" s="1">
        <v>81</v>
      </c>
      <c r="O10" s="1">
        <v>0</v>
      </c>
      <c r="P10" s="1">
        <v>43</v>
      </c>
      <c r="Q10" s="1">
        <v>16</v>
      </c>
      <c r="R10" s="1">
        <v>16</v>
      </c>
      <c r="S10" s="9">
        <f t="shared" si="0"/>
        <v>202</v>
      </c>
      <c r="W10" t="s">
        <v>42</v>
      </c>
      <c r="AD10" t="s">
        <v>43</v>
      </c>
      <c r="AM10" s="2"/>
    </row>
    <row r="11" spans="1:41" x14ac:dyDescent="0.25">
      <c r="A11" t="s">
        <v>40</v>
      </c>
      <c r="B11" s="4" t="s">
        <v>41</v>
      </c>
      <c r="C11" s="4"/>
      <c r="D11" s="16" t="s">
        <v>34</v>
      </c>
      <c r="E11" s="11">
        <v>0</v>
      </c>
      <c r="F11" s="12">
        <v>2</v>
      </c>
      <c r="G11" s="11">
        <v>13</v>
      </c>
      <c r="H11" s="12">
        <v>15</v>
      </c>
      <c r="I11" s="11">
        <v>10</v>
      </c>
      <c r="J11" s="12">
        <v>7</v>
      </c>
      <c r="K11" s="11">
        <v>14</v>
      </c>
      <c r="L11" s="1">
        <v>0</v>
      </c>
      <c r="M11" s="1">
        <v>0</v>
      </c>
      <c r="N11" s="1">
        <v>58</v>
      </c>
      <c r="O11" s="1">
        <v>55.5</v>
      </c>
      <c r="P11" s="1">
        <v>29</v>
      </c>
      <c r="Q11" s="1">
        <v>16</v>
      </c>
      <c r="R11" s="1">
        <v>16</v>
      </c>
      <c r="S11" s="9">
        <f t="shared" si="0"/>
        <v>174.5</v>
      </c>
      <c r="AM11" s="2"/>
    </row>
    <row r="12" spans="1:41" x14ac:dyDescent="0.25">
      <c r="A12" t="s">
        <v>44</v>
      </c>
      <c r="B12" s="4" t="s">
        <v>41</v>
      </c>
      <c r="C12" s="4"/>
      <c r="D12" s="16" t="s">
        <v>34</v>
      </c>
      <c r="E12" s="6">
        <v>0</v>
      </c>
      <c r="F12" s="7">
        <v>2</v>
      </c>
      <c r="G12" s="6">
        <v>13</v>
      </c>
      <c r="H12" s="7">
        <v>15</v>
      </c>
      <c r="I12" s="6">
        <v>10</v>
      </c>
      <c r="J12" s="7">
        <v>7</v>
      </c>
      <c r="K12" s="6">
        <v>14</v>
      </c>
      <c r="L12" s="1">
        <v>0</v>
      </c>
      <c r="M12" s="1">
        <v>0</v>
      </c>
      <c r="N12" s="1">
        <v>58</v>
      </c>
      <c r="O12" s="1">
        <v>55.5</v>
      </c>
      <c r="P12" s="1">
        <v>29</v>
      </c>
      <c r="Q12" s="1">
        <v>16</v>
      </c>
      <c r="R12" s="1">
        <v>16</v>
      </c>
      <c r="S12" s="9">
        <f t="shared" si="0"/>
        <v>174.5</v>
      </c>
      <c r="AJ12" t="s">
        <v>57</v>
      </c>
      <c r="AK12" t="s">
        <v>81</v>
      </c>
      <c r="AL12" t="s">
        <v>55</v>
      </c>
      <c r="AM12" s="2" t="s">
        <v>23</v>
      </c>
      <c r="AN12" t="s">
        <v>82</v>
      </c>
      <c r="AO12" t="s">
        <v>54</v>
      </c>
    </row>
    <row r="13" spans="1:41" x14ac:dyDescent="0.25">
      <c r="A13" t="s">
        <v>45</v>
      </c>
      <c r="B13" s="4" t="s">
        <v>46</v>
      </c>
      <c r="C13" s="4"/>
      <c r="D13" s="16" t="s">
        <v>34</v>
      </c>
      <c r="E13" s="6">
        <v>0</v>
      </c>
      <c r="F13" s="12">
        <v>2</v>
      </c>
      <c r="G13" s="11">
        <v>13</v>
      </c>
      <c r="H13" s="12">
        <v>7</v>
      </c>
      <c r="I13" s="11">
        <v>14</v>
      </c>
      <c r="J13" s="12">
        <v>13</v>
      </c>
      <c r="K13" s="11">
        <v>14</v>
      </c>
      <c r="L13" s="1">
        <v>0</v>
      </c>
      <c r="M13" s="1">
        <v>0</v>
      </c>
      <c r="N13" s="1">
        <v>58</v>
      </c>
      <c r="O13" s="1">
        <v>10.5</v>
      </c>
      <c r="P13" s="1">
        <v>62</v>
      </c>
      <c r="Q13" s="1">
        <v>59</v>
      </c>
      <c r="R13" s="1">
        <v>16</v>
      </c>
      <c r="S13" s="9">
        <f t="shared" si="0"/>
        <v>205.5</v>
      </c>
      <c r="AF13">
        <v>1991</v>
      </c>
      <c r="AG13">
        <v>2185</v>
      </c>
      <c r="AH13">
        <f>AG13-AF13</f>
        <v>194</v>
      </c>
      <c r="AI13">
        <f>AH13/7</f>
        <v>27.714285714285715</v>
      </c>
      <c r="AJ13">
        <v>4</v>
      </c>
      <c r="AK13">
        <v>3</v>
      </c>
      <c r="AL13">
        <v>-6</v>
      </c>
      <c r="AM13" s="2">
        <v>0</v>
      </c>
      <c r="AN13">
        <v>-3</v>
      </c>
      <c r="AO13">
        <v>9</v>
      </c>
    </row>
    <row r="14" spans="1:41" x14ac:dyDescent="0.25">
      <c r="A14" t="s">
        <v>47</v>
      </c>
      <c r="B14" s="4" t="s">
        <v>46</v>
      </c>
      <c r="C14" s="4"/>
      <c r="D14" s="16" t="s">
        <v>34</v>
      </c>
      <c r="E14" s="11">
        <v>0</v>
      </c>
      <c r="F14" s="12">
        <v>2</v>
      </c>
      <c r="G14" s="11">
        <v>13</v>
      </c>
      <c r="H14" s="12">
        <v>7</v>
      </c>
      <c r="I14" s="11">
        <v>14</v>
      </c>
      <c r="J14" s="12">
        <v>13</v>
      </c>
      <c r="K14" s="11">
        <v>14</v>
      </c>
      <c r="L14" s="1">
        <v>0</v>
      </c>
      <c r="M14" s="1">
        <v>0</v>
      </c>
      <c r="N14" s="1">
        <v>58</v>
      </c>
      <c r="O14" s="1">
        <v>10.5</v>
      </c>
      <c r="P14" s="1">
        <v>62</v>
      </c>
      <c r="Q14" s="1">
        <v>59</v>
      </c>
      <c r="R14" s="1">
        <v>16</v>
      </c>
      <c r="S14" s="9">
        <f>SUM(L14:R14)</f>
        <v>205.5</v>
      </c>
      <c r="AJ14">
        <f>AI13-AJ13</f>
        <v>23.714285714285715</v>
      </c>
      <c r="AK14">
        <f>AJ14-AK13</f>
        <v>20.714285714285715</v>
      </c>
      <c r="AM14" s="2"/>
      <c r="AN14" s="17"/>
      <c r="AO14" s="17"/>
    </row>
    <row r="15" spans="1:41" x14ac:dyDescent="0.25">
      <c r="A15" t="s">
        <v>48</v>
      </c>
      <c r="B15" s="4" t="s">
        <v>46</v>
      </c>
      <c r="C15" s="4"/>
      <c r="D15" s="16" t="s">
        <v>34</v>
      </c>
      <c r="E15" s="11">
        <v>0</v>
      </c>
      <c r="F15" s="12">
        <v>2</v>
      </c>
      <c r="G15" s="11">
        <v>13</v>
      </c>
      <c r="H15" s="12">
        <v>7</v>
      </c>
      <c r="I15" s="11">
        <v>14</v>
      </c>
      <c r="J15" s="12">
        <v>13</v>
      </c>
      <c r="K15" s="11">
        <v>14</v>
      </c>
      <c r="L15" s="1">
        <v>0</v>
      </c>
      <c r="M15" s="1">
        <v>0</v>
      </c>
      <c r="N15" s="1">
        <v>58</v>
      </c>
      <c r="O15" s="1">
        <v>10.5</v>
      </c>
      <c r="P15" s="1">
        <v>62</v>
      </c>
      <c r="Q15" s="1">
        <v>59</v>
      </c>
      <c r="R15" s="1">
        <v>16</v>
      </c>
      <c r="S15" s="9">
        <f t="shared" ref="S15:S16" si="1">SUM(L15:R15)</f>
        <v>205.5</v>
      </c>
      <c r="AM15" s="2"/>
      <c r="AO15" s="17"/>
    </row>
    <row r="16" spans="1:41" x14ac:dyDescent="0.25">
      <c r="A16" t="s">
        <v>49</v>
      </c>
      <c r="B16" s="4" t="s">
        <v>46</v>
      </c>
      <c r="C16" s="4"/>
      <c r="D16" s="15" t="s">
        <v>28</v>
      </c>
      <c r="E16" s="11">
        <v>0</v>
      </c>
      <c r="F16" s="12">
        <v>2</v>
      </c>
      <c r="G16" s="11">
        <v>14.5</v>
      </c>
      <c r="H16" s="12">
        <v>7</v>
      </c>
      <c r="I16" s="11">
        <v>13</v>
      </c>
      <c r="J16" s="12">
        <v>13</v>
      </c>
      <c r="K16" s="11">
        <v>14</v>
      </c>
      <c r="L16" s="1">
        <v>0</v>
      </c>
      <c r="M16" s="1">
        <v>0</v>
      </c>
      <c r="N16" s="1">
        <f>68+13/2</f>
        <v>74.5</v>
      </c>
      <c r="O16" s="1">
        <v>10.5</v>
      </c>
      <c r="P16" s="1">
        <v>52</v>
      </c>
      <c r="Q16" s="1">
        <v>59</v>
      </c>
      <c r="R16" s="1">
        <v>16</v>
      </c>
      <c r="S16" s="9">
        <f t="shared" si="1"/>
        <v>212</v>
      </c>
      <c r="AM16" s="2"/>
    </row>
    <row r="17" spans="1:43" x14ac:dyDescent="0.25">
      <c r="B17" s="1"/>
      <c r="C17" s="1"/>
      <c r="AM17" s="2"/>
    </row>
    <row r="18" spans="1:43" x14ac:dyDescent="0.25">
      <c r="A18" s="3" t="s">
        <v>1</v>
      </c>
      <c r="B18" s="3" t="s">
        <v>2</v>
      </c>
      <c r="C18" s="3" t="s">
        <v>78</v>
      </c>
      <c r="D18" s="3" t="s">
        <v>3</v>
      </c>
      <c r="E18" s="3" t="s">
        <v>4</v>
      </c>
      <c r="F18" s="3" t="s">
        <v>5</v>
      </c>
      <c r="G18" s="3" t="s">
        <v>6</v>
      </c>
      <c r="H18" s="3" t="s">
        <v>7</v>
      </c>
      <c r="I18" s="3" t="s">
        <v>8</v>
      </c>
      <c r="J18" s="3" t="s">
        <v>9</v>
      </c>
      <c r="K18" s="3" t="s">
        <v>10</v>
      </c>
      <c r="L18" s="3" t="s">
        <v>11</v>
      </c>
      <c r="M18" s="3" t="s">
        <v>12</v>
      </c>
      <c r="N18" s="3" t="s">
        <v>13</v>
      </c>
      <c r="O18" s="3" t="s">
        <v>14</v>
      </c>
      <c r="P18" s="3" t="s">
        <v>15</v>
      </c>
      <c r="Q18" s="3" t="s">
        <v>16</v>
      </c>
      <c r="R18" s="3" t="s">
        <v>17</v>
      </c>
      <c r="S18" s="3" t="s">
        <v>18</v>
      </c>
      <c r="U18" s="3" t="s">
        <v>1</v>
      </c>
      <c r="V18" s="3" t="s">
        <v>2</v>
      </c>
      <c r="W18" s="3" t="s">
        <v>3</v>
      </c>
      <c r="X18" s="3" t="s">
        <v>4</v>
      </c>
      <c r="Y18" s="3" t="s">
        <v>5</v>
      </c>
      <c r="Z18" s="3" t="s">
        <v>6</v>
      </c>
      <c r="AA18" s="3" t="s">
        <v>7</v>
      </c>
      <c r="AB18" s="3" t="s">
        <v>8</v>
      </c>
      <c r="AC18" s="3" t="s">
        <v>9</v>
      </c>
      <c r="AD18" s="3" t="s">
        <v>10</v>
      </c>
      <c r="AE18" s="3" t="s">
        <v>11</v>
      </c>
      <c r="AF18" s="3" t="s">
        <v>12</v>
      </c>
      <c r="AG18" s="3" t="s">
        <v>13</v>
      </c>
      <c r="AH18" s="3" t="s">
        <v>14</v>
      </c>
      <c r="AI18" s="3" t="s">
        <v>15</v>
      </c>
      <c r="AJ18" s="3" t="s">
        <v>16</v>
      </c>
      <c r="AK18" s="3" t="s">
        <v>17</v>
      </c>
      <c r="AL18" s="3" t="s">
        <v>18</v>
      </c>
      <c r="AM18" s="2"/>
    </row>
    <row r="19" spans="1:43" x14ac:dyDescent="0.25">
      <c r="A19" t="s">
        <v>19</v>
      </c>
      <c r="B19" s="4" t="s">
        <v>20</v>
      </c>
      <c r="C19" s="4"/>
      <c r="D19" s="5" t="s">
        <v>21</v>
      </c>
      <c r="E19" s="6">
        <v>2</v>
      </c>
      <c r="F19" s="7">
        <v>2</v>
      </c>
      <c r="G19" s="6">
        <v>0</v>
      </c>
      <c r="H19" s="7">
        <v>0</v>
      </c>
      <c r="I19" s="6">
        <v>0</v>
      </c>
      <c r="J19" s="7">
        <v>0</v>
      </c>
      <c r="K19" s="6">
        <v>2</v>
      </c>
      <c r="L19" s="1">
        <v>0</v>
      </c>
      <c r="M19" s="1">
        <v>0</v>
      </c>
      <c r="N19" s="1">
        <v>0</v>
      </c>
      <c r="O19" s="8">
        <v>0</v>
      </c>
      <c r="P19" s="8">
        <v>0</v>
      </c>
      <c r="Q19" s="8">
        <v>0</v>
      </c>
      <c r="R19" s="8">
        <v>0</v>
      </c>
      <c r="S19" s="9">
        <f>SUM(L19:R19)</f>
        <v>0</v>
      </c>
      <c r="U19" t="s">
        <v>19</v>
      </c>
      <c r="V19" s="4" t="s">
        <v>20</v>
      </c>
      <c r="W19" s="5" t="str">
        <f>D19</f>
        <v>IMP</v>
      </c>
      <c r="X19" s="6">
        <f t="shared" ref="X19:AK32" si="2">E19</f>
        <v>2</v>
      </c>
      <c r="Y19" s="6">
        <f t="shared" si="2"/>
        <v>2</v>
      </c>
      <c r="Z19" s="6">
        <f t="shared" si="2"/>
        <v>0</v>
      </c>
      <c r="AA19" s="6">
        <f t="shared" si="2"/>
        <v>0</v>
      </c>
      <c r="AB19" s="6">
        <f t="shared" si="2"/>
        <v>0</v>
      </c>
      <c r="AC19" s="6">
        <f t="shared" si="2"/>
        <v>0</v>
      </c>
      <c r="AD19" s="6">
        <f t="shared" si="2"/>
        <v>2</v>
      </c>
      <c r="AE19" s="1">
        <f t="shared" si="2"/>
        <v>0</v>
      </c>
      <c r="AF19" s="1">
        <f t="shared" si="2"/>
        <v>0</v>
      </c>
      <c r="AG19" s="1">
        <f t="shared" si="2"/>
        <v>0</v>
      </c>
      <c r="AH19" s="1">
        <f t="shared" si="2"/>
        <v>0</v>
      </c>
      <c r="AI19" s="1">
        <f t="shared" si="2"/>
        <v>0</v>
      </c>
      <c r="AJ19" s="1">
        <f t="shared" si="2"/>
        <v>0</v>
      </c>
      <c r="AK19" s="1">
        <f t="shared" si="2"/>
        <v>0</v>
      </c>
      <c r="AL19" s="9">
        <f>SUM(AE19:AK19)</f>
        <v>0</v>
      </c>
      <c r="AM19" s="2"/>
    </row>
    <row r="20" spans="1:43" x14ac:dyDescent="0.25">
      <c r="A20" t="s">
        <v>22</v>
      </c>
      <c r="B20" s="4" t="s">
        <v>23</v>
      </c>
      <c r="C20" s="4"/>
      <c r="D20" s="10" t="s">
        <v>21</v>
      </c>
      <c r="E20" s="6">
        <v>0</v>
      </c>
      <c r="F20" s="7">
        <v>2</v>
      </c>
      <c r="G20" s="6">
        <v>2</v>
      </c>
      <c r="H20" s="7">
        <v>2</v>
      </c>
      <c r="I20" s="6">
        <v>2</v>
      </c>
      <c r="J20" s="7">
        <v>2</v>
      </c>
      <c r="K20" s="6">
        <v>2</v>
      </c>
      <c r="L20" s="1">
        <v>0</v>
      </c>
      <c r="M20" s="1">
        <v>0</v>
      </c>
      <c r="N20" s="1">
        <v>0</v>
      </c>
      <c r="O20" s="8">
        <v>0</v>
      </c>
      <c r="P20" s="8">
        <v>0</v>
      </c>
      <c r="Q20" s="8">
        <v>0</v>
      </c>
      <c r="R20" s="8">
        <v>0</v>
      </c>
      <c r="S20" s="9">
        <f t="shared" ref="S20:S29" si="3">SUM(L20:R20)</f>
        <v>0</v>
      </c>
      <c r="U20" t="s">
        <v>22</v>
      </c>
      <c r="V20" s="4" t="s">
        <v>23</v>
      </c>
      <c r="W20" s="5" t="str">
        <f t="shared" ref="W20:W23" si="4">D20</f>
        <v>IMP</v>
      </c>
      <c r="X20" s="6">
        <f t="shared" si="2"/>
        <v>0</v>
      </c>
      <c r="Y20" s="6">
        <f t="shared" si="2"/>
        <v>2</v>
      </c>
      <c r="Z20" s="6">
        <f t="shared" si="2"/>
        <v>2</v>
      </c>
      <c r="AA20" s="6">
        <f t="shared" si="2"/>
        <v>2</v>
      </c>
      <c r="AB20" s="6">
        <f t="shared" si="2"/>
        <v>2</v>
      </c>
      <c r="AC20" s="6">
        <f t="shared" si="2"/>
        <v>2</v>
      </c>
      <c r="AD20" s="6">
        <f t="shared" si="2"/>
        <v>2</v>
      </c>
      <c r="AE20" s="1">
        <f t="shared" si="2"/>
        <v>0</v>
      </c>
      <c r="AF20" s="1">
        <f t="shared" si="2"/>
        <v>0</v>
      </c>
      <c r="AG20" s="1">
        <f t="shared" si="2"/>
        <v>0</v>
      </c>
      <c r="AH20" s="1">
        <f t="shared" si="2"/>
        <v>0</v>
      </c>
      <c r="AI20" s="1">
        <f t="shared" si="2"/>
        <v>0</v>
      </c>
      <c r="AJ20" s="1">
        <f t="shared" si="2"/>
        <v>0</v>
      </c>
      <c r="AK20" s="1">
        <f t="shared" si="2"/>
        <v>0</v>
      </c>
      <c r="AL20" s="9">
        <f t="shared" ref="AL20" si="5">SUM(AE20:AK20)</f>
        <v>0</v>
      </c>
      <c r="AM20" s="2"/>
    </row>
    <row r="21" spans="1:43" x14ac:dyDescent="0.25">
      <c r="A21" t="s">
        <v>25</v>
      </c>
      <c r="B21" s="4" t="s">
        <v>23</v>
      </c>
      <c r="C21" s="4"/>
      <c r="D21" s="10" t="s">
        <v>21</v>
      </c>
      <c r="E21" s="6">
        <v>0</v>
      </c>
      <c r="F21" s="7">
        <v>2</v>
      </c>
      <c r="G21" s="6">
        <v>2</v>
      </c>
      <c r="H21" s="7">
        <v>2</v>
      </c>
      <c r="I21" s="6">
        <v>2</v>
      </c>
      <c r="J21" s="7">
        <v>2</v>
      </c>
      <c r="K21" s="6">
        <v>2</v>
      </c>
      <c r="L21" s="1">
        <v>0</v>
      </c>
      <c r="M21" s="1">
        <v>0</v>
      </c>
      <c r="N21" s="1">
        <v>0</v>
      </c>
      <c r="O21" s="8">
        <v>0</v>
      </c>
      <c r="P21" s="8">
        <v>0</v>
      </c>
      <c r="Q21" s="8">
        <v>0</v>
      </c>
      <c r="R21" s="8">
        <v>0</v>
      </c>
      <c r="S21" s="9">
        <f>SUM(L21:R21)</f>
        <v>0</v>
      </c>
      <c r="U21" t="s">
        <v>25</v>
      </c>
      <c r="V21" s="4" t="s">
        <v>23</v>
      </c>
      <c r="W21" s="5" t="str">
        <f t="shared" si="4"/>
        <v>IMP</v>
      </c>
      <c r="X21" s="6">
        <f t="shared" si="2"/>
        <v>0</v>
      </c>
      <c r="Y21" s="6">
        <f t="shared" si="2"/>
        <v>2</v>
      </c>
      <c r="Z21" s="6">
        <f t="shared" si="2"/>
        <v>2</v>
      </c>
      <c r="AA21" s="6">
        <f t="shared" si="2"/>
        <v>2</v>
      </c>
      <c r="AB21" s="6">
        <f t="shared" si="2"/>
        <v>2</v>
      </c>
      <c r="AC21" s="6">
        <f t="shared" si="2"/>
        <v>2</v>
      </c>
      <c r="AD21" s="6">
        <f t="shared" si="2"/>
        <v>2</v>
      </c>
      <c r="AE21" s="1">
        <f t="shared" si="2"/>
        <v>0</v>
      </c>
      <c r="AF21" s="1">
        <f t="shared" si="2"/>
        <v>0</v>
      </c>
      <c r="AG21" s="1">
        <f t="shared" si="2"/>
        <v>0</v>
      </c>
      <c r="AH21" s="1">
        <f t="shared" si="2"/>
        <v>0</v>
      </c>
      <c r="AI21" s="1">
        <f t="shared" si="2"/>
        <v>0</v>
      </c>
      <c r="AJ21" s="1">
        <f t="shared" si="2"/>
        <v>0</v>
      </c>
      <c r="AK21" s="1">
        <f t="shared" si="2"/>
        <v>0</v>
      </c>
      <c r="AL21" s="9">
        <f>SUM(AE21:AK21)</f>
        <v>0</v>
      </c>
      <c r="AM21" s="2"/>
    </row>
    <row r="22" spans="1:43" x14ac:dyDescent="0.25">
      <c r="A22" t="s">
        <v>26</v>
      </c>
      <c r="B22" s="4" t="s">
        <v>27</v>
      </c>
      <c r="C22" s="4"/>
      <c r="D22" s="15" t="s">
        <v>28</v>
      </c>
      <c r="E22" s="6">
        <v>0</v>
      </c>
      <c r="F22" s="7">
        <v>2</v>
      </c>
      <c r="G22" s="6">
        <v>2</v>
      </c>
      <c r="H22" s="7">
        <v>2</v>
      </c>
      <c r="I22" s="6">
        <v>2</v>
      </c>
      <c r="J22" s="7">
        <v>2</v>
      </c>
      <c r="K22" s="6">
        <v>2</v>
      </c>
      <c r="L22" s="1">
        <v>0</v>
      </c>
      <c r="M22" s="1">
        <v>0</v>
      </c>
      <c r="N22" s="1">
        <v>0</v>
      </c>
      <c r="O22" s="8">
        <v>0</v>
      </c>
      <c r="P22" s="8">
        <v>0</v>
      </c>
      <c r="Q22" s="8">
        <v>0</v>
      </c>
      <c r="R22" s="8">
        <v>0</v>
      </c>
      <c r="S22" s="9">
        <f>SUM(L22:R22)</f>
        <v>0</v>
      </c>
      <c r="U22" t="s">
        <v>26</v>
      </c>
      <c r="V22" s="4" t="s">
        <v>27</v>
      </c>
      <c r="W22" s="15" t="s">
        <v>28</v>
      </c>
      <c r="X22" s="6">
        <f t="shared" si="2"/>
        <v>0</v>
      </c>
      <c r="Y22" s="6">
        <f t="shared" si="2"/>
        <v>2</v>
      </c>
      <c r="Z22" s="6">
        <f t="shared" si="2"/>
        <v>2</v>
      </c>
      <c r="AA22" s="6">
        <f t="shared" si="2"/>
        <v>2</v>
      </c>
      <c r="AB22" s="6">
        <f t="shared" si="2"/>
        <v>2</v>
      </c>
      <c r="AC22" s="6">
        <f t="shared" si="2"/>
        <v>2</v>
      </c>
      <c r="AD22" s="6">
        <f t="shared" si="2"/>
        <v>2</v>
      </c>
      <c r="AE22" s="1">
        <f t="shared" si="2"/>
        <v>0</v>
      </c>
      <c r="AF22" s="1">
        <f t="shared" si="2"/>
        <v>0</v>
      </c>
      <c r="AG22" s="1">
        <f t="shared" si="2"/>
        <v>0</v>
      </c>
      <c r="AH22" s="1">
        <f t="shared" si="2"/>
        <v>0</v>
      </c>
      <c r="AI22" s="1">
        <f t="shared" si="2"/>
        <v>0</v>
      </c>
      <c r="AJ22" s="1">
        <f t="shared" si="2"/>
        <v>0</v>
      </c>
      <c r="AK22" s="1">
        <f t="shared" si="2"/>
        <v>0</v>
      </c>
      <c r="AL22" s="9">
        <f>SUM(AE22:AK22)</f>
        <v>0</v>
      </c>
      <c r="AM22" s="2"/>
    </row>
    <row r="23" spans="1:43" x14ac:dyDescent="0.25">
      <c r="A23" t="s">
        <v>29</v>
      </c>
      <c r="B23" s="4" t="s">
        <v>27</v>
      </c>
      <c r="C23" s="4"/>
      <c r="D23" s="10" t="s">
        <v>21</v>
      </c>
      <c r="E23" s="6">
        <v>0</v>
      </c>
      <c r="F23" s="7">
        <v>2</v>
      </c>
      <c r="G23" s="6">
        <v>2</v>
      </c>
      <c r="H23" s="7">
        <v>2</v>
      </c>
      <c r="I23" s="6">
        <v>2</v>
      </c>
      <c r="J23" s="7">
        <v>2</v>
      </c>
      <c r="K23" s="6">
        <v>2</v>
      </c>
      <c r="L23" s="1">
        <v>0</v>
      </c>
      <c r="M23" s="1">
        <v>0</v>
      </c>
      <c r="N23" s="1">
        <v>0</v>
      </c>
      <c r="O23" s="8">
        <v>0</v>
      </c>
      <c r="P23" s="8">
        <v>0</v>
      </c>
      <c r="Q23" s="8">
        <v>0</v>
      </c>
      <c r="R23" s="8">
        <v>0</v>
      </c>
      <c r="S23" s="9">
        <f t="shared" si="3"/>
        <v>0</v>
      </c>
      <c r="U23" t="s">
        <v>29</v>
      </c>
      <c r="V23" s="4" t="s">
        <v>27</v>
      </c>
      <c r="W23" s="5" t="str">
        <f t="shared" si="4"/>
        <v>IMP</v>
      </c>
      <c r="X23" s="6">
        <f t="shared" si="2"/>
        <v>0</v>
      </c>
      <c r="Y23" s="6">
        <f t="shared" si="2"/>
        <v>2</v>
      </c>
      <c r="Z23" s="6">
        <f t="shared" si="2"/>
        <v>2</v>
      </c>
      <c r="AA23" s="6">
        <f t="shared" si="2"/>
        <v>2</v>
      </c>
      <c r="AB23" s="6">
        <f t="shared" si="2"/>
        <v>2</v>
      </c>
      <c r="AC23" s="6">
        <f t="shared" si="2"/>
        <v>2</v>
      </c>
      <c r="AD23" s="6">
        <f t="shared" si="2"/>
        <v>2</v>
      </c>
      <c r="AE23" s="1">
        <f t="shared" si="2"/>
        <v>0</v>
      </c>
      <c r="AF23" s="1">
        <f t="shared" si="2"/>
        <v>0</v>
      </c>
      <c r="AG23" s="1">
        <f t="shared" si="2"/>
        <v>0</v>
      </c>
      <c r="AH23" s="1">
        <f t="shared" si="2"/>
        <v>0</v>
      </c>
      <c r="AI23" s="1">
        <f t="shared" si="2"/>
        <v>0</v>
      </c>
      <c r="AJ23" s="1">
        <f t="shared" si="2"/>
        <v>0</v>
      </c>
      <c r="AK23" s="1">
        <f t="shared" si="2"/>
        <v>0</v>
      </c>
      <c r="AL23" s="9">
        <f t="shared" ref="AL23:AL29" si="6">SUM(AE23:AK23)</f>
        <v>0</v>
      </c>
      <c r="AM23" s="2"/>
      <c r="AN23" t="s">
        <v>50</v>
      </c>
      <c r="AO23" t="s">
        <v>51</v>
      </c>
      <c r="AP23" t="s">
        <v>52</v>
      </c>
      <c r="AQ23" s="21" t="s">
        <v>53</v>
      </c>
    </row>
    <row r="24" spans="1:43" x14ac:dyDescent="0.25">
      <c r="A24" t="s">
        <v>32</v>
      </c>
      <c r="B24" s="4" t="s">
        <v>33</v>
      </c>
      <c r="C24" s="4"/>
      <c r="D24" s="16" t="s">
        <v>34</v>
      </c>
      <c r="E24" s="6">
        <v>0</v>
      </c>
      <c r="F24" s="7">
        <v>2</v>
      </c>
      <c r="G24" s="6">
        <v>2</v>
      </c>
      <c r="H24" s="7">
        <v>2</v>
      </c>
      <c r="I24" s="6">
        <v>2</v>
      </c>
      <c r="J24" s="7">
        <v>2</v>
      </c>
      <c r="K24" s="6">
        <v>2</v>
      </c>
      <c r="L24" s="1">
        <v>0</v>
      </c>
      <c r="M24" s="1">
        <v>0</v>
      </c>
      <c r="N24" s="1">
        <v>0</v>
      </c>
      <c r="O24" s="8">
        <v>0</v>
      </c>
      <c r="P24" s="8">
        <v>0</v>
      </c>
      <c r="Q24" s="8">
        <v>0</v>
      </c>
      <c r="R24" s="8">
        <v>0</v>
      </c>
      <c r="S24" s="9">
        <f t="shared" si="3"/>
        <v>0</v>
      </c>
      <c r="U24" t="s">
        <v>32</v>
      </c>
      <c r="V24" s="4" t="s">
        <v>33</v>
      </c>
      <c r="W24" s="16" t="s">
        <v>34</v>
      </c>
      <c r="X24" s="6">
        <f t="shared" si="2"/>
        <v>0</v>
      </c>
      <c r="Y24" s="6">
        <f t="shared" si="2"/>
        <v>2</v>
      </c>
      <c r="Z24" s="6">
        <f t="shared" si="2"/>
        <v>2</v>
      </c>
      <c r="AA24" s="6">
        <f t="shared" si="2"/>
        <v>2</v>
      </c>
      <c r="AB24" s="6">
        <f t="shared" si="2"/>
        <v>2</v>
      </c>
      <c r="AC24" s="6">
        <f t="shared" si="2"/>
        <v>2</v>
      </c>
      <c r="AD24" s="6">
        <f t="shared" si="2"/>
        <v>2</v>
      </c>
      <c r="AE24" s="1">
        <f t="shared" si="2"/>
        <v>0</v>
      </c>
      <c r="AF24" s="1">
        <f t="shared" si="2"/>
        <v>0</v>
      </c>
      <c r="AG24" s="1">
        <f t="shared" si="2"/>
        <v>0</v>
      </c>
      <c r="AH24" s="1">
        <f t="shared" si="2"/>
        <v>0</v>
      </c>
      <c r="AI24" s="1">
        <f t="shared" si="2"/>
        <v>0</v>
      </c>
      <c r="AJ24" s="1">
        <f t="shared" si="2"/>
        <v>0</v>
      </c>
      <c r="AK24" s="1">
        <f t="shared" si="2"/>
        <v>0</v>
      </c>
      <c r="AL24" s="9">
        <f t="shared" si="6"/>
        <v>0</v>
      </c>
      <c r="AM24" s="2" t="s">
        <v>23</v>
      </c>
      <c r="AN24">
        <v>7</v>
      </c>
      <c r="AO24" s="19">
        <f>AN24/16</f>
        <v>0.4375</v>
      </c>
      <c r="AP24">
        <v>17</v>
      </c>
      <c r="AQ24" s="22">
        <f>AP24+AO24</f>
        <v>17.4375</v>
      </c>
    </row>
    <row r="25" spans="1:43" x14ac:dyDescent="0.25">
      <c r="A25" t="s">
        <v>36</v>
      </c>
      <c r="B25" s="4" t="s">
        <v>33</v>
      </c>
      <c r="C25" s="4"/>
      <c r="D25" s="16" t="s">
        <v>34</v>
      </c>
      <c r="E25" s="6">
        <v>0</v>
      </c>
      <c r="F25" s="7">
        <v>2</v>
      </c>
      <c r="G25" s="6">
        <v>2</v>
      </c>
      <c r="H25" s="7">
        <v>2</v>
      </c>
      <c r="I25" s="6">
        <v>2</v>
      </c>
      <c r="J25" s="7">
        <v>2</v>
      </c>
      <c r="K25" s="6">
        <v>2</v>
      </c>
      <c r="L25" s="1">
        <v>0</v>
      </c>
      <c r="M25" s="1">
        <v>0</v>
      </c>
      <c r="N25" s="1">
        <v>0</v>
      </c>
      <c r="O25" s="8">
        <v>0</v>
      </c>
      <c r="P25" s="8">
        <v>0</v>
      </c>
      <c r="Q25" s="8">
        <v>0</v>
      </c>
      <c r="R25" s="8">
        <v>0</v>
      </c>
      <c r="S25" s="9">
        <f t="shared" si="3"/>
        <v>0</v>
      </c>
      <c r="U25" t="s">
        <v>36</v>
      </c>
      <c r="V25" s="4" t="s">
        <v>33</v>
      </c>
      <c r="W25" s="16" t="s">
        <v>34</v>
      </c>
      <c r="X25" s="6">
        <f t="shared" si="2"/>
        <v>0</v>
      </c>
      <c r="Y25" s="6">
        <f t="shared" si="2"/>
        <v>2</v>
      </c>
      <c r="Z25" s="6">
        <f t="shared" si="2"/>
        <v>2</v>
      </c>
      <c r="AA25" s="6">
        <f t="shared" si="2"/>
        <v>2</v>
      </c>
      <c r="AB25" s="6">
        <f t="shared" si="2"/>
        <v>2</v>
      </c>
      <c r="AC25" s="6">
        <f t="shared" si="2"/>
        <v>2</v>
      </c>
      <c r="AD25" s="6">
        <f t="shared" si="2"/>
        <v>2</v>
      </c>
      <c r="AE25" s="1">
        <f t="shared" si="2"/>
        <v>0</v>
      </c>
      <c r="AF25" s="1">
        <f t="shared" si="2"/>
        <v>0</v>
      </c>
      <c r="AG25" s="1">
        <f t="shared" si="2"/>
        <v>0</v>
      </c>
      <c r="AH25" s="1">
        <f t="shared" si="2"/>
        <v>0</v>
      </c>
      <c r="AI25" s="1">
        <f t="shared" si="2"/>
        <v>0</v>
      </c>
      <c r="AJ25" s="1">
        <f t="shared" si="2"/>
        <v>0</v>
      </c>
      <c r="AK25" s="1">
        <f t="shared" si="2"/>
        <v>0</v>
      </c>
      <c r="AL25" s="9">
        <f t="shared" si="6"/>
        <v>0</v>
      </c>
      <c r="AM25" s="2"/>
    </row>
    <row r="26" spans="1:43" x14ac:dyDescent="0.25">
      <c r="A26" t="s">
        <v>39</v>
      </c>
      <c r="B26" s="4" t="s">
        <v>33</v>
      </c>
      <c r="C26" s="4"/>
      <c r="D26" s="16" t="s">
        <v>34</v>
      </c>
      <c r="E26" s="6">
        <v>0</v>
      </c>
      <c r="F26" s="7">
        <v>2</v>
      </c>
      <c r="G26" s="6">
        <v>2</v>
      </c>
      <c r="H26" s="7">
        <v>2</v>
      </c>
      <c r="I26" s="6">
        <v>2</v>
      </c>
      <c r="J26" s="7">
        <v>2</v>
      </c>
      <c r="K26" s="6">
        <v>2</v>
      </c>
      <c r="L26" s="1">
        <v>0</v>
      </c>
      <c r="M26" s="1">
        <v>0</v>
      </c>
      <c r="N26" s="1">
        <v>0</v>
      </c>
      <c r="O26" s="8">
        <v>0</v>
      </c>
      <c r="P26" s="8">
        <v>0</v>
      </c>
      <c r="Q26" s="8">
        <v>0</v>
      </c>
      <c r="R26" s="8">
        <v>0</v>
      </c>
      <c r="S26" s="9">
        <f t="shared" si="3"/>
        <v>0</v>
      </c>
      <c r="U26" t="s">
        <v>39</v>
      </c>
      <c r="V26" s="4" t="s">
        <v>33</v>
      </c>
      <c r="W26" s="16" t="s">
        <v>34</v>
      </c>
      <c r="X26" s="6">
        <f t="shared" si="2"/>
        <v>0</v>
      </c>
      <c r="Y26" s="6">
        <f t="shared" si="2"/>
        <v>2</v>
      </c>
      <c r="Z26" s="6">
        <f t="shared" si="2"/>
        <v>2</v>
      </c>
      <c r="AA26" s="6">
        <f t="shared" si="2"/>
        <v>2</v>
      </c>
      <c r="AB26" s="6">
        <f t="shared" si="2"/>
        <v>2</v>
      </c>
      <c r="AC26" s="6">
        <f t="shared" si="2"/>
        <v>2</v>
      </c>
      <c r="AD26" s="6">
        <f t="shared" si="2"/>
        <v>2</v>
      </c>
      <c r="AE26" s="1">
        <f t="shared" si="2"/>
        <v>0</v>
      </c>
      <c r="AF26" s="1">
        <f t="shared" si="2"/>
        <v>0</v>
      </c>
      <c r="AG26" s="1">
        <f t="shared" si="2"/>
        <v>0</v>
      </c>
      <c r="AH26" s="1">
        <f t="shared" si="2"/>
        <v>0</v>
      </c>
      <c r="AI26" s="1">
        <f t="shared" si="2"/>
        <v>0</v>
      </c>
      <c r="AJ26" s="1">
        <f t="shared" si="2"/>
        <v>0</v>
      </c>
      <c r="AK26" s="1">
        <f t="shared" si="2"/>
        <v>0</v>
      </c>
      <c r="AL26" s="9">
        <f t="shared" si="6"/>
        <v>0</v>
      </c>
      <c r="AM26" s="2"/>
    </row>
    <row r="27" spans="1:43" x14ac:dyDescent="0.25">
      <c r="A27" t="s">
        <v>40</v>
      </c>
      <c r="B27" s="4" t="s">
        <v>41</v>
      </c>
      <c r="C27" s="4"/>
      <c r="D27" s="16" t="s">
        <v>34</v>
      </c>
      <c r="E27" s="6">
        <v>0</v>
      </c>
      <c r="F27" s="7">
        <v>2</v>
      </c>
      <c r="G27" s="6">
        <v>2</v>
      </c>
      <c r="H27" s="7">
        <v>2</v>
      </c>
      <c r="I27" s="6">
        <v>2</v>
      </c>
      <c r="J27" s="7">
        <v>2</v>
      </c>
      <c r="K27" s="6">
        <v>2</v>
      </c>
      <c r="L27" s="1">
        <v>0</v>
      </c>
      <c r="M27" s="1">
        <v>0</v>
      </c>
      <c r="N27" s="1">
        <v>0</v>
      </c>
      <c r="O27" s="8">
        <v>0</v>
      </c>
      <c r="P27" s="8">
        <v>0</v>
      </c>
      <c r="Q27" s="8">
        <v>0</v>
      </c>
      <c r="R27" s="8">
        <v>0</v>
      </c>
      <c r="S27" s="9">
        <f t="shared" si="3"/>
        <v>0</v>
      </c>
      <c r="U27" t="s">
        <v>40</v>
      </c>
      <c r="V27" s="4" t="s">
        <v>41</v>
      </c>
      <c r="W27" s="16" t="s">
        <v>34</v>
      </c>
      <c r="X27" s="6">
        <f t="shared" si="2"/>
        <v>0</v>
      </c>
      <c r="Y27" s="6">
        <f t="shared" si="2"/>
        <v>2</v>
      </c>
      <c r="Z27" s="6">
        <f t="shared" si="2"/>
        <v>2</v>
      </c>
      <c r="AA27" s="6">
        <f t="shared" si="2"/>
        <v>2</v>
      </c>
      <c r="AB27" s="6">
        <f t="shared" si="2"/>
        <v>2</v>
      </c>
      <c r="AC27" s="6">
        <f t="shared" si="2"/>
        <v>2</v>
      </c>
      <c r="AD27" s="6">
        <f t="shared" si="2"/>
        <v>2</v>
      </c>
      <c r="AE27" s="1">
        <f t="shared" si="2"/>
        <v>0</v>
      </c>
      <c r="AF27" s="1">
        <f t="shared" si="2"/>
        <v>0</v>
      </c>
      <c r="AG27" s="1">
        <f t="shared" si="2"/>
        <v>0</v>
      </c>
      <c r="AH27" s="1">
        <f t="shared" si="2"/>
        <v>0</v>
      </c>
      <c r="AI27" s="1">
        <f t="shared" si="2"/>
        <v>0</v>
      </c>
      <c r="AJ27" s="1">
        <f t="shared" si="2"/>
        <v>0</v>
      </c>
      <c r="AK27" s="1">
        <f t="shared" si="2"/>
        <v>0</v>
      </c>
      <c r="AL27" s="9">
        <f t="shared" si="6"/>
        <v>0</v>
      </c>
      <c r="AM27" s="2"/>
    </row>
    <row r="28" spans="1:43" x14ac:dyDescent="0.25">
      <c r="A28" t="s">
        <v>44</v>
      </c>
      <c r="B28" s="4" t="s">
        <v>41</v>
      </c>
      <c r="C28" s="4"/>
      <c r="D28" s="16" t="s">
        <v>34</v>
      </c>
      <c r="E28" s="6">
        <v>0</v>
      </c>
      <c r="F28" s="7">
        <v>2</v>
      </c>
      <c r="G28" s="6">
        <v>2</v>
      </c>
      <c r="H28" s="7">
        <v>2</v>
      </c>
      <c r="I28" s="6">
        <v>2</v>
      </c>
      <c r="J28" s="7">
        <v>2</v>
      </c>
      <c r="K28" s="6">
        <v>2</v>
      </c>
      <c r="L28" s="1">
        <v>0</v>
      </c>
      <c r="M28" s="1">
        <v>0</v>
      </c>
      <c r="N28" s="1">
        <v>0</v>
      </c>
      <c r="O28" s="8">
        <v>0</v>
      </c>
      <c r="P28" s="8">
        <v>0</v>
      </c>
      <c r="Q28" s="8">
        <v>0</v>
      </c>
      <c r="R28" s="8">
        <v>0</v>
      </c>
      <c r="S28" s="9">
        <f t="shared" si="3"/>
        <v>0</v>
      </c>
      <c r="U28" t="s">
        <v>44</v>
      </c>
      <c r="V28" s="4" t="s">
        <v>41</v>
      </c>
      <c r="W28" s="16" t="s">
        <v>34</v>
      </c>
      <c r="X28" s="6">
        <f t="shared" si="2"/>
        <v>0</v>
      </c>
      <c r="Y28" s="6">
        <f t="shared" si="2"/>
        <v>2</v>
      </c>
      <c r="Z28" s="6">
        <f t="shared" si="2"/>
        <v>2</v>
      </c>
      <c r="AA28" s="6">
        <f t="shared" si="2"/>
        <v>2</v>
      </c>
      <c r="AB28" s="6">
        <f t="shared" si="2"/>
        <v>2</v>
      </c>
      <c r="AC28" s="6">
        <f t="shared" si="2"/>
        <v>2</v>
      </c>
      <c r="AD28" s="6">
        <f t="shared" si="2"/>
        <v>2</v>
      </c>
      <c r="AE28" s="1">
        <f t="shared" si="2"/>
        <v>0</v>
      </c>
      <c r="AF28" s="1">
        <f t="shared" si="2"/>
        <v>0</v>
      </c>
      <c r="AG28" s="1">
        <f t="shared" si="2"/>
        <v>0</v>
      </c>
      <c r="AH28" s="1">
        <f t="shared" si="2"/>
        <v>0</v>
      </c>
      <c r="AI28" s="1">
        <f t="shared" si="2"/>
        <v>0</v>
      </c>
      <c r="AJ28" s="1">
        <f t="shared" si="2"/>
        <v>0</v>
      </c>
      <c r="AK28" s="1">
        <f t="shared" si="2"/>
        <v>0</v>
      </c>
      <c r="AL28" s="9">
        <f t="shared" si="6"/>
        <v>0</v>
      </c>
      <c r="AM28" s="2"/>
    </row>
    <row r="29" spans="1:43" x14ac:dyDescent="0.25">
      <c r="A29" t="s">
        <v>45</v>
      </c>
      <c r="B29" s="4" t="s">
        <v>46</v>
      </c>
      <c r="C29" s="4" t="s">
        <v>71</v>
      </c>
      <c r="D29" s="16" t="s">
        <v>34</v>
      </c>
      <c r="E29" s="6">
        <v>0</v>
      </c>
      <c r="F29" s="7">
        <v>2</v>
      </c>
      <c r="G29" s="6">
        <v>7</v>
      </c>
      <c r="H29" s="7">
        <v>4</v>
      </c>
      <c r="I29" s="6">
        <v>3</v>
      </c>
      <c r="J29" s="7">
        <v>4</v>
      </c>
      <c r="K29" s="6">
        <v>3</v>
      </c>
      <c r="L29" s="1">
        <v>0</v>
      </c>
      <c r="M29" s="1">
        <v>0</v>
      </c>
      <c r="N29" s="1">
        <v>16</v>
      </c>
      <c r="O29" s="8">
        <v>3.5</v>
      </c>
      <c r="P29" s="8">
        <v>2</v>
      </c>
      <c r="Q29" s="8">
        <v>5</v>
      </c>
      <c r="R29" s="8">
        <v>1</v>
      </c>
      <c r="S29" s="9">
        <f t="shared" si="3"/>
        <v>27.5</v>
      </c>
      <c r="U29" t="s">
        <v>45</v>
      </c>
      <c r="V29" s="4" t="s">
        <v>46</v>
      </c>
      <c r="W29" s="16" t="s">
        <v>34</v>
      </c>
      <c r="X29" s="6">
        <f t="shared" si="2"/>
        <v>0</v>
      </c>
      <c r="Y29" s="6">
        <f t="shared" si="2"/>
        <v>2</v>
      </c>
      <c r="Z29" s="6">
        <f t="shared" si="2"/>
        <v>7</v>
      </c>
      <c r="AA29" s="6">
        <v>7</v>
      </c>
      <c r="AB29" s="6">
        <f t="shared" si="2"/>
        <v>3</v>
      </c>
      <c r="AC29" s="6">
        <f t="shared" si="2"/>
        <v>4</v>
      </c>
      <c r="AD29" s="6">
        <f t="shared" si="2"/>
        <v>3</v>
      </c>
      <c r="AE29" s="1">
        <f t="shared" si="2"/>
        <v>0</v>
      </c>
      <c r="AF29" s="1">
        <f t="shared" si="2"/>
        <v>0</v>
      </c>
      <c r="AG29" s="1">
        <f t="shared" si="2"/>
        <v>16</v>
      </c>
      <c r="AH29" s="1">
        <f>O29+AN24</f>
        <v>10.5</v>
      </c>
      <c r="AI29" s="1">
        <f t="shared" si="2"/>
        <v>2</v>
      </c>
      <c r="AJ29" s="1">
        <f t="shared" si="2"/>
        <v>5</v>
      </c>
      <c r="AK29" s="1">
        <f t="shared" si="2"/>
        <v>1</v>
      </c>
      <c r="AL29" s="9">
        <f t="shared" si="6"/>
        <v>34.5</v>
      </c>
      <c r="AM29" s="2"/>
    </row>
    <row r="30" spans="1:43" x14ac:dyDescent="0.25">
      <c r="A30" t="s">
        <v>47</v>
      </c>
      <c r="B30" s="4" t="s">
        <v>46</v>
      </c>
      <c r="C30" s="4" t="s">
        <v>72</v>
      </c>
      <c r="D30" s="20"/>
      <c r="E30" s="6">
        <v>0</v>
      </c>
      <c r="F30" s="7">
        <v>4</v>
      </c>
      <c r="G30" s="6">
        <v>6</v>
      </c>
      <c r="H30" s="7">
        <v>4</v>
      </c>
      <c r="I30" s="6">
        <v>5</v>
      </c>
      <c r="J30" s="7">
        <v>4</v>
      </c>
      <c r="K30" s="6">
        <v>4</v>
      </c>
      <c r="L30" s="1">
        <v>0</v>
      </c>
      <c r="M30" s="1">
        <v>6</v>
      </c>
      <c r="N30" s="1">
        <v>12</v>
      </c>
      <c r="O30" s="8">
        <v>3.5</v>
      </c>
      <c r="P30" s="8">
        <v>7</v>
      </c>
      <c r="Q30" s="8">
        <v>5</v>
      </c>
      <c r="R30" s="8">
        <v>2</v>
      </c>
      <c r="S30" s="9">
        <f>SUM(L30:R30)</f>
        <v>35.5</v>
      </c>
      <c r="U30" t="s">
        <v>47</v>
      </c>
      <c r="V30" s="4" t="s">
        <v>46</v>
      </c>
      <c r="W30" s="20"/>
      <c r="X30" s="6">
        <f t="shared" si="2"/>
        <v>0</v>
      </c>
      <c r="Y30" s="6">
        <f t="shared" si="2"/>
        <v>4</v>
      </c>
      <c r="Z30" s="6">
        <f t="shared" si="2"/>
        <v>6</v>
      </c>
      <c r="AA30" s="6">
        <v>7</v>
      </c>
      <c r="AB30" s="6">
        <f t="shared" si="2"/>
        <v>5</v>
      </c>
      <c r="AC30" s="6">
        <f t="shared" si="2"/>
        <v>4</v>
      </c>
      <c r="AD30" s="6">
        <f t="shared" si="2"/>
        <v>4</v>
      </c>
      <c r="AE30" s="1">
        <f t="shared" si="2"/>
        <v>0</v>
      </c>
      <c r="AF30" s="1">
        <f t="shared" si="2"/>
        <v>6</v>
      </c>
      <c r="AG30" s="1">
        <f t="shared" si="2"/>
        <v>12</v>
      </c>
      <c r="AH30" s="1">
        <f>O30+AN24</f>
        <v>10.5</v>
      </c>
      <c r="AI30" s="1">
        <f t="shared" si="2"/>
        <v>7</v>
      </c>
      <c r="AJ30" s="1">
        <f t="shared" si="2"/>
        <v>5</v>
      </c>
      <c r="AK30" s="1">
        <f t="shared" si="2"/>
        <v>2</v>
      </c>
      <c r="AL30" s="9">
        <f>SUM(AE30:AK30)</f>
        <v>42.5</v>
      </c>
      <c r="AM30" s="2"/>
    </row>
    <row r="31" spans="1:43" x14ac:dyDescent="0.25">
      <c r="A31" t="s">
        <v>48</v>
      </c>
      <c r="B31" s="4" t="s">
        <v>46</v>
      </c>
      <c r="C31" s="4" t="s">
        <v>79</v>
      </c>
      <c r="D31" s="16" t="s">
        <v>34</v>
      </c>
      <c r="E31" s="6">
        <v>0</v>
      </c>
      <c r="F31" s="7">
        <v>3</v>
      </c>
      <c r="G31" s="6">
        <v>5</v>
      </c>
      <c r="H31" s="7">
        <v>4</v>
      </c>
      <c r="I31" s="6">
        <v>6</v>
      </c>
      <c r="J31" s="7">
        <v>5</v>
      </c>
      <c r="K31" s="6">
        <v>1</v>
      </c>
      <c r="L31" s="1">
        <v>0</v>
      </c>
      <c r="M31" s="1">
        <v>3</v>
      </c>
      <c r="N31" s="1">
        <v>8</v>
      </c>
      <c r="O31" s="8">
        <v>3.5</v>
      </c>
      <c r="P31" s="8">
        <v>10</v>
      </c>
      <c r="Q31" s="8">
        <v>8</v>
      </c>
      <c r="R31" s="8">
        <v>-1</v>
      </c>
      <c r="S31" s="9">
        <f>SUM(L31:R31)</f>
        <v>31.5</v>
      </c>
      <c r="U31" t="s">
        <v>48</v>
      </c>
      <c r="V31" s="4" t="s">
        <v>46</v>
      </c>
      <c r="W31" s="16" t="s">
        <v>34</v>
      </c>
      <c r="X31" s="6">
        <f t="shared" si="2"/>
        <v>0</v>
      </c>
      <c r="Y31" s="6">
        <f t="shared" si="2"/>
        <v>3</v>
      </c>
      <c r="Z31" s="6">
        <f t="shared" si="2"/>
        <v>5</v>
      </c>
      <c r="AA31" s="6">
        <v>7</v>
      </c>
      <c r="AB31" s="6">
        <f t="shared" si="2"/>
        <v>6</v>
      </c>
      <c r="AC31" s="6">
        <f t="shared" si="2"/>
        <v>5</v>
      </c>
      <c r="AD31" s="6">
        <f t="shared" si="2"/>
        <v>1</v>
      </c>
      <c r="AE31" s="1">
        <f t="shared" si="2"/>
        <v>0</v>
      </c>
      <c r="AF31" s="1">
        <f t="shared" si="2"/>
        <v>3</v>
      </c>
      <c r="AG31" s="1">
        <f t="shared" si="2"/>
        <v>8</v>
      </c>
      <c r="AH31" s="1">
        <f>O31+AN24</f>
        <v>10.5</v>
      </c>
      <c r="AI31" s="1">
        <f t="shared" si="2"/>
        <v>10</v>
      </c>
      <c r="AJ31" s="1">
        <f t="shared" si="2"/>
        <v>8</v>
      </c>
      <c r="AK31" s="1">
        <f t="shared" si="2"/>
        <v>-1</v>
      </c>
      <c r="AL31" s="9">
        <f>SUM(AE31:AK31)</f>
        <v>38.5</v>
      </c>
      <c r="AM31" s="2"/>
    </row>
    <row r="32" spans="1:43" x14ac:dyDescent="0.25">
      <c r="A32" t="s">
        <v>49</v>
      </c>
      <c r="B32" s="4" t="s">
        <v>46</v>
      </c>
      <c r="C32" s="4" t="s">
        <v>80</v>
      </c>
      <c r="D32" s="15" t="s">
        <v>28</v>
      </c>
      <c r="E32" s="6">
        <v>1</v>
      </c>
      <c r="F32" s="7">
        <v>2</v>
      </c>
      <c r="G32" s="6">
        <v>6</v>
      </c>
      <c r="H32" s="7">
        <v>3</v>
      </c>
      <c r="I32" s="6">
        <v>7</v>
      </c>
      <c r="J32" s="7">
        <v>5</v>
      </c>
      <c r="K32" s="6">
        <v>0</v>
      </c>
      <c r="L32" s="1">
        <v>0</v>
      </c>
      <c r="M32" s="1">
        <v>0</v>
      </c>
      <c r="N32" s="1">
        <v>12</v>
      </c>
      <c r="O32" s="8">
        <v>1.5</v>
      </c>
      <c r="P32" s="8">
        <v>14</v>
      </c>
      <c r="Q32" s="8">
        <v>8</v>
      </c>
      <c r="R32" s="8">
        <v>-2</v>
      </c>
      <c r="S32" s="9">
        <f t="shared" ref="S32" si="7">SUM(L32:R32)</f>
        <v>33.5</v>
      </c>
      <c r="U32" t="s">
        <v>49</v>
      </c>
      <c r="V32" s="4" t="s">
        <v>46</v>
      </c>
      <c r="W32" s="15" t="s">
        <v>28</v>
      </c>
      <c r="X32" s="6">
        <f t="shared" si="2"/>
        <v>1</v>
      </c>
      <c r="Y32" s="6">
        <f t="shared" si="2"/>
        <v>2</v>
      </c>
      <c r="Z32" s="6">
        <f t="shared" si="2"/>
        <v>6</v>
      </c>
      <c r="AA32" s="6">
        <v>6</v>
      </c>
      <c r="AB32" s="6">
        <f t="shared" si="2"/>
        <v>7</v>
      </c>
      <c r="AC32" s="6">
        <f t="shared" si="2"/>
        <v>5</v>
      </c>
      <c r="AD32" s="6">
        <f t="shared" si="2"/>
        <v>0</v>
      </c>
      <c r="AE32" s="1">
        <f t="shared" si="2"/>
        <v>0</v>
      </c>
      <c r="AF32" s="1">
        <f t="shared" si="2"/>
        <v>0</v>
      </c>
      <c r="AG32" s="1">
        <f t="shared" si="2"/>
        <v>12</v>
      </c>
      <c r="AH32" s="1">
        <f>O32+AN24</f>
        <v>8.5</v>
      </c>
      <c r="AI32" s="1">
        <f t="shared" si="2"/>
        <v>14</v>
      </c>
      <c r="AJ32" s="1">
        <f t="shared" si="2"/>
        <v>8</v>
      </c>
      <c r="AK32" s="1">
        <f t="shared" si="2"/>
        <v>-2</v>
      </c>
      <c r="AL32" s="9">
        <f t="shared" ref="AL32" si="8">SUM(AE32:AK32)</f>
        <v>40.5</v>
      </c>
      <c r="AM32" s="2"/>
    </row>
    <row r="33" spans="1:43" x14ac:dyDescent="0.25">
      <c r="B33" s="1"/>
      <c r="C33" s="1"/>
      <c r="AM33" s="2"/>
    </row>
    <row r="34" spans="1:43" x14ac:dyDescent="0.25">
      <c r="A34" s="3" t="s">
        <v>1</v>
      </c>
      <c r="B34" s="3" t="s">
        <v>2</v>
      </c>
      <c r="C34" s="3" t="s">
        <v>78</v>
      </c>
      <c r="D34" s="3" t="s">
        <v>3</v>
      </c>
      <c r="E34" s="3" t="s">
        <v>4</v>
      </c>
      <c r="F34" s="3" t="s">
        <v>5</v>
      </c>
      <c r="G34" s="3" t="s">
        <v>6</v>
      </c>
      <c r="H34" s="3" t="s">
        <v>7</v>
      </c>
      <c r="I34" s="3" t="s">
        <v>8</v>
      </c>
      <c r="J34" s="3" t="s">
        <v>9</v>
      </c>
      <c r="K34" s="3" t="s">
        <v>10</v>
      </c>
      <c r="L34" s="3" t="s">
        <v>11</v>
      </c>
      <c r="M34" s="3" t="s">
        <v>12</v>
      </c>
      <c r="N34" s="3" t="s">
        <v>13</v>
      </c>
      <c r="O34" s="3" t="s">
        <v>14</v>
      </c>
      <c r="P34" s="3" t="s">
        <v>15</v>
      </c>
      <c r="Q34" s="3" t="s">
        <v>16</v>
      </c>
      <c r="R34" s="3" t="s">
        <v>17</v>
      </c>
      <c r="S34" s="3" t="s">
        <v>18</v>
      </c>
      <c r="U34" s="3" t="s">
        <v>1</v>
      </c>
      <c r="V34" s="3" t="s">
        <v>2</v>
      </c>
      <c r="W34" s="3" t="s">
        <v>3</v>
      </c>
      <c r="X34" s="3" t="s">
        <v>4</v>
      </c>
      <c r="Y34" s="3" t="s">
        <v>5</v>
      </c>
      <c r="Z34" s="3" t="s">
        <v>6</v>
      </c>
      <c r="AA34" s="3" t="s">
        <v>7</v>
      </c>
      <c r="AB34" s="3" t="s">
        <v>8</v>
      </c>
      <c r="AC34" s="3" t="s">
        <v>9</v>
      </c>
      <c r="AD34" s="3" t="s">
        <v>10</v>
      </c>
      <c r="AE34" s="3" t="s">
        <v>11</v>
      </c>
      <c r="AF34" s="3" t="s">
        <v>12</v>
      </c>
      <c r="AG34" s="3" t="s">
        <v>13</v>
      </c>
      <c r="AH34" s="3" t="s">
        <v>14</v>
      </c>
      <c r="AI34" s="3" t="s">
        <v>15</v>
      </c>
      <c r="AJ34" s="3" t="s">
        <v>16</v>
      </c>
      <c r="AK34" s="3" t="s">
        <v>17</v>
      </c>
      <c r="AL34" s="3" t="s">
        <v>18</v>
      </c>
      <c r="AM34" s="2"/>
    </row>
    <row r="35" spans="1:43" x14ac:dyDescent="0.25">
      <c r="A35" t="s">
        <v>19</v>
      </c>
      <c r="B35" s="4" t="s">
        <v>20</v>
      </c>
      <c r="C35" s="4"/>
      <c r="D35" s="5" t="s">
        <v>21</v>
      </c>
      <c r="E35" s="6">
        <f t="shared" ref="E35:R48" si="9">X19</f>
        <v>2</v>
      </c>
      <c r="F35" s="6">
        <f t="shared" si="9"/>
        <v>2</v>
      </c>
      <c r="G35" s="6">
        <f t="shared" si="9"/>
        <v>0</v>
      </c>
      <c r="H35" s="6">
        <f t="shared" si="9"/>
        <v>0</v>
      </c>
      <c r="I35" s="6">
        <f t="shared" si="9"/>
        <v>0</v>
      </c>
      <c r="J35" s="6">
        <f t="shared" si="9"/>
        <v>0</v>
      </c>
      <c r="K35" s="6">
        <f t="shared" si="9"/>
        <v>2</v>
      </c>
      <c r="L35" s="1">
        <f t="shared" si="9"/>
        <v>0</v>
      </c>
      <c r="M35" s="1">
        <f t="shared" si="9"/>
        <v>0</v>
      </c>
      <c r="N35" s="1">
        <f t="shared" si="9"/>
        <v>0</v>
      </c>
      <c r="O35" s="1">
        <f t="shared" si="9"/>
        <v>0</v>
      </c>
      <c r="P35" s="1">
        <f t="shared" si="9"/>
        <v>0</v>
      </c>
      <c r="Q35" s="1">
        <f t="shared" si="9"/>
        <v>0</v>
      </c>
      <c r="R35" s="1">
        <f t="shared" si="9"/>
        <v>0</v>
      </c>
      <c r="S35" s="9">
        <f>SUM(L35:R35)</f>
        <v>0</v>
      </c>
      <c r="U35" t="s">
        <v>19</v>
      </c>
      <c r="V35" s="4" t="s">
        <v>20</v>
      </c>
      <c r="W35" s="5" t="str">
        <f>D35</f>
        <v>IMP</v>
      </c>
      <c r="X35" s="6">
        <f t="shared" ref="X35:AK48" si="10">E35</f>
        <v>2</v>
      </c>
      <c r="Y35" s="6">
        <f t="shared" si="10"/>
        <v>2</v>
      </c>
      <c r="Z35" s="6">
        <f t="shared" si="10"/>
        <v>0</v>
      </c>
      <c r="AA35" s="6">
        <f t="shared" si="10"/>
        <v>0</v>
      </c>
      <c r="AB35" s="6">
        <f t="shared" si="10"/>
        <v>0</v>
      </c>
      <c r="AC35" s="6">
        <f t="shared" si="10"/>
        <v>0</v>
      </c>
      <c r="AD35" s="6">
        <f t="shared" si="10"/>
        <v>2</v>
      </c>
      <c r="AE35" s="1">
        <f t="shared" si="10"/>
        <v>0</v>
      </c>
      <c r="AF35" s="1">
        <f t="shared" si="10"/>
        <v>0</v>
      </c>
      <c r="AG35" s="1">
        <f t="shared" si="10"/>
        <v>0</v>
      </c>
      <c r="AH35" s="1">
        <f t="shared" si="10"/>
        <v>0</v>
      </c>
      <c r="AI35" s="1">
        <f t="shared" si="10"/>
        <v>0</v>
      </c>
      <c r="AJ35" s="1">
        <f t="shared" si="10"/>
        <v>0</v>
      </c>
      <c r="AK35" s="1">
        <f t="shared" si="10"/>
        <v>0</v>
      </c>
      <c r="AL35" s="9">
        <f>SUM(AE35:AK35)</f>
        <v>0</v>
      </c>
      <c r="AM35" s="2"/>
    </row>
    <row r="36" spans="1:43" x14ac:dyDescent="0.25">
      <c r="A36" t="s">
        <v>22</v>
      </c>
      <c r="B36" s="4" t="s">
        <v>23</v>
      </c>
      <c r="C36" s="4"/>
      <c r="D36" s="10" t="s">
        <v>21</v>
      </c>
      <c r="E36" s="6">
        <f t="shared" si="9"/>
        <v>0</v>
      </c>
      <c r="F36" s="6">
        <f t="shared" si="9"/>
        <v>2</v>
      </c>
      <c r="G36" s="6">
        <f t="shared" si="9"/>
        <v>2</v>
      </c>
      <c r="H36" s="6">
        <f t="shared" si="9"/>
        <v>2</v>
      </c>
      <c r="I36" s="6">
        <f t="shared" si="9"/>
        <v>2</v>
      </c>
      <c r="J36" s="6">
        <f t="shared" si="9"/>
        <v>2</v>
      </c>
      <c r="K36" s="6">
        <f t="shared" si="9"/>
        <v>2</v>
      </c>
      <c r="L36" s="1">
        <f t="shared" si="9"/>
        <v>0</v>
      </c>
      <c r="M36" s="1">
        <f t="shared" si="9"/>
        <v>0</v>
      </c>
      <c r="N36" s="1">
        <f t="shared" si="9"/>
        <v>0</v>
      </c>
      <c r="O36" s="1">
        <f t="shared" si="9"/>
        <v>0</v>
      </c>
      <c r="P36" s="1">
        <f t="shared" si="9"/>
        <v>0</v>
      </c>
      <c r="Q36" s="1">
        <f t="shared" si="9"/>
        <v>0</v>
      </c>
      <c r="R36" s="1">
        <f t="shared" si="9"/>
        <v>0</v>
      </c>
      <c r="S36" s="9">
        <f t="shared" ref="S36" si="11">SUM(L36:R36)</f>
        <v>0</v>
      </c>
      <c r="U36" t="s">
        <v>22</v>
      </c>
      <c r="V36" s="4" t="s">
        <v>23</v>
      </c>
      <c r="W36" s="5" t="str">
        <f t="shared" ref="W36:W39" si="12">D36</f>
        <v>IMP</v>
      </c>
      <c r="X36" s="6">
        <f t="shared" si="10"/>
        <v>0</v>
      </c>
      <c r="Y36" s="6">
        <f t="shared" si="10"/>
        <v>2</v>
      </c>
      <c r="Z36" s="6">
        <f t="shared" si="10"/>
        <v>2</v>
      </c>
      <c r="AA36" s="6">
        <f t="shared" si="10"/>
        <v>2</v>
      </c>
      <c r="AB36" s="6">
        <f t="shared" si="10"/>
        <v>2</v>
      </c>
      <c r="AC36" s="6">
        <f t="shared" si="10"/>
        <v>2</v>
      </c>
      <c r="AD36" s="6">
        <f t="shared" si="10"/>
        <v>2</v>
      </c>
      <c r="AE36" s="1">
        <f t="shared" si="10"/>
        <v>0</v>
      </c>
      <c r="AF36" s="1">
        <f t="shared" si="10"/>
        <v>0</v>
      </c>
      <c r="AG36" s="1">
        <f t="shared" si="10"/>
        <v>0</v>
      </c>
      <c r="AH36" s="1">
        <f t="shared" si="10"/>
        <v>0</v>
      </c>
      <c r="AI36" s="1">
        <f t="shared" si="10"/>
        <v>0</v>
      </c>
      <c r="AJ36" s="1">
        <f t="shared" si="10"/>
        <v>0</v>
      </c>
      <c r="AK36" s="1">
        <f t="shared" si="10"/>
        <v>0</v>
      </c>
      <c r="AL36" s="9">
        <f t="shared" ref="AL36:AL48" si="13">SUM(AE36:AK36)</f>
        <v>0</v>
      </c>
      <c r="AM36" s="2"/>
    </row>
    <row r="37" spans="1:43" x14ac:dyDescent="0.25">
      <c r="A37" t="s">
        <v>25</v>
      </c>
      <c r="B37" s="4" t="s">
        <v>23</v>
      </c>
      <c r="C37" s="4"/>
      <c r="D37" s="10" t="s">
        <v>21</v>
      </c>
      <c r="E37" s="6">
        <f t="shared" si="9"/>
        <v>0</v>
      </c>
      <c r="F37" s="6">
        <f t="shared" si="9"/>
        <v>2</v>
      </c>
      <c r="G37" s="6">
        <f t="shared" si="9"/>
        <v>2</v>
      </c>
      <c r="H37" s="6">
        <f t="shared" si="9"/>
        <v>2</v>
      </c>
      <c r="I37" s="6">
        <f t="shared" si="9"/>
        <v>2</v>
      </c>
      <c r="J37" s="6">
        <f t="shared" si="9"/>
        <v>2</v>
      </c>
      <c r="K37" s="6">
        <f t="shared" si="9"/>
        <v>2</v>
      </c>
      <c r="L37" s="1">
        <f t="shared" si="9"/>
        <v>0</v>
      </c>
      <c r="M37" s="1">
        <f t="shared" si="9"/>
        <v>0</v>
      </c>
      <c r="N37" s="1">
        <f t="shared" si="9"/>
        <v>0</v>
      </c>
      <c r="O37" s="1">
        <f t="shared" si="9"/>
        <v>0</v>
      </c>
      <c r="P37" s="1">
        <f t="shared" si="9"/>
        <v>0</v>
      </c>
      <c r="Q37" s="1">
        <f t="shared" si="9"/>
        <v>0</v>
      </c>
      <c r="R37" s="1">
        <f t="shared" si="9"/>
        <v>0</v>
      </c>
      <c r="S37" s="9">
        <f>SUM(L37:R37)</f>
        <v>0</v>
      </c>
      <c r="U37" t="s">
        <v>25</v>
      </c>
      <c r="V37" s="4" t="s">
        <v>23</v>
      </c>
      <c r="W37" s="5" t="str">
        <f t="shared" si="12"/>
        <v>IMP</v>
      </c>
      <c r="X37" s="6">
        <f t="shared" si="10"/>
        <v>0</v>
      </c>
      <c r="Y37" s="6">
        <f t="shared" si="10"/>
        <v>2</v>
      </c>
      <c r="Z37" s="6">
        <f t="shared" si="10"/>
        <v>2</v>
      </c>
      <c r="AA37" s="6">
        <f t="shared" si="10"/>
        <v>2</v>
      </c>
      <c r="AB37" s="6">
        <f t="shared" si="10"/>
        <v>2</v>
      </c>
      <c r="AC37" s="6">
        <f t="shared" si="10"/>
        <v>2</v>
      </c>
      <c r="AD37" s="6">
        <f t="shared" si="10"/>
        <v>2</v>
      </c>
      <c r="AE37" s="1">
        <f t="shared" si="10"/>
        <v>0</v>
      </c>
      <c r="AF37" s="1">
        <f t="shared" si="10"/>
        <v>0</v>
      </c>
      <c r="AG37" s="1">
        <f t="shared" si="10"/>
        <v>0</v>
      </c>
      <c r="AH37" s="1">
        <f t="shared" si="10"/>
        <v>0</v>
      </c>
      <c r="AI37" s="1">
        <f t="shared" si="10"/>
        <v>0</v>
      </c>
      <c r="AJ37" s="1">
        <f t="shared" si="10"/>
        <v>0</v>
      </c>
      <c r="AK37" s="1">
        <f t="shared" si="10"/>
        <v>0</v>
      </c>
      <c r="AL37" s="9">
        <f t="shared" si="13"/>
        <v>0</v>
      </c>
      <c r="AM37" s="2"/>
    </row>
    <row r="38" spans="1:43" x14ac:dyDescent="0.25">
      <c r="A38" t="s">
        <v>26</v>
      </c>
      <c r="B38" s="4" t="s">
        <v>27</v>
      </c>
      <c r="C38" s="4"/>
      <c r="D38" s="15" t="s">
        <v>28</v>
      </c>
      <c r="E38" s="6">
        <f t="shared" si="9"/>
        <v>0</v>
      </c>
      <c r="F38" s="6">
        <f t="shared" si="9"/>
        <v>2</v>
      </c>
      <c r="G38" s="6">
        <f t="shared" si="9"/>
        <v>2</v>
      </c>
      <c r="H38" s="6">
        <f t="shared" si="9"/>
        <v>2</v>
      </c>
      <c r="I38" s="6">
        <f t="shared" si="9"/>
        <v>2</v>
      </c>
      <c r="J38" s="6">
        <f t="shared" si="9"/>
        <v>2</v>
      </c>
      <c r="K38" s="6">
        <f t="shared" si="9"/>
        <v>2</v>
      </c>
      <c r="L38" s="1">
        <f t="shared" si="9"/>
        <v>0</v>
      </c>
      <c r="M38" s="1">
        <f t="shared" si="9"/>
        <v>0</v>
      </c>
      <c r="N38" s="1">
        <f t="shared" si="9"/>
        <v>0</v>
      </c>
      <c r="O38" s="1">
        <f t="shared" si="9"/>
        <v>0</v>
      </c>
      <c r="P38" s="1">
        <f t="shared" si="9"/>
        <v>0</v>
      </c>
      <c r="Q38" s="1">
        <f t="shared" si="9"/>
        <v>0</v>
      </c>
      <c r="R38" s="1">
        <f t="shared" si="9"/>
        <v>0</v>
      </c>
      <c r="S38" s="9">
        <f>SUM(L38:R38)</f>
        <v>0</v>
      </c>
      <c r="U38" t="s">
        <v>26</v>
      </c>
      <c r="V38" s="4" t="s">
        <v>27</v>
      </c>
      <c r="W38" s="15" t="s">
        <v>28</v>
      </c>
      <c r="X38" s="6">
        <f t="shared" si="10"/>
        <v>0</v>
      </c>
      <c r="Y38" s="6">
        <f t="shared" si="10"/>
        <v>2</v>
      </c>
      <c r="Z38" s="6">
        <f t="shared" si="10"/>
        <v>2</v>
      </c>
      <c r="AA38" s="6">
        <f t="shared" si="10"/>
        <v>2</v>
      </c>
      <c r="AB38" s="6">
        <f t="shared" si="10"/>
        <v>2</v>
      </c>
      <c r="AC38" s="6">
        <f t="shared" si="10"/>
        <v>2</v>
      </c>
      <c r="AD38" s="6">
        <f t="shared" si="10"/>
        <v>2</v>
      </c>
      <c r="AE38" s="1">
        <f t="shared" si="10"/>
        <v>0</v>
      </c>
      <c r="AF38" s="1">
        <f t="shared" si="10"/>
        <v>0</v>
      </c>
      <c r="AG38" s="1">
        <f t="shared" si="10"/>
        <v>0</v>
      </c>
      <c r="AH38" s="1">
        <f t="shared" si="10"/>
        <v>0</v>
      </c>
      <c r="AI38" s="1">
        <f t="shared" si="10"/>
        <v>0</v>
      </c>
      <c r="AJ38" s="1">
        <f t="shared" si="10"/>
        <v>0</v>
      </c>
      <c r="AK38" s="1">
        <f t="shared" si="10"/>
        <v>0</v>
      </c>
      <c r="AL38" s="9">
        <f t="shared" si="13"/>
        <v>0</v>
      </c>
      <c r="AM38" s="2"/>
      <c r="AN38" t="s">
        <v>50</v>
      </c>
      <c r="AO38" t="s">
        <v>51</v>
      </c>
      <c r="AP38" t="s">
        <v>52</v>
      </c>
      <c r="AQ38" s="21" t="s">
        <v>53</v>
      </c>
    </row>
    <row r="39" spans="1:43" x14ac:dyDescent="0.25">
      <c r="A39" t="s">
        <v>29</v>
      </c>
      <c r="B39" s="4" t="s">
        <v>27</v>
      </c>
      <c r="C39" s="4"/>
      <c r="D39" s="10" t="s">
        <v>21</v>
      </c>
      <c r="E39" s="6">
        <f t="shared" si="9"/>
        <v>0</v>
      </c>
      <c r="F39" s="6">
        <f t="shared" si="9"/>
        <v>2</v>
      </c>
      <c r="G39" s="6">
        <f t="shared" si="9"/>
        <v>2</v>
      </c>
      <c r="H39" s="6">
        <f t="shared" si="9"/>
        <v>2</v>
      </c>
      <c r="I39" s="6">
        <f t="shared" si="9"/>
        <v>2</v>
      </c>
      <c r="J39" s="6">
        <f t="shared" si="9"/>
        <v>2</v>
      </c>
      <c r="K39" s="6">
        <f t="shared" si="9"/>
        <v>2</v>
      </c>
      <c r="L39" s="1">
        <f t="shared" si="9"/>
        <v>0</v>
      </c>
      <c r="M39" s="1">
        <f t="shared" si="9"/>
        <v>0</v>
      </c>
      <c r="N39" s="1">
        <f t="shared" si="9"/>
        <v>0</v>
      </c>
      <c r="O39" s="1">
        <f t="shared" si="9"/>
        <v>0</v>
      </c>
      <c r="P39" s="1">
        <f t="shared" si="9"/>
        <v>0</v>
      </c>
      <c r="Q39" s="1">
        <f t="shared" si="9"/>
        <v>0</v>
      </c>
      <c r="R39" s="1">
        <f t="shared" si="9"/>
        <v>0</v>
      </c>
      <c r="S39" s="9">
        <f t="shared" ref="S39:S45" si="14">SUM(L39:R39)</f>
        <v>0</v>
      </c>
      <c r="U39" t="s">
        <v>29</v>
      </c>
      <c r="V39" s="4" t="s">
        <v>27</v>
      </c>
      <c r="W39" s="5" t="str">
        <f t="shared" si="12"/>
        <v>IMP</v>
      </c>
      <c r="X39" s="6">
        <f t="shared" si="10"/>
        <v>0</v>
      </c>
      <c r="Y39" s="6">
        <f t="shared" si="10"/>
        <v>2</v>
      </c>
      <c r="Z39" s="6">
        <f t="shared" si="10"/>
        <v>2</v>
      </c>
      <c r="AA39" s="6">
        <f t="shared" si="10"/>
        <v>2</v>
      </c>
      <c r="AB39" s="6">
        <f t="shared" si="10"/>
        <v>2</v>
      </c>
      <c r="AC39" s="6">
        <f t="shared" si="10"/>
        <v>2</v>
      </c>
      <c r="AD39" s="6">
        <f t="shared" si="10"/>
        <v>2</v>
      </c>
      <c r="AE39" s="1">
        <f t="shared" si="10"/>
        <v>0</v>
      </c>
      <c r="AF39" s="1">
        <f t="shared" si="10"/>
        <v>0</v>
      </c>
      <c r="AG39" s="1">
        <f t="shared" si="10"/>
        <v>0</v>
      </c>
      <c r="AH39" s="1">
        <f t="shared" si="10"/>
        <v>0</v>
      </c>
      <c r="AI39" s="1">
        <f t="shared" si="10"/>
        <v>0</v>
      </c>
      <c r="AJ39" s="1">
        <f t="shared" si="10"/>
        <v>0</v>
      </c>
      <c r="AK39" s="1">
        <f t="shared" si="10"/>
        <v>0</v>
      </c>
      <c r="AL39" s="9">
        <f t="shared" si="13"/>
        <v>0</v>
      </c>
      <c r="AM39" s="2" t="s">
        <v>54</v>
      </c>
      <c r="AN39">
        <v>54</v>
      </c>
      <c r="AO39" s="19">
        <f>AN39/16</f>
        <v>3.375</v>
      </c>
      <c r="AP39" s="19">
        <f>AQ24</f>
        <v>17.4375</v>
      </c>
      <c r="AQ39" s="22">
        <f>AP39+AO39</f>
        <v>20.8125</v>
      </c>
    </row>
    <row r="40" spans="1:43" x14ac:dyDescent="0.25">
      <c r="A40" t="s">
        <v>32</v>
      </c>
      <c r="B40" s="4" t="s">
        <v>33</v>
      </c>
      <c r="C40" s="4"/>
      <c r="D40" s="16" t="s">
        <v>34</v>
      </c>
      <c r="E40" s="6">
        <f t="shared" si="9"/>
        <v>0</v>
      </c>
      <c r="F40" s="6">
        <f t="shared" si="9"/>
        <v>2</v>
      </c>
      <c r="G40" s="6">
        <f t="shared" si="9"/>
        <v>2</v>
      </c>
      <c r="H40" s="6">
        <f t="shared" si="9"/>
        <v>2</v>
      </c>
      <c r="I40" s="6">
        <f t="shared" si="9"/>
        <v>2</v>
      </c>
      <c r="J40" s="6">
        <f t="shared" si="9"/>
        <v>2</v>
      </c>
      <c r="K40" s="6">
        <f t="shared" si="9"/>
        <v>2</v>
      </c>
      <c r="L40" s="1">
        <f t="shared" si="9"/>
        <v>0</v>
      </c>
      <c r="M40" s="1">
        <f t="shared" si="9"/>
        <v>0</v>
      </c>
      <c r="N40" s="1">
        <f t="shared" si="9"/>
        <v>0</v>
      </c>
      <c r="O40" s="1">
        <f t="shared" si="9"/>
        <v>0</v>
      </c>
      <c r="P40" s="1">
        <f t="shared" si="9"/>
        <v>0</v>
      </c>
      <c r="Q40" s="1">
        <f t="shared" si="9"/>
        <v>0</v>
      </c>
      <c r="R40" s="1">
        <f t="shared" si="9"/>
        <v>0</v>
      </c>
      <c r="S40" s="9">
        <f t="shared" si="14"/>
        <v>0</v>
      </c>
      <c r="U40" t="s">
        <v>32</v>
      </c>
      <c r="V40" s="4" t="s">
        <v>33</v>
      </c>
      <c r="W40" s="16" t="s">
        <v>34</v>
      </c>
      <c r="X40" s="6">
        <f t="shared" si="10"/>
        <v>0</v>
      </c>
      <c r="Y40" s="6">
        <f t="shared" si="10"/>
        <v>2</v>
      </c>
      <c r="Z40" s="6">
        <f t="shared" si="10"/>
        <v>2</v>
      </c>
      <c r="AA40" s="6">
        <f t="shared" si="10"/>
        <v>2</v>
      </c>
      <c r="AB40" s="6">
        <f t="shared" si="10"/>
        <v>2</v>
      </c>
      <c r="AC40" s="6">
        <f t="shared" si="10"/>
        <v>2</v>
      </c>
      <c r="AD40" s="6">
        <f t="shared" si="10"/>
        <v>2</v>
      </c>
      <c r="AE40" s="1">
        <f t="shared" si="10"/>
        <v>0</v>
      </c>
      <c r="AF40" s="1">
        <f t="shared" si="10"/>
        <v>0</v>
      </c>
      <c r="AG40" s="1">
        <f t="shared" si="10"/>
        <v>0</v>
      </c>
      <c r="AH40" s="1">
        <f t="shared" si="10"/>
        <v>0</v>
      </c>
      <c r="AI40" s="1">
        <f t="shared" si="10"/>
        <v>0</v>
      </c>
      <c r="AJ40" s="1">
        <f t="shared" si="10"/>
        <v>0</v>
      </c>
      <c r="AK40" s="1">
        <f t="shared" si="10"/>
        <v>0</v>
      </c>
      <c r="AL40" s="9">
        <f t="shared" si="13"/>
        <v>0</v>
      </c>
      <c r="AM40" s="2"/>
    </row>
    <row r="41" spans="1:43" x14ac:dyDescent="0.25">
      <c r="A41" t="s">
        <v>36</v>
      </c>
      <c r="B41" s="4" t="s">
        <v>33</v>
      </c>
      <c r="C41" s="4"/>
      <c r="D41" s="16" t="s">
        <v>34</v>
      </c>
      <c r="E41" s="6">
        <f t="shared" si="9"/>
        <v>0</v>
      </c>
      <c r="F41" s="6">
        <f t="shared" si="9"/>
        <v>2</v>
      </c>
      <c r="G41" s="6">
        <f t="shared" si="9"/>
        <v>2</v>
      </c>
      <c r="H41" s="6">
        <f t="shared" si="9"/>
        <v>2</v>
      </c>
      <c r="I41" s="6">
        <f t="shared" si="9"/>
        <v>2</v>
      </c>
      <c r="J41" s="6">
        <f t="shared" si="9"/>
        <v>2</v>
      </c>
      <c r="K41" s="6">
        <f t="shared" si="9"/>
        <v>2</v>
      </c>
      <c r="L41" s="1">
        <f t="shared" si="9"/>
        <v>0</v>
      </c>
      <c r="M41" s="1">
        <f t="shared" si="9"/>
        <v>0</v>
      </c>
      <c r="N41" s="1">
        <f t="shared" si="9"/>
        <v>0</v>
      </c>
      <c r="O41" s="1">
        <f t="shared" si="9"/>
        <v>0</v>
      </c>
      <c r="P41" s="1">
        <f t="shared" si="9"/>
        <v>0</v>
      </c>
      <c r="Q41" s="1">
        <f t="shared" si="9"/>
        <v>0</v>
      </c>
      <c r="R41" s="1">
        <f t="shared" si="9"/>
        <v>0</v>
      </c>
      <c r="S41" s="9">
        <f t="shared" si="14"/>
        <v>0</v>
      </c>
      <c r="U41" t="s">
        <v>36</v>
      </c>
      <c r="V41" s="4" t="s">
        <v>33</v>
      </c>
      <c r="W41" s="16" t="s">
        <v>34</v>
      </c>
      <c r="X41" s="6">
        <f t="shared" si="10"/>
        <v>0</v>
      </c>
      <c r="Y41" s="6">
        <f t="shared" si="10"/>
        <v>2</v>
      </c>
      <c r="Z41" s="6">
        <f t="shared" si="10"/>
        <v>2</v>
      </c>
      <c r="AA41" s="6">
        <f t="shared" si="10"/>
        <v>2</v>
      </c>
      <c r="AB41" s="6">
        <f t="shared" si="10"/>
        <v>2</v>
      </c>
      <c r="AC41" s="6">
        <f t="shared" si="10"/>
        <v>2</v>
      </c>
      <c r="AD41" s="6">
        <f t="shared" si="10"/>
        <v>2</v>
      </c>
      <c r="AE41" s="1">
        <f t="shared" si="10"/>
        <v>0</v>
      </c>
      <c r="AF41" s="1">
        <f t="shared" si="10"/>
        <v>0</v>
      </c>
      <c r="AG41" s="1">
        <f t="shared" si="10"/>
        <v>0</v>
      </c>
      <c r="AH41" s="1">
        <f t="shared" si="10"/>
        <v>0</v>
      </c>
      <c r="AI41" s="1">
        <f t="shared" si="10"/>
        <v>0</v>
      </c>
      <c r="AJ41" s="1">
        <f t="shared" si="10"/>
        <v>0</v>
      </c>
      <c r="AK41" s="1">
        <f t="shared" si="10"/>
        <v>0</v>
      </c>
      <c r="AL41" s="9">
        <f t="shared" si="13"/>
        <v>0</v>
      </c>
      <c r="AM41" s="2"/>
    </row>
    <row r="42" spans="1:43" x14ac:dyDescent="0.25">
      <c r="A42" t="s">
        <v>39</v>
      </c>
      <c r="B42" s="4" t="s">
        <v>33</v>
      </c>
      <c r="C42" s="4"/>
      <c r="D42" s="16" t="s">
        <v>34</v>
      </c>
      <c r="E42" s="6">
        <f t="shared" si="9"/>
        <v>0</v>
      </c>
      <c r="F42" s="6">
        <f t="shared" si="9"/>
        <v>2</v>
      </c>
      <c r="G42" s="6">
        <f t="shared" si="9"/>
        <v>2</v>
      </c>
      <c r="H42" s="6">
        <f t="shared" si="9"/>
        <v>2</v>
      </c>
      <c r="I42" s="6">
        <f t="shared" si="9"/>
        <v>2</v>
      </c>
      <c r="J42" s="6">
        <f t="shared" si="9"/>
        <v>2</v>
      </c>
      <c r="K42" s="6">
        <f t="shared" si="9"/>
        <v>2</v>
      </c>
      <c r="L42" s="1">
        <f t="shared" si="9"/>
        <v>0</v>
      </c>
      <c r="M42" s="1">
        <f t="shared" si="9"/>
        <v>0</v>
      </c>
      <c r="N42" s="1">
        <f t="shared" si="9"/>
        <v>0</v>
      </c>
      <c r="O42" s="1">
        <f t="shared" si="9"/>
        <v>0</v>
      </c>
      <c r="P42" s="1">
        <f t="shared" si="9"/>
        <v>0</v>
      </c>
      <c r="Q42" s="1">
        <f t="shared" si="9"/>
        <v>0</v>
      </c>
      <c r="R42" s="1">
        <f t="shared" si="9"/>
        <v>0</v>
      </c>
      <c r="S42" s="9">
        <f t="shared" si="14"/>
        <v>0</v>
      </c>
      <c r="U42" t="s">
        <v>39</v>
      </c>
      <c r="V42" s="4" t="s">
        <v>33</v>
      </c>
      <c r="W42" s="16" t="s">
        <v>34</v>
      </c>
      <c r="X42" s="6">
        <f t="shared" si="10"/>
        <v>0</v>
      </c>
      <c r="Y42" s="6">
        <f t="shared" si="10"/>
        <v>2</v>
      </c>
      <c r="Z42" s="6">
        <f t="shared" si="10"/>
        <v>2</v>
      </c>
      <c r="AA42" s="6">
        <f t="shared" si="10"/>
        <v>2</v>
      </c>
      <c r="AB42" s="6">
        <f t="shared" si="10"/>
        <v>2</v>
      </c>
      <c r="AC42" s="6">
        <f t="shared" si="10"/>
        <v>2</v>
      </c>
      <c r="AD42" s="6">
        <f t="shared" si="10"/>
        <v>2</v>
      </c>
      <c r="AE42" s="1">
        <f t="shared" si="10"/>
        <v>0</v>
      </c>
      <c r="AF42" s="1">
        <f t="shared" si="10"/>
        <v>0</v>
      </c>
      <c r="AG42" s="1">
        <f t="shared" si="10"/>
        <v>0</v>
      </c>
      <c r="AH42" s="1">
        <f t="shared" si="10"/>
        <v>0</v>
      </c>
      <c r="AI42" s="1">
        <f t="shared" si="10"/>
        <v>0</v>
      </c>
      <c r="AJ42" s="1">
        <f t="shared" si="10"/>
        <v>0</v>
      </c>
      <c r="AK42" s="1">
        <f t="shared" si="10"/>
        <v>0</v>
      </c>
      <c r="AL42" s="9">
        <f t="shared" si="13"/>
        <v>0</v>
      </c>
      <c r="AM42" s="2"/>
    </row>
    <row r="43" spans="1:43" x14ac:dyDescent="0.25">
      <c r="A43" t="s">
        <v>40</v>
      </c>
      <c r="B43" s="4" t="s">
        <v>41</v>
      </c>
      <c r="C43" s="4"/>
      <c r="D43" s="16" t="s">
        <v>34</v>
      </c>
      <c r="E43" s="6">
        <f t="shared" si="9"/>
        <v>0</v>
      </c>
      <c r="F43" s="6">
        <f t="shared" si="9"/>
        <v>2</v>
      </c>
      <c r="G43" s="6">
        <f t="shared" si="9"/>
        <v>2</v>
      </c>
      <c r="H43" s="6">
        <f t="shared" si="9"/>
        <v>2</v>
      </c>
      <c r="I43" s="6">
        <f t="shared" si="9"/>
        <v>2</v>
      </c>
      <c r="J43" s="6">
        <f t="shared" si="9"/>
        <v>2</v>
      </c>
      <c r="K43" s="6">
        <f t="shared" si="9"/>
        <v>2</v>
      </c>
      <c r="L43" s="1">
        <f t="shared" si="9"/>
        <v>0</v>
      </c>
      <c r="M43" s="1">
        <f t="shared" si="9"/>
        <v>0</v>
      </c>
      <c r="N43" s="1">
        <f t="shared" si="9"/>
        <v>0</v>
      </c>
      <c r="O43" s="1">
        <f t="shared" si="9"/>
        <v>0</v>
      </c>
      <c r="P43" s="1">
        <f t="shared" si="9"/>
        <v>0</v>
      </c>
      <c r="Q43" s="1">
        <f t="shared" si="9"/>
        <v>0</v>
      </c>
      <c r="R43" s="1">
        <f t="shared" si="9"/>
        <v>0</v>
      </c>
      <c r="S43" s="9">
        <f t="shared" si="14"/>
        <v>0</v>
      </c>
      <c r="U43" t="s">
        <v>40</v>
      </c>
      <c r="V43" s="4" t="s">
        <v>41</v>
      </c>
      <c r="W43" s="16" t="s">
        <v>34</v>
      </c>
      <c r="X43" s="6">
        <f t="shared" si="10"/>
        <v>0</v>
      </c>
      <c r="Y43" s="6">
        <f t="shared" si="10"/>
        <v>2</v>
      </c>
      <c r="Z43" s="6">
        <f t="shared" si="10"/>
        <v>2</v>
      </c>
      <c r="AA43" s="6">
        <f t="shared" si="10"/>
        <v>2</v>
      </c>
      <c r="AB43" s="6">
        <f t="shared" si="10"/>
        <v>2</v>
      </c>
      <c r="AC43" s="6">
        <f t="shared" si="10"/>
        <v>2</v>
      </c>
      <c r="AD43" s="6">
        <f t="shared" si="10"/>
        <v>2</v>
      </c>
      <c r="AE43" s="1">
        <f t="shared" si="10"/>
        <v>0</v>
      </c>
      <c r="AF43" s="1">
        <f t="shared" si="10"/>
        <v>0</v>
      </c>
      <c r="AG43" s="1">
        <f t="shared" si="10"/>
        <v>0</v>
      </c>
      <c r="AH43" s="1">
        <f t="shared" si="10"/>
        <v>0</v>
      </c>
      <c r="AI43" s="1">
        <f t="shared" si="10"/>
        <v>0</v>
      </c>
      <c r="AJ43" s="1">
        <f t="shared" si="10"/>
        <v>0</v>
      </c>
      <c r="AK43" s="1">
        <f t="shared" si="10"/>
        <v>0</v>
      </c>
      <c r="AL43" s="9">
        <f t="shared" si="13"/>
        <v>0</v>
      </c>
      <c r="AM43" s="2"/>
    </row>
    <row r="44" spans="1:43" x14ac:dyDescent="0.25">
      <c r="A44" t="s">
        <v>44</v>
      </c>
      <c r="B44" s="4" t="s">
        <v>41</v>
      </c>
      <c r="C44" s="4"/>
      <c r="D44" s="16" t="s">
        <v>34</v>
      </c>
      <c r="E44" s="6">
        <f t="shared" si="9"/>
        <v>0</v>
      </c>
      <c r="F44" s="6">
        <f t="shared" si="9"/>
        <v>2</v>
      </c>
      <c r="G44" s="6">
        <f t="shared" si="9"/>
        <v>2</v>
      </c>
      <c r="H44" s="6">
        <f t="shared" si="9"/>
        <v>2</v>
      </c>
      <c r="I44" s="6">
        <f t="shared" si="9"/>
        <v>2</v>
      </c>
      <c r="J44" s="6">
        <f t="shared" si="9"/>
        <v>2</v>
      </c>
      <c r="K44" s="6">
        <v>2</v>
      </c>
      <c r="L44" s="1">
        <f t="shared" si="9"/>
        <v>0</v>
      </c>
      <c r="M44" s="1">
        <f t="shared" si="9"/>
        <v>0</v>
      </c>
      <c r="N44" s="1">
        <f t="shared" si="9"/>
        <v>0</v>
      </c>
      <c r="O44" s="1">
        <f t="shared" si="9"/>
        <v>0</v>
      </c>
      <c r="P44" s="1">
        <f t="shared" si="9"/>
        <v>0</v>
      </c>
      <c r="Q44" s="1">
        <f t="shared" si="9"/>
        <v>0</v>
      </c>
      <c r="R44" s="1">
        <v>0</v>
      </c>
      <c r="S44" s="9">
        <f t="shared" si="14"/>
        <v>0</v>
      </c>
      <c r="U44" t="s">
        <v>44</v>
      </c>
      <c r="V44" s="4" t="s">
        <v>41</v>
      </c>
      <c r="W44" s="16" t="s">
        <v>34</v>
      </c>
      <c r="X44" s="6">
        <f t="shared" si="10"/>
        <v>0</v>
      </c>
      <c r="Y44" s="6">
        <f t="shared" si="10"/>
        <v>2</v>
      </c>
      <c r="Z44" s="6">
        <f t="shared" si="10"/>
        <v>2</v>
      </c>
      <c r="AA44" s="6">
        <f t="shared" si="10"/>
        <v>2</v>
      </c>
      <c r="AB44" s="6">
        <f t="shared" si="10"/>
        <v>2</v>
      </c>
      <c r="AC44" s="6">
        <f t="shared" si="10"/>
        <v>2</v>
      </c>
      <c r="AD44" s="6">
        <f t="shared" si="10"/>
        <v>2</v>
      </c>
      <c r="AE44" s="1">
        <f t="shared" si="10"/>
        <v>0</v>
      </c>
      <c r="AF44" s="1">
        <f t="shared" si="10"/>
        <v>0</v>
      </c>
      <c r="AG44" s="1">
        <f t="shared" si="10"/>
        <v>0</v>
      </c>
      <c r="AH44" s="1">
        <f t="shared" si="10"/>
        <v>0</v>
      </c>
      <c r="AI44" s="1">
        <f t="shared" si="10"/>
        <v>0</v>
      </c>
      <c r="AJ44" s="1">
        <f t="shared" si="10"/>
        <v>0</v>
      </c>
      <c r="AK44" s="1">
        <f t="shared" si="10"/>
        <v>0</v>
      </c>
      <c r="AL44" s="9">
        <f t="shared" si="13"/>
        <v>0</v>
      </c>
      <c r="AM44" s="2"/>
    </row>
    <row r="45" spans="1:43" x14ac:dyDescent="0.25">
      <c r="A45" t="s">
        <v>45</v>
      </c>
      <c r="B45" s="4" t="s">
        <v>46</v>
      </c>
      <c r="C45" s="4"/>
      <c r="D45" s="16" t="s">
        <v>34</v>
      </c>
      <c r="E45" s="6">
        <f t="shared" si="9"/>
        <v>0</v>
      </c>
      <c r="F45" s="6">
        <f t="shared" si="9"/>
        <v>2</v>
      </c>
      <c r="G45" s="6">
        <f t="shared" si="9"/>
        <v>7</v>
      </c>
      <c r="H45" s="6">
        <f t="shared" si="9"/>
        <v>7</v>
      </c>
      <c r="I45" s="6">
        <f t="shared" si="9"/>
        <v>3</v>
      </c>
      <c r="J45" s="6">
        <f t="shared" si="9"/>
        <v>4</v>
      </c>
      <c r="K45" s="6">
        <f t="shared" si="9"/>
        <v>3</v>
      </c>
      <c r="L45" s="1">
        <f t="shared" si="9"/>
        <v>0</v>
      </c>
      <c r="M45" s="1">
        <f t="shared" si="9"/>
        <v>0</v>
      </c>
      <c r="N45" s="1">
        <f t="shared" si="9"/>
        <v>16</v>
      </c>
      <c r="O45" s="1">
        <f t="shared" si="9"/>
        <v>10.5</v>
      </c>
      <c r="P45" s="1">
        <f t="shared" si="9"/>
        <v>2</v>
      </c>
      <c r="Q45" s="1">
        <f t="shared" si="9"/>
        <v>5</v>
      </c>
      <c r="R45" s="1">
        <f t="shared" si="9"/>
        <v>1</v>
      </c>
      <c r="S45" s="9">
        <f t="shared" si="14"/>
        <v>34.5</v>
      </c>
      <c r="U45" t="s">
        <v>45</v>
      </c>
      <c r="V45" s="4" t="s">
        <v>46</v>
      </c>
      <c r="W45" s="16" t="s">
        <v>34</v>
      </c>
      <c r="X45" s="6">
        <f t="shared" si="10"/>
        <v>0</v>
      </c>
      <c r="Y45" s="6">
        <f t="shared" si="10"/>
        <v>2</v>
      </c>
      <c r="Z45" s="6">
        <f t="shared" si="10"/>
        <v>7</v>
      </c>
      <c r="AA45" s="6">
        <f t="shared" si="10"/>
        <v>7</v>
      </c>
      <c r="AB45" s="6">
        <f t="shared" si="10"/>
        <v>3</v>
      </c>
      <c r="AC45" s="6">
        <v>13</v>
      </c>
      <c r="AD45" s="6">
        <f t="shared" si="10"/>
        <v>3</v>
      </c>
      <c r="AE45" s="1">
        <f t="shared" si="10"/>
        <v>0</v>
      </c>
      <c r="AF45" s="1">
        <f t="shared" si="10"/>
        <v>0</v>
      </c>
      <c r="AG45" s="1">
        <f t="shared" si="10"/>
        <v>16</v>
      </c>
      <c r="AH45" s="1">
        <f t="shared" si="10"/>
        <v>10.5</v>
      </c>
      <c r="AI45" s="1">
        <f t="shared" si="10"/>
        <v>2</v>
      </c>
      <c r="AJ45" s="1">
        <f>Q45+$AN$39</f>
        <v>59</v>
      </c>
      <c r="AK45" s="1">
        <f>R45</f>
        <v>1</v>
      </c>
      <c r="AL45" s="9">
        <f t="shared" si="13"/>
        <v>88.5</v>
      </c>
      <c r="AM45" s="2"/>
    </row>
    <row r="46" spans="1:43" x14ac:dyDescent="0.25">
      <c r="A46" t="s">
        <v>47</v>
      </c>
      <c r="B46" s="4" t="s">
        <v>46</v>
      </c>
      <c r="C46" s="4"/>
      <c r="D46" s="20"/>
      <c r="E46" s="6">
        <f t="shared" si="9"/>
        <v>0</v>
      </c>
      <c r="F46" s="6">
        <f t="shared" si="9"/>
        <v>4</v>
      </c>
      <c r="G46" s="6">
        <f t="shared" si="9"/>
        <v>6</v>
      </c>
      <c r="H46" s="6">
        <f t="shared" si="9"/>
        <v>7</v>
      </c>
      <c r="I46" s="6">
        <f t="shared" si="9"/>
        <v>5</v>
      </c>
      <c r="J46" s="6">
        <f t="shared" si="9"/>
        <v>4</v>
      </c>
      <c r="K46" s="6">
        <f t="shared" si="9"/>
        <v>4</v>
      </c>
      <c r="L46" s="1">
        <f t="shared" si="9"/>
        <v>0</v>
      </c>
      <c r="M46" s="1">
        <f t="shared" si="9"/>
        <v>6</v>
      </c>
      <c r="N46" s="1">
        <f t="shared" si="9"/>
        <v>12</v>
      </c>
      <c r="O46" s="1">
        <f t="shared" si="9"/>
        <v>10.5</v>
      </c>
      <c r="P46" s="1">
        <f t="shared" si="9"/>
        <v>7</v>
      </c>
      <c r="Q46" s="1">
        <f t="shared" si="9"/>
        <v>5</v>
      </c>
      <c r="R46" s="1">
        <f t="shared" si="9"/>
        <v>2</v>
      </c>
      <c r="S46" s="9">
        <f>SUM(L46:R46)</f>
        <v>42.5</v>
      </c>
      <c r="U46" t="s">
        <v>47</v>
      </c>
      <c r="V46" s="4" t="s">
        <v>46</v>
      </c>
      <c r="W46" s="20"/>
      <c r="X46" s="6">
        <f t="shared" si="10"/>
        <v>0</v>
      </c>
      <c r="Y46" s="6">
        <f t="shared" si="10"/>
        <v>4</v>
      </c>
      <c r="Z46" s="6">
        <f t="shared" si="10"/>
        <v>6</v>
      </c>
      <c r="AA46" s="6">
        <f t="shared" si="10"/>
        <v>7</v>
      </c>
      <c r="AB46" s="6">
        <f t="shared" si="10"/>
        <v>5</v>
      </c>
      <c r="AC46" s="6">
        <v>13</v>
      </c>
      <c r="AD46" s="6">
        <f t="shared" si="10"/>
        <v>4</v>
      </c>
      <c r="AE46" s="1">
        <f t="shared" si="10"/>
        <v>0</v>
      </c>
      <c r="AF46" s="1">
        <f t="shared" si="10"/>
        <v>6</v>
      </c>
      <c r="AG46" s="1">
        <f t="shared" si="10"/>
        <v>12</v>
      </c>
      <c r="AH46" s="1">
        <f t="shared" si="10"/>
        <v>10.5</v>
      </c>
      <c r="AI46" s="1">
        <f t="shared" si="10"/>
        <v>7</v>
      </c>
      <c r="AJ46" s="1">
        <f t="shared" ref="AJ46:AJ48" si="15">Q46+$AN$39</f>
        <v>59</v>
      </c>
      <c r="AK46" s="1">
        <f>R46</f>
        <v>2</v>
      </c>
      <c r="AL46" s="9">
        <f t="shared" si="13"/>
        <v>96.5</v>
      </c>
      <c r="AM46" s="2"/>
    </row>
    <row r="47" spans="1:43" x14ac:dyDescent="0.25">
      <c r="A47" t="s">
        <v>48</v>
      </c>
      <c r="B47" s="4" t="s">
        <v>46</v>
      </c>
      <c r="C47" s="4"/>
      <c r="D47" s="16" t="s">
        <v>34</v>
      </c>
      <c r="E47" s="6">
        <f t="shared" si="9"/>
        <v>0</v>
      </c>
      <c r="F47" s="6">
        <f t="shared" si="9"/>
        <v>3</v>
      </c>
      <c r="G47" s="6">
        <f t="shared" si="9"/>
        <v>5</v>
      </c>
      <c r="H47" s="6">
        <f t="shared" si="9"/>
        <v>7</v>
      </c>
      <c r="I47" s="6">
        <f t="shared" si="9"/>
        <v>6</v>
      </c>
      <c r="J47" s="6">
        <f t="shared" si="9"/>
        <v>5</v>
      </c>
      <c r="K47" s="6">
        <f t="shared" si="9"/>
        <v>1</v>
      </c>
      <c r="L47" s="1">
        <f t="shared" si="9"/>
        <v>0</v>
      </c>
      <c r="M47" s="1">
        <f t="shared" si="9"/>
        <v>3</v>
      </c>
      <c r="N47" s="1">
        <f t="shared" si="9"/>
        <v>8</v>
      </c>
      <c r="O47" s="1">
        <f t="shared" si="9"/>
        <v>10.5</v>
      </c>
      <c r="P47" s="1">
        <f t="shared" si="9"/>
        <v>10</v>
      </c>
      <c r="Q47" s="1">
        <f t="shared" si="9"/>
        <v>8</v>
      </c>
      <c r="R47" s="1">
        <f t="shared" si="9"/>
        <v>-1</v>
      </c>
      <c r="S47" s="9">
        <f>SUM(L47:R47)</f>
        <v>38.5</v>
      </c>
      <c r="U47" t="s">
        <v>48</v>
      </c>
      <c r="V47" s="4" t="s">
        <v>46</v>
      </c>
      <c r="W47" s="16" t="s">
        <v>34</v>
      </c>
      <c r="X47" s="6">
        <f t="shared" si="10"/>
        <v>0</v>
      </c>
      <c r="Y47" s="6">
        <f t="shared" si="10"/>
        <v>3</v>
      </c>
      <c r="Z47" s="6">
        <f t="shared" si="10"/>
        <v>5</v>
      </c>
      <c r="AA47" s="6">
        <f t="shared" si="10"/>
        <v>7</v>
      </c>
      <c r="AB47" s="6">
        <f t="shared" si="10"/>
        <v>6</v>
      </c>
      <c r="AC47" s="6">
        <f>13+3/11</f>
        <v>13.272727272727273</v>
      </c>
      <c r="AD47" s="6">
        <f t="shared" si="10"/>
        <v>1</v>
      </c>
      <c r="AE47" s="1">
        <f t="shared" si="10"/>
        <v>0</v>
      </c>
      <c r="AF47" s="1">
        <f t="shared" si="10"/>
        <v>3</v>
      </c>
      <c r="AG47" s="1">
        <f t="shared" si="10"/>
        <v>8</v>
      </c>
      <c r="AH47" s="1">
        <f t="shared" si="10"/>
        <v>10.5</v>
      </c>
      <c r="AI47" s="1">
        <f t="shared" si="10"/>
        <v>10</v>
      </c>
      <c r="AJ47" s="1">
        <f t="shared" si="15"/>
        <v>62</v>
      </c>
      <c r="AK47" s="1">
        <f>R47</f>
        <v>-1</v>
      </c>
      <c r="AL47" s="9">
        <f t="shared" si="13"/>
        <v>92.5</v>
      </c>
      <c r="AM47" s="2"/>
    </row>
    <row r="48" spans="1:43" x14ac:dyDescent="0.25">
      <c r="A48" t="s">
        <v>49</v>
      </c>
      <c r="B48" s="4" t="s">
        <v>46</v>
      </c>
      <c r="C48" s="4"/>
      <c r="D48" s="15" t="s">
        <v>28</v>
      </c>
      <c r="E48" s="6">
        <f t="shared" si="9"/>
        <v>1</v>
      </c>
      <c r="F48" s="6">
        <f t="shared" si="9"/>
        <v>2</v>
      </c>
      <c r="G48" s="6">
        <f t="shared" si="9"/>
        <v>6</v>
      </c>
      <c r="H48" s="6">
        <f t="shared" si="9"/>
        <v>6</v>
      </c>
      <c r="I48" s="6">
        <f t="shared" si="9"/>
        <v>7</v>
      </c>
      <c r="J48" s="6">
        <f t="shared" si="9"/>
        <v>5</v>
      </c>
      <c r="K48" s="6">
        <f t="shared" si="9"/>
        <v>0</v>
      </c>
      <c r="L48" s="1">
        <f t="shared" si="9"/>
        <v>0</v>
      </c>
      <c r="M48" s="1">
        <f t="shared" si="9"/>
        <v>0</v>
      </c>
      <c r="N48" s="1">
        <f t="shared" si="9"/>
        <v>12</v>
      </c>
      <c r="O48" s="1">
        <f t="shared" si="9"/>
        <v>8.5</v>
      </c>
      <c r="P48" s="1">
        <f t="shared" si="9"/>
        <v>14</v>
      </c>
      <c r="Q48" s="1">
        <f t="shared" si="9"/>
        <v>8</v>
      </c>
      <c r="R48" s="1">
        <f t="shared" si="9"/>
        <v>-2</v>
      </c>
      <c r="S48" s="9">
        <f t="shared" ref="S48" si="16">SUM(L48:R48)</f>
        <v>40.5</v>
      </c>
      <c r="U48" t="s">
        <v>49</v>
      </c>
      <c r="V48" s="4" t="s">
        <v>46</v>
      </c>
      <c r="W48" s="15" t="s">
        <v>28</v>
      </c>
      <c r="X48" s="6">
        <f t="shared" si="10"/>
        <v>1</v>
      </c>
      <c r="Y48" s="6">
        <f t="shared" si="10"/>
        <v>2</v>
      </c>
      <c r="Z48" s="6">
        <f t="shared" si="10"/>
        <v>6</v>
      </c>
      <c r="AA48" s="6">
        <f t="shared" si="10"/>
        <v>6</v>
      </c>
      <c r="AB48" s="6">
        <f t="shared" si="10"/>
        <v>7</v>
      </c>
      <c r="AC48" s="6">
        <f>13+3/11</f>
        <v>13.272727272727273</v>
      </c>
      <c r="AD48" s="6">
        <f t="shared" si="10"/>
        <v>0</v>
      </c>
      <c r="AE48" s="1">
        <f t="shared" si="10"/>
        <v>0</v>
      </c>
      <c r="AF48" s="1">
        <f t="shared" si="10"/>
        <v>0</v>
      </c>
      <c r="AG48" s="1">
        <f t="shared" si="10"/>
        <v>12</v>
      </c>
      <c r="AH48" s="1">
        <f t="shared" si="10"/>
        <v>8.5</v>
      </c>
      <c r="AI48" s="1">
        <f t="shared" si="10"/>
        <v>14</v>
      </c>
      <c r="AJ48" s="1">
        <f t="shared" si="15"/>
        <v>62</v>
      </c>
      <c r="AK48" s="1">
        <f>R48</f>
        <v>-2</v>
      </c>
      <c r="AL48" s="9">
        <f t="shared" si="13"/>
        <v>94.5</v>
      </c>
      <c r="AM48" s="2"/>
    </row>
    <row r="49" spans="1:43" x14ac:dyDescent="0.25">
      <c r="B49" s="1"/>
      <c r="C49" s="1"/>
      <c r="AM49" s="2"/>
    </row>
    <row r="50" spans="1:43" x14ac:dyDescent="0.25">
      <c r="A50" s="3" t="s">
        <v>1</v>
      </c>
      <c r="B50" s="3" t="s">
        <v>2</v>
      </c>
      <c r="C50" s="3" t="s">
        <v>78</v>
      </c>
      <c r="D50" s="3" t="s">
        <v>3</v>
      </c>
      <c r="E50" s="3" t="s">
        <v>4</v>
      </c>
      <c r="F50" s="3" t="s">
        <v>5</v>
      </c>
      <c r="G50" s="3" t="s">
        <v>6</v>
      </c>
      <c r="H50" s="3" t="s">
        <v>7</v>
      </c>
      <c r="I50" s="3" t="s">
        <v>8</v>
      </c>
      <c r="J50" s="3" t="s">
        <v>9</v>
      </c>
      <c r="K50" s="3" t="s">
        <v>10</v>
      </c>
      <c r="L50" s="3" t="s">
        <v>11</v>
      </c>
      <c r="M50" s="3" t="s">
        <v>12</v>
      </c>
      <c r="N50" s="3" t="s">
        <v>13</v>
      </c>
      <c r="O50" s="3" t="s">
        <v>14</v>
      </c>
      <c r="P50" s="3" t="s">
        <v>15</v>
      </c>
      <c r="Q50" s="3" t="s">
        <v>16</v>
      </c>
      <c r="R50" s="3" t="s">
        <v>17</v>
      </c>
      <c r="S50" s="3" t="s">
        <v>18</v>
      </c>
      <c r="U50" s="3" t="s">
        <v>1</v>
      </c>
      <c r="V50" s="3" t="s">
        <v>2</v>
      </c>
      <c r="W50" s="3" t="s">
        <v>3</v>
      </c>
      <c r="X50" s="3" t="s">
        <v>4</v>
      </c>
      <c r="Y50" s="3" t="s">
        <v>5</v>
      </c>
      <c r="Z50" s="3" t="s">
        <v>6</v>
      </c>
      <c r="AA50" s="3" t="s">
        <v>7</v>
      </c>
      <c r="AB50" s="3" t="s">
        <v>8</v>
      </c>
      <c r="AC50" s="3" t="s">
        <v>9</v>
      </c>
      <c r="AD50" s="3" t="s">
        <v>10</v>
      </c>
      <c r="AE50" s="3" t="s">
        <v>11</v>
      </c>
      <c r="AF50" s="3" t="s">
        <v>12</v>
      </c>
      <c r="AG50" s="3" t="s">
        <v>13</v>
      </c>
      <c r="AH50" s="3" t="s">
        <v>14</v>
      </c>
      <c r="AI50" s="3" t="s">
        <v>15</v>
      </c>
      <c r="AJ50" s="3" t="s">
        <v>16</v>
      </c>
      <c r="AK50" s="3" t="s">
        <v>17</v>
      </c>
      <c r="AL50" s="3" t="s">
        <v>18</v>
      </c>
      <c r="AM50" s="2"/>
    </row>
    <row r="51" spans="1:43" x14ac:dyDescent="0.25">
      <c r="A51" t="s">
        <v>19</v>
      </c>
      <c r="B51" s="4" t="s">
        <v>20</v>
      </c>
      <c r="C51" s="4"/>
      <c r="D51" s="5" t="s">
        <v>21</v>
      </c>
      <c r="E51" s="6">
        <f>X35</f>
        <v>2</v>
      </c>
      <c r="F51" s="6">
        <f t="shared" ref="F51:L64" si="17">Y35</f>
        <v>2</v>
      </c>
      <c r="G51" s="6">
        <f t="shared" si="17"/>
        <v>0</v>
      </c>
      <c r="H51" s="6">
        <f t="shared" si="17"/>
        <v>0</v>
      </c>
      <c r="I51" s="6">
        <f t="shared" si="17"/>
        <v>0</v>
      </c>
      <c r="J51" s="6">
        <f t="shared" si="17"/>
        <v>0</v>
      </c>
      <c r="K51" s="6">
        <f t="shared" si="17"/>
        <v>2</v>
      </c>
      <c r="L51" s="1">
        <f>AE35</f>
        <v>0</v>
      </c>
      <c r="M51" s="1">
        <f t="shared" ref="M51:R64" si="18">AF35</f>
        <v>0</v>
      </c>
      <c r="N51" s="1">
        <f t="shared" si="18"/>
        <v>0</v>
      </c>
      <c r="O51" s="1">
        <f t="shared" si="18"/>
        <v>0</v>
      </c>
      <c r="P51" s="1">
        <f t="shared" si="18"/>
        <v>0</v>
      </c>
      <c r="Q51" s="1">
        <f t="shared" si="18"/>
        <v>0</v>
      </c>
      <c r="R51" s="1">
        <f t="shared" si="18"/>
        <v>0</v>
      </c>
      <c r="S51" s="9">
        <f t="shared" ref="S51:S61" si="19">SUM(L51:R51)</f>
        <v>0</v>
      </c>
      <c r="U51" t="s">
        <v>19</v>
      </c>
      <c r="V51" s="4" t="s">
        <v>20</v>
      </c>
      <c r="W51" s="5" t="str">
        <f>D51</f>
        <v>IMP</v>
      </c>
      <c r="X51" s="6">
        <f>E51</f>
        <v>2</v>
      </c>
      <c r="Y51" s="6">
        <f t="shared" ref="Y51:AE64" si="20">F51</f>
        <v>2</v>
      </c>
      <c r="Z51" s="6">
        <f t="shared" si="20"/>
        <v>0</v>
      </c>
      <c r="AA51" s="6">
        <f t="shared" si="20"/>
        <v>0</v>
      </c>
      <c r="AB51" s="6">
        <f t="shared" si="20"/>
        <v>0</v>
      </c>
      <c r="AC51" s="6">
        <f t="shared" si="20"/>
        <v>0</v>
      </c>
      <c r="AD51" s="6">
        <f t="shared" si="20"/>
        <v>2</v>
      </c>
      <c r="AE51" s="1">
        <f>L51</f>
        <v>0</v>
      </c>
      <c r="AF51" s="1">
        <f t="shared" ref="AF51:AK64" si="21">M51</f>
        <v>0</v>
      </c>
      <c r="AG51" s="1">
        <f t="shared" si="21"/>
        <v>0</v>
      </c>
      <c r="AH51" s="1">
        <f t="shared" si="21"/>
        <v>0</v>
      </c>
      <c r="AI51" s="1">
        <f t="shared" si="21"/>
        <v>0</v>
      </c>
      <c r="AJ51" s="1">
        <f t="shared" si="21"/>
        <v>0</v>
      </c>
      <c r="AK51" s="1">
        <f t="shared" si="21"/>
        <v>0</v>
      </c>
      <c r="AL51" s="9">
        <f>SUM(AE51:AK51)</f>
        <v>0</v>
      </c>
      <c r="AM51" s="2"/>
    </row>
    <row r="52" spans="1:43" x14ac:dyDescent="0.25">
      <c r="A52" t="s">
        <v>22</v>
      </c>
      <c r="B52" s="4" t="s">
        <v>23</v>
      </c>
      <c r="C52" s="4"/>
      <c r="D52" s="10" t="s">
        <v>21</v>
      </c>
      <c r="E52" s="6">
        <f t="shared" ref="E52:E64" si="22">X36</f>
        <v>0</v>
      </c>
      <c r="F52" s="6">
        <f t="shared" si="17"/>
        <v>2</v>
      </c>
      <c r="G52" s="6">
        <f t="shared" si="17"/>
        <v>2</v>
      </c>
      <c r="H52" s="6">
        <f t="shared" si="17"/>
        <v>2</v>
      </c>
      <c r="I52" s="6">
        <f t="shared" si="17"/>
        <v>2</v>
      </c>
      <c r="J52" s="6">
        <f t="shared" si="17"/>
        <v>2</v>
      </c>
      <c r="K52" s="6">
        <f t="shared" si="17"/>
        <v>2</v>
      </c>
      <c r="L52" s="1">
        <f t="shared" si="17"/>
        <v>0</v>
      </c>
      <c r="M52" s="1">
        <f t="shared" si="18"/>
        <v>0</v>
      </c>
      <c r="N52" s="1">
        <f t="shared" si="18"/>
        <v>0</v>
      </c>
      <c r="O52" s="1">
        <f t="shared" si="18"/>
        <v>0</v>
      </c>
      <c r="P52" s="1">
        <f t="shared" si="18"/>
        <v>0</v>
      </c>
      <c r="Q52" s="1">
        <f t="shared" si="18"/>
        <v>0</v>
      </c>
      <c r="R52" s="1">
        <f t="shared" si="18"/>
        <v>0</v>
      </c>
      <c r="S52" s="9">
        <f t="shared" si="19"/>
        <v>0</v>
      </c>
      <c r="U52" t="s">
        <v>22</v>
      </c>
      <c r="V52" s="4" t="s">
        <v>23</v>
      </c>
      <c r="W52" s="5" t="str">
        <f t="shared" ref="W52:W55" si="23">D52</f>
        <v>IMP</v>
      </c>
      <c r="X52" s="6">
        <f t="shared" ref="X52:X64" si="24">E52</f>
        <v>0</v>
      </c>
      <c r="Y52" s="6">
        <f t="shared" si="20"/>
        <v>2</v>
      </c>
      <c r="Z52" s="6">
        <f t="shared" si="20"/>
        <v>2</v>
      </c>
      <c r="AA52" s="6">
        <f t="shared" si="20"/>
        <v>2</v>
      </c>
      <c r="AB52" s="6">
        <f t="shared" si="20"/>
        <v>2</v>
      </c>
      <c r="AC52" s="6">
        <f t="shared" si="20"/>
        <v>2</v>
      </c>
      <c r="AD52" s="6">
        <f t="shared" si="20"/>
        <v>2</v>
      </c>
      <c r="AE52" s="1">
        <f t="shared" si="20"/>
        <v>0</v>
      </c>
      <c r="AF52" s="1">
        <f t="shared" si="21"/>
        <v>0</v>
      </c>
      <c r="AG52" s="1">
        <f t="shared" si="21"/>
        <v>0</v>
      </c>
      <c r="AH52" s="1">
        <f t="shared" si="21"/>
        <v>0</v>
      </c>
      <c r="AI52" s="1">
        <f t="shared" si="21"/>
        <v>0</v>
      </c>
      <c r="AJ52" s="1">
        <f t="shared" si="21"/>
        <v>0</v>
      </c>
      <c r="AK52" s="1">
        <f t="shared" si="21"/>
        <v>0</v>
      </c>
      <c r="AL52" s="9">
        <f t="shared" ref="AL52" si="25">SUM(AE52:AK52)</f>
        <v>0</v>
      </c>
      <c r="AM52" s="2"/>
    </row>
    <row r="53" spans="1:43" x14ac:dyDescent="0.25">
      <c r="A53" t="s">
        <v>25</v>
      </c>
      <c r="B53" s="4" t="s">
        <v>23</v>
      </c>
      <c r="C53" s="4"/>
      <c r="D53" s="10" t="s">
        <v>21</v>
      </c>
      <c r="E53" s="6">
        <f t="shared" si="22"/>
        <v>0</v>
      </c>
      <c r="F53" s="6">
        <f t="shared" si="17"/>
        <v>2</v>
      </c>
      <c r="G53" s="6">
        <f t="shared" si="17"/>
        <v>2</v>
      </c>
      <c r="H53" s="6">
        <f t="shared" si="17"/>
        <v>2</v>
      </c>
      <c r="I53" s="6">
        <f t="shared" si="17"/>
        <v>2</v>
      </c>
      <c r="J53" s="6">
        <f t="shared" si="17"/>
        <v>2</v>
      </c>
      <c r="K53" s="6">
        <f t="shared" si="17"/>
        <v>2</v>
      </c>
      <c r="L53" s="1">
        <f t="shared" si="17"/>
        <v>0</v>
      </c>
      <c r="M53" s="1">
        <f t="shared" si="18"/>
        <v>0</v>
      </c>
      <c r="N53" s="1">
        <f t="shared" si="18"/>
        <v>0</v>
      </c>
      <c r="O53" s="1">
        <f t="shared" si="18"/>
        <v>0</v>
      </c>
      <c r="P53" s="1">
        <f t="shared" si="18"/>
        <v>0</v>
      </c>
      <c r="Q53" s="1">
        <f t="shared" si="18"/>
        <v>0</v>
      </c>
      <c r="R53" s="1">
        <f t="shared" si="18"/>
        <v>0</v>
      </c>
      <c r="S53" s="9">
        <f t="shared" si="19"/>
        <v>0</v>
      </c>
      <c r="U53" t="s">
        <v>25</v>
      </c>
      <c r="V53" s="4" t="s">
        <v>23</v>
      </c>
      <c r="W53" s="5" t="str">
        <f t="shared" si="23"/>
        <v>IMP</v>
      </c>
      <c r="X53" s="6">
        <f t="shared" si="24"/>
        <v>0</v>
      </c>
      <c r="Y53" s="6">
        <f t="shared" si="20"/>
        <v>2</v>
      </c>
      <c r="Z53" s="6">
        <f t="shared" si="20"/>
        <v>2</v>
      </c>
      <c r="AA53" s="6">
        <f t="shared" si="20"/>
        <v>2</v>
      </c>
      <c r="AB53" s="6">
        <f t="shared" si="20"/>
        <v>2</v>
      </c>
      <c r="AC53" s="6">
        <f t="shared" si="20"/>
        <v>2</v>
      </c>
      <c r="AD53" s="6">
        <f t="shared" si="20"/>
        <v>2</v>
      </c>
      <c r="AE53" s="1">
        <f t="shared" si="20"/>
        <v>0</v>
      </c>
      <c r="AF53" s="1">
        <f t="shared" si="21"/>
        <v>0</v>
      </c>
      <c r="AG53" s="1">
        <f t="shared" si="21"/>
        <v>0</v>
      </c>
      <c r="AH53" s="1">
        <f t="shared" si="21"/>
        <v>0</v>
      </c>
      <c r="AI53" s="1">
        <f t="shared" si="21"/>
        <v>0</v>
      </c>
      <c r="AJ53" s="1">
        <f t="shared" si="21"/>
        <v>0</v>
      </c>
      <c r="AK53" s="1">
        <f t="shared" si="21"/>
        <v>0</v>
      </c>
      <c r="AL53" s="9">
        <f>SUM(AE53:AK53)</f>
        <v>0</v>
      </c>
      <c r="AM53" s="2"/>
    </row>
    <row r="54" spans="1:43" x14ac:dyDescent="0.25">
      <c r="A54" t="s">
        <v>26</v>
      </c>
      <c r="B54" s="4" t="s">
        <v>27</v>
      </c>
      <c r="C54" s="4"/>
      <c r="D54" s="15" t="s">
        <v>28</v>
      </c>
      <c r="E54" s="6">
        <f t="shared" si="22"/>
        <v>0</v>
      </c>
      <c r="F54" s="6">
        <f t="shared" si="17"/>
        <v>2</v>
      </c>
      <c r="G54" s="6">
        <f t="shared" si="17"/>
        <v>2</v>
      </c>
      <c r="H54" s="6">
        <f t="shared" si="17"/>
        <v>2</v>
      </c>
      <c r="I54" s="6">
        <f t="shared" si="17"/>
        <v>2</v>
      </c>
      <c r="J54" s="6">
        <f t="shared" si="17"/>
        <v>2</v>
      </c>
      <c r="K54" s="6">
        <f t="shared" si="17"/>
        <v>2</v>
      </c>
      <c r="L54" s="1">
        <f t="shared" si="17"/>
        <v>0</v>
      </c>
      <c r="M54" s="1">
        <f t="shared" si="18"/>
        <v>0</v>
      </c>
      <c r="N54" s="1">
        <f t="shared" si="18"/>
        <v>0</v>
      </c>
      <c r="O54" s="1">
        <f t="shared" si="18"/>
        <v>0</v>
      </c>
      <c r="P54" s="1">
        <f t="shared" si="18"/>
        <v>0</v>
      </c>
      <c r="Q54" s="1">
        <f t="shared" si="18"/>
        <v>0</v>
      </c>
      <c r="R54" s="1">
        <f t="shared" si="18"/>
        <v>0</v>
      </c>
      <c r="S54" s="9">
        <f t="shared" si="19"/>
        <v>0</v>
      </c>
      <c r="U54" t="s">
        <v>26</v>
      </c>
      <c r="V54" s="4" t="s">
        <v>27</v>
      </c>
      <c r="W54" s="15" t="s">
        <v>28</v>
      </c>
      <c r="X54" s="6">
        <f t="shared" si="24"/>
        <v>0</v>
      </c>
      <c r="Y54" s="6">
        <f t="shared" si="20"/>
        <v>2</v>
      </c>
      <c r="Z54" s="6">
        <f t="shared" si="20"/>
        <v>2</v>
      </c>
      <c r="AA54" s="6">
        <f t="shared" si="20"/>
        <v>2</v>
      </c>
      <c r="AB54" s="6">
        <f t="shared" si="20"/>
        <v>2</v>
      </c>
      <c r="AC54" s="6">
        <f t="shared" si="20"/>
        <v>2</v>
      </c>
      <c r="AD54" s="6">
        <f t="shared" si="20"/>
        <v>2</v>
      </c>
      <c r="AE54" s="1">
        <f t="shared" si="20"/>
        <v>0</v>
      </c>
      <c r="AF54" s="1">
        <f t="shared" si="21"/>
        <v>0</v>
      </c>
      <c r="AG54" s="1">
        <f t="shared" si="21"/>
        <v>0</v>
      </c>
      <c r="AH54" s="1">
        <f t="shared" si="21"/>
        <v>0</v>
      </c>
      <c r="AI54" s="1">
        <f t="shared" si="21"/>
        <v>0</v>
      </c>
      <c r="AJ54" s="1">
        <f t="shared" si="21"/>
        <v>0</v>
      </c>
      <c r="AK54" s="1">
        <f t="shared" si="21"/>
        <v>0</v>
      </c>
      <c r="AL54" s="9">
        <f>SUM(AE54:AK54)</f>
        <v>0</v>
      </c>
      <c r="AM54" s="2"/>
    </row>
    <row r="55" spans="1:43" x14ac:dyDescent="0.25">
      <c r="A55" t="s">
        <v>29</v>
      </c>
      <c r="B55" s="4" t="s">
        <v>27</v>
      </c>
      <c r="C55" s="4"/>
      <c r="D55" s="10" t="s">
        <v>21</v>
      </c>
      <c r="E55" s="6">
        <f t="shared" si="22"/>
        <v>0</v>
      </c>
      <c r="F55" s="6">
        <f t="shared" si="17"/>
        <v>2</v>
      </c>
      <c r="G55" s="6">
        <f t="shared" si="17"/>
        <v>2</v>
      </c>
      <c r="H55" s="6">
        <f t="shared" si="17"/>
        <v>2</v>
      </c>
      <c r="I55" s="6">
        <f t="shared" si="17"/>
        <v>2</v>
      </c>
      <c r="J55" s="6">
        <f t="shared" si="17"/>
        <v>2</v>
      </c>
      <c r="K55" s="6">
        <f t="shared" si="17"/>
        <v>2</v>
      </c>
      <c r="L55" s="1">
        <f t="shared" si="17"/>
        <v>0</v>
      </c>
      <c r="M55" s="1">
        <f t="shared" si="18"/>
        <v>0</v>
      </c>
      <c r="N55" s="1">
        <f t="shared" si="18"/>
        <v>0</v>
      </c>
      <c r="O55" s="1">
        <f t="shared" si="18"/>
        <v>0</v>
      </c>
      <c r="P55" s="1">
        <f t="shared" si="18"/>
        <v>0</v>
      </c>
      <c r="Q55" s="1">
        <f t="shared" si="18"/>
        <v>0</v>
      </c>
      <c r="R55" s="1">
        <f t="shared" si="18"/>
        <v>0</v>
      </c>
      <c r="S55" s="9">
        <f t="shared" si="19"/>
        <v>0</v>
      </c>
      <c r="U55" t="s">
        <v>29</v>
      </c>
      <c r="V55" s="4" t="s">
        <v>27</v>
      </c>
      <c r="W55" s="5" t="str">
        <f t="shared" si="23"/>
        <v>IMP</v>
      </c>
      <c r="X55" s="6">
        <f t="shared" si="24"/>
        <v>0</v>
      </c>
      <c r="Y55" s="6">
        <f t="shared" si="20"/>
        <v>2</v>
      </c>
      <c r="Z55" s="6">
        <f t="shared" si="20"/>
        <v>2</v>
      </c>
      <c r="AA55" s="6">
        <f t="shared" si="20"/>
        <v>2</v>
      </c>
      <c r="AB55" s="6">
        <f t="shared" si="20"/>
        <v>2</v>
      </c>
      <c r="AC55" s="6">
        <f t="shared" si="20"/>
        <v>2</v>
      </c>
      <c r="AD55" s="6">
        <f t="shared" si="20"/>
        <v>2</v>
      </c>
      <c r="AE55" s="1">
        <f t="shared" si="20"/>
        <v>0</v>
      </c>
      <c r="AF55" s="1">
        <f t="shared" si="21"/>
        <v>0</v>
      </c>
      <c r="AG55" s="1">
        <f t="shared" si="21"/>
        <v>0</v>
      </c>
      <c r="AH55" s="1">
        <f t="shared" si="21"/>
        <v>0</v>
      </c>
      <c r="AI55" s="1">
        <f t="shared" si="21"/>
        <v>0</v>
      </c>
      <c r="AJ55" s="1">
        <f t="shared" si="21"/>
        <v>0</v>
      </c>
      <c r="AK55" s="1">
        <f t="shared" si="21"/>
        <v>0</v>
      </c>
      <c r="AL55" s="9">
        <f t="shared" ref="AL55:AL61" si="26">SUM(AE55:AK55)</f>
        <v>0</v>
      </c>
      <c r="AM55" s="2"/>
      <c r="AN55" t="s">
        <v>50</v>
      </c>
      <c r="AO55" t="s">
        <v>51</v>
      </c>
      <c r="AP55" t="s">
        <v>52</v>
      </c>
      <c r="AQ55" s="21" t="s">
        <v>53</v>
      </c>
    </row>
    <row r="56" spans="1:43" x14ac:dyDescent="0.25">
      <c r="A56" t="s">
        <v>32</v>
      </c>
      <c r="B56" s="4" t="s">
        <v>33</v>
      </c>
      <c r="C56" s="4"/>
      <c r="D56" s="16" t="s">
        <v>34</v>
      </c>
      <c r="E56" s="6">
        <f t="shared" si="22"/>
        <v>0</v>
      </c>
      <c r="F56" s="6">
        <v>11</v>
      </c>
      <c r="G56" s="6">
        <v>10</v>
      </c>
      <c r="H56" s="6">
        <f t="shared" si="17"/>
        <v>2</v>
      </c>
      <c r="I56" s="6">
        <f t="shared" si="17"/>
        <v>2</v>
      </c>
      <c r="J56" s="6">
        <v>7</v>
      </c>
      <c r="K56" s="6">
        <f t="shared" si="17"/>
        <v>2</v>
      </c>
      <c r="L56" s="1">
        <f t="shared" si="17"/>
        <v>0</v>
      </c>
      <c r="M56" s="1">
        <v>46</v>
      </c>
      <c r="N56" s="1">
        <v>33</v>
      </c>
      <c r="O56" s="1">
        <f t="shared" si="18"/>
        <v>0</v>
      </c>
      <c r="P56" s="1">
        <f t="shared" si="18"/>
        <v>0</v>
      </c>
      <c r="Q56" s="1">
        <v>16</v>
      </c>
      <c r="R56" s="1">
        <f t="shared" si="18"/>
        <v>0</v>
      </c>
      <c r="S56" s="9">
        <f t="shared" si="19"/>
        <v>95</v>
      </c>
      <c r="U56" t="s">
        <v>32</v>
      </c>
      <c r="V56" s="4" t="s">
        <v>33</v>
      </c>
      <c r="W56" s="16" t="s">
        <v>34</v>
      </c>
      <c r="X56" s="6">
        <f t="shared" si="24"/>
        <v>0</v>
      </c>
      <c r="Y56" s="6">
        <f t="shared" si="20"/>
        <v>11</v>
      </c>
      <c r="Z56" s="6">
        <v>15</v>
      </c>
      <c r="AA56" s="6">
        <f t="shared" si="20"/>
        <v>2</v>
      </c>
      <c r="AB56" s="6">
        <f t="shared" si="20"/>
        <v>2</v>
      </c>
      <c r="AC56" s="6">
        <f t="shared" si="20"/>
        <v>7</v>
      </c>
      <c r="AD56" s="6">
        <f t="shared" si="20"/>
        <v>2</v>
      </c>
      <c r="AE56" s="1">
        <f t="shared" si="20"/>
        <v>0</v>
      </c>
      <c r="AF56" s="1">
        <f t="shared" si="21"/>
        <v>46</v>
      </c>
      <c r="AG56" s="1">
        <f>N56+$AN$56</f>
        <v>81</v>
      </c>
      <c r="AH56" s="1">
        <f t="shared" si="21"/>
        <v>0</v>
      </c>
      <c r="AI56" s="1">
        <f t="shared" si="21"/>
        <v>0</v>
      </c>
      <c r="AJ56" s="1">
        <f t="shared" si="21"/>
        <v>16</v>
      </c>
      <c r="AK56" s="1">
        <f t="shared" si="21"/>
        <v>0</v>
      </c>
      <c r="AL56" s="9">
        <f t="shared" si="26"/>
        <v>143</v>
      </c>
      <c r="AM56" s="2" t="s">
        <v>55</v>
      </c>
      <c r="AN56">
        <v>48</v>
      </c>
      <c r="AO56" s="19">
        <f>AN56/16</f>
        <v>3</v>
      </c>
      <c r="AP56" s="19">
        <f>AQ39</f>
        <v>20.8125</v>
      </c>
      <c r="AQ56" s="22">
        <f>AP56+AO56</f>
        <v>23.8125</v>
      </c>
    </row>
    <row r="57" spans="1:43" x14ac:dyDescent="0.25">
      <c r="A57" t="s">
        <v>36</v>
      </c>
      <c r="B57" s="4" t="s">
        <v>33</v>
      </c>
      <c r="C57" s="4"/>
      <c r="D57" s="16" t="s">
        <v>34</v>
      </c>
      <c r="E57" s="6">
        <f t="shared" si="22"/>
        <v>0</v>
      </c>
      <c r="F57" s="6">
        <v>11</v>
      </c>
      <c r="G57" s="6">
        <v>10</v>
      </c>
      <c r="H57" s="6">
        <f t="shared" si="17"/>
        <v>2</v>
      </c>
      <c r="I57" s="6">
        <f t="shared" si="17"/>
        <v>2</v>
      </c>
      <c r="J57" s="6">
        <v>7</v>
      </c>
      <c r="K57" s="6">
        <f t="shared" si="17"/>
        <v>2</v>
      </c>
      <c r="L57" s="1">
        <f t="shared" si="17"/>
        <v>0</v>
      </c>
      <c r="M57" s="1">
        <v>46</v>
      </c>
      <c r="N57" s="1">
        <v>33</v>
      </c>
      <c r="O57" s="1">
        <f t="shared" si="18"/>
        <v>0</v>
      </c>
      <c r="P57" s="1">
        <f t="shared" si="18"/>
        <v>0</v>
      </c>
      <c r="Q57" s="1">
        <v>16</v>
      </c>
      <c r="R57" s="1">
        <f t="shared" si="18"/>
        <v>0</v>
      </c>
      <c r="S57" s="9">
        <f t="shared" si="19"/>
        <v>95</v>
      </c>
      <c r="U57" t="s">
        <v>36</v>
      </c>
      <c r="V57" s="4" t="s">
        <v>33</v>
      </c>
      <c r="W57" s="16" t="s">
        <v>34</v>
      </c>
      <c r="X57" s="6">
        <f t="shared" si="24"/>
        <v>0</v>
      </c>
      <c r="Y57" s="6">
        <f t="shared" si="20"/>
        <v>11</v>
      </c>
      <c r="Z57" s="6">
        <v>15</v>
      </c>
      <c r="AA57" s="6">
        <f t="shared" si="20"/>
        <v>2</v>
      </c>
      <c r="AB57" s="6">
        <f t="shared" si="20"/>
        <v>2</v>
      </c>
      <c r="AC57" s="6">
        <f t="shared" si="20"/>
        <v>7</v>
      </c>
      <c r="AD57" s="6">
        <f t="shared" si="20"/>
        <v>2</v>
      </c>
      <c r="AE57" s="1">
        <f t="shared" si="20"/>
        <v>0</v>
      </c>
      <c r="AF57" s="1">
        <f t="shared" si="21"/>
        <v>46</v>
      </c>
      <c r="AG57" s="1">
        <f t="shared" ref="AG57:AG58" si="27">N57+$AN$56</f>
        <v>81</v>
      </c>
      <c r="AH57" s="1">
        <f t="shared" si="21"/>
        <v>0</v>
      </c>
      <c r="AI57" s="1">
        <f t="shared" si="21"/>
        <v>0</v>
      </c>
      <c r="AJ57" s="1">
        <f t="shared" si="21"/>
        <v>16</v>
      </c>
      <c r="AK57" s="1">
        <f t="shared" si="21"/>
        <v>0</v>
      </c>
      <c r="AL57" s="9">
        <f t="shared" si="26"/>
        <v>143</v>
      </c>
      <c r="AM57" s="2"/>
    </row>
    <row r="58" spans="1:43" x14ac:dyDescent="0.25">
      <c r="A58" t="s">
        <v>39</v>
      </c>
      <c r="B58" s="4" t="s">
        <v>33</v>
      </c>
      <c r="C58" s="4"/>
      <c r="D58" s="16" t="s">
        <v>34</v>
      </c>
      <c r="E58" s="6">
        <f t="shared" si="22"/>
        <v>0</v>
      </c>
      <c r="F58" s="6">
        <v>11</v>
      </c>
      <c r="G58" s="6">
        <v>10</v>
      </c>
      <c r="H58" s="6">
        <f t="shared" si="17"/>
        <v>2</v>
      </c>
      <c r="I58" s="6">
        <f t="shared" si="17"/>
        <v>2</v>
      </c>
      <c r="J58" s="6">
        <v>7</v>
      </c>
      <c r="K58" s="6">
        <f t="shared" si="17"/>
        <v>2</v>
      </c>
      <c r="L58" s="1">
        <f t="shared" si="17"/>
        <v>0</v>
      </c>
      <c r="M58" s="1">
        <v>46</v>
      </c>
      <c r="N58" s="1">
        <v>33</v>
      </c>
      <c r="O58" s="1">
        <f t="shared" si="18"/>
        <v>0</v>
      </c>
      <c r="P58" s="1">
        <f t="shared" si="18"/>
        <v>0</v>
      </c>
      <c r="Q58" s="1">
        <v>16</v>
      </c>
      <c r="R58" s="1">
        <f t="shared" si="18"/>
        <v>0</v>
      </c>
      <c r="S58" s="9">
        <f t="shared" si="19"/>
        <v>95</v>
      </c>
      <c r="U58" t="s">
        <v>39</v>
      </c>
      <c r="V58" s="4" t="s">
        <v>33</v>
      </c>
      <c r="W58" s="16" t="s">
        <v>34</v>
      </c>
      <c r="X58" s="6">
        <f t="shared" si="24"/>
        <v>0</v>
      </c>
      <c r="Y58" s="6">
        <f t="shared" si="20"/>
        <v>11</v>
      </c>
      <c r="Z58" s="6">
        <v>15</v>
      </c>
      <c r="AA58" s="6">
        <f t="shared" si="20"/>
        <v>2</v>
      </c>
      <c r="AB58" s="6">
        <f t="shared" si="20"/>
        <v>2</v>
      </c>
      <c r="AC58" s="6">
        <f t="shared" si="20"/>
        <v>7</v>
      </c>
      <c r="AD58" s="6">
        <f t="shared" si="20"/>
        <v>2</v>
      </c>
      <c r="AE58" s="1">
        <f t="shared" si="20"/>
        <v>0</v>
      </c>
      <c r="AF58" s="1">
        <f t="shared" si="21"/>
        <v>46</v>
      </c>
      <c r="AG58" s="1">
        <f t="shared" si="27"/>
        <v>81</v>
      </c>
      <c r="AH58" s="1">
        <f t="shared" si="21"/>
        <v>0</v>
      </c>
      <c r="AI58" s="1">
        <f t="shared" si="21"/>
        <v>0</v>
      </c>
      <c r="AJ58" s="1">
        <f t="shared" si="21"/>
        <v>16</v>
      </c>
      <c r="AK58" s="1">
        <f t="shared" si="21"/>
        <v>0</v>
      </c>
      <c r="AL58" s="9">
        <f t="shared" si="26"/>
        <v>143</v>
      </c>
      <c r="AM58" s="2"/>
    </row>
    <row r="59" spans="1:43" x14ac:dyDescent="0.25">
      <c r="A59" t="s">
        <v>40</v>
      </c>
      <c r="B59" s="4" t="s">
        <v>41</v>
      </c>
      <c r="C59" s="4"/>
      <c r="D59" s="16" t="s">
        <v>34</v>
      </c>
      <c r="E59" s="6">
        <f t="shared" si="22"/>
        <v>0</v>
      </c>
      <c r="F59" s="6">
        <f t="shared" si="17"/>
        <v>2</v>
      </c>
      <c r="G59" s="6">
        <f>10.2</f>
        <v>10.199999999999999</v>
      </c>
      <c r="H59" s="6">
        <v>15</v>
      </c>
      <c r="I59" s="6">
        <f t="shared" si="17"/>
        <v>2</v>
      </c>
      <c r="J59" s="6">
        <f t="shared" si="17"/>
        <v>2</v>
      </c>
      <c r="K59" s="6">
        <v>2</v>
      </c>
      <c r="L59" s="1">
        <f t="shared" si="17"/>
        <v>0</v>
      </c>
      <c r="M59" s="1">
        <f t="shared" si="18"/>
        <v>0</v>
      </c>
      <c r="N59" s="1">
        <v>35</v>
      </c>
      <c r="O59" s="1">
        <v>55.5</v>
      </c>
      <c r="P59" s="1">
        <f t="shared" si="18"/>
        <v>0</v>
      </c>
      <c r="Q59" s="1">
        <f t="shared" si="18"/>
        <v>0</v>
      </c>
      <c r="R59" s="1">
        <v>0</v>
      </c>
      <c r="S59" s="9">
        <f t="shared" si="19"/>
        <v>90.5</v>
      </c>
      <c r="U59" t="s">
        <v>40</v>
      </c>
      <c r="V59" s="4" t="s">
        <v>41</v>
      </c>
      <c r="W59" s="16" t="s">
        <v>34</v>
      </c>
      <c r="X59" s="6">
        <f t="shared" si="24"/>
        <v>0</v>
      </c>
      <c r="Y59" s="6">
        <f t="shared" si="20"/>
        <v>2</v>
      </c>
      <c r="Z59" s="6">
        <f>13+1/10/2</f>
        <v>13.05</v>
      </c>
      <c r="AA59" s="6">
        <f t="shared" si="20"/>
        <v>15</v>
      </c>
      <c r="AB59" s="6">
        <f t="shared" si="20"/>
        <v>2</v>
      </c>
      <c r="AC59" s="6">
        <f t="shared" si="20"/>
        <v>2</v>
      </c>
      <c r="AD59" s="6">
        <f t="shared" si="20"/>
        <v>2</v>
      </c>
      <c r="AE59" s="1">
        <f t="shared" si="20"/>
        <v>0</v>
      </c>
      <c r="AF59" s="1">
        <f t="shared" si="21"/>
        <v>0</v>
      </c>
      <c r="AG59" s="1">
        <f>N59+$AN$56/2</f>
        <v>59</v>
      </c>
      <c r="AH59" s="1">
        <f t="shared" si="21"/>
        <v>55.5</v>
      </c>
      <c r="AI59" s="1">
        <f t="shared" si="21"/>
        <v>0</v>
      </c>
      <c r="AJ59" s="1">
        <f t="shared" si="21"/>
        <v>0</v>
      </c>
      <c r="AK59" s="1">
        <f t="shared" si="21"/>
        <v>0</v>
      </c>
      <c r="AL59" s="9">
        <f t="shared" si="26"/>
        <v>114.5</v>
      </c>
      <c r="AM59" s="2"/>
    </row>
    <row r="60" spans="1:43" x14ac:dyDescent="0.25">
      <c r="A60" t="s">
        <v>44</v>
      </c>
      <c r="B60" s="4" t="s">
        <v>41</v>
      </c>
      <c r="C60" s="4"/>
      <c r="D60" s="16" t="s">
        <v>34</v>
      </c>
      <c r="E60" s="6">
        <f t="shared" si="22"/>
        <v>0</v>
      </c>
      <c r="F60" s="6">
        <f t="shared" si="17"/>
        <v>2</v>
      </c>
      <c r="G60" s="6">
        <v>10.199999999999999</v>
      </c>
      <c r="H60" s="6">
        <v>15</v>
      </c>
      <c r="I60" s="6">
        <f t="shared" si="17"/>
        <v>2</v>
      </c>
      <c r="J60" s="6">
        <f t="shared" si="17"/>
        <v>2</v>
      </c>
      <c r="K60" s="6">
        <v>2</v>
      </c>
      <c r="L60" s="1">
        <f t="shared" si="17"/>
        <v>0</v>
      </c>
      <c r="M60" s="1">
        <f t="shared" si="18"/>
        <v>0</v>
      </c>
      <c r="N60" s="1">
        <v>35</v>
      </c>
      <c r="O60" s="1">
        <v>55.5</v>
      </c>
      <c r="P60" s="1">
        <f t="shared" si="18"/>
        <v>0</v>
      </c>
      <c r="Q60" s="1">
        <f t="shared" si="18"/>
        <v>0</v>
      </c>
      <c r="R60" s="1">
        <v>0</v>
      </c>
      <c r="S60" s="9">
        <f t="shared" si="19"/>
        <v>90.5</v>
      </c>
      <c r="U60" t="s">
        <v>44</v>
      </c>
      <c r="V60" s="4" t="s">
        <v>41</v>
      </c>
      <c r="W60" s="16" t="s">
        <v>34</v>
      </c>
      <c r="X60" s="6">
        <f t="shared" si="24"/>
        <v>0</v>
      </c>
      <c r="Y60" s="6">
        <f t="shared" si="20"/>
        <v>2</v>
      </c>
      <c r="Z60" s="6">
        <f>13+1/10/2</f>
        <v>13.05</v>
      </c>
      <c r="AA60" s="6">
        <f t="shared" si="20"/>
        <v>15</v>
      </c>
      <c r="AB60" s="6">
        <f t="shared" si="20"/>
        <v>2</v>
      </c>
      <c r="AC60" s="6">
        <f t="shared" si="20"/>
        <v>2</v>
      </c>
      <c r="AD60" s="6">
        <f t="shared" si="20"/>
        <v>2</v>
      </c>
      <c r="AE60" s="1">
        <f t="shared" si="20"/>
        <v>0</v>
      </c>
      <c r="AF60" s="1">
        <f t="shared" si="21"/>
        <v>0</v>
      </c>
      <c r="AG60" s="1">
        <f>N60+$AN$56/2</f>
        <v>59</v>
      </c>
      <c r="AH60" s="1">
        <f t="shared" si="21"/>
        <v>55.5</v>
      </c>
      <c r="AI60" s="1">
        <f t="shared" si="21"/>
        <v>0</v>
      </c>
      <c r="AJ60" s="1">
        <f t="shared" si="21"/>
        <v>0</v>
      </c>
      <c r="AK60" s="1">
        <f t="shared" si="21"/>
        <v>0</v>
      </c>
      <c r="AL60" s="9">
        <f t="shared" si="26"/>
        <v>114.5</v>
      </c>
      <c r="AM60" s="2"/>
    </row>
    <row r="61" spans="1:43" x14ac:dyDescent="0.25">
      <c r="A61" t="s">
        <v>45</v>
      </c>
      <c r="B61" s="4" t="s">
        <v>46</v>
      </c>
      <c r="C61" s="4"/>
      <c r="D61" s="16" t="s">
        <v>34</v>
      </c>
      <c r="E61" s="6">
        <f t="shared" si="22"/>
        <v>0</v>
      </c>
      <c r="F61" s="6">
        <f t="shared" si="17"/>
        <v>2</v>
      </c>
      <c r="G61" s="6">
        <f t="shared" si="17"/>
        <v>7</v>
      </c>
      <c r="H61" s="6">
        <f t="shared" si="17"/>
        <v>7</v>
      </c>
      <c r="I61" s="6">
        <f t="shared" si="17"/>
        <v>3</v>
      </c>
      <c r="J61" s="6">
        <f t="shared" si="17"/>
        <v>13</v>
      </c>
      <c r="K61" s="6">
        <f t="shared" si="17"/>
        <v>3</v>
      </c>
      <c r="L61" s="1">
        <f t="shared" si="17"/>
        <v>0</v>
      </c>
      <c r="M61" s="1">
        <f t="shared" si="18"/>
        <v>0</v>
      </c>
      <c r="N61" s="1">
        <f t="shared" si="18"/>
        <v>16</v>
      </c>
      <c r="O61" s="1">
        <f t="shared" si="18"/>
        <v>10.5</v>
      </c>
      <c r="P61" s="1">
        <f t="shared" si="18"/>
        <v>2</v>
      </c>
      <c r="Q61" s="1">
        <f t="shared" si="18"/>
        <v>59</v>
      </c>
      <c r="R61" s="1">
        <f t="shared" si="18"/>
        <v>1</v>
      </c>
      <c r="S61" s="9">
        <f t="shared" si="19"/>
        <v>88.5</v>
      </c>
      <c r="U61" t="s">
        <v>45</v>
      </c>
      <c r="V61" s="4" t="s">
        <v>46</v>
      </c>
      <c r="W61" s="16" t="s">
        <v>34</v>
      </c>
      <c r="X61" s="6">
        <f t="shared" si="24"/>
        <v>0</v>
      </c>
      <c r="Y61" s="6">
        <f t="shared" si="20"/>
        <v>2</v>
      </c>
      <c r="Z61" s="6">
        <f>12+8/10</f>
        <v>12.8</v>
      </c>
      <c r="AA61" s="6">
        <f t="shared" si="20"/>
        <v>7</v>
      </c>
      <c r="AB61" s="6">
        <f t="shared" si="20"/>
        <v>3</v>
      </c>
      <c r="AC61" s="6">
        <f t="shared" si="20"/>
        <v>13</v>
      </c>
      <c r="AD61" s="6">
        <f t="shared" si="20"/>
        <v>3</v>
      </c>
      <c r="AE61" s="1">
        <f t="shared" si="20"/>
        <v>0</v>
      </c>
      <c r="AF61" s="1">
        <f t="shared" si="21"/>
        <v>0</v>
      </c>
      <c r="AG61" s="1">
        <f>N61+$AN$56*2.5/3</f>
        <v>56</v>
      </c>
      <c r="AH61" s="1">
        <f t="shared" si="21"/>
        <v>10.5</v>
      </c>
      <c r="AI61" s="1">
        <f t="shared" si="21"/>
        <v>2</v>
      </c>
      <c r="AJ61" s="1">
        <f t="shared" si="21"/>
        <v>59</v>
      </c>
      <c r="AK61" s="1">
        <f t="shared" si="21"/>
        <v>1</v>
      </c>
      <c r="AL61" s="9">
        <f t="shared" si="26"/>
        <v>128.5</v>
      </c>
      <c r="AM61" s="2"/>
    </row>
    <row r="62" spans="1:43" x14ac:dyDescent="0.25">
      <c r="A62" t="s">
        <v>47</v>
      </c>
      <c r="B62" s="4" t="s">
        <v>46</v>
      </c>
      <c r="C62" s="4"/>
      <c r="D62" s="20"/>
      <c r="E62" s="6">
        <f t="shared" si="22"/>
        <v>0</v>
      </c>
      <c r="F62" s="6">
        <f t="shared" si="17"/>
        <v>4</v>
      </c>
      <c r="G62" s="6">
        <f t="shared" si="17"/>
        <v>6</v>
      </c>
      <c r="H62" s="6">
        <f t="shared" si="17"/>
        <v>7</v>
      </c>
      <c r="I62" s="6">
        <f t="shared" si="17"/>
        <v>5</v>
      </c>
      <c r="J62" s="6">
        <f t="shared" si="17"/>
        <v>13</v>
      </c>
      <c r="K62" s="6">
        <f t="shared" si="17"/>
        <v>4</v>
      </c>
      <c r="L62" s="1">
        <f t="shared" si="17"/>
        <v>0</v>
      </c>
      <c r="M62" s="1">
        <f t="shared" si="18"/>
        <v>6</v>
      </c>
      <c r="N62" s="1">
        <f t="shared" si="18"/>
        <v>12</v>
      </c>
      <c r="O62" s="1">
        <f t="shared" si="18"/>
        <v>10.5</v>
      </c>
      <c r="P62" s="1">
        <f t="shared" si="18"/>
        <v>7</v>
      </c>
      <c r="Q62" s="1">
        <f t="shared" si="18"/>
        <v>59</v>
      </c>
      <c r="R62" s="1">
        <f t="shared" si="18"/>
        <v>2</v>
      </c>
      <c r="S62" s="9">
        <f>SUM(L62:R62)</f>
        <v>96.5</v>
      </c>
      <c r="U62" t="s">
        <v>47</v>
      </c>
      <c r="V62" s="4" t="s">
        <v>46</v>
      </c>
      <c r="W62" s="20"/>
      <c r="X62" s="6">
        <f t="shared" si="24"/>
        <v>0</v>
      </c>
      <c r="Y62" s="6">
        <f t="shared" si="20"/>
        <v>4</v>
      </c>
      <c r="Z62" s="6">
        <f>12+4/10</f>
        <v>12.4</v>
      </c>
      <c r="AA62" s="6">
        <f t="shared" si="20"/>
        <v>7</v>
      </c>
      <c r="AB62" s="6">
        <f t="shared" si="20"/>
        <v>5</v>
      </c>
      <c r="AC62" s="6">
        <f t="shared" si="20"/>
        <v>13</v>
      </c>
      <c r="AD62" s="6">
        <f t="shared" si="20"/>
        <v>4</v>
      </c>
      <c r="AE62" s="1">
        <f t="shared" si="20"/>
        <v>0</v>
      </c>
      <c r="AF62" s="1">
        <f t="shared" si="21"/>
        <v>6</v>
      </c>
      <c r="AG62" s="1">
        <f>N62+$AN$56*2.5/3</f>
        <v>52</v>
      </c>
      <c r="AH62" s="1">
        <f t="shared" si="21"/>
        <v>10.5</v>
      </c>
      <c r="AI62" s="1">
        <f t="shared" si="21"/>
        <v>7</v>
      </c>
      <c r="AJ62" s="1">
        <f t="shared" si="21"/>
        <v>59</v>
      </c>
      <c r="AK62" s="1">
        <f t="shared" si="21"/>
        <v>2</v>
      </c>
      <c r="AL62" s="9">
        <f>SUM(AE62:AK62)</f>
        <v>136.5</v>
      </c>
      <c r="AM62" s="2"/>
    </row>
    <row r="63" spans="1:43" x14ac:dyDescent="0.25">
      <c r="A63" t="s">
        <v>48</v>
      </c>
      <c r="B63" s="4" t="s">
        <v>46</v>
      </c>
      <c r="C63" s="4"/>
      <c r="D63" s="16" t="s">
        <v>34</v>
      </c>
      <c r="E63" s="6">
        <f t="shared" si="22"/>
        <v>0</v>
      </c>
      <c r="F63" s="6">
        <f t="shared" si="17"/>
        <v>3</v>
      </c>
      <c r="G63" s="6">
        <f t="shared" si="17"/>
        <v>5</v>
      </c>
      <c r="H63" s="6">
        <f t="shared" si="17"/>
        <v>7</v>
      </c>
      <c r="I63" s="6">
        <f t="shared" si="17"/>
        <v>6</v>
      </c>
      <c r="J63" s="6">
        <f t="shared" si="17"/>
        <v>13.272727272727273</v>
      </c>
      <c r="K63" s="6">
        <f t="shared" si="17"/>
        <v>1</v>
      </c>
      <c r="L63" s="1">
        <f t="shared" si="17"/>
        <v>0</v>
      </c>
      <c r="M63" s="1">
        <f t="shared" si="18"/>
        <v>3</v>
      </c>
      <c r="N63" s="1">
        <f t="shared" si="18"/>
        <v>8</v>
      </c>
      <c r="O63" s="1">
        <f t="shared" si="18"/>
        <v>10.5</v>
      </c>
      <c r="P63" s="1">
        <f t="shared" si="18"/>
        <v>10</v>
      </c>
      <c r="Q63" s="1">
        <f t="shared" si="18"/>
        <v>62</v>
      </c>
      <c r="R63" s="1">
        <f t="shared" si="18"/>
        <v>-1</v>
      </c>
      <c r="S63" s="9">
        <f>SUM(L63:R63)</f>
        <v>92.5</v>
      </c>
      <c r="U63" t="s">
        <v>48</v>
      </c>
      <c r="V63" s="4" t="s">
        <v>46</v>
      </c>
      <c r="W63" s="16" t="s">
        <v>34</v>
      </c>
      <c r="X63" s="6">
        <f t="shared" si="24"/>
        <v>0</v>
      </c>
      <c r="Y63" s="6">
        <f t="shared" si="20"/>
        <v>3</v>
      </c>
      <c r="Z63" s="6">
        <f>12</f>
        <v>12</v>
      </c>
      <c r="AA63" s="6">
        <f t="shared" si="20"/>
        <v>7</v>
      </c>
      <c r="AB63" s="6">
        <f t="shared" si="20"/>
        <v>6</v>
      </c>
      <c r="AC63" s="6">
        <f t="shared" si="20"/>
        <v>13.272727272727273</v>
      </c>
      <c r="AD63" s="6">
        <f t="shared" si="20"/>
        <v>1</v>
      </c>
      <c r="AE63" s="1">
        <f t="shared" si="20"/>
        <v>0</v>
      </c>
      <c r="AF63" s="1">
        <f t="shared" si="21"/>
        <v>3</v>
      </c>
      <c r="AG63" s="1">
        <f>N63+$AN$56*2.5/3</f>
        <v>48</v>
      </c>
      <c r="AH63" s="1">
        <f t="shared" si="21"/>
        <v>10.5</v>
      </c>
      <c r="AI63" s="1">
        <f t="shared" si="21"/>
        <v>10</v>
      </c>
      <c r="AJ63" s="1">
        <f t="shared" si="21"/>
        <v>62</v>
      </c>
      <c r="AK63" s="1">
        <f t="shared" si="21"/>
        <v>-1</v>
      </c>
      <c r="AL63" s="9">
        <f>SUM(AE63:AK63)</f>
        <v>132.5</v>
      </c>
      <c r="AM63" s="2"/>
    </row>
    <row r="64" spans="1:43" x14ac:dyDescent="0.25">
      <c r="A64" t="s">
        <v>49</v>
      </c>
      <c r="B64" s="4" t="s">
        <v>46</v>
      </c>
      <c r="C64" s="4"/>
      <c r="D64" s="15" t="s">
        <v>28</v>
      </c>
      <c r="E64" s="6">
        <f t="shared" si="22"/>
        <v>1</v>
      </c>
      <c r="F64" s="6">
        <f t="shared" si="17"/>
        <v>2</v>
      </c>
      <c r="G64" s="6">
        <f t="shared" si="17"/>
        <v>6</v>
      </c>
      <c r="H64" s="6">
        <f t="shared" si="17"/>
        <v>6</v>
      </c>
      <c r="I64" s="6">
        <f t="shared" si="17"/>
        <v>7</v>
      </c>
      <c r="J64" s="6">
        <f t="shared" si="17"/>
        <v>13.272727272727273</v>
      </c>
      <c r="K64" s="6">
        <f t="shared" si="17"/>
        <v>0</v>
      </c>
      <c r="L64" s="1">
        <f t="shared" si="17"/>
        <v>0</v>
      </c>
      <c r="M64" s="1">
        <f t="shared" si="18"/>
        <v>0</v>
      </c>
      <c r="N64" s="1">
        <f t="shared" si="18"/>
        <v>12</v>
      </c>
      <c r="O64" s="1">
        <f t="shared" si="18"/>
        <v>8.5</v>
      </c>
      <c r="P64" s="1">
        <f t="shared" si="18"/>
        <v>14</v>
      </c>
      <c r="Q64" s="1">
        <f t="shared" si="18"/>
        <v>62</v>
      </c>
      <c r="R64" s="1">
        <f t="shared" si="18"/>
        <v>-2</v>
      </c>
      <c r="S64" s="9">
        <f t="shared" ref="S64" si="28">SUM(L64:R64)</f>
        <v>94.5</v>
      </c>
      <c r="U64" t="s">
        <v>49</v>
      </c>
      <c r="V64" s="4" t="s">
        <v>46</v>
      </c>
      <c r="W64" s="15" t="s">
        <v>28</v>
      </c>
      <c r="X64" s="6">
        <f t="shared" si="24"/>
        <v>1</v>
      </c>
      <c r="Y64" s="6">
        <f t="shared" si="20"/>
        <v>2</v>
      </c>
      <c r="Z64" s="6">
        <f>13+2/10</f>
        <v>13.2</v>
      </c>
      <c r="AA64" s="6">
        <f t="shared" si="20"/>
        <v>6</v>
      </c>
      <c r="AB64" s="6">
        <f t="shared" si="20"/>
        <v>7</v>
      </c>
      <c r="AC64" s="6">
        <f t="shared" si="20"/>
        <v>13.272727272727273</v>
      </c>
      <c r="AD64" s="6">
        <f t="shared" si="20"/>
        <v>0</v>
      </c>
      <c r="AE64" s="1">
        <f t="shared" si="20"/>
        <v>0</v>
      </c>
      <c r="AF64" s="1">
        <f t="shared" si="21"/>
        <v>0</v>
      </c>
      <c r="AG64" s="1">
        <f>N64+$AN$56</f>
        <v>60</v>
      </c>
      <c r="AH64" s="1">
        <f t="shared" si="21"/>
        <v>8.5</v>
      </c>
      <c r="AI64" s="1">
        <f t="shared" si="21"/>
        <v>14</v>
      </c>
      <c r="AJ64" s="1">
        <f t="shared" si="21"/>
        <v>62</v>
      </c>
      <c r="AK64" s="1">
        <f t="shared" si="21"/>
        <v>-2</v>
      </c>
      <c r="AL64" s="9">
        <f t="shared" ref="AL64" si="29">SUM(AE64:AK64)</f>
        <v>142.5</v>
      </c>
      <c r="AM64" s="2"/>
    </row>
    <row r="65" spans="1:43" x14ac:dyDescent="0.25">
      <c r="A65" s="29"/>
      <c r="B65" s="1"/>
      <c r="C65" s="1"/>
      <c r="AM65" s="2"/>
    </row>
    <row r="66" spans="1:43" x14ac:dyDescent="0.25">
      <c r="A66" s="30" t="s">
        <v>1</v>
      </c>
      <c r="B66" s="3" t="s">
        <v>2</v>
      </c>
      <c r="C66" s="3" t="s">
        <v>78</v>
      </c>
      <c r="D66" s="3" t="s">
        <v>3</v>
      </c>
      <c r="E66" s="3" t="s">
        <v>4</v>
      </c>
      <c r="F66" s="3" t="s">
        <v>5</v>
      </c>
      <c r="G66" s="3" t="s">
        <v>6</v>
      </c>
      <c r="H66" s="3" t="s">
        <v>7</v>
      </c>
      <c r="I66" s="3" t="s">
        <v>8</v>
      </c>
      <c r="J66" s="3" t="s">
        <v>9</v>
      </c>
      <c r="K66" s="3" t="s">
        <v>10</v>
      </c>
      <c r="L66" s="3" t="s">
        <v>11</v>
      </c>
      <c r="M66" s="3" t="s">
        <v>12</v>
      </c>
      <c r="N66" s="3" t="s">
        <v>13</v>
      </c>
      <c r="O66" s="3" t="s">
        <v>14</v>
      </c>
      <c r="P66" s="3" t="s">
        <v>15</v>
      </c>
      <c r="Q66" s="3" t="s">
        <v>16</v>
      </c>
      <c r="R66" s="3" t="s">
        <v>17</v>
      </c>
      <c r="S66" s="3" t="s">
        <v>18</v>
      </c>
      <c r="U66" s="3" t="s">
        <v>1</v>
      </c>
      <c r="V66" s="3" t="s">
        <v>2</v>
      </c>
      <c r="W66" s="3" t="s">
        <v>3</v>
      </c>
      <c r="X66" s="3" t="s">
        <v>4</v>
      </c>
      <c r="Y66" s="3" t="s">
        <v>5</v>
      </c>
      <c r="Z66" s="3" t="s">
        <v>6</v>
      </c>
      <c r="AA66" s="3" t="s">
        <v>7</v>
      </c>
      <c r="AB66" s="3" t="s">
        <v>8</v>
      </c>
      <c r="AC66" s="3" t="s">
        <v>9</v>
      </c>
      <c r="AD66" s="3" t="s">
        <v>10</v>
      </c>
      <c r="AE66" s="3" t="s">
        <v>11</v>
      </c>
      <c r="AF66" s="3" t="s">
        <v>12</v>
      </c>
      <c r="AG66" s="3" t="s">
        <v>13</v>
      </c>
      <c r="AH66" s="3" t="s">
        <v>14</v>
      </c>
      <c r="AI66" s="3" t="s">
        <v>15</v>
      </c>
      <c r="AJ66" s="3" t="s">
        <v>16</v>
      </c>
      <c r="AK66" s="3" t="s">
        <v>17</v>
      </c>
      <c r="AL66" s="3" t="s">
        <v>18</v>
      </c>
      <c r="AM66" s="2"/>
    </row>
    <row r="67" spans="1:43" x14ac:dyDescent="0.25">
      <c r="A67" s="29" t="s">
        <v>19</v>
      </c>
      <c r="B67" s="4" t="s">
        <v>20</v>
      </c>
      <c r="C67" s="4"/>
      <c r="D67" s="5" t="s">
        <v>21</v>
      </c>
      <c r="E67" s="6">
        <f>X51</f>
        <v>2</v>
      </c>
      <c r="F67" s="6">
        <f t="shared" ref="F67:L80" si="30">Y51</f>
        <v>2</v>
      </c>
      <c r="G67" s="6">
        <f t="shared" si="30"/>
        <v>0</v>
      </c>
      <c r="H67" s="6">
        <f t="shared" si="30"/>
        <v>0</v>
      </c>
      <c r="I67" s="6">
        <f t="shared" si="30"/>
        <v>0</v>
      </c>
      <c r="J67" s="6">
        <f t="shared" si="30"/>
        <v>0</v>
      </c>
      <c r="K67" s="6">
        <f t="shared" si="30"/>
        <v>2</v>
      </c>
      <c r="L67" s="1">
        <f>AE51</f>
        <v>0</v>
      </c>
      <c r="M67" s="1">
        <f t="shared" ref="M67:R80" si="31">AF51</f>
        <v>0</v>
      </c>
      <c r="N67" s="1">
        <f t="shared" si="31"/>
        <v>0</v>
      </c>
      <c r="O67" s="1">
        <f t="shared" si="31"/>
        <v>0</v>
      </c>
      <c r="P67" s="1">
        <f t="shared" si="31"/>
        <v>0</v>
      </c>
      <c r="Q67" s="1">
        <f t="shared" si="31"/>
        <v>0</v>
      </c>
      <c r="R67" s="1">
        <f t="shared" si="31"/>
        <v>0</v>
      </c>
      <c r="S67" s="18">
        <f t="shared" ref="S67:S77" si="32">SUM(L67:R67)</f>
        <v>0</v>
      </c>
      <c r="U67" t="s">
        <v>19</v>
      </c>
      <c r="V67" s="4" t="s">
        <v>20</v>
      </c>
      <c r="W67" s="5" t="str">
        <f>D67</f>
        <v>IMP</v>
      </c>
      <c r="X67" s="6">
        <f>E67</f>
        <v>2</v>
      </c>
      <c r="Y67" s="6">
        <f t="shared" ref="Y67:AE80" si="33">F67</f>
        <v>2</v>
      </c>
      <c r="Z67" s="6">
        <f t="shared" si="33"/>
        <v>0</v>
      </c>
      <c r="AA67" s="6">
        <f t="shared" si="33"/>
        <v>0</v>
      </c>
      <c r="AB67" s="6">
        <f t="shared" si="33"/>
        <v>0</v>
      </c>
      <c r="AC67" s="6">
        <f t="shared" si="33"/>
        <v>0</v>
      </c>
      <c r="AD67" s="6">
        <f t="shared" si="33"/>
        <v>2</v>
      </c>
      <c r="AE67" s="1">
        <f>L67</f>
        <v>0</v>
      </c>
      <c r="AF67" s="1">
        <f t="shared" ref="AF67:AK80" si="34">M67</f>
        <v>0</v>
      </c>
      <c r="AG67" s="1">
        <f t="shared" si="34"/>
        <v>0</v>
      </c>
      <c r="AH67" s="1">
        <f t="shared" si="34"/>
        <v>0</v>
      </c>
      <c r="AI67" s="1">
        <f t="shared" si="34"/>
        <v>0</v>
      </c>
      <c r="AJ67" s="1">
        <f t="shared" si="34"/>
        <v>0</v>
      </c>
      <c r="AK67" s="1">
        <f t="shared" si="34"/>
        <v>0</v>
      </c>
      <c r="AL67" s="18">
        <f>SUM(AE67:AK67)</f>
        <v>0</v>
      </c>
      <c r="AM67" s="2"/>
    </row>
    <row r="68" spans="1:43" x14ac:dyDescent="0.25">
      <c r="A68" s="29" t="s">
        <v>22</v>
      </c>
      <c r="B68" s="4" t="s">
        <v>23</v>
      </c>
      <c r="C68" s="4"/>
      <c r="D68" s="10" t="s">
        <v>21</v>
      </c>
      <c r="E68" s="6">
        <f t="shared" ref="E68:E80" si="35">X52</f>
        <v>0</v>
      </c>
      <c r="F68" s="6">
        <f t="shared" si="30"/>
        <v>2</v>
      </c>
      <c r="G68" s="6">
        <f t="shared" si="30"/>
        <v>2</v>
      </c>
      <c r="H68" s="6">
        <f t="shared" si="30"/>
        <v>2</v>
      </c>
      <c r="I68" s="6">
        <f t="shared" si="30"/>
        <v>2</v>
      </c>
      <c r="J68" s="6">
        <f t="shared" si="30"/>
        <v>2</v>
      </c>
      <c r="K68" s="6">
        <f t="shared" si="30"/>
        <v>2</v>
      </c>
      <c r="L68" s="1">
        <f t="shared" si="30"/>
        <v>0</v>
      </c>
      <c r="M68" s="1">
        <f t="shared" si="31"/>
        <v>0</v>
      </c>
      <c r="N68" s="1">
        <f t="shared" si="31"/>
        <v>0</v>
      </c>
      <c r="O68" s="1">
        <f t="shared" si="31"/>
        <v>0</v>
      </c>
      <c r="P68" s="1">
        <f t="shared" si="31"/>
        <v>0</v>
      </c>
      <c r="Q68" s="1">
        <f t="shared" si="31"/>
        <v>0</v>
      </c>
      <c r="R68" s="1">
        <f t="shared" si="31"/>
        <v>0</v>
      </c>
      <c r="S68" s="18">
        <f t="shared" si="32"/>
        <v>0</v>
      </c>
      <c r="U68" t="s">
        <v>22</v>
      </c>
      <c r="V68" s="4" t="s">
        <v>23</v>
      </c>
      <c r="W68" s="5" t="str">
        <f t="shared" ref="W68:W71" si="36">D68</f>
        <v>IMP</v>
      </c>
      <c r="X68" s="6">
        <f t="shared" ref="X68:X80" si="37">E68</f>
        <v>0</v>
      </c>
      <c r="Y68" s="6">
        <f t="shared" si="33"/>
        <v>2</v>
      </c>
      <c r="Z68" s="6">
        <f t="shared" si="33"/>
        <v>2</v>
      </c>
      <c r="AA68" s="6">
        <f t="shared" si="33"/>
        <v>2</v>
      </c>
      <c r="AB68" s="6">
        <f t="shared" si="33"/>
        <v>2</v>
      </c>
      <c r="AC68" s="6">
        <f t="shared" si="33"/>
        <v>2</v>
      </c>
      <c r="AD68" s="6">
        <f t="shared" si="33"/>
        <v>2</v>
      </c>
      <c r="AE68" s="1">
        <f t="shared" si="33"/>
        <v>0</v>
      </c>
      <c r="AF68" s="1">
        <f t="shared" si="34"/>
        <v>0</v>
      </c>
      <c r="AG68" s="1">
        <f t="shared" si="34"/>
        <v>0</v>
      </c>
      <c r="AH68" s="1">
        <f t="shared" si="34"/>
        <v>0</v>
      </c>
      <c r="AI68" s="1">
        <f t="shared" si="34"/>
        <v>0</v>
      </c>
      <c r="AJ68" s="1">
        <f t="shared" si="34"/>
        <v>0</v>
      </c>
      <c r="AK68" s="1">
        <f t="shared" si="34"/>
        <v>0</v>
      </c>
      <c r="AL68" s="18">
        <f t="shared" ref="AL68" si="38">SUM(AE68:AK68)</f>
        <v>0</v>
      </c>
      <c r="AM68" s="2"/>
    </row>
    <row r="69" spans="1:43" x14ac:dyDescent="0.25">
      <c r="A69" s="29" t="s">
        <v>25</v>
      </c>
      <c r="B69" s="4" t="s">
        <v>23</v>
      </c>
      <c r="C69" s="4"/>
      <c r="D69" s="10" t="s">
        <v>21</v>
      </c>
      <c r="E69" s="6">
        <f t="shared" si="35"/>
        <v>0</v>
      </c>
      <c r="F69" s="6">
        <f t="shared" si="30"/>
        <v>2</v>
      </c>
      <c r="G69" s="6">
        <f t="shared" si="30"/>
        <v>2</v>
      </c>
      <c r="H69" s="6">
        <f t="shared" si="30"/>
        <v>2</v>
      </c>
      <c r="I69" s="6">
        <f t="shared" si="30"/>
        <v>2</v>
      </c>
      <c r="J69" s="6">
        <f t="shared" si="30"/>
        <v>2</v>
      </c>
      <c r="K69" s="6">
        <f t="shared" si="30"/>
        <v>2</v>
      </c>
      <c r="L69" s="1">
        <f t="shared" si="30"/>
        <v>0</v>
      </c>
      <c r="M69" s="1">
        <f t="shared" si="31"/>
        <v>0</v>
      </c>
      <c r="N69" s="1">
        <f t="shared" si="31"/>
        <v>0</v>
      </c>
      <c r="O69" s="1">
        <f t="shared" si="31"/>
        <v>0</v>
      </c>
      <c r="P69" s="1">
        <f t="shared" si="31"/>
        <v>0</v>
      </c>
      <c r="Q69" s="1">
        <f t="shared" si="31"/>
        <v>0</v>
      </c>
      <c r="R69" s="1">
        <f t="shared" si="31"/>
        <v>0</v>
      </c>
      <c r="S69" s="18">
        <f t="shared" si="32"/>
        <v>0</v>
      </c>
      <c r="U69" t="s">
        <v>25</v>
      </c>
      <c r="V69" s="4" t="s">
        <v>23</v>
      </c>
      <c r="W69" s="5" t="str">
        <f t="shared" si="36"/>
        <v>IMP</v>
      </c>
      <c r="X69" s="6">
        <f t="shared" si="37"/>
        <v>0</v>
      </c>
      <c r="Y69" s="6">
        <f t="shared" si="33"/>
        <v>2</v>
      </c>
      <c r="Z69" s="6">
        <f t="shared" si="33"/>
        <v>2</v>
      </c>
      <c r="AA69" s="6">
        <f t="shared" si="33"/>
        <v>2</v>
      </c>
      <c r="AB69" s="6">
        <f t="shared" si="33"/>
        <v>2</v>
      </c>
      <c r="AC69" s="6">
        <f t="shared" si="33"/>
        <v>2</v>
      </c>
      <c r="AD69" s="6">
        <f t="shared" si="33"/>
        <v>2</v>
      </c>
      <c r="AE69" s="1">
        <f t="shared" si="33"/>
        <v>0</v>
      </c>
      <c r="AF69" s="1">
        <f t="shared" si="34"/>
        <v>0</v>
      </c>
      <c r="AG69" s="1">
        <f t="shared" si="34"/>
        <v>0</v>
      </c>
      <c r="AH69" s="1">
        <f t="shared" si="34"/>
        <v>0</v>
      </c>
      <c r="AI69" s="1">
        <f t="shared" si="34"/>
        <v>0</v>
      </c>
      <c r="AJ69" s="1">
        <f t="shared" si="34"/>
        <v>0</v>
      </c>
      <c r="AK69" s="1">
        <f t="shared" si="34"/>
        <v>0</v>
      </c>
      <c r="AL69" s="18">
        <f>SUM(AE69:AK69)</f>
        <v>0</v>
      </c>
      <c r="AM69" s="2"/>
    </row>
    <row r="70" spans="1:43" x14ac:dyDescent="0.25">
      <c r="A70" s="29" t="s">
        <v>26</v>
      </c>
      <c r="B70" s="4" t="s">
        <v>27</v>
      </c>
      <c r="C70" s="4"/>
      <c r="D70" s="15" t="s">
        <v>28</v>
      </c>
      <c r="E70" s="6">
        <f t="shared" si="35"/>
        <v>0</v>
      </c>
      <c r="F70" s="6">
        <f t="shared" si="30"/>
        <v>2</v>
      </c>
      <c r="G70" s="6">
        <f t="shared" si="30"/>
        <v>2</v>
      </c>
      <c r="H70" s="6">
        <f t="shared" si="30"/>
        <v>2</v>
      </c>
      <c r="I70" s="6">
        <f t="shared" si="30"/>
        <v>2</v>
      </c>
      <c r="J70" s="6">
        <f t="shared" si="30"/>
        <v>2</v>
      </c>
      <c r="K70" s="6">
        <f t="shared" si="30"/>
        <v>2</v>
      </c>
      <c r="L70" s="1">
        <f t="shared" si="30"/>
        <v>0</v>
      </c>
      <c r="M70" s="1">
        <f t="shared" si="31"/>
        <v>0</v>
      </c>
      <c r="N70" s="1">
        <f t="shared" si="31"/>
        <v>0</v>
      </c>
      <c r="O70" s="1">
        <f t="shared" si="31"/>
        <v>0</v>
      </c>
      <c r="P70" s="1">
        <f t="shared" si="31"/>
        <v>0</v>
      </c>
      <c r="Q70" s="1">
        <f t="shared" si="31"/>
        <v>0</v>
      </c>
      <c r="R70" s="1">
        <f t="shared" si="31"/>
        <v>0</v>
      </c>
      <c r="S70" s="18">
        <f t="shared" si="32"/>
        <v>0</v>
      </c>
      <c r="U70" t="s">
        <v>26</v>
      </c>
      <c r="V70" s="4" t="s">
        <v>27</v>
      </c>
      <c r="W70" s="15" t="s">
        <v>28</v>
      </c>
      <c r="X70" s="6">
        <f t="shared" si="37"/>
        <v>0</v>
      </c>
      <c r="Y70" s="6">
        <f t="shared" si="33"/>
        <v>2</v>
      </c>
      <c r="Z70" s="6">
        <f t="shared" si="33"/>
        <v>2</v>
      </c>
      <c r="AA70" s="6">
        <f t="shared" si="33"/>
        <v>2</v>
      </c>
      <c r="AB70" s="6">
        <f t="shared" si="33"/>
        <v>2</v>
      </c>
      <c r="AC70" s="6">
        <f t="shared" si="33"/>
        <v>2</v>
      </c>
      <c r="AD70" s="6">
        <f t="shared" si="33"/>
        <v>2</v>
      </c>
      <c r="AE70" s="1">
        <f t="shared" si="33"/>
        <v>0</v>
      </c>
      <c r="AF70" s="1">
        <f t="shared" si="34"/>
        <v>0</v>
      </c>
      <c r="AG70" s="1">
        <f t="shared" si="34"/>
        <v>0</v>
      </c>
      <c r="AH70" s="1">
        <f t="shared" si="34"/>
        <v>0</v>
      </c>
      <c r="AI70" s="1">
        <f t="shared" si="34"/>
        <v>0</v>
      </c>
      <c r="AJ70" s="1">
        <f t="shared" si="34"/>
        <v>0</v>
      </c>
      <c r="AK70" s="1">
        <f t="shared" si="34"/>
        <v>0</v>
      </c>
      <c r="AL70" s="18">
        <f>SUM(AE70:AK70)</f>
        <v>0</v>
      </c>
      <c r="AM70" s="2"/>
    </row>
    <row r="71" spans="1:43" x14ac:dyDescent="0.25">
      <c r="A71" s="29" t="s">
        <v>29</v>
      </c>
      <c r="B71" s="4" t="s">
        <v>27</v>
      </c>
      <c r="C71" s="4"/>
      <c r="D71" s="10" t="s">
        <v>21</v>
      </c>
      <c r="E71" s="6">
        <f t="shared" si="35"/>
        <v>0</v>
      </c>
      <c r="F71" s="6">
        <f t="shared" si="30"/>
        <v>2</v>
      </c>
      <c r="G71" s="6">
        <f t="shared" si="30"/>
        <v>2</v>
      </c>
      <c r="H71" s="6">
        <f t="shared" si="30"/>
        <v>2</v>
      </c>
      <c r="I71" s="6">
        <f t="shared" si="30"/>
        <v>2</v>
      </c>
      <c r="J71" s="6">
        <f t="shared" si="30"/>
        <v>2</v>
      </c>
      <c r="K71" s="6">
        <f t="shared" si="30"/>
        <v>2</v>
      </c>
      <c r="L71" s="1">
        <f t="shared" si="30"/>
        <v>0</v>
      </c>
      <c r="M71" s="1">
        <f t="shared" si="31"/>
        <v>0</v>
      </c>
      <c r="N71" s="1">
        <f t="shared" si="31"/>
        <v>0</v>
      </c>
      <c r="O71" s="1">
        <f t="shared" si="31"/>
        <v>0</v>
      </c>
      <c r="P71" s="1">
        <f t="shared" si="31"/>
        <v>0</v>
      </c>
      <c r="Q71" s="1">
        <f t="shared" si="31"/>
        <v>0</v>
      </c>
      <c r="R71" s="1">
        <f t="shared" si="31"/>
        <v>0</v>
      </c>
      <c r="S71" s="18">
        <f t="shared" si="32"/>
        <v>0</v>
      </c>
      <c r="U71" t="s">
        <v>29</v>
      </c>
      <c r="V71" s="4" t="s">
        <v>27</v>
      </c>
      <c r="W71" s="5" t="str">
        <f t="shared" si="36"/>
        <v>IMP</v>
      </c>
      <c r="X71" s="6">
        <f t="shared" si="37"/>
        <v>0</v>
      </c>
      <c r="Y71" s="6">
        <f t="shared" si="33"/>
        <v>2</v>
      </c>
      <c r="Z71" s="6">
        <f t="shared" si="33"/>
        <v>2</v>
      </c>
      <c r="AA71" s="6">
        <f t="shared" si="33"/>
        <v>2</v>
      </c>
      <c r="AB71" s="6">
        <f t="shared" si="33"/>
        <v>2</v>
      </c>
      <c r="AC71" s="6">
        <f t="shared" si="33"/>
        <v>2</v>
      </c>
      <c r="AD71" s="6">
        <f t="shared" si="33"/>
        <v>2</v>
      </c>
      <c r="AE71" s="1">
        <f t="shared" si="33"/>
        <v>0</v>
      </c>
      <c r="AF71" s="1">
        <f t="shared" si="34"/>
        <v>0</v>
      </c>
      <c r="AG71" s="1">
        <f t="shared" si="34"/>
        <v>0</v>
      </c>
      <c r="AH71" s="1">
        <f t="shared" si="34"/>
        <v>0</v>
      </c>
      <c r="AI71" s="1">
        <f t="shared" si="34"/>
        <v>0</v>
      </c>
      <c r="AJ71" s="1">
        <f t="shared" si="34"/>
        <v>0</v>
      </c>
      <c r="AK71" s="1">
        <f t="shared" si="34"/>
        <v>0</v>
      </c>
      <c r="AL71" s="18">
        <f t="shared" ref="AL71:AL77" si="39">SUM(AE71:AK71)</f>
        <v>0</v>
      </c>
      <c r="AM71" s="2"/>
      <c r="AN71" t="s">
        <v>50</v>
      </c>
      <c r="AO71" t="s">
        <v>51</v>
      </c>
      <c r="AP71" t="s">
        <v>52</v>
      </c>
      <c r="AQ71" s="21" t="s">
        <v>53</v>
      </c>
    </row>
    <row r="72" spans="1:43" x14ac:dyDescent="0.25">
      <c r="A72" s="29" t="s">
        <v>32</v>
      </c>
      <c r="B72" s="4" t="s">
        <v>33</v>
      </c>
      <c r="C72" s="4"/>
      <c r="D72" s="16" t="s">
        <v>34</v>
      </c>
      <c r="E72" s="6">
        <f t="shared" si="35"/>
        <v>0</v>
      </c>
      <c r="F72" s="6">
        <f t="shared" si="30"/>
        <v>11</v>
      </c>
      <c r="G72" s="6">
        <f t="shared" si="30"/>
        <v>15</v>
      </c>
      <c r="H72" s="6">
        <f t="shared" si="30"/>
        <v>2</v>
      </c>
      <c r="I72" s="6">
        <f t="shared" si="30"/>
        <v>2</v>
      </c>
      <c r="J72" s="6">
        <f t="shared" si="30"/>
        <v>7</v>
      </c>
      <c r="K72" s="6">
        <f t="shared" si="30"/>
        <v>2</v>
      </c>
      <c r="L72" s="1">
        <f t="shared" si="30"/>
        <v>0</v>
      </c>
      <c r="M72" s="1">
        <f t="shared" si="31"/>
        <v>46</v>
      </c>
      <c r="N72" s="1">
        <f t="shared" si="31"/>
        <v>81</v>
      </c>
      <c r="O72" s="1">
        <f t="shared" si="31"/>
        <v>0</v>
      </c>
      <c r="P72" s="1">
        <f t="shared" si="31"/>
        <v>0</v>
      </c>
      <c r="Q72" s="1">
        <f t="shared" si="31"/>
        <v>16</v>
      </c>
      <c r="R72" s="1">
        <f t="shared" si="31"/>
        <v>0</v>
      </c>
      <c r="S72" s="18">
        <f t="shared" si="32"/>
        <v>143</v>
      </c>
      <c r="U72" t="s">
        <v>32</v>
      </c>
      <c r="V72" s="4" t="s">
        <v>33</v>
      </c>
      <c r="W72" s="16" t="s">
        <v>34</v>
      </c>
      <c r="X72" s="6">
        <f t="shared" si="37"/>
        <v>0</v>
      </c>
      <c r="Y72" s="6">
        <f t="shared" si="33"/>
        <v>11</v>
      </c>
      <c r="Z72" s="6">
        <f t="shared" ref="Z72:Z80" si="40">G72</f>
        <v>15</v>
      </c>
      <c r="AA72" s="6">
        <f t="shared" ref="AA72:AA80" si="41">H72</f>
        <v>2</v>
      </c>
      <c r="AB72" s="6">
        <f t="shared" ref="AB72:AB80" si="42">I72</f>
        <v>2</v>
      </c>
      <c r="AC72" s="6">
        <f t="shared" si="33"/>
        <v>7</v>
      </c>
      <c r="AD72" s="6">
        <f t="shared" si="33"/>
        <v>2</v>
      </c>
      <c r="AE72" s="1">
        <f t="shared" si="33"/>
        <v>0</v>
      </c>
      <c r="AF72" s="1">
        <f t="shared" si="34"/>
        <v>46</v>
      </c>
      <c r="AG72" s="1">
        <f>N72+$AN$56</f>
        <v>129</v>
      </c>
      <c r="AH72" s="1">
        <f t="shared" si="34"/>
        <v>0</v>
      </c>
      <c r="AI72" s="1">
        <f t="shared" si="34"/>
        <v>0</v>
      </c>
      <c r="AJ72" s="1">
        <f t="shared" si="34"/>
        <v>16</v>
      </c>
      <c r="AK72" s="1">
        <f t="shared" si="34"/>
        <v>0</v>
      </c>
      <c r="AL72" s="18">
        <f t="shared" si="39"/>
        <v>191</v>
      </c>
      <c r="AM72" s="2" t="s">
        <v>54</v>
      </c>
      <c r="AN72">
        <v>0</v>
      </c>
      <c r="AO72" s="19">
        <f>AN72/16</f>
        <v>0</v>
      </c>
      <c r="AP72" s="19">
        <f>AQ56</f>
        <v>23.8125</v>
      </c>
      <c r="AQ72" s="22">
        <f>AP72+AO72</f>
        <v>23.8125</v>
      </c>
    </row>
    <row r="73" spans="1:43" x14ac:dyDescent="0.25">
      <c r="A73" s="29" t="s">
        <v>36</v>
      </c>
      <c r="B73" s="4" t="s">
        <v>33</v>
      </c>
      <c r="C73" s="4"/>
      <c r="D73" s="16" t="s">
        <v>34</v>
      </c>
      <c r="E73" s="6">
        <f t="shared" si="35"/>
        <v>0</v>
      </c>
      <c r="F73" s="6">
        <f t="shared" si="30"/>
        <v>11</v>
      </c>
      <c r="G73" s="6">
        <f t="shared" si="30"/>
        <v>15</v>
      </c>
      <c r="H73" s="6">
        <f t="shared" si="30"/>
        <v>2</v>
      </c>
      <c r="I73" s="6">
        <f t="shared" si="30"/>
        <v>2</v>
      </c>
      <c r="J73" s="6">
        <f t="shared" si="30"/>
        <v>7</v>
      </c>
      <c r="K73" s="6">
        <f t="shared" si="30"/>
        <v>2</v>
      </c>
      <c r="L73" s="1">
        <f t="shared" si="30"/>
        <v>0</v>
      </c>
      <c r="M73" s="1">
        <f t="shared" si="31"/>
        <v>46</v>
      </c>
      <c r="N73" s="1">
        <f t="shared" si="31"/>
        <v>81</v>
      </c>
      <c r="O73" s="1">
        <f t="shared" si="31"/>
        <v>0</v>
      </c>
      <c r="P73" s="1">
        <f t="shared" si="31"/>
        <v>0</v>
      </c>
      <c r="Q73" s="1">
        <f t="shared" si="31"/>
        <v>16</v>
      </c>
      <c r="R73" s="1">
        <f t="shared" si="31"/>
        <v>0</v>
      </c>
      <c r="S73" s="18">
        <f t="shared" si="32"/>
        <v>143</v>
      </c>
      <c r="U73" t="s">
        <v>36</v>
      </c>
      <c r="V73" s="4" t="s">
        <v>33</v>
      </c>
      <c r="W73" s="16" t="s">
        <v>34</v>
      </c>
      <c r="X73" s="6">
        <f t="shared" si="37"/>
        <v>0</v>
      </c>
      <c r="Y73" s="6">
        <f t="shared" si="33"/>
        <v>11</v>
      </c>
      <c r="Z73" s="6">
        <f t="shared" si="40"/>
        <v>15</v>
      </c>
      <c r="AA73" s="6">
        <f t="shared" si="41"/>
        <v>2</v>
      </c>
      <c r="AB73" s="6">
        <f t="shared" si="42"/>
        <v>2</v>
      </c>
      <c r="AC73" s="6">
        <f t="shared" si="33"/>
        <v>7</v>
      </c>
      <c r="AD73" s="6">
        <f t="shared" si="33"/>
        <v>2</v>
      </c>
      <c r="AE73" s="1">
        <f t="shared" si="33"/>
        <v>0</v>
      </c>
      <c r="AF73" s="1">
        <f t="shared" si="34"/>
        <v>46</v>
      </c>
      <c r="AG73" s="1">
        <f t="shared" ref="AG73:AG74" si="43">N73+$AN$56</f>
        <v>129</v>
      </c>
      <c r="AH73" s="1">
        <f t="shared" si="34"/>
        <v>0</v>
      </c>
      <c r="AI73" s="1">
        <f t="shared" si="34"/>
        <v>0</v>
      </c>
      <c r="AJ73" s="1">
        <f t="shared" si="34"/>
        <v>16</v>
      </c>
      <c r="AK73" s="1">
        <f t="shared" si="34"/>
        <v>0</v>
      </c>
      <c r="AL73" s="18">
        <f t="shared" si="39"/>
        <v>191</v>
      </c>
      <c r="AM73" s="2"/>
    </row>
    <row r="74" spans="1:43" x14ac:dyDescent="0.25">
      <c r="A74" s="29" t="s">
        <v>39</v>
      </c>
      <c r="B74" s="4" t="s">
        <v>33</v>
      </c>
      <c r="C74" s="4"/>
      <c r="D74" s="16" t="s">
        <v>34</v>
      </c>
      <c r="E74" s="6">
        <f t="shared" si="35"/>
        <v>0</v>
      </c>
      <c r="F74" s="6">
        <f t="shared" si="30"/>
        <v>11</v>
      </c>
      <c r="G74" s="6">
        <f t="shared" si="30"/>
        <v>15</v>
      </c>
      <c r="H74" s="6">
        <f t="shared" si="30"/>
        <v>2</v>
      </c>
      <c r="I74" s="6">
        <f t="shared" si="30"/>
        <v>2</v>
      </c>
      <c r="J74" s="6">
        <f t="shared" si="30"/>
        <v>7</v>
      </c>
      <c r="K74" s="6">
        <f t="shared" si="30"/>
        <v>2</v>
      </c>
      <c r="L74" s="1">
        <f t="shared" si="30"/>
        <v>0</v>
      </c>
      <c r="M74" s="1">
        <f t="shared" si="31"/>
        <v>46</v>
      </c>
      <c r="N74" s="1">
        <f t="shared" si="31"/>
        <v>81</v>
      </c>
      <c r="O74" s="1">
        <f t="shared" si="31"/>
        <v>0</v>
      </c>
      <c r="P74" s="1">
        <f t="shared" si="31"/>
        <v>0</v>
      </c>
      <c r="Q74" s="1">
        <f t="shared" si="31"/>
        <v>16</v>
      </c>
      <c r="R74" s="1">
        <f t="shared" si="31"/>
        <v>0</v>
      </c>
      <c r="S74" s="18">
        <f t="shared" si="32"/>
        <v>143</v>
      </c>
      <c r="U74" t="s">
        <v>39</v>
      </c>
      <c r="V74" s="4" t="s">
        <v>33</v>
      </c>
      <c r="W74" s="16" t="s">
        <v>34</v>
      </c>
      <c r="X74" s="6">
        <f t="shared" si="37"/>
        <v>0</v>
      </c>
      <c r="Y74" s="6">
        <f t="shared" si="33"/>
        <v>11</v>
      </c>
      <c r="Z74" s="6">
        <f t="shared" si="40"/>
        <v>15</v>
      </c>
      <c r="AA74" s="6">
        <f t="shared" si="41"/>
        <v>2</v>
      </c>
      <c r="AB74" s="6">
        <f t="shared" si="42"/>
        <v>2</v>
      </c>
      <c r="AC74" s="6">
        <f t="shared" si="33"/>
        <v>7</v>
      </c>
      <c r="AD74" s="6">
        <f t="shared" si="33"/>
        <v>2</v>
      </c>
      <c r="AE74" s="1">
        <f t="shared" si="33"/>
        <v>0</v>
      </c>
      <c r="AF74" s="1">
        <f t="shared" si="34"/>
        <v>46</v>
      </c>
      <c r="AG74" s="1">
        <f t="shared" si="43"/>
        <v>129</v>
      </c>
      <c r="AH74" s="1">
        <f t="shared" si="34"/>
        <v>0</v>
      </c>
      <c r="AI74" s="1">
        <f t="shared" si="34"/>
        <v>0</v>
      </c>
      <c r="AJ74" s="1">
        <f t="shared" si="34"/>
        <v>16</v>
      </c>
      <c r="AK74" s="1">
        <f t="shared" si="34"/>
        <v>0</v>
      </c>
      <c r="AL74" s="18">
        <f t="shared" si="39"/>
        <v>191</v>
      </c>
      <c r="AM74" s="2"/>
    </row>
    <row r="75" spans="1:43" x14ac:dyDescent="0.25">
      <c r="A75" s="29" t="s">
        <v>40</v>
      </c>
      <c r="B75" s="4" t="s">
        <v>41</v>
      </c>
      <c r="C75" s="4"/>
      <c r="D75" s="16" t="s">
        <v>34</v>
      </c>
      <c r="E75" s="6">
        <f t="shared" si="35"/>
        <v>0</v>
      </c>
      <c r="F75" s="6">
        <f t="shared" si="30"/>
        <v>2</v>
      </c>
      <c r="G75" s="6">
        <f t="shared" si="30"/>
        <v>13.05</v>
      </c>
      <c r="H75" s="6">
        <f t="shared" si="30"/>
        <v>15</v>
      </c>
      <c r="I75" s="6">
        <f t="shared" si="30"/>
        <v>2</v>
      </c>
      <c r="J75" s="6">
        <f t="shared" si="30"/>
        <v>2</v>
      </c>
      <c r="K75" s="6">
        <f t="shared" si="30"/>
        <v>2</v>
      </c>
      <c r="L75" s="1">
        <f t="shared" si="30"/>
        <v>0</v>
      </c>
      <c r="M75" s="1">
        <f t="shared" si="31"/>
        <v>0</v>
      </c>
      <c r="N75" s="1">
        <f t="shared" si="31"/>
        <v>59</v>
      </c>
      <c r="O75" s="1">
        <f t="shared" si="31"/>
        <v>55.5</v>
      </c>
      <c r="P75" s="1">
        <f t="shared" si="31"/>
        <v>0</v>
      </c>
      <c r="Q75" s="1">
        <f t="shared" si="31"/>
        <v>0</v>
      </c>
      <c r="R75" s="1">
        <f t="shared" si="31"/>
        <v>0</v>
      </c>
      <c r="S75" s="18">
        <f t="shared" si="32"/>
        <v>114.5</v>
      </c>
      <c r="U75" t="s">
        <v>40</v>
      </c>
      <c r="V75" s="4" t="s">
        <v>41</v>
      </c>
      <c r="W75" s="16" t="s">
        <v>34</v>
      </c>
      <c r="X75" s="6">
        <f t="shared" si="37"/>
        <v>0</v>
      </c>
      <c r="Y75" s="6">
        <f t="shared" si="33"/>
        <v>2</v>
      </c>
      <c r="Z75" s="6">
        <f t="shared" si="40"/>
        <v>13.05</v>
      </c>
      <c r="AA75" s="6">
        <f t="shared" si="41"/>
        <v>15</v>
      </c>
      <c r="AB75" s="6">
        <f t="shared" si="42"/>
        <v>2</v>
      </c>
      <c r="AC75" s="6">
        <v>7</v>
      </c>
      <c r="AD75" s="6">
        <f t="shared" si="33"/>
        <v>2</v>
      </c>
      <c r="AE75" s="1">
        <f t="shared" si="33"/>
        <v>0</v>
      </c>
      <c r="AF75" s="1">
        <f t="shared" si="34"/>
        <v>0</v>
      </c>
      <c r="AG75" s="1">
        <f>N75+$AN$56/2</f>
        <v>83</v>
      </c>
      <c r="AH75" s="1">
        <f t="shared" si="34"/>
        <v>55.5</v>
      </c>
      <c r="AI75" s="1">
        <f t="shared" si="34"/>
        <v>0</v>
      </c>
      <c r="AJ75" s="1">
        <f>Q75+$AN$72</f>
        <v>0</v>
      </c>
      <c r="AK75" s="1">
        <f t="shared" si="34"/>
        <v>0</v>
      </c>
      <c r="AL75" s="18">
        <f t="shared" si="39"/>
        <v>138.5</v>
      </c>
      <c r="AM75" s="2"/>
    </row>
    <row r="76" spans="1:43" x14ac:dyDescent="0.25">
      <c r="A76" s="29" t="s">
        <v>44</v>
      </c>
      <c r="B76" s="4" t="s">
        <v>41</v>
      </c>
      <c r="C76" s="4"/>
      <c r="D76" s="16" t="s">
        <v>34</v>
      </c>
      <c r="E76" s="6">
        <f t="shared" si="35"/>
        <v>0</v>
      </c>
      <c r="F76" s="6">
        <f t="shared" si="30"/>
        <v>2</v>
      </c>
      <c r="G76" s="6">
        <f t="shared" si="30"/>
        <v>13.05</v>
      </c>
      <c r="H76" s="6">
        <f t="shared" si="30"/>
        <v>15</v>
      </c>
      <c r="I76" s="6">
        <f t="shared" si="30"/>
        <v>2</v>
      </c>
      <c r="J76" s="6">
        <f t="shared" si="30"/>
        <v>2</v>
      </c>
      <c r="K76" s="6">
        <f t="shared" si="30"/>
        <v>2</v>
      </c>
      <c r="L76" s="1">
        <f t="shared" si="30"/>
        <v>0</v>
      </c>
      <c r="M76" s="1">
        <f t="shared" si="31"/>
        <v>0</v>
      </c>
      <c r="N76" s="1">
        <f t="shared" si="31"/>
        <v>59</v>
      </c>
      <c r="O76" s="1">
        <f t="shared" si="31"/>
        <v>55.5</v>
      </c>
      <c r="P76" s="1">
        <f t="shared" si="31"/>
        <v>0</v>
      </c>
      <c r="Q76" s="1">
        <f t="shared" si="31"/>
        <v>0</v>
      </c>
      <c r="R76" s="1">
        <f t="shared" si="31"/>
        <v>0</v>
      </c>
      <c r="S76" s="18">
        <f t="shared" si="32"/>
        <v>114.5</v>
      </c>
      <c r="U76" t="s">
        <v>44</v>
      </c>
      <c r="V76" s="4" t="s">
        <v>41</v>
      </c>
      <c r="W76" s="16" t="s">
        <v>34</v>
      </c>
      <c r="X76" s="6">
        <f t="shared" si="37"/>
        <v>0</v>
      </c>
      <c r="Y76" s="6">
        <f t="shared" si="33"/>
        <v>2</v>
      </c>
      <c r="Z76" s="6">
        <f t="shared" si="40"/>
        <v>13.05</v>
      </c>
      <c r="AA76" s="6">
        <f t="shared" si="41"/>
        <v>15</v>
      </c>
      <c r="AB76" s="6">
        <f t="shared" si="42"/>
        <v>2</v>
      </c>
      <c r="AC76" s="6">
        <v>7</v>
      </c>
      <c r="AD76" s="6">
        <f t="shared" si="33"/>
        <v>2</v>
      </c>
      <c r="AE76" s="1">
        <f t="shared" si="33"/>
        <v>0</v>
      </c>
      <c r="AF76" s="1">
        <f t="shared" si="34"/>
        <v>0</v>
      </c>
      <c r="AG76" s="1">
        <f>N76+$AN$56/2</f>
        <v>83</v>
      </c>
      <c r="AH76" s="1">
        <f t="shared" si="34"/>
        <v>55.5</v>
      </c>
      <c r="AI76" s="1">
        <f t="shared" si="34"/>
        <v>0</v>
      </c>
      <c r="AJ76" s="1">
        <f t="shared" ref="AJ76:AJ80" si="44">Q76+$AN$72</f>
        <v>0</v>
      </c>
      <c r="AK76" s="1">
        <f t="shared" si="34"/>
        <v>0</v>
      </c>
      <c r="AL76" s="18">
        <f t="shared" si="39"/>
        <v>138.5</v>
      </c>
      <c r="AM76" s="2"/>
    </row>
    <row r="77" spans="1:43" x14ac:dyDescent="0.25">
      <c r="A77" s="29" t="s">
        <v>45</v>
      </c>
      <c r="B77" s="4" t="s">
        <v>46</v>
      </c>
      <c r="C77" s="4"/>
      <c r="D77" s="16" t="s">
        <v>34</v>
      </c>
      <c r="E77" s="6">
        <f t="shared" si="35"/>
        <v>0</v>
      </c>
      <c r="F77" s="6">
        <f t="shared" si="30"/>
        <v>2</v>
      </c>
      <c r="G77" s="6">
        <f t="shared" si="30"/>
        <v>12.8</v>
      </c>
      <c r="H77" s="6">
        <f t="shared" si="30"/>
        <v>7</v>
      </c>
      <c r="I77" s="6">
        <f t="shared" si="30"/>
        <v>3</v>
      </c>
      <c r="J77" s="6">
        <f t="shared" si="30"/>
        <v>13</v>
      </c>
      <c r="K77" s="6">
        <f t="shared" si="30"/>
        <v>3</v>
      </c>
      <c r="L77" s="1">
        <f t="shared" si="30"/>
        <v>0</v>
      </c>
      <c r="M77" s="1">
        <f t="shared" si="31"/>
        <v>0</v>
      </c>
      <c r="N77" s="1">
        <f t="shared" si="31"/>
        <v>56</v>
      </c>
      <c r="O77" s="1">
        <f t="shared" si="31"/>
        <v>10.5</v>
      </c>
      <c r="P77" s="1">
        <f t="shared" si="31"/>
        <v>2</v>
      </c>
      <c r="Q77" s="1">
        <f t="shared" si="31"/>
        <v>59</v>
      </c>
      <c r="R77" s="1">
        <f t="shared" si="31"/>
        <v>1</v>
      </c>
      <c r="S77" s="18">
        <f t="shared" si="32"/>
        <v>128.5</v>
      </c>
      <c r="U77" t="s">
        <v>45</v>
      </c>
      <c r="V77" s="4" t="s">
        <v>46</v>
      </c>
      <c r="W77" s="16" t="s">
        <v>34</v>
      </c>
      <c r="X77" s="6">
        <f t="shared" si="37"/>
        <v>0</v>
      </c>
      <c r="Y77" s="6">
        <f t="shared" si="33"/>
        <v>2</v>
      </c>
      <c r="Z77" s="6">
        <f t="shared" si="40"/>
        <v>12.8</v>
      </c>
      <c r="AA77" s="6">
        <f t="shared" si="41"/>
        <v>7</v>
      </c>
      <c r="AB77" s="6">
        <f t="shared" si="42"/>
        <v>3</v>
      </c>
      <c r="AC77" s="6">
        <f>12+7/10</f>
        <v>12.7</v>
      </c>
      <c r="AD77" s="6">
        <f t="shared" si="33"/>
        <v>3</v>
      </c>
      <c r="AE77" s="1">
        <f t="shared" si="33"/>
        <v>0</v>
      </c>
      <c r="AF77" s="1">
        <f t="shared" si="34"/>
        <v>0</v>
      </c>
      <c r="AG77" s="1">
        <f t="shared" ref="AG77:AG79" si="45">N77+$AN$56</f>
        <v>104</v>
      </c>
      <c r="AH77" s="1">
        <f t="shared" si="34"/>
        <v>10.5</v>
      </c>
      <c r="AI77" s="1">
        <f t="shared" si="34"/>
        <v>2</v>
      </c>
      <c r="AJ77" s="1">
        <f t="shared" si="44"/>
        <v>59</v>
      </c>
      <c r="AK77" s="1">
        <f t="shared" si="34"/>
        <v>1</v>
      </c>
      <c r="AL77" s="18">
        <f t="shared" si="39"/>
        <v>176.5</v>
      </c>
      <c r="AM77" s="2"/>
    </row>
    <row r="78" spans="1:43" x14ac:dyDescent="0.25">
      <c r="A78" s="29" t="s">
        <v>47</v>
      </c>
      <c r="B78" s="4" t="s">
        <v>46</v>
      </c>
      <c r="C78" s="4"/>
      <c r="D78" s="20"/>
      <c r="E78" s="6">
        <f t="shared" si="35"/>
        <v>0</v>
      </c>
      <c r="F78" s="6">
        <f t="shared" si="30"/>
        <v>4</v>
      </c>
      <c r="G78" s="6">
        <f t="shared" si="30"/>
        <v>12.4</v>
      </c>
      <c r="H78" s="6">
        <f t="shared" si="30"/>
        <v>7</v>
      </c>
      <c r="I78" s="6">
        <f t="shared" si="30"/>
        <v>5</v>
      </c>
      <c r="J78" s="6">
        <f t="shared" si="30"/>
        <v>13</v>
      </c>
      <c r="K78" s="6">
        <f t="shared" si="30"/>
        <v>4</v>
      </c>
      <c r="L78" s="1">
        <f t="shared" si="30"/>
        <v>0</v>
      </c>
      <c r="M78" s="1">
        <f t="shared" si="31"/>
        <v>6</v>
      </c>
      <c r="N78" s="1">
        <f t="shared" si="31"/>
        <v>52</v>
      </c>
      <c r="O78" s="1">
        <f t="shared" si="31"/>
        <v>10.5</v>
      </c>
      <c r="P78" s="1">
        <f t="shared" si="31"/>
        <v>7</v>
      </c>
      <c r="Q78" s="1">
        <f t="shared" si="31"/>
        <v>59</v>
      </c>
      <c r="R78" s="1">
        <f t="shared" si="31"/>
        <v>2</v>
      </c>
      <c r="S78" s="18">
        <f>SUM(L78:R78)</f>
        <v>136.5</v>
      </c>
      <c r="U78" t="s">
        <v>47</v>
      </c>
      <c r="V78" s="4" t="s">
        <v>46</v>
      </c>
      <c r="W78" s="20"/>
      <c r="X78" s="6">
        <f t="shared" si="37"/>
        <v>0</v>
      </c>
      <c r="Y78" s="6">
        <f t="shared" si="33"/>
        <v>4</v>
      </c>
      <c r="Z78" s="6">
        <f t="shared" si="40"/>
        <v>12.4</v>
      </c>
      <c r="AA78" s="6">
        <f t="shared" si="41"/>
        <v>7</v>
      </c>
      <c r="AB78" s="6">
        <f t="shared" si="42"/>
        <v>5</v>
      </c>
      <c r="AC78" s="6">
        <f>12+7/10</f>
        <v>12.7</v>
      </c>
      <c r="AD78" s="6">
        <f t="shared" si="33"/>
        <v>4</v>
      </c>
      <c r="AE78" s="1">
        <f t="shared" si="33"/>
        <v>0</v>
      </c>
      <c r="AF78" s="1">
        <f t="shared" si="34"/>
        <v>6</v>
      </c>
      <c r="AG78" s="1">
        <f t="shared" si="45"/>
        <v>100</v>
      </c>
      <c r="AH78" s="1">
        <f t="shared" si="34"/>
        <v>10.5</v>
      </c>
      <c r="AI78" s="1">
        <f t="shared" si="34"/>
        <v>7</v>
      </c>
      <c r="AJ78" s="1">
        <f t="shared" si="44"/>
        <v>59</v>
      </c>
      <c r="AK78" s="1">
        <f t="shared" si="34"/>
        <v>2</v>
      </c>
      <c r="AL78" s="18">
        <f>SUM(AE78:AK78)</f>
        <v>184.5</v>
      </c>
      <c r="AM78" s="2"/>
    </row>
    <row r="79" spans="1:43" x14ac:dyDescent="0.25">
      <c r="A79" s="29" t="s">
        <v>48</v>
      </c>
      <c r="B79" s="4" t="s">
        <v>46</v>
      </c>
      <c r="C79" s="4"/>
      <c r="D79" s="16" t="s">
        <v>34</v>
      </c>
      <c r="E79" s="6">
        <f t="shared" si="35"/>
        <v>0</v>
      </c>
      <c r="F79" s="6">
        <f t="shared" si="30"/>
        <v>3</v>
      </c>
      <c r="G79" s="6">
        <f t="shared" si="30"/>
        <v>12</v>
      </c>
      <c r="H79" s="6">
        <f t="shared" si="30"/>
        <v>7</v>
      </c>
      <c r="I79" s="6">
        <f t="shared" si="30"/>
        <v>6</v>
      </c>
      <c r="J79" s="6">
        <f t="shared" si="30"/>
        <v>13.272727272727273</v>
      </c>
      <c r="K79" s="6">
        <f t="shared" si="30"/>
        <v>1</v>
      </c>
      <c r="L79" s="1">
        <f t="shared" si="30"/>
        <v>0</v>
      </c>
      <c r="M79" s="1">
        <f t="shared" si="31"/>
        <v>3</v>
      </c>
      <c r="N79" s="1">
        <f t="shared" si="31"/>
        <v>48</v>
      </c>
      <c r="O79" s="1">
        <f t="shared" si="31"/>
        <v>10.5</v>
      </c>
      <c r="P79" s="1">
        <f t="shared" si="31"/>
        <v>10</v>
      </c>
      <c r="Q79" s="1">
        <f t="shared" si="31"/>
        <v>62</v>
      </c>
      <c r="R79" s="1">
        <f t="shared" si="31"/>
        <v>-1</v>
      </c>
      <c r="S79" s="18">
        <f>SUM(L79:R79)</f>
        <v>132.5</v>
      </c>
      <c r="U79" t="s">
        <v>48</v>
      </c>
      <c r="V79" s="4" t="s">
        <v>46</v>
      </c>
      <c r="W79" s="16" t="s">
        <v>34</v>
      </c>
      <c r="X79" s="6">
        <f t="shared" si="37"/>
        <v>0</v>
      </c>
      <c r="Y79" s="6">
        <f t="shared" si="33"/>
        <v>3</v>
      </c>
      <c r="Z79" s="6">
        <f t="shared" si="40"/>
        <v>12</v>
      </c>
      <c r="AA79" s="6">
        <f t="shared" si="41"/>
        <v>7</v>
      </c>
      <c r="AB79" s="6">
        <f t="shared" si="42"/>
        <v>6</v>
      </c>
      <c r="AC79" s="6">
        <f>13+2/11</f>
        <v>13.181818181818182</v>
      </c>
      <c r="AD79" s="6">
        <f t="shared" si="33"/>
        <v>1</v>
      </c>
      <c r="AE79" s="1">
        <f t="shared" si="33"/>
        <v>0</v>
      </c>
      <c r="AF79" s="1">
        <f t="shared" si="34"/>
        <v>3</v>
      </c>
      <c r="AG79" s="1">
        <f t="shared" si="45"/>
        <v>96</v>
      </c>
      <c r="AH79" s="1">
        <f t="shared" si="34"/>
        <v>10.5</v>
      </c>
      <c r="AI79" s="1">
        <f t="shared" si="34"/>
        <v>10</v>
      </c>
      <c r="AJ79" s="1">
        <f t="shared" si="44"/>
        <v>62</v>
      </c>
      <c r="AK79" s="1">
        <f t="shared" si="34"/>
        <v>-1</v>
      </c>
      <c r="AL79" s="18">
        <f>SUM(AE79:AK79)</f>
        <v>180.5</v>
      </c>
      <c r="AM79" s="2"/>
    </row>
    <row r="80" spans="1:43" x14ac:dyDescent="0.25">
      <c r="A80" s="29" t="s">
        <v>49</v>
      </c>
      <c r="B80" s="4" t="s">
        <v>46</v>
      </c>
      <c r="C80" s="4"/>
      <c r="D80" s="15" t="s">
        <v>28</v>
      </c>
      <c r="E80" s="6">
        <f t="shared" si="35"/>
        <v>1</v>
      </c>
      <c r="F80" s="6">
        <f t="shared" si="30"/>
        <v>2</v>
      </c>
      <c r="G80" s="6">
        <f t="shared" si="30"/>
        <v>13.2</v>
      </c>
      <c r="H80" s="6">
        <f t="shared" si="30"/>
        <v>6</v>
      </c>
      <c r="I80" s="6">
        <f t="shared" si="30"/>
        <v>7</v>
      </c>
      <c r="J80" s="6">
        <f t="shared" si="30"/>
        <v>13.272727272727273</v>
      </c>
      <c r="K80" s="6">
        <f t="shared" si="30"/>
        <v>0</v>
      </c>
      <c r="L80" s="1">
        <f t="shared" si="30"/>
        <v>0</v>
      </c>
      <c r="M80" s="1">
        <f t="shared" si="31"/>
        <v>0</v>
      </c>
      <c r="N80" s="1">
        <f t="shared" si="31"/>
        <v>60</v>
      </c>
      <c r="O80" s="1">
        <f t="shared" si="31"/>
        <v>8.5</v>
      </c>
      <c r="P80" s="1">
        <f t="shared" si="31"/>
        <v>14</v>
      </c>
      <c r="Q80" s="1">
        <f t="shared" si="31"/>
        <v>62</v>
      </c>
      <c r="R80" s="1">
        <f t="shared" si="31"/>
        <v>-2</v>
      </c>
      <c r="S80" s="18">
        <f t="shared" ref="S80" si="46">SUM(L80:R80)</f>
        <v>142.5</v>
      </c>
      <c r="U80" t="s">
        <v>49</v>
      </c>
      <c r="V80" s="4" t="s">
        <v>46</v>
      </c>
      <c r="W80" s="15" t="s">
        <v>28</v>
      </c>
      <c r="X80" s="6">
        <f t="shared" si="37"/>
        <v>1</v>
      </c>
      <c r="Y80" s="6">
        <f t="shared" si="33"/>
        <v>2</v>
      </c>
      <c r="Z80" s="6">
        <f t="shared" si="40"/>
        <v>13.2</v>
      </c>
      <c r="AA80" s="6">
        <f t="shared" si="41"/>
        <v>6</v>
      </c>
      <c r="AB80" s="6">
        <f t="shared" si="42"/>
        <v>7</v>
      </c>
      <c r="AC80" s="6">
        <f>13+8/11</f>
        <v>13.727272727272727</v>
      </c>
      <c r="AD80" s="6">
        <f t="shared" si="33"/>
        <v>0</v>
      </c>
      <c r="AE80" s="1">
        <f t="shared" si="33"/>
        <v>0</v>
      </c>
      <c r="AF80" s="1">
        <f t="shared" si="34"/>
        <v>0</v>
      </c>
      <c r="AG80" s="1">
        <f>N80+$AN$56/2</f>
        <v>84</v>
      </c>
      <c r="AH80" s="1">
        <f t="shared" si="34"/>
        <v>8.5</v>
      </c>
      <c r="AI80" s="1">
        <f t="shared" si="34"/>
        <v>14</v>
      </c>
      <c r="AJ80" s="1">
        <f t="shared" si="44"/>
        <v>62</v>
      </c>
      <c r="AK80" s="1">
        <f t="shared" si="34"/>
        <v>-2</v>
      </c>
      <c r="AL80" s="18">
        <f t="shared" ref="AL80" si="47">SUM(AE80:AK80)</f>
        <v>166.5</v>
      </c>
      <c r="AM80" s="2"/>
    </row>
    <row r="81" spans="1:43" x14ac:dyDescent="0.25">
      <c r="A81" s="29"/>
      <c r="B81" s="1"/>
      <c r="C81" s="1"/>
      <c r="AM81" s="2"/>
    </row>
    <row r="82" spans="1:43" x14ac:dyDescent="0.25">
      <c r="A82" s="3" t="s">
        <v>1</v>
      </c>
      <c r="B82" s="3" t="s">
        <v>2</v>
      </c>
      <c r="C82" s="3" t="s">
        <v>78</v>
      </c>
      <c r="D82" s="3" t="s">
        <v>3</v>
      </c>
      <c r="E82" s="3" t="s">
        <v>4</v>
      </c>
      <c r="F82" s="3" t="s">
        <v>5</v>
      </c>
      <c r="G82" s="3" t="s">
        <v>6</v>
      </c>
      <c r="H82" s="3" t="s">
        <v>7</v>
      </c>
      <c r="I82" s="3" t="s">
        <v>8</v>
      </c>
      <c r="J82" s="3" t="s">
        <v>9</v>
      </c>
      <c r="K82" s="3" t="s">
        <v>10</v>
      </c>
      <c r="L82" s="3" t="s">
        <v>11</v>
      </c>
      <c r="M82" s="3" t="s">
        <v>12</v>
      </c>
      <c r="N82" s="3" t="s">
        <v>13</v>
      </c>
      <c r="O82" s="3" t="s">
        <v>14</v>
      </c>
      <c r="P82" s="3" t="s">
        <v>15</v>
      </c>
      <c r="Q82" s="3" t="s">
        <v>16</v>
      </c>
      <c r="R82" s="3" t="s">
        <v>17</v>
      </c>
      <c r="S82" s="3" t="s">
        <v>18</v>
      </c>
      <c r="U82" s="3" t="s">
        <v>1</v>
      </c>
      <c r="V82" s="3" t="s">
        <v>2</v>
      </c>
      <c r="W82" s="3" t="s">
        <v>3</v>
      </c>
      <c r="X82" s="3" t="s">
        <v>4</v>
      </c>
      <c r="Y82" s="3" t="s">
        <v>5</v>
      </c>
      <c r="Z82" s="3" t="s">
        <v>6</v>
      </c>
      <c r="AA82" s="3" t="s">
        <v>7</v>
      </c>
      <c r="AB82" s="3" t="s">
        <v>8</v>
      </c>
      <c r="AC82" s="3" t="s">
        <v>9</v>
      </c>
      <c r="AD82" s="3" t="s">
        <v>10</v>
      </c>
      <c r="AE82" s="3" t="s">
        <v>11</v>
      </c>
      <c r="AF82" s="3" t="s">
        <v>12</v>
      </c>
      <c r="AG82" s="3" t="s">
        <v>13</v>
      </c>
      <c r="AH82" s="3" t="s">
        <v>14</v>
      </c>
      <c r="AI82" s="3" t="s">
        <v>15</v>
      </c>
      <c r="AJ82" s="3" t="s">
        <v>16</v>
      </c>
      <c r="AK82" s="3" t="s">
        <v>17</v>
      </c>
      <c r="AL82" s="3" t="s">
        <v>18</v>
      </c>
      <c r="AM82" s="2"/>
    </row>
    <row r="83" spans="1:43" x14ac:dyDescent="0.25">
      <c r="A83" t="s">
        <v>19</v>
      </c>
      <c r="B83" s="4" t="s">
        <v>20</v>
      </c>
      <c r="C83" s="4"/>
      <c r="D83" s="5" t="s">
        <v>21</v>
      </c>
      <c r="E83" s="6">
        <v>16</v>
      </c>
      <c r="F83" s="6">
        <v>12</v>
      </c>
      <c r="G83" s="6">
        <f>Z51</f>
        <v>0</v>
      </c>
      <c r="H83" s="6">
        <f>AA51</f>
        <v>0</v>
      </c>
      <c r="I83" s="6">
        <f>AB51</f>
        <v>0</v>
      </c>
      <c r="J83" s="6">
        <f>AC51</f>
        <v>0</v>
      </c>
      <c r="K83" s="6">
        <v>14</v>
      </c>
      <c r="L83" s="1">
        <v>62</v>
      </c>
      <c r="M83" s="1">
        <v>56</v>
      </c>
      <c r="N83" s="1">
        <f>AG51</f>
        <v>0</v>
      </c>
      <c r="O83" s="1">
        <f>AH51</f>
        <v>0</v>
      </c>
      <c r="P83" s="1">
        <f>AI51</f>
        <v>0</v>
      </c>
      <c r="Q83" s="1">
        <f>AJ51</f>
        <v>0</v>
      </c>
      <c r="R83" s="1">
        <v>16</v>
      </c>
      <c r="S83" s="18">
        <f>SUM(L83:R83)</f>
        <v>134</v>
      </c>
      <c r="U83" t="s">
        <v>19</v>
      </c>
      <c r="V83" s="4" t="s">
        <v>20</v>
      </c>
      <c r="W83" s="5" t="str">
        <f>D83</f>
        <v>IMP</v>
      </c>
      <c r="X83" s="6">
        <f>E83</f>
        <v>16</v>
      </c>
      <c r="Y83" s="6">
        <f t="shared" ref="Y83:AC96" si="48">F83</f>
        <v>12</v>
      </c>
      <c r="Z83" s="6">
        <f t="shared" si="48"/>
        <v>0</v>
      </c>
      <c r="AA83" s="6">
        <f t="shared" si="48"/>
        <v>0</v>
      </c>
      <c r="AB83" s="6">
        <f>10+3/7</f>
        <v>10.428571428571429</v>
      </c>
      <c r="AC83" s="6">
        <f t="shared" si="48"/>
        <v>0</v>
      </c>
      <c r="AD83" s="6">
        <v>19</v>
      </c>
      <c r="AE83" s="1">
        <f>L83</f>
        <v>62</v>
      </c>
      <c r="AF83" s="1">
        <f t="shared" ref="AF83:AJ96" si="49">M83</f>
        <v>56</v>
      </c>
      <c r="AG83" s="1">
        <f t="shared" si="49"/>
        <v>0</v>
      </c>
      <c r="AH83" s="1">
        <f t="shared" si="49"/>
        <v>0</v>
      </c>
      <c r="AI83" s="1">
        <f>P83+$AN$88</f>
        <v>33</v>
      </c>
      <c r="AJ83" s="1">
        <f t="shared" si="49"/>
        <v>0</v>
      </c>
      <c r="AK83" s="1">
        <f>R83+$AN$89</f>
        <v>32</v>
      </c>
      <c r="AL83" s="18">
        <f>SUM(AE83:AK83)</f>
        <v>183</v>
      </c>
      <c r="AM83" s="2"/>
    </row>
    <row r="84" spans="1:43" x14ac:dyDescent="0.25">
      <c r="A84" t="s">
        <v>22</v>
      </c>
      <c r="B84" s="4" t="s">
        <v>23</v>
      </c>
      <c r="C84" s="4"/>
      <c r="D84" s="10" t="s">
        <v>21</v>
      </c>
      <c r="E84" s="6">
        <f>X52</f>
        <v>0</v>
      </c>
      <c r="F84" s="6">
        <v>15</v>
      </c>
      <c r="G84" s="6">
        <f>Z52</f>
        <v>2</v>
      </c>
      <c r="H84" s="6">
        <v>15</v>
      </c>
      <c r="I84" s="6">
        <f t="shared" ref="I84:J87" si="50">AB52</f>
        <v>2</v>
      </c>
      <c r="J84" s="6">
        <f t="shared" si="50"/>
        <v>2</v>
      </c>
      <c r="K84" s="6">
        <v>2</v>
      </c>
      <c r="L84" s="1">
        <f>AE52</f>
        <v>0</v>
      </c>
      <c r="M84" s="1">
        <v>95</v>
      </c>
      <c r="N84" s="1">
        <f>AG52</f>
        <v>0</v>
      </c>
      <c r="O84" s="1">
        <v>55.5</v>
      </c>
      <c r="P84" s="1">
        <f>AI52</f>
        <v>0</v>
      </c>
      <c r="Q84" s="1">
        <f>AJ52</f>
        <v>0</v>
      </c>
      <c r="R84" s="1">
        <f>AK52</f>
        <v>0</v>
      </c>
      <c r="S84" s="18">
        <f t="shared" ref="S84" si="51">SUM(L84:R84)</f>
        <v>150.5</v>
      </c>
      <c r="U84" t="s">
        <v>22</v>
      </c>
      <c r="V84" s="4" t="s">
        <v>23</v>
      </c>
      <c r="W84" s="5" t="str">
        <f t="shared" ref="W84:W87" si="52">D84</f>
        <v>IMP</v>
      </c>
      <c r="X84" s="6">
        <f t="shared" ref="X84:X96" si="53">E84</f>
        <v>0</v>
      </c>
      <c r="Y84" s="6">
        <f t="shared" si="48"/>
        <v>15</v>
      </c>
      <c r="Z84" s="6">
        <f t="shared" si="48"/>
        <v>2</v>
      </c>
      <c r="AA84" s="6">
        <f t="shared" si="48"/>
        <v>15</v>
      </c>
      <c r="AB84" s="6">
        <f t="shared" ref="AB84:AB92" si="54">10+3/7</f>
        <v>10.428571428571429</v>
      </c>
      <c r="AC84" s="6">
        <f t="shared" si="48"/>
        <v>2</v>
      </c>
      <c r="AD84" s="6">
        <v>14</v>
      </c>
      <c r="AE84" s="1">
        <f t="shared" ref="AE84:AE96" si="55">L84</f>
        <v>0</v>
      </c>
      <c r="AF84" s="1">
        <f t="shared" si="49"/>
        <v>95</v>
      </c>
      <c r="AG84" s="1">
        <f t="shared" si="49"/>
        <v>0</v>
      </c>
      <c r="AH84" s="1">
        <f t="shared" si="49"/>
        <v>55.5</v>
      </c>
      <c r="AI84" s="1">
        <f t="shared" ref="AI84:AI96" si="56">P84+$AN$88</f>
        <v>33</v>
      </c>
      <c r="AJ84" s="1">
        <f t="shared" si="49"/>
        <v>0</v>
      </c>
      <c r="AK84" s="1">
        <f t="shared" ref="AK84:AK96" si="57">R84+$AN$89</f>
        <v>16</v>
      </c>
      <c r="AL84" s="18">
        <f t="shared" ref="AL84" si="58">SUM(AE84:AK84)</f>
        <v>199.5</v>
      </c>
      <c r="AM84" s="2"/>
    </row>
    <row r="85" spans="1:43" x14ac:dyDescent="0.25">
      <c r="A85" t="s">
        <v>25</v>
      </c>
      <c r="B85" s="4" t="s">
        <v>23</v>
      </c>
      <c r="C85" s="4"/>
      <c r="D85" s="10" t="s">
        <v>21</v>
      </c>
      <c r="E85" s="6">
        <f>X53</f>
        <v>0</v>
      </c>
      <c r="F85" s="6">
        <v>14</v>
      </c>
      <c r="G85" s="6">
        <f>Z53</f>
        <v>2</v>
      </c>
      <c r="H85" s="6">
        <v>15</v>
      </c>
      <c r="I85" s="6">
        <f t="shared" si="50"/>
        <v>2</v>
      </c>
      <c r="J85" s="6">
        <f t="shared" si="50"/>
        <v>2</v>
      </c>
      <c r="K85" s="6">
        <v>14</v>
      </c>
      <c r="L85" s="1">
        <f>AE53</f>
        <v>0</v>
      </c>
      <c r="M85" s="1">
        <v>79</v>
      </c>
      <c r="N85" s="1">
        <f>AG53</f>
        <v>0</v>
      </c>
      <c r="O85" s="1">
        <v>55.5</v>
      </c>
      <c r="P85" s="1">
        <f t="shared" ref="P85:Q87" si="59">AI53</f>
        <v>0</v>
      </c>
      <c r="Q85" s="1">
        <f t="shared" si="59"/>
        <v>0</v>
      </c>
      <c r="R85" s="1">
        <v>16</v>
      </c>
      <c r="S85" s="18">
        <f>SUM(L85:R85)</f>
        <v>150.5</v>
      </c>
      <c r="U85" t="s">
        <v>25</v>
      </c>
      <c r="V85" s="4" t="s">
        <v>23</v>
      </c>
      <c r="W85" s="5" t="str">
        <f t="shared" si="52"/>
        <v>IMP</v>
      </c>
      <c r="X85" s="6">
        <f t="shared" si="53"/>
        <v>0</v>
      </c>
      <c r="Y85" s="6">
        <f t="shared" si="48"/>
        <v>14</v>
      </c>
      <c r="Z85" s="6">
        <f t="shared" si="48"/>
        <v>2</v>
      </c>
      <c r="AA85" s="6">
        <f t="shared" si="48"/>
        <v>15</v>
      </c>
      <c r="AB85" s="6">
        <f t="shared" si="54"/>
        <v>10.428571428571429</v>
      </c>
      <c r="AC85" s="6">
        <f t="shared" si="48"/>
        <v>2</v>
      </c>
      <c r="AD85" s="6">
        <v>19</v>
      </c>
      <c r="AE85" s="1">
        <f t="shared" si="55"/>
        <v>0</v>
      </c>
      <c r="AF85" s="1">
        <f t="shared" si="49"/>
        <v>79</v>
      </c>
      <c r="AG85" s="1">
        <f t="shared" si="49"/>
        <v>0</v>
      </c>
      <c r="AH85" s="1">
        <f t="shared" si="49"/>
        <v>55.5</v>
      </c>
      <c r="AI85" s="1">
        <f t="shared" si="56"/>
        <v>33</v>
      </c>
      <c r="AJ85" s="1">
        <f t="shared" si="49"/>
        <v>0</v>
      </c>
      <c r="AK85" s="1">
        <f t="shared" si="57"/>
        <v>32</v>
      </c>
      <c r="AL85" s="18">
        <f>SUM(AE85:AK85)</f>
        <v>199.5</v>
      </c>
      <c r="AM85" s="2"/>
    </row>
    <row r="86" spans="1:43" x14ac:dyDescent="0.25">
      <c r="A86" t="s">
        <v>26</v>
      </c>
      <c r="B86" s="4" t="s">
        <v>27</v>
      </c>
      <c r="C86" s="4"/>
      <c r="D86" s="15" t="s">
        <v>28</v>
      </c>
      <c r="E86" s="6">
        <f>X54</f>
        <v>0</v>
      </c>
      <c r="F86" s="6">
        <v>15.5</v>
      </c>
      <c r="G86" s="6">
        <v>13</v>
      </c>
      <c r="H86" s="6">
        <f>AA54</f>
        <v>2</v>
      </c>
      <c r="I86" s="6">
        <f t="shared" si="50"/>
        <v>2</v>
      </c>
      <c r="J86" s="6">
        <f t="shared" si="50"/>
        <v>2</v>
      </c>
      <c r="K86" s="6">
        <v>14</v>
      </c>
      <c r="L86" s="1">
        <f>AE54</f>
        <v>0</v>
      </c>
      <c r="M86" s="1">
        <v>104</v>
      </c>
      <c r="N86" s="1">
        <v>58</v>
      </c>
      <c r="O86" s="1">
        <f>AH54</f>
        <v>0</v>
      </c>
      <c r="P86" s="1">
        <f t="shared" si="59"/>
        <v>0</v>
      </c>
      <c r="Q86" s="1">
        <f t="shared" si="59"/>
        <v>0</v>
      </c>
      <c r="R86" s="1">
        <v>16</v>
      </c>
      <c r="S86" s="18">
        <f>SUM(L86:R86)</f>
        <v>178</v>
      </c>
      <c r="U86" t="s">
        <v>26</v>
      </c>
      <c r="V86" s="4" t="s">
        <v>27</v>
      </c>
      <c r="W86" s="15" t="s">
        <v>28</v>
      </c>
      <c r="X86" s="6">
        <f t="shared" si="53"/>
        <v>0</v>
      </c>
      <c r="Y86" s="6">
        <f t="shared" si="48"/>
        <v>15.5</v>
      </c>
      <c r="Z86" s="6">
        <f t="shared" si="48"/>
        <v>13</v>
      </c>
      <c r="AA86" s="6">
        <f t="shared" si="48"/>
        <v>2</v>
      </c>
      <c r="AB86" s="6">
        <f t="shared" si="54"/>
        <v>10.428571428571429</v>
      </c>
      <c r="AC86" s="6">
        <f t="shared" si="48"/>
        <v>2</v>
      </c>
      <c r="AD86" s="6">
        <v>19</v>
      </c>
      <c r="AE86" s="1">
        <f t="shared" si="55"/>
        <v>0</v>
      </c>
      <c r="AF86" s="1">
        <f t="shared" si="49"/>
        <v>104</v>
      </c>
      <c r="AG86" s="1">
        <f t="shared" si="49"/>
        <v>58</v>
      </c>
      <c r="AH86" s="1">
        <f t="shared" si="49"/>
        <v>0</v>
      </c>
      <c r="AI86" s="1">
        <f t="shared" si="56"/>
        <v>33</v>
      </c>
      <c r="AJ86" s="1">
        <f t="shared" si="49"/>
        <v>0</v>
      </c>
      <c r="AK86" s="1">
        <f t="shared" si="57"/>
        <v>32</v>
      </c>
      <c r="AL86" s="18">
        <f>SUM(AE86:AK86)</f>
        <v>227</v>
      </c>
      <c r="AM86" s="2"/>
    </row>
    <row r="87" spans="1:43" x14ac:dyDescent="0.25">
      <c r="A87" t="s">
        <v>29</v>
      </c>
      <c r="B87" s="4" t="s">
        <v>27</v>
      </c>
      <c r="C87" s="4"/>
      <c r="D87" s="10" t="s">
        <v>21</v>
      </c>
      <c r="E87" s="6">
        <f>X55</f>
        <v>0</v>
      </c>
      <c r="F87" s="6">
        <v>15.5</v>
      </c>
      <c r="G87" s="6">
        <v>13</v>
      </c>
      <c r="H87" s="6">
        <f>AA55</f>
        <v>2</v>
      </c>
      <c r="I87" s="6">
        <f t="shared" si="50"/>
        <v>2</v>
      </c>
      <c r="J87" s="6">
        <f t="shared" si="50"/>
        <v>2</v>
      </c>
      <c r="K87" s="6">
        <v>14</v>
      </c>
      <c r="L87" s="1">
        <f>AE55</f>
        <v>0</v>
      </c>
      <c r="M87" s="1">
        <v>104</v>
      </c>
      <c r="N87" s="1">
        <v>58</v>
      </c>
      <c r="O87" s="1">
        <f>AH55</f>
        <v>0</v>
      </c>
      <c r="P87" s="1">
        <f t="shared" si="59"/>
        <v>0</v>
      </c>
      <c r="Q87" s="1">
        <f t="shared" si="59"/>
        <v>0</v>
      </c>
      <c r="R87" s="1">
        <v>16</v>
      </c>
      <c r="S87" s="18">
        <f t="shared" ref="S87:S93" si="60">SUM(L87:R87)</f>
        <v>178</v>
      </c>
      <c r="U87" t="s">
        <v>29</v>
      </c>
      <c r="V87" s="4" t="s">
        <v>27</v>
      </c>
      <c r="W87" s="5" t="str">
        <f t="shared" si="52"/>
        <v>IMP</v>
      </c>
      <c r="X87" s="6">
        <f t="shared" si="53"/>
        <v>0</v>
      </c>
      <c r="Y87" s="6">
        <f t="shared" si="48"/>
        <v>15.5</v>
      </c>
      <c r="Z87" s="6">
        <f t="shared" si="48"/>
        <v>13</v>
      </c>
      <c r="AA87" s="6">
        <f t="shared" si="48"/>
        <v>2</v>
      </c>
      <c r="AB87" s="6">
        <f t="shared" si="54"/>
        <v>10.428571428571429</v>
      </c>
      <c r="AC87" s="6">
        <f t="shared" si="48"/>
        <v>2</v>
      </c>
      <c r="AD87" s="6">
        <v>19</v>
      </c>
      <c r="AE87" s="1">
        <f t="shared" si="55"/>
        <v>0</v>
      </c>
      <c r="AF87" s="1">
        <f t="shared" si="49"/>
        <v>104</v>
      </c>
      <c r="AG87" s="1">
        <f t="shared" si="49"/>
        <v>58</v>
      </c>
      <c r="AH87" s="1">
        <f t="shared" si="49"/>
        <v>0</v>
      </c>
      <c r="AI87" s="1">
        <f t="shared" si="56"/>
        <v>33</v>
      </c>
      <c r="AJ87" s="1">
        <f t="shared" si="49"/>
        <v>0</v>
      </c>
      <c r="AK87" s="1">
        <f t="shared" si="57"/>
        <v>32</v>
      </c>
      <c r="AL87" s="18">
        <f t="shared" ref="AL87:AL93" si="61">SUM(AE87:AK87)</f>
        <v>227</v>
      </c>
      <c r="AM87" s="2"/>
      <c r="AN87" t="s">
        <v>50</v>
      </c>
      <c r="AO87" t="s">
        <v>51</v>
      </c>
      <c r="AP87" t="s">
        <v>52</v>
      </c>
      <c r="AQ87" s="21" t="s">
        <v>53</v>
      </c>
    </row>
    <row r="88" spans="1:43" x14ac:dyDescent="0.25">
      <c r="A88" t="s">
        <v>32</v>
      </c>
      <c r="B88" s="4" t="s">
        <v>33</v>
      </c>
      <c r="C88" s="4"/>
      <c r="D88" s="16" t="s">
        <v>34</v>
      </c>
      <c r="E88" s="6">
        <f>X72</f>
        <v>0</v>
      </c>
      <c r="F88" s="6">
        <f t="shared" ref="F88:L96" si="62">Y72</f>
        <v>11</v>
      </c>
      <c r="G88" s="6">
        <f t="shared" si="62"/>
        <v>15</v>
      </c>
      <c r="H88" s="6">
        <f t="shared" si="62"/>
        <v>2</v>
      </c>
      <c r="I88" s="6">
        <f t="shared" si="62"/>
        <v>2</v>
      </c>
      <c r="J88" s="6">
        <f t="shared" si="62"/>
        <v>7</v>
      </c>
      <c r="K88" s="6">
        <f t="shared" si="62"/>
        <v>2</v>
      </c>
      <c r="L88" s="1">
        <f>AE72</f>
        <v>0</v>
      </c>
      <c r="M88" s="1">
        <f t="shared" ref="M88:R96" si="63">AF72</f>
        <v>46</v>
      </c>
      <c r="N88" s="1">
        <f t="shared" si="63"/>
        <v>129</v>
      </c>
      <c r="O88" s="1">
        <f t="shared" si="63"/>
        <v>0</v>
      </c>
      <c r="P88" s="1">
        <f t="shared" si="63"/>
        <v>0</v>
      </c>
      <c r="Q88" s="1">
        <f t="shared" si="63"/>
        <v>16</v>
      </c>
      <c r="R88" s="1">
        <f t="shared" si="63"/>
        <v>0</v>
      </c>
      <c r="S88" s="18">
        <f t="shared" si="60"/>
        <v>191</v>
      </c>
      <c r="U88" t="s">
        <v>32</v>
      </c>
      <c r="V88" s="4" t="s">
        <v>33</v>
      </c>
      <c r="W88" s="16" t="s">
        <v>34</v>
      </c>
      <c r="X88" s="6">
        <f t="shared" si="53"/>
        <v>0</v>
      </c>
      <c r="Y88" s="6">
        <f t="shared" si="48"/>
        <v>11</v>
      </c>
      <c r="Z88" s="6">
        <f t="shared" si="48"/>
        <v>15</v>
      </c>
      <c r="AA88" s="6">
        <f t="shared" si="48"/>
        <v>2</v>
      </c>
      <c r="AB88" s="6">
        <f t="shared" si="54"/>
        <v>10.428571428571429</v>
      </c>
      <c r="AC88" s="6">
        <f t="shared" si="48"/>
        <v>7</v>
      </c>
      <c r="AD88" s="6">
        <v>14</v>
      </c>
      <c r="AE88" s="1">
        <f t="shared" si="55"/>
        <v>0</v>
      </c>
      <c r="AF88" s="1">
        <f t="shared" si="49"/>
        <v>46</v>
      </c>
      <c r="AG88" s="1">
        <f t="shared" si="49"/>
        <v>129</v>
      </c>
      <c r="AH88" s="1">
        <f t="shared" si="49"/>
        <v>0</v>
      </c>
      <c r="AI88" s="1">
        <f t="shared" si="56"/>
        <v>33</v>
      </c>
      <c r="AJ88" s="1">
        <f t="shared" si="49"/>
        <v>16</v>
      </c>
      <c r="AK88" s="1">
        <f t="shared" si="57"/>
        <v>16</v>
      </c>
      <c r="AL88" s="18">
        <f t="shared" si="61"/>
        <v>240</v>
      </c>
      <c r="AM88" s="2" t="s">
        <v>56</v>
      </c>
      <c r="AN88">
        <f>62-29</f>
        <v>33</v>
      </c>
      <c r="AO88" s="19">
        <f>AN88/16</f>
        <v>2.0625</v>
      </c>
      <c r="AP88" s="19">
        <f>AQ56</f>
        <v>23.8125</v>
      </c>
      <c r="AQ88" s="23">
        <f>AP88+AO88</f>
        <v>25.875</v>
      </c>
    </row>
    <row r="89" spans="1:43" x14ac:dyDescent="0.25">
      <c r="A89" t="s">
        <v>36</v>
      </c>
      <c r="B89" s="4" t="s">
        <v>33</v>
      </c>
      <c r="C89" s="4"/>
      <c r="D89" s="16" t="s">
        <v>34</v>
      </c>
      <c r="E89" s="6">
        <f t="shared" ref="E89:E96" si="64">X73</f>
        <v>0</v>
      </c>
      <c r="F89" s="6">
        <f t="shared" si="62"/>
        <v>11</v>
      </c>
      <c r="G89" s="6">
        <f t="shared" si="62"/>
        <v>15</v>
      </c>
      <c r="H89" s="6">
        <f t="shared" si="62"/>
        <v>2</v>
      </c>
      <c r="I89" s="6">
        <f t="shared" si="62"/>
        <v>2</v>
      </c>
      <c r="J89" s="6">
        <f t="shared" si="62"/>
        <v>7</v>
      </c>
      <c r="K89" s="6">
        <f t="shared" si="62"/>
        <v>2</v>
      </c>
      <c r="L89" s="1">
        <f t="shared" si="62"/>
        <v>0</v>
      </c>
      <c r="M89" s="1">
        <f t="shared" si="63"/>
        <v>46</v>
      </c>
      <c r="N89" s="1">
        <f t="shared" si="63"/>
        <v>129</v>
      </c>
      <c r="O89" s="1">
        <f t="shared" si="63"/>
        <v>0</v>
      </c>
      <c r="P89" s="1">
        <f t="shared" si="63"/>
        <v>0</v>
      </c>
      <c r="Q89" s="1">
        <f t="shared" si="63"/>
        <v>16</v>
      </c>
      <c r="R89" s="1">
        <f t="shared" si="63"/>
        <v>0</v>
      </c>
      <c r="S89" s="18">
        <f t="shared" si="60"/>
        <v>191</v>
      </c>
      <c r="U89" t="s">
        <v>36</v>
      </c>
      <c r="V89" s="4" t="s">
        <v>33</v>
      </c>
      <c r="W89" s="16" t="s">
        <v>34</v>
      </c>
      <c r="X89" s="6">
        <f t="shared" si="53"/>
        <v>0</v>
      </c>
      <c r="Y89" s="6">
        <f t="shared" si="48"/>
        <v>11</v>
      </c>
      <c r="Z89" s="6">
        <f t="shared" si="48"/>
        <v>15</v>
      </c>
      <c r="AA89" s="6">
        <f t="shared" si="48"/>
        <v>2</v>
      </c>
      <c r="AB89" s="6">
        <f t="shared" si="54"/>
        <v>10.428571428571429</v>
      </c>
      <c r="AC89" s="6">
        <f t="shared" si="48"/>
        <v>7</v>
      </c>
      <c r="AD89" s="6">
        <v>14</v>
      </c>
      <c r="AE89" s="1">
        <f>L89</f>
        <v>0</v>
      </c>
      <c r="AF89" s="1">
        <f t="shared" si="49"/>
        <v>46</v>
      </c>
      <c r="AG89" s="1">
        <f t="shared" si="49"/>
        <v>129</v>
      </c>
      <c r="AH89" s="1">
        <f t="shared" si="49"/>
        <v>0</v>
      </c>
      <c r="AI89" s="1">
        <f t="shared" si="56"/>
        <v>33</v>
      </c>
      <c r="AJ89" s="1">
        <f t="shared" si="49"/>
        <v>16</v>
      </c>
      <c r="AK89" s="1">
        <f t="shared" si="57"/>
        <v>16</v>
      </c>
      <c r="AL89" s="18">
        <f t="shared" si="61"/>
        <v>240</v>
      </c>
      <c r="AM89" s="2" t="s">
        <v>57</v>
      </c>
      <c r="AN89">
        <v>16</v>
      </c>
      <c r="AO89" s="19">
        <f>AN89/16</f>
        <v>1</v>
      </c>
      <c r="AP89" s="19">
        <f>AQ88</f>
        <v>25.875</v>
      </c>
      <c r="AQ89" s="22">
        <f>AP89+AO89</f>
        <v>26.875</v>
      </c>
    </row>
    <row r="90" spans="1:43" x14ac:dyDescent="0.25">
      <c r="A90" t="s">
        <v>39</v>
      </c>
      <c r="B90" s="4" t="s">
        <v>33</v>
      </c>
      <c r="C90" s="4"/>
      <c r="D90" s="16" t="s">
        <v>34</v>
      </c>
      <c r="E90" s="6">
        <f t="shared" si="64"/>
        <v>0</v>
      </c>
      <c r="F90" s="6">
        <f t="shared" si="62"/>
        <v>11</v>
      </c>
      <c r="G90" s="6">
        <f t="shared" si="62"/>
        <v>15</v>
      </c>
      <c r="H90" s="6">
        <f t="shared" si="62"/>
        <v>2</v>
      </c>
      <c r="I90" s="6">
        <f t="shared" si="62"/>
        <v>2</v>
      </c>
      <c r="J90" s="6">
        <f t="shared" si="62"/>
        <v>7</v>
      </c>
      <c r="K90" s="6">
        <f t="shared" si="62"/>
        <v>2</v>
      </c>
      <c r="L90" s="1">
        <f t="shared" si="62"/>
        <v>0</v>
      </c>
      <c r="M90" s="1">
        <f t="shared" si="63"/>
        <v>46</v>
      </c>
      <c r="N90" s="1">
        <f t="shared" si="63"/>
        <v>129</v>
      </c>
      <c r="O90" s="1">
        <f t="shared" si="63"/>
        <v>0</v>
      </c>
      <c r="P90" s="1">
        <f t="shared" si="63"/>
        <v>0</v>
      </c>
      <c r="Q90" s="1">
        <f t="shared" si="63"/>
        <v>16</v>
      </c>
      <c r="R90" s="1">
        <f t="shared" si="63"/>
        <v>0</v>
      </c>
      <c r="S90" s="18">
        <f t="shared" si="60"/>
        <v>191</v>
      </c>
      <c r="U90" t="s">
        <v>39</v>
      </c>
      <c r="V90" s="4" t="s">
        <v>33</v>
      </c>
      <c r="W90" s="16" t="s">
        <v>34</v>
      </c>
      <c r="X90" s="6">
        <f t="shared" si="53"/>
        <v>0</v>
      </c>
      <c r="Y90" s="6">
        <f t="shared" si="48"/>
        <v>11</v>
      </c>
      <c r="Z90" s="6">
        <f t="shared" si="48"/>
        <v>15</v>
      </c>
      <c r="AA90" s="6">
        <f t="shared" si="48"/>
        <v>2</v>
      </c>
      <c r="AB90" s="6">
        <f t="shared" si="54"/>
        <v>10.428571428571429</v>
      </c>
      <c r="AC90" s="6">
        <f t="shared" si="48"/>
        <v>7</v>
      </c>
      <c r="AD90" s="6">
        <v>14</v>
      </c>
      <c r="AE90" s="1">
        <f t="shared" si="55"/>
        <v>0</v>
      </c>
      <c r="AF90" s="1">
        <f t="shared" si="49"/>
        <v>46</v>
      </c>
      <c r="AG90" s="1">
        <f t="shared" si="49"/>
        <v>129</v>
      </c>
      <c r="AH90" s="1">
        <f t="shared" si="49"/>
        <v>0</v>
      </c>
      <c r="AI90" s="1">
        <f t="shared" si="56"/>
        <v>33</v>
      </c>
      <c r="AJ90" s="1">
        <f t="shared" si="49"/>
        <v>16</v>
      </c>
      <c r="AK90" s="1">
        <f t="shared" si="57"/>
        <v>16</v>
      </c>
      <c r="AL90" s="18">
        <f t="shared" si="61"/>
        <v>240</v>
      </c>
      <c r="AM90" s="2"/>
    </row>
    <row r="91" spans="1:43" x14ac:dyDescent="0.25">
      <c r="A91" t="s">
        <v>40</v>
      </c>
      <c r="B91" s="4" t="s">
        <v>41</v>
      </c>
      <c r="C91" s="4"/>
      <c r="D91" s="16" t="s">
        <v>34</v>
      </c>
      <c r="E91" s="6">
        <f t="shared" si="64"/>
        <v>0</v>
      </c>
      <c r="F91" s="6">
        <f t="shared" si="62"/>
        <v>2</v>
      </c>
      <c r="G91" s="6">
        <f t="shared" si="62"/>
        <v>13.05</v>
      </c>
      <c r="H91" s="6">
        <f t="shared" si="62"/>
        <v>15</v>
      </c>
      <c r="I91" s="6">
        <f t="shared" si="62"/>
        <v>2</v>
      </c>
      <c r="J91" s="6">
        <f t="shared" si="62"/>
        <v>7</v>
      </c>
      <c r="K91" s="6">
        <f t="shared" si="62"/>
        <v>2</v>
      </c>
      <c r="L91" s="1">
        <f t="shared" si="62"/>
        <v>0</v>
      </c>
      <c r="M91" s="1">
        <f t="shared" si="63"/>
        <v>0</v>
      </c>
      <c r="N91" s="1">
        <f t="shared" si="63"/>
        <v>83</v>
      </c>
      <c r="O91" s="1">
        <f t="shared" si="63"/>
        <v>55.5</v>
      </c>
      <c r="P91" s="1">
        <f t="shared" si="63"/>
        <v>0</v>
      </c>
      <c r="Q91" s="1">
        <f t="shared" si="63"/>
        <v>0</v>
      </c>
      <c r="R91" s="1">
        <f t="shared" si="63"/>
        <v>0</v>
      </c>
      <c r="S91" s="18">
        <f t="shared" si="60"/>
        <v>138.5</v>
      </c>
      <c r="U91" t="s">
        <v>40</v>
      </c>
      <c r="V91" s="4" t="s">
        <v>41</v>
      </c>
      <c r="W91" s="16" t="s">
        <v>34</v>
      </c>
      <c r="X91" s="6">
        <f t="shared" si="53"/>
        <v>0</v>
      </c>
      <c r="Y91" s="6">
        <f t="shared" si="48"/>
        <v>2</v>
      </c>
      <c r="Z91" s="6">
        <f t="shared" si="48"/>
        <v>13.05</v>
      </c>
      <c r="AA91" s="6">
        <f t="shared" si="48"/>
        <v>15</v>
      </c>
      <c r="AB91" s="6">
        <f t="shared" si="54"/>
        <v>10.428571428571429</v>
      </c>
      <c r="AC91" s="6">
        <f t="shared" si="48"/>
        <v>7</v>
      </c>
      <c r="AD91" s="6">
        <v>14</v>
      </c>
      <c r="AE91" s="1">
        <f t="shared" si="55"/>
        <v>0</v>
      </c>
      <c r="AF91" s="1">
        <f t="shared" si="49"/>
        <v>0</v>
      </c>
      <c r="AG91" s="1">
        <f t="shared" si="49"/>
        <v>83</v>
      </c>
      <c r="AH91" s="1">
        <f t="shared" si="49"/>
        <v>55.5</v>
      </c>
      <c r="AI91" s="1">
        <f t="shared" si="56"/>
        <v>33</v>
      </c>
      <c r="AJ91" s="1">
        <f t="shared" si="49"/>
        <v>0</v>
      </c>
      <c r="AK91" s="1">
        <f t="shared" si="57"/>
        <v>16</v>
      </c>
      <c r="AL91" s="18">
        <f t="shared" si="61"/>
        <v>187.5</v>
      </c>
      <c r="AM91" s="2"/>
    </row>
    <row r="92" spans="1:43" x14ac:dyDescent="0.25">
      <c r="A92" t="s">
        <v>44</v>
      </c>
      <c r="B92" s="4" t="s">
        <v>41</v>
      </c>
      <c r="C92" s="4"/>
      <c r="D92" s="16" t="s">
        <v>34</v>
      </c>
      <c r="E92" s="6">
        <f t="shared" si="64"/>
        <v>0</v>
      </c>
      <c r="F92" s="6">
        <f t="shared" si="62"/>
        <v>2</v>
      </c>
      <c r="G92" s="6">
        <f t="shared" si="62"/>
        <v>13.05</v>
      </c>
      <c r="H92" s="6">
        <f t="shared" si="62"/>
        <v>15</v>
      </c>
      <c r="I92" s="6">
        <f t="shared" si="62"/>
        <v>2</v>
      </c>
      <c r="J92" s="6">
        <f t="shared" si="62"/>
        <v>7</v>
      </c>
      <c r="K92" s="6">
        <f t="shared" si="62"/>
        <v>2</v>
      </c>
      <c r="L92" s="1">
        <f t="shared" si="62"/>
        <v>0</v>
      </c>
      <c r="M92" s="1">
        <f t="shared" si="63"/>
        <v>0</v>
      </c>
      <c r="N92" s="1">
        <f t="shared" si="63"/>
        <v>83</v>
      </c>
      <c r="O92" s="1">
        <f t="shared" si="63"/>
        <v>55.5</v>
      </c>
      <c r="P92" s="1">
        <f t="shared" si="63"/>
        <v>0</v>
      </c>
      <c r="Q92" s="1">
        <f t="shared" si="63"/>
        <v>0</v>
      </c>
      <c r="R92" s="1">
        <f t="shared" si="63"/>
        <v>0</v>
      </c>
      <c r="S92" s="18">
        <f t="shared" si="60"/>
        <v>138.5</v>
      </c>
      <c r="U92" t="s">
        <v>44</v>
      </c>
      <c r="V92" s="4" t="s">
        <v>41</v>
      </c>
      <c r="W92" s="16" t="s">
        <v>34</v>
      </c>
      <c r="X92" s="6">
        <f t="shared" si="53"/>
        <v>0</v>
      </c>
      <c r="Y92" s="6">
        <f t="shared" si="48"/>
        <v>2</v>
      </c>
      <c r="Z92" s="6">
        <f t="shared" si="48"/>
        <v>13.05</v>
      </c>
      <c r="AA92" s="6">
        <f t="shared" si="48"/>
        <v>15</v>
      </c>
      <c r="AB92" s="6">
        <f t="shared" si="54"/>
        <v>10.428571428571429</v>
      </c>
      <c r="AC92" s="6">
        <f t="shared" si="48"/>
        <v>7</v>
      </c>
      <c r="AD92" s="6">
        <v>14</v>
      </c>
      <c r="AE92" s="1">
        <f t="shared" si="55"/>
        <v>0</v>
      </c>
      <c r="AF92" s="1">
        <f t="shared" si="49"/>
        <v>0</v>
      </c>
      <c r="AG92" s="1">
        <f t="shared" si="49"/>
        <v>83</v>
      </c>
      <c r="AH92" s="1">
        <f t="shared" si="49"/>
        <v>55.5</v>
      </c>
      <c r="AI92" s="1">
        <f t="shared" si="56"/>
        <v>33</v>
      </c>
      <c r="AJ92" s="1">
        <f t="shared" si="49"/>
        <v>0</v>
      </c>
      <c r="AK92" s="1">
        <f t="shared" si="57"/>
        <v>16</v>
      </c>
      <c r="AL92" s="18">
        <f t="shared" si="61"/>
        <v>187.5</v>
      </c>
      <c r="AM92" s="2"/>
    </row>
    <row r="93" spans="1:43" x14ac:dyDescent="0.25">
      <c r="A93" t="s">
        <v>45</v>
      </c>
      <c r="B93" s="4" t="s">
        <v>46</v>
      </c>
      <c r="C93" s="4"/>
      <c r="D93" s="16" t="s">
        <v>34</v>
      </c>
      <c r="E93" s="6">
        <f t="shared" si="64"/>
        <v>0</v>
      </c>
      <c r="F93" s="6">
        <f t="shared" si="62"/>
        <v>2</v>
      </c>
      <c r="G93" s="6">
        <f t="shared" si="62"/>
        <v>12.8</v>
      </c>
      <c r="H93" s="6">
        <f t="shared" si="62"/>
        <v>7</v>
      </c>
      <c r="I93" s="6">
        <f t="shared" si="62"/>
        <v>3</v>
      </c>
      <c r="J93" s="6">
        <f t="shared" si="62"/>
        <v>12.7</v>
      </c>
      <c r="K93" s="6">
        <f t="shared" si="62"/>
        <v>3</v>
      </c>
      <c r="L93" s="1">
        <f t="shared" si="62"/>
        <v>0</v>
      </c>
      <c r="M93" s="1">
        <f t="shared" si="63"/>
        <v>0</v>
      </c>
      <c r="N93" s="1">
        <f t="shared" si="63"/>
        <v>104</v>
      </c>
      <c r="O93" s="1">
        <f t="shared" si="63"/>
        <v>10.5</v>
      </c>
      <c r="P93" s="1">
        <f t="shared" si="63"/>
        <v>2</v>
      </c>
      <c r="Q93" s="1">
        <f t="shared" si="63"/>
        <v>59</v>
      </c>
      <c r="R93" s="1">
        <f t="shared" si="63"/>
        <v>1</v>
      </c>
      <c r="S93" s="18">
        <f t="shared" si="60"/>
        <v>176.5</v>
      </c>
      <c r="U93" t="s">
        <v>45</v>
      </c>
      <c r="V93" s="4" t="s">
        <v>46</v>
      </c>
      <c r="W93" s="16" t="s">
        <v>34</v>
      </c>
      <c r="X93" s="6">
        <f t="shared" si="53"/>
        <v>0</v>
      </c>
      <c r="Y93" s="6">
        <f t="shared" si="48"/>
        <v>2</v>
      </c>
      <c r="Z93" s="6">
        <f t="shared" si="48"/>
        <v>12.8</v>
      </c>
      <c r="AA93" s="6">
        <f t="shared" si="48"/>
        <v>7</v>
      </c>
      <c r="AB93" s="6">
        <f>10+6/7</f>
        <v>10.857142857142858</v>
      </c>
      <c r="AC93" s="6">
        <f t="shared" si="48"/>
        <v>12.7</v>
      </c>
      <c r="AD93" s="6">
        <v>14</v>
      </c>
      <c r="AE93" s="1">
        <f t="shared" si="55"/>
        <v>0</v>
      </c>
      <c r="AF93" s="1">
        <f t="shared" si="49"/>
        <v>0</v>
      </c>
      <c r="AG93" s="1">
        <f t="shared" si="49"/>
        <v>104</v>
      </c>
      <c r="AH93" s="1">
        <f t="shared" si="49"/>
        <v>10.5</v>
      </c>
      <c r="AI93" s="1">
        <f t="shared" si="56"/>
        <v>35</v>
      </c>
      <c r="AJ93" s="1">
        <f t="shared" si="49"/>
        <v>59</v>
      </c>
      <c r="AK93" s="1">
        <f t="shared" si="57"/>
        <v>17</v>
      </c>
      <c r="AL93" s="18">
        <f t="shared" si="61"/>
        <v>225.5</v>
      </c>
      <c r="AM93" s="2"/>
    </row>
    <row r="94" spans="1:43" x14ac:dyDescent="0.25">
      <c r="A94" t="s">
        <v>47</v>
      </c>
      <c r="B94" s="4" t="s">
        <v>46</v>
      </c>
      <c r="C94" s="4"/>
      <c r="D94" s="20"/>
      <c r="E94" s="6">
        <f t="shared" si="64"/>
        <v>0</v>
      </c>
      <c r="F94" s="6">
        <f t="shared" si="62"/>
        <v>4</v>
      </c>
      <c r="G94" s="6">
        <f t="shared" si="62"/>
        <v>12.4</v>
      </c>
      <c r="H94" s="6">
        <f t="shared" si="62"/>
        <v>7</v>
      </c>
      <c r="I94" s="6">
        <f t="shared" si="62"/>
        <v>5</v>
      </c>
      <c r="J94" s="6">
        <f t="shared" si="62"/>
        <v>12.7</v>
      </c>
      <c r="K94" s="6">
        <f t="shared" si="62"/>
        <v>4</v>
      </c>
      <c r="L94" s="1">
        <f t="shared" si="62"/>
        <v>0</v>
      </c>
      <c r="M94" s="1">
        <f t="shared" si="63"/>
        <v>6</v>
      </c>
      <c r="N94" s="1">
        <f t="shared" si="63"/>
        <v>100</v>
      </c>
      <c r="O94" s="1">
        <f t="shared" si="63"/>
        <v>10.5</v>
      </c>
      <c r="P94" s="1">
        <f t="shared" si="63"/>
        <v>7</v>
      </c>
      <c r="Q94" s="1">
        <f t="shared" si="63"/>
        <v>59</v>
      </c>
      <c r="R94" s="1">
        <f t="shared" si="63"/>
        <v>2</v>
      </c>
      <c r="S94" s="18">
        <f>SUM(L94:R94)</f>
        <v>184.5</v>
      </c>
      <c r="U94" t="s">
        <v>47</v>
      </c>
      <c r="V94" s="4" t="s">
        <v>46</v>
      </c>
      <c r="W94" s="20"/>
      <c r="X94" s="6">
        <f t="shared" si="53"/>
        <v>0</v>
      </c>
      <c r="Y94" s="6">
        <f t="shared" si="48"/>
        <v>4</v>
      </c>
      <c r="Z94" s="6">
        <f t="shared" si="48"/>
        <v>12.4</v>
      </c>
      <c r="AA94" s="6">
        <f t="shared" si="48"/>
        <v>7</v>
      </c>
      <c r="AB94" s="6">
        <f>11+4/7</f>
        <v>11.571428571428571</v>
      </c>
      <c r="AC94" s="6">
        <f t="shared" si="48"/>
        <v>12.7</v>
      </c>
      <c r="AD94" s="6">
        <v>14</v>
      </c>
      <c r="AE94" s="1">
        <f t="shared" si="55"/>
        <v>0</v>
      </c>
      <c r="AF94" s="1">
        <f t="shared" si="49"/>
        <v>6</v>
      </c>
      <c r="AG94" s="1">
        <f t="shared" si="49"/>
        <v>100</v>
      </c>
      <c r="AH94" s="1">
        <f t="shared" si="49"/>
        <v>10.5</v>
      </c>
      <c r="AI94" s="1">
        <f t="shared" si="56"/>
        <v>40</v>
      </c>
      <c r="AJ94" s="1">
        <f t="shared" si="49"/>
        <v>59</v>
      </c>
      <c r="AK94" s="1">
        <f t="shared" si="57"/>
        <v>18</v>
      </c>
      <c r="AL94" s="18">
        <f>SUM(AE94:AK94)</f>
        <v>233.5</v>
      </c>
      <c r="AM94" s="2"/>
    </row>
    <row r="95" spans="1:43" x14ac:dyDescent="0.25">
      <c r="A95" t="s">
        <v>48</v>
      </c>
      <c r="B95" s="4" t="s">
        <v>46</v>
      </c>
      <c r="C95" s="4"/>
      <c r="D95" s="16" t="s">
        <v>34</v>
      </c>
      <c r="E95" s="6">
        <f t="shared" si="64"/>
        <v>0</v>
      </c>
      <c r="F95" s="6">
        <f t="shared" si="62"/>
        <v>3</v>
      </c>
      <c r="G95" s="6">
        <f t="shared" si="62"/>
        <v>12</v>
      </c>
      <c r="H95" s="6">
        <f t="shared" si="62"/>
        <v>7</v>
      </c>
      <c r="I95" s="6">
        <f t="shared" si="62"/>
        <v>6</v>
      </c>
      <c r="J95" s="6">
        <f t="shared" si="62"/>
        <v>13.181818181818182</v>
      </c>
      <c r="K95" s="6">
        <f t="shared" si="62"/>
        <v>1</v>
      </c>
      <c r="L95" s="1">
        <f t="shared" si="62"/>
        <v>0</v>
      </c>
      <c r="M95" s="1">
        <f t="shared" si="63"/>
        <v>3</v>
      </c>
      <c r="N95" s="1">
        <f t="shared" si="63"/>
        <v>96</v>
      </c>
      <c r="O95" s="1">
        <f t="shared" si="63"/>
        <v>10.5</v>
      </c>
      <c r="P95" s="1">
        <f t="shared" si="63"/>
        <v>10</v>
      </c>
      <c r="Q95" s="1">
        <f t="shared" si="63"/>
        <v>62</v>
      </c>
      <c r="R95" s="1">
        <f t="shared" si="63"/>
        <v>-1</v>
      </c>
      <c r="S95" s="18">
        <f>SUM(L95:R95)</f>
        <v>180.5</v>
      </c>
      <c r="U95" t="s">
        <v>48</v>
      </c>
      <c r="V95" s="4" t="s">
        <v>46</v>
      </c>
      <c r="W95" s="16" t="s">
        <v>34</v>
      </c>
      <c r="X95" s="6">
        <f t="shared" si="53"/>
        <v>0</v>
      </c>
      <c r="Y95" s="6">
        <f t="shared" si="48"/>
        <v>3</v>
      </c>
      <c r="Z95" s="6">
        <f t="shared" si="48"/>
        <v>12</v>
      </c>
      <c r="AA95" s="6">
        <f t="shared" si="48"/>
        <v>7</v>
      </c>
      <c r="AB95" s="6">
        <v>12</v>
      </c>
      <c r="AC95" s="6">
        <f t="shared" si="48"/>
        <v>13.181818181818182</v>
      </c>
      <c r="AD95" s="6">
        <v>14</v>
      </c>
      <c r="AE95" s="1">
        <f t="shared" si="55"/>
        <v>0</v>
      </c>
      <c r="AF95" s="1">
        <f t="shared" si="49"/>
        <v>3</v>
      </c>
      <c r="AG95" s="1">
        <f t="shared" si="49"/>
        <v>96</v>
      </c>
      <c r="AH95" s="1">
        <f t="shared" si="49"/>
        <v>10.5</v>
      </c>
      <c r="AI95" s="1">
        <f t="shared" si="56"/>
        <v>43</v>
      </c>
      <c r="AJ95" s="1">
        <f t="shared" si="49"/>
        <v>62</v>
      </c>
      <c r="AK95" s="1">
        <f t="shared" si="57"/>
        <v>15</v>
      </c>
      <c r="AL95" s="18">
        <f>SUM(AE95:AK95)</f>
        <v>229.5</v>
      </c>
      <c r="AM95" s="2"/>
    </row>
    <row r="96" spans="1:43" x14ac:dyDescent="0.25">
      <c r="A96" t="s">
        <v>49</v>
      </c>
      <c r="B96" s="4" t="s">
        <v>46</v>
      </c>
      <c r="C96" s="4"/>
      <c r="D96" s="15" t="s">
        <v>28</v>
      </c>
      <c r="E96" s="6">
        <f t="shared" si="64"/>
        <v>1</v>
      </c>
      <c r="F96" s="6">
        <f t="shared" si="62"/>
        <v>2</v>
      </c>
      <c r="G96" s="6">
        <f t="shared" si="62"/>
        <v>13.2</v>
      </c>
      <c r="H96" s="6">
        <f t="shared" si="62"/>
        <v>6</v>
      </c>
      <c r="I96" s="6">
        <f t="shared" si="62"/>
        <v>7</v>
      </c>
      <c r="J96" s="6">
        <f t="shared" si="62"/>
        <v>13.727272727272727</v>
      </c>
      <c r="K96" s="6">
        <f t="shared" si="62"/>
        <v>0</v>
      </c>
      <c r="L96" s="1">
        <f t="shared" si="62"/>
        <v>0</v>
      </c>
      <c r="M96" s="1">
        <f t="shared" si="63"/>
        <v>0</v>
      </c>
      <c r="N96" s="1">
        <f t="shared" si="63"/>
        <v>84</v>
      </c>
      <c r="O96" s="1">
        <f t="shared" si="63"/>
        <v>8.5</v>
      </c>
      <c r="P96" s="1">
        <f t="shared" si="63"/>
        <v>14</v>
      </c>
      <c r="Q96" s="1">
        <f t="shared" si="63"/>
        <v>62</v>
      </c>
      <c r="R96" s="1">
        <f t="shared" si="63"/>
        <v>-2</v>
      </c>
      <c r="S96" s="18">
        <f t="shared" ref="S96" si="65">SUM(L96:R96)</f>
        <v>166.5</v>
      </c>
      <c r="U96" t="s">
        <v>49</v>
      </c>
      <c r="V96" s="4" t="s">
        <v>46</v>
      </c>
      <c r="W96" s="15" t="s">
        <v>28</v>
      </c>
      <c r="X96" s="6">
        <f t="shared" si="53"/>
        <v>1</v>
      </c>
      <c r="Y96" s="6">
        <f t="shared" si="48"/>
        <v>2</v>
      </c>
      <c r="Z96" s="6">
        <f t="shared" si="48"/>
        <v>13.2</v>
      </c>
      <c r="AA96" s="6">
        <f t="shared" si="48"/>
        <v>6</v>
      </c>
      <c r="AB96" s="6">
        <f>12+4/9</f>
        <v>12.444444444444445</v>
      </c>
      <c r="AC96" s="6">
        <f t="shared" si="48"/>
        <v>13.727272727272727</v>
      </c>
      <c r="AD96" s="6">
        <v>14</v>
      </c>
      <c r="AE96" s="1">
        <f t="shared" si="55"/>
        <v>0</v>
      </c>
      <c r="AF96" s="1">
        <f t="shared" si="49"/>
        <v>0</v>
      </c>
      <c r="AG96" s="1">
        <f t="shared" si="49"/>
        <v>84</v>
      </c>
      <c r="AH96" s="1">
        <f t="shared" si="49"/>
        <v>8.5</v>
      </c>
      <c r="AI96" s="1">
        <f t="shared" si="56"/>
        <v>47</v>
      </c>
      <c r="AJ96" s="1">
        <f t="shared" si="49"/>
        <v>62</v>
      </c>
      <c r="AK96" s="1">
        <f t="shared" si="57"/>
        <v>14</v>
      </c>
      <c r="AL96" s="18">
        <f t="shared" ref="AL96" si="66">SUM(AE96:AK96)</f>
        <v>215.5</v>
      </c>
      <c r="AM96" s="2"/>
    </row>
  </sheetData>
  <mergeCells count="1">
    <mergeCell ref="V1:AD1"/>
  </mergeCells>
  <conditionalFormatting sqref="E3:K16">
    <cfRule type="colorScale" priority="11">
      <colorScale>
        <cfvo type="min"/>
        <cfvo type="max"/>
        <color rgb="FFFCFCFF"/>
        <color rgb="FF63BE7B"/>
      </colorScale>
    </cfRule>
  </conditionalFormatting>
  <conditionalFormatting sqref="L3:R16">
    <cfRule type="colorScale" priority="12">
      <colorScale>
        <cfvo type="min"/>
        <cfvo type="max"/>
        <color rgb="FFFCFCFF"/>
        <color rgb="FF63BE7B"/>
      </colorScale>
    </cfRule>
  </conditionalFormatting>
  <conditionalFormatting sqref="S3:S16">
    <cfRule type="colorScale" priority="13">
      <colorScale>
        <cfvo type="min"/>
        <cfvo type="max"/>
        <color rgb="FFFCFCFF"/>
        <color rgb="FF63BE7B"/>
      </colorScale>
    </cfRule>
  </conditionalFormatting>
  <conditionalFormatting sqref="E19:K32">
    <cfRule type="colorScale" priority="14">
      <colorScale>
        <cfvo type="min"/>
        <cfvo type="max"/>
        <color rgb="FFFFEF9C"/>
        <color rgb="FF63BE7B"/>
      </colorScale>
    </cfRule>
  </conditionalFormatting>
  <conditionalFormatting sqref="L19:R32">
    <cfRule type="colorScale" priority="15">
      <colorScale>
        <cfvo type="min"/>
        <cfvo type="max"/>
        <color rgb="FFFCFCFF"/>
        <color rgb="FF63BE7B"/>
      </colorScale>
    </cfRule>
  </conditionalFormatting>
  <conditionalFormatting sqref="X19:AD32">
    <cfRule type="colorScale" priority="16">
      <colorScale>
        <cfvo type="min"/>
        <cfvo type="max"/>
        <color rgb="FFFFEF9C"/>
        <color rgb="FF63BE7B"/>
      </colorScale>
    </cfRule>
  </conditionalFormatting>
  <conditionalFormatting sqref="AE19:AK32">
    <cfRule type="colorScale" priority="17">
      <colorScale>
        <cfvo type="min"/>
        <cfvo type="max"/>
        <color rgb="FFFCFCFF"/>
        <color rgb="FF63BE7B"/>
      </colorScale>
    </cfRule>
  </conditionalFormatting>
  <conditionalFormatting sqref="X51:AD64">
    <cfRule type="colorScale" priority="18">
      <colorScale>
        <cfvo type="min"/>
        <cfvo type="max"/>
        <color rgb="FFFFEF9C"/>
        <color rgb="FF63BE7B"/>
      </colorScale>
    </cfRule>
  </conditionalFormatting>
  <conditionalFormatting sqref="AE51:AK64">
    <cfRule type="colorScale" priority="19">
      <colorScale>
        <cfvo type="min"/>
        <cfvo type="max"/>
        <color rgb="FFFCFCFF"/>
        <color rgb="FF63BE7B"/>
      </colorScale>
    </cfRule>
  </conditionalFormatting>
  <conditionalFormatting sqref="E35:K48">
    <cfRule type="colorScale" priority="20">
      <colorScale>
        <cfvo type="min"/>
        <cfvo type="max"/>
        <color rgb="FFFFEF9C"/>
        <color rgb="FF63BE7B"/>
      </colorScale>
    </cfRule>
  </conditionalFormatting>
  <conditionalFormatting sqref="L35:R48">
    <cfRule type="colorScale" priority="21">
      <colorScale>
        <cfvo type="min"/>
        <cfvo type="max"/>
        <color rgb="FFFCFCFF"/>
        <color rgb="FF63BE7B"/>
      </colorScale>
    </cfRule>
  </conditionalFormatting>
  <conditionalFormatting sqref="X35:AD48">
    <cfRule type="colorScale" priority="22">
      <colorScale>
        <cfvo type="min"/>
        <cfvo type="max"/>
        <color rgb="FFFFEF9C"/>
        <color rgb="FF63BE7B"/>
      </colorScale>
    </cfRule>
  </conditionalFormatting>
  <conditionalFormatting sqref="AE35:AK48">
    <cfRule type="colorScale" priority="23">
      <colorScale>
        <cfvo type="min"/>
        <cfvo type="max"/>
        <color rgb="FFFCFCFF"/>
        <color rgb="FF63BE7B"/>
      </colorScale>
    </cfRule>
  </conditionalFormatting>
  <conditionalFormatting sqref="X83:AD96">
    <cfRule type="colorScale" priority="9">
      <colorScale>
        <cfvo type="min"/>
        <cfvo type="max"/>
        <color rgb="FFFFEF9C"/>
        <color rgb="FF63BE7B"/>
      </colorScale>
    </cfRule>
  </conditionalFormatting>
  <conditionalFormatting sqref="AE83:AK96">
    <cfRule type="colorScale" priority="10">
      <colorScale>
        <cfvo type="min"/>
        <cfvo type="max"/>
        <color rgb="FFFCFCFF"/>
        <color rgb="FF63BE7B"/>
      </colorScale>
    </cfRule>
  </conditionalFormatting>
  <conditionalFormatting sqref="E83:K96">
    <cfRule type="colorScale" priority="7">
      <colorScale>
        <cfvo type="min"/>
        <cfvo type="max"/>
        <color rgb="FFFFEF9C"/>
        <color rgb="FF63BE7B"/>
      </colorScale>
    </cfRule>
  </conditionalFormatting>
  <conditionalFormatting sqref="L83:R96">
    <cfRule type="colorScale" priority="8">
      <colorScale>
        <cfvo type="min"/>
        <cfvo type="max"/>
        <color rgb="FFFCFCFF"/>
        <color rgb="FF63BE7B"/>
      </colorScale>
    </cfRule>
  </conditionalFormatting>
  <conditionalFormatting sqref="E51:K64">
    <cfRule type="colorScale" priority="5">
      <colorScale>
        <cfvo type="min"/>
        <cfvo type="max"/>
        <color rgb="FFFFEF9C"/>
        <color rgb="FF63BE7B"/>
      </colorScale>
    </cfRule>
  </conditionalFormatting>
  <conditionalFormatting sqref="L51:R64">
    <cfRule type="colorScale" priority="6">
      <colorScale>
        <cfvo type="min"/>
        <cfvo type="max"/>
        <color rgb="FFFCFCFF"/>
        <color rgb="FF63BE7B"/>
      </colorScale>
    </cfRule>
  </conditionalFormatting>
  <conditionalFormatting sqref="X67:AD80">
    <cfRule type="colorScale" priority="3">
      <colorScale>
        <cfvo type="min"/>
        <cfvo type="max"/>
        <color rgb="FFFFEF9C"/>
        <color rgb="FF63BE7B"/>
      </colorScale>
    </cfRule>
  </conditionalFormatting>
  <conditionalFormatting sqref="AE67:AK80">
    <cfRule type="colorScale" priority="4">
      <colorScale>
        <cfvo type="min"/>
        <cfvo type="max"/>
        <color rgb="FFFCFCFF"/>
        <color rgb="FF63BE7B"/>
      </colorScale>
    </cfRule>
  </conditionalFormatting>
  <conditionalFormatting sqref="E67:K80">
    <cfRule type="colorScale" priority="1">
      <colorScale>
        <cfvo type="min"/>
        <cfvo type="max"/>
        <color rgb="FFFFEF9C"/>
        <color rgb="FF63BE7B"/>
      </colorScale>
    </cfRule>
  </conditionalFormatting>
  <conditionalFormatting sqref="L67:R80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454D2-DB0C-423D-A315-9118D875B40B}">
  <sheetPr>
    <tabColor theme="8" tint="0.79998168889431442"/>
  </sheetPr>
  <dimension ref="A1:V8"/>
  <sheetViews>
    <sheetView workbookViewId="0">
      <selection activeCell="N5" sqref="N5"/>
    </sheetView>
  </sheetViews>
  <sheetFormatPr baseColWidth="10" defaultRowHeight="15" x14ac:dyDescent="0.25"/>
  <cols>
    <col min="1" max="1" width="18.7109375" bestFit="1" customWidth="1"/>
    <col min="2" max="2" width="6.5703125" bestFit="1" customWidth="1"/>
    <col min="3" max="8" width="7.42578125" bestFit="1" customWidth="1"/>
    <col min="9" max="9" width="6.5703125" bestFit="1" customWidth="1"/>
    <col min="10" max="10" width="7.42578125" bestFit="1" customWidth="1"/>
    <col min="11" max="11" width="8.42578125" bestFit="1" customWidth="1"/>
    <col min="12" max="12" width="7.42578125" bestFit="1" customWidth="1"/>
    <col min="13" max="14" width="8.42578125" bestFit="1" customWidth="1"/>
    <col min="17" max="17" width="17.7109375" style="1" bestFit="1" customWidth="1"/>
    <col min="18" max="18" width="18.140625" style="1" bestFit="1" customWidth="1"/>
    <col min="20" max="20" width="15" style="1" bestFit="1" customWidth="1"/>
    <col min="21" max="21" width="17.7109375" bestFit="1" customWidth="1"/>
    <col min="22" max="22" width="18.140625" bestFit="1" customWidth="1"/>
  </cols>
  <sheetData>
    <row r="1" spans="1:22" x14ac:dyDescent="0.25">
      <c r="K1" s="1">
        <f>PLAN_18052023!N12</f>
        <v>68</v>
      </c>
      <c r="L1" s="1">
        <f>PLAN_18052023!O12</f>
        <v>10.5</v>
      </c>
      <c r="M1" s="1">
        <f>PLAN_18052023!P12</f>
        <v>43</v>
      </c>
      <c r="N1" s="1">
        <f>PLAN_18052023!Q12</f>
        <v>59</v>
      </c>
      <c r="O1" s="1">
        <f>PLAN_18052023!R12</f>
        <v>16</v>
      </c>
      <c r="Q1" s="1">
        <f>K1+L1+M1+N1</f>
        <v>180.5</v>
      </c>
      <c r="R1" s="1">
        <f>Q1+O1</f>
        <v>196.5</v>
      </c>
    </row>
    <row r="2" spans="1:22" x14ac:dyDescent="0.25">
      <c r="A2" s="33" t="s">
        <v>84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6" t="s">
        <v>11</v>
      </c>
      <c r="J2" s="36" t="s">
        <v>12</v>
      </c>
      <c r="K2" s="36" t="s">
        <v>13</v>
      </c>
      <c r="L2" s="36" t="s">
        <v>14</v>
      </c>
      <c r="M2" s="36" t="s">
        <v>15</v>
      </c>
      <c r="N2" s="36" t="s">
        <v>16</v>
      </c>
      <c r="O2" s="36" t="s">
        <v>17</v>
      </c>
      <c r="Q2" s="38" t="s">
        <v>91</v>
      </c>
      <c r="R2" s="38" t="s">
        <v>92</v>
      </c>
      <c r="T2" s="43" t="s">
        <v>96</v>
      </c>
      <c r="U2" s="38" t="s">
        <v>91</v>
      </c>
      <c r="V2" s="38" t="s">
        <v>92</v>
      </c>
    </row>
    <row r="3" spans="1:22" x14ac:dyDescent="0.25">
      <c r="A3" s="35" t="s">
        <v>85</v>
      </c>
      <c r="B3" s="34">
        <v>0</v>
      </c>
      <c r="C3" s="34">
        <v>2</v>
      </c>
      <c r="D3" s="34">
        <v>6</v>
      </c>
      <c r="E3" s="34">
        <v>4.5</v>
      </c>
      <c r="F3" s="34">
        <v>7</v>
      </c>
      <c r="G3" s="34">
        <v>7</v>
      </c>
      <c r="H3" s="34">
        <v>0</v>
      </c>
      <c r="I3" s="34">
        <v>0</v>
      </c>
      <c r="J3" s="34">
        <v>0</v>
      </c>
      <c r="K3" s="34">
        <v>12</v>
      </c>
      <c r="L3" s="34">
        <v>4.5</v>
      </c>
      <c r="M3" s="34">
        <v>14</v>
      </c>
      <c r="N3" s="34">
        <v>16</v>
      </c>
      <c r="O3" s="34">
        <v>-2</v>
      </c>
      <c r="Q3" s="39">
        <f>$Q$1-K3-L3-M3-N3</f>
        <v>134</v>
      </c>
      <c r="R3" s="39">
        <f>$R$1-K3-L3-M3-N3-O3</f>
        <v>152</v>
      </c>
      <c r="U3" s="44">
        <f>Q3-T3</f>
        <v>134</v>
      </c>
      <c r="V3" s="44">
        <f>R3-T3</f>
        <v>152</v>
      </c>
    </row>
    <row r="4" spans="1:22" x14ac:dyDescent="0.25">
      <c r="A4" s="35" t="s">
        <v>86</v>
      </c>
      <c r="B4" s="34">
        <v>0</v>
      </c>
      <c r="C4" s="34">
        <v>3</v>
      </c>
      <c r="D4" s="34">
        <v>5</v>
      </c>
      <c r="E4" s="34">
        <v>4.5</v>
      </c>
      <c r="F4" s="34">
        <v>6</v>
      </c>
      <c r="G4" s="34">
        <v>7.2</v>
      </c>
      <c r="H4" s="34">
        <v>1</v>
      </c>
      <c r="I4" s="34">
        <v>0</v>
      </c>
      <c r="J4" s="34">
        <v>3</v>
      </c>
      <c r="K4" s="34">
        <v>9</v>
      </c>
      <c r="L4" s="34">
        <v>4.5</v>
      </c>
      <c r="M4" s="34">
        <v>10</v>
      </c>
      <c r="N4" s="34">
        <v>17</v>
      </c>
      <c r="O4" s="34">
        <v>-1</v>
      </c>
      <c r="Q4" s="39">
        <f t="shared" ref="Q4:Q8" si="0">$Q$1-K4-L4-M4-N4</f>
        <v>140</v>
      </c>
      <c r="R4" s="39">
        <f t="shared" ref="R4:R8" si="1">$R$1-K4-L4-M4-N4-O4</f>
        <v>157</v>
      </c>
      <c r="U4" s="44">
        <f t="shared" ref="U4:U8" si="2">Q4-T4</f>
        <v>140</v>
      </c>
      <c r="V4" s="44">
        <f t="shared" ref="V4:V8" si="3">R4-T4</f>
        <v>157</v>
      </c>
    </row>
    <row r="5" spans="1:22" x14ac:dyDescent="0.25">
      <c r="A5" s="35" t="s">
        <v>87</v>
      </c>
      <c r="B5" s="34">
        <v>0</v>
      </c>
      <c r="C5" s="34">
        <v>3</v>
      </c>
      <c r="D5" s="34">
        <v>4</v>
      </c>
      <c r="E5" s="34">
        <v>5</v>
      </c>
      <c r="F5" s="34">
        <v>4</v>
      </c>
      <c r="G5" s="34">
        <v>8.5</v>
      </c>
      <c r="H5" s="34">
        <v>1</v>
      </c>
      <c r="I5" s="34">
        <v>0</v>
      </c>
      <c r="J5" s="34">
        <v>3</v>
      </c>
      <c r="K5" s="34">
        <v>6</v>
      </c>
      <c r="L5" s="34">
        <v>5.5</v>
      </c>
      <c r="M5" s="34">
        <v>4</v>
      </c>
      <c r="N5" s="34">
        <v>24</v>
      </c>
      <c r="O5" s="34">
        <v>-1</v>
      </c>
      <c r="Q5" s="39">
        <f t="shared" si="0"/>
        <v>141</v>
      </c>
      <c r="R5" s="39">
        <f t="shared" si="1"/>
        <v>158</v>
      </c>
      <c r="T5" s="1">
        <f>6.5+1.5+4.5+5.5</f>
        <v>18</v>
      </c>
      <c r="U5" s="44">
        <f t="shared" si="2"/>
        <v>123</v>
      </c>
      <c r="V5" s="44">
        <f t="shared" si="3"/>
        <v>140</v>
      </c>
    </row>
    <row r="6" spans="1:22" x14ac:dyDescent="0.25">
      <c r="A6" s="35" t="s">
        <v>88</v>
      </c>
      <c r="B6" s="34">
        <v>0</v>
      </c>
      <c r="C6" s="34">
        <v>4</v>
      </c>
      <c r="D6" s="34">
        <v>6</v>
      </c>
      <c r="E6" s="34">
        <v>5.5</v>
      </c>
      <c r="F6" s="34">
        <v>5</v>
      </c>
      <c r="G6" s="34">
        <v>6.5</v>
      </c>
      <c r="H6" s="34">
        <v>4</v>
      </c>
      <c r="I6" s="37">
        <v>0</v>
      </c>
      <c r="J6" s="37">
        <v>6</v>
      </c>
      <c r="K6" s="37">
        <v>12</v>
      </c>
      <c r="L6" s="37">
        <v>6.5</v>
      </c>
      <c r="M6" s="37">
        <v>7</v>
      </c>
      <c r="N6" s="37">
        <v>15</v>
      </c>
      <c r="O6" s="37">
        <v>2</v>
      </c>
      <c r="Q6" s="39">
        <f t="shared" si="0"/>
        <v>140</v>
      </c>
      <c r="R6" s="39">
        <f t="shared" si="1"/>
        <v>154</v>
      </c>
      <c r="T6" s="1">
        <f>6.5+1.5+4.5+5.5</f>
        <v>18</v>
      </c>
      <c r="U6" s="44">
        <f t="shared" si="2"/>
        <v>122</v>
      </c>
      <c r="V6" s="44">
        <f t="shared" si="3"/>
        <v>136</v>
      </c>
    </row>
    <row r="7" spans="1:22" x14ac:dyDescent="0.25">
      <c r="A7" s="35" t="s">
        <v>89</v>
      </c>
      <c r="B7" s="34">
        <v>0</v>
      </c>
      <c r="C7" s="34">
        <v>2</v>
      </c>
      <c r="D7" s="34">
        <v>7</v>
      </c>
      <c r="E7" s="34">
        <v>4</v>
      </c>
      <c r="F7" s="34">
        <v>3</v>
      </c>
      <c r="G7" s="34">
        <v>6</v>
      </c>
      <c r="H7" s="34">
        <v>3</v>
      </c>
      <c r="I7" s="37">
        <v>0</v>
      </c>
      <c r="J7" s="37">
        <v>0</v>
      </c>
      <c r="K7" s="37">
        <v>16</v>
      </c>
      <c r="L7" s="37">
        <v>3.5</v>
      </c>
      <c r="M7" s="37">
        <v>2</v>
      </c>
      <c r="N7" s="37">
        <v>12</v>
      </c>
      <c r="O7" s="37">
        <v>0</v>
      </c>
      <c r="Q7" s="39">
        <f t="shared" si="0"/>
        <v>147</v>
      </c>
      <c r="R7" s="39">
        <f t="shared" si="1"/>
        <v>163</v>
      </c>
      <c r="T7" s="1">
        <f>6.5+1.5+4.5+5.5</f>
        <v>18</v>
      </c>
      <c r="U7" s="44">
        <f t="shared" si="2"/>
        <v>129</v>
      </c>
      <c r="V7" s="44">
        <f t="shared" si="3"/>
        <v>145</v>
      </c>
    </row>
    <row r="8" spans="1:22" x14ac:dyDescent="0.25">
      <c r="A8" s="35" t="s">
        <v>90</v>
      </c>
      <c r="B8" s="34">
        <v>0</v>
      </c>
      <c r="C8" s="34">
        <v>3</v>
      </c>
      <c r="D8" s="34">
        <v>6</v>
      </c>
      <c r="E8" s="34">
        <v>3</v>
      </c>
      <c r="F8" s="34">
        <v>3</v>
      </c>
      <c r="G8" s="34">
        <v>7.2</v>
      </c>
      <c r="H8" s="34">
        <v>3</v>
      </c>
      <c r="I8" s="37">
        <v>0</v>
      </c>
      <c r="J8" s="37">
        <v>3</v>
      </c>
      <c r="K8" s="37">
        <v>12</v>
      </c>
      <c r="L8" s="37">
        <v>1.5</v>
      </c>
      <c r="M8" s="37">
        <v>2</v>
      </c>
      <c r="N8" s="37">
        <v>17</v>
      </c>
      <c r="O8" s="37">
        <v>0</v>
      </c>
      <c r="Q8" s="39">
        <f t="shared" si="0"/>
        <v>148</v>
      </c>
      <c r="R8" s="39">
        <f t="shared" si="1"/>
        <v>164</v>
      </c>
      <c r="T8" s="1">
        <f>6.5+1.5+4.5+5.5</f>
        <v>18</v>
      </c>
      <c r="U8" s="44">
        <f t="shared" si="2"/>
        <v>130</v>
      </c>
      <c r="V8" s="44">
        <f t="shared" si="3"/>
        <v>146</v>
      </c>
    </row>
  </sheetData>
  <conditionalFormatting sqref="U3:U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FECHAS</vt:lpstr>
      <vt:lpstr>PLAN_02062023</vt:lpstr>
      <vt:lpstr>PLAN_29052023</vt:lpstr>
      <vt:lpstr>PLAN_18052023</vt:lpstr>
      <vt:lpstr>PLAN_012023</vt:lpstr>
      <vt:lpstr>Comparativa_DAV_Jovenes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2023-06-02T14:10:29Z</dcterms:modified>
</cp:coreProperties>
</file>