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B7896066-B05D-4C19-9E10-3DDD7F756815}" xr6:coauthVersionLast="44" xr6:coauthVersionMax="44" xr10:uidLastSave="{00000000-0000-0000-0000-000000000000}"/>
  <bookViews>
    <workbookView xWindow="28680" yWindow="-120" windowWidth="29040" windowHeight="15840" activeTab="1"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5" l="1"/>
  <c r="C4"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F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M8" i="10"/>
  <c r="K8" i="10"/>
  <c r="K29" i="10" s="1"/>
  <c r="H8" i="10"/>
  <c r="G8" i="10"/>
  <c r="K7" i="10"/>
  <c r="H7" i="10"/>
  <c r="G7" i="10"/>
  <c r="L6" i="10"/>
  <c r="K6" i="10"/>
  <c r="H6" i="10"/>
  <c r="G6" i="10"/>
  <c r="L5" i="10"/>
  <c r="M5" i="10" s="1"/>
  <c r="M7" i="10" s="1"/>
  <c r="H5" i="10"/>
  <c r="G5" i="10"/>
  <c r="B4" i="10"/>
  <c r="M32" i="8"/>
  <c r="O32" i="8" s="1"/>
  <c r="M24" i="8"/>
  <c r="O24" i="8" s="1"/>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18" i="8" l="1"/>
  <c r="L7" i="10"/>
  <c r="C26" i="10"/>
  <c r="O6" i="8"/>
  <c r="N5" i="10"/>
  <c r="N9" i="10" s="1"/>
  <c r="L9" i="10"/>
  <c r="L30" i="10" s="1"/>
  <c r="AN16" i="7"/>
  <c r="AN15" i="7"/>
  <c r="C27" i="10"/>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L32" i="10"/>
  <c r="L28" i="10"/>
  <c r="M15" i="10"/>
  <c r="K33" i="10"/>
  <c r="K24" i="10"/>
  <c r="K18" i="10"/>
  <c r="F26" i="10"/>
  <c r="K37" i="10"/>
  <c r="D26" i="10"/>
  <c r="E26" i="10"/>
  <c r="L34"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N8" i="10" l="1"/>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9" i="4"/>
  <c r="I39" i="4" s="1"/>
  <c r="G38" i="4"/>
  <c r="I38" i="4" s="1"/>
  <c r="H7" i="4"/>
  <c r="J7" i="4" s="1"/>
  <c r="H6" i="4"/>
  <c r="J6" i="4" s="1"/>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M41" i="10" l="1"/>
  <c r="J4" i="4"/>
  <c r="K4" i="2"/>
  <c r="K5" i="2" s="1"/>
  <c r="K6" i="2" s="1"/>
  <c r="K7" i="2" s="1"/>
  <c r="K8" i="2" s="1"/>
  <c r="K9" i="2" s="1"/>
  <c r="K10" i="2" s="1"/>
  <c r="K11" i="2" s="1"/>
  <c r="K12" i="2" s="1"/>
  <c r="K13" i="2" s="1"/>
  <c r="K14" i="2" s="1"/>
  <c r="K15" i="2" s="1"/>
  <c r="K16" i="2" s="1"/>
  <c r="K17" i="2" s="1"/>
  <c r="K43" i="10"/>
  <c r="K44" i="10" s="1"/>
  <c r="L44" i="10" s="1"/>
  <c r="L42" i="10"/>
  <c r="P5" i="10"/>
  <c r="O9" i="10"/>
  <c r="O21" i="10" s="1"/>
  <c r="O6" i="10"/>
  <c r="O18" i="10" s="1"/>
  <c r="O7" i="10"/>
  <c r="O8" i="10"/>
  <c r="O29" i="10" s="1"/>
  <c r="J3" i="4"/>
  <c r="P16" i="10"/>
  <c r="O24" i="10"/>
  <c r="R13" i="10"/>
  <c r="S13" i="10" s="1"/>
  <c r="K40" i="10"/>
  <c r="E30" i="10" s="1"/>
  <c r="M27" i="10"/>
  <c r="M31" i="10"/>
  <c r="N14" i="10"/>
  <c r="M22" i="10"/>
  <c r="P12" i="10"/>
  <c r="Q12" i="10" s="1"/>
  <c r="O20" i="10"/>
  <c r="L43" i="10"/>
  <c r="T10" i="10"/>
  <c r="U10" i="10" s="1"/>
  <c r="O19" i="10"/>
  <c r="P11" i="10"/>
  <c r="Q11" i="10" s="1"/>
  <c r="N30" i="10"/>
  <c r="N34" i="10"/>
  <c r="O17" i="10"/>
  <c r="N32" i="10"/>
  <c r="N28" i="10"/>
  <c r="O15" i="10"/>
  <c r="I4" i="4"/>
  <c r="I6" i="4"/>
  <c r="J2" i="4"/>
  <c r="I3" i="4"/>
  <c r="I5" i="4"/>
  <c r="I7" i="4"/>
  <c r="O33" i="10" l="1"/>
  <c r="P9" i="10"/>
  <c r="P8" i="10"/>
  <c r="P33" i="10" s="1"/>
  <c r="Q5" i="10"/>
  <c r="P6" i="10"/>
  <c r="P7" i="10"/>
  <c r="O41" i="10"/>
  <c r="P29"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N42" i="10" l="1"/>
  <c r="N43" i="10" s="1"/>
  <c r="N44" i="10" s="1"/>
  <c r="Q6" i="10"/>
  <c r="Q18" i="10" s="1"/>
  <c r="Q8" i="10"/>
  <c r="Q20" i="10" s="1"/>
  <c r="R5" i="10"/>
  <c r="Q9" i="10"/>
  <c r="Q21" i="10" s="1"/>
  <c r="Q7" i="10"/>
  <c r="Q19" i="10" s="1"/>
  <c r="Q41" i="10" s="1"/>
  <c r="P28" i="10"/>
  <c r="P32" i="10"/>
  <c r="Q15" i="10"/>
  <c r="O31" i="10"/>
  <c r="O27" i="10"/>
  <c r="P14" i="10"/>
  <c r="O22" i="10"/>
  <c r="Z10" i="10"/>
  <c r="AA10" i="10" s="1"/>
  <c r="P34" i="10"/>
  <c r="P30" i="10"/>
  <c r="Q17" i="10"/>
  <c r="Q33" i="10"/>
  <c r="Q29" i="10"/>
  <c r="R16" i="10"/>
  <c r="Q24" i="10"/>
  <c r="V13" i="10"/>
  <c r="W13" i="10" s="1"/>
  <c r="X13" i="10" s="1"/>
  <c r="Y13" i="10" s="1"/>
  <c r="T12" i="10"/>
  <c r="U12" i="10" s="1"/>
  <c r="T11" i="10"/>
  <c r="U11" i="10" s="1"/>
  <c r="O42" i="10" l="1"/>
  <c r="O43" i="10" s="1"/>
  <c r="O44" i="10" s="1"/>
  <c r="R9" i="10"/>
  <c r="R6" i="10"/>
  <c r="R8" i="10"/>
  <c r="R29" i="10" s="1"/>
  <c r="S5" i="10"/>
  <c r="R7" i="10"/>
  <c r="P27" i="10"/>
  <c r="P42" i="10" s="1"/>
  <c r="P43" i="10" s="1"/>
  <c r="P44" i="10" s="1"/>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R33" i="10" l="1"/>
  <c r="S7" i="10"/>
  <c r="S19" i="10" s="1"/>
  <c r="S8" i="10"/>
  <c r="S20" i="10" s="1"/>
  <c r="T5" i="10"/>
  <c r="S6" i="10"/>
  <c r="S18" i="10" s="1"/>
  <c r="S9" i="10"/>
  <c r="S21" i="10" s="1"/>
  <c r="S33" i="10"/>
  <c r="S24" i="10"/>
  <c r="T16" i="10"/>
  <c r="Z11" i="10"/>
  <c r="AA11" i="10" s="1"/>
  <c r="Z12" i="10"/>
  <c r="AA12" i="10" s="1"/>
  <c r="Q27" i="10"/>
  <c r="Q31" i="10"/>
  <c r="Q22" i="10"/>
  <c r="R14" i="10"/>
  <c r="AD10" i="10"/>
  <c r="AE10" i="10" s="1"/>
  <c r="R32" i="10"/>
  <c r="R28" i="10"/>
  <c r="S15" i="10"/>
  <c r="AB13" i="10"/>
  <c r="AC13" i="10" s="1"/>
  <c r="R34" i="10"/>
  <c r="R30" i="10"/>
  <c r="S17" i="10"/>
  <c r="S41" i="10" l="1"/>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6" i="10"/>
  <c r="AJ13" i="10"/>
  <c r="AK13"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X6" i="10" l="1"/>
  <c r="X9" i="10"/>
  <c r="X7" i="10"/>
  <c r="X8" i="10"/>
  <c r="Y5" i="10"/>
  <c r="AJ12" i="10"/>
  <c r="AK12" i="10" s="1"/>
  <c r="X33" i="10"/>
  <c r="X29"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Y41"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Z8" i="10" l="1"/>
  <c r="Z9" i="10"/>
  <c r="Z6" i="10"/>
  <c r="AA5" i="10"/>
  <c r="Z7" i="10"/>
  <c r="Y24" i="10"/>
  <c r="X31" i="10"/>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A9" i="10" l="1"/>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9" i="10"/>
  <c r="AB6" i="10"/>
  <c r="AB7" i="10"/>
  <c r="AA41" i="10"/>
  <c r="Y42" i="10"/>
  <c r="Y43" i="10" s="1"/>
  <c r="Y44" i="10" s="1"/>
  <c r="AW10" i="10"/>
  <c r="AX10" i="10" s="1"/>
  <c r="AU13" i="10"/>
  <c r="AV13" i="10" s="1"/>
  <c r="Z31" i="10"/>
  <c r="AA14" i="10"/>
  <c r="Z27" i="10"/>
  <c r="Z42" i="10" s="1"/>
  <c r="Z43" i="10" s="1"/>
  <c r="AA30" i="10"/>
  <c r="AA25" i="10"/>
  <c r="AA34" i="10"/>
  <c r="AB17" i="10"/>
  <c r="AB33"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D33" i="10"/>
  <c r="AB27" i="10"/>
  <c r="AB31" i="10"/>
  <c r="AC14" i="10"/>
  <c r="AW11" i="10"/>
  <c r="AX11" i="10" s="1"/>
  <c r="BA10" i="10"/>
  <c r="BB10" i="10" s="1"/>
  <c r="BC10" i="10" s="1"/>
  <c r="BD10" i="10" s="1"/>
  <c r="AF5" i="10" l="1"/>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E29" i="10"/>
  <c r="AE33" i="10"/>
  <c r="AF16" i="10"/>
  <c r="AY11" i="10"/>
  <c r="AZ11" i="10" s="1"/>
  <c r="AD34" i="10"/>
  <c r="AD30" i="10"/>
  <c r="AE17" i="10"/>
  <c r="AE41" i="10" l="1"/>
  <c r="AE24" i="10"/>
  <c r="AF9" i="10"/>
  <c r="AF8" i="10"/>
  <c r="AF29" i="10" s="1"/>
  <c r="AG5" i="10"/>
  <c r="AF7" i="10"/>
  <c r="AF6" i="10"/>
  <c r="AF33"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l="1"/>
  <c r="AH5" i="10"/>
  <c r="AG7" i="10"/>
  <c r="AG19" i="10" s="1"/>
  <c r="AG8" i="10"/>
  <c r="AG20" i="10" s="1"/>
  <c r="AG9" i="10"/>
  <c r="AG21" i="10" s="1"/>
  <c r="AG6" i="10"/>
  <c r="AG18" i="10" s="1"/>
  <c r="AG41" i="10" s="1"/>
  <c r="BE12" i="10"/>
  <c r="BF12" i="10" s="1"/>
  <c r="AF32" i="10"/>
  <c r="AF28" i="10"/>
  <c r="AG15" i="10"/>
  <c r="BG13" i="10"/>
  <c r="BH13" i="10" s="1"/>
  <c r="AG33" i="10"/>
  <c r="AG29" i="10"/>
  <c r="AG24" i="10"/>
  <c r="AH16" i="10"/>
  <c r="AF34" i="10"/>
  <c r="AF30" i="10"/>
  <c r="AG17" i="10"/>
  <c r="AE31" i="10"/>
  <c r="AE27" i="10"/>
  <c r="AF14" i="10"/>
  <c r="AE22" i="10"/>
  <c r="BE11" i="10"/>
  <c r="BF11" i="10" s="1"/>
  <c r="BI10" i="10"/>
  <c r="BJ10" i="10" s="1"/>
  <c r="AI5" i="10" l="1"/>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N5" i="10"/>
  <c r="AL29" i="10"/>
  <c r="AL30" i="10"/>
  <c r="AL34" i="10"/>
  <c r="AM17" i="10"/>
  <c r="AM29" i="10"/>
  <c r="AM33"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O5" i="10" l="1"/>
  <c r="AN7" i="10"/>
  <c r="AN19" i="10" s="1"/>
  <c r="AN6" i="10"/>
  <c r="AN18" i="10" s="1"/>
  <c r="AN41" i="10" s="1"/>
  <c r="AN8" i="10"/>
  <c r="AN20" i="10" s="1"/>
  <c r="AN9" i="10"/>
  <c r="AN21" i="10" s="1"/>
  <c r="BY10" i="10"/>
  <c r="BZ10" i="10" s="1"/>
  <c r="AM28" i="10"/>
  <c r="AM32" i="10"/>
  <c r="AN15" i="10"/>
  <c r="BU11" i="10"/>
  <c r="BV11" i="10" s="1"/>
  <c r="BU12" i="10"/>
  <c r="BV12" i="10" s="1"/>
  <c r="AK42" i="10"/>
  <c r="AK43" i="10" s="1"/>
  <c r="AK44" i="10" s="1"/>
  <c r="AN33" i="10"/>
  <c r="AN29" i="10"/>
  <c r="AO16" i="10"/>
  <c r="AN24" i="10"/>
  <c r="BW13" i="10"/>
  <c r="BX13" i="10" s="1"/>
  <c r="AM34" i="10"/>
  <c r="AM30" i="10"/>
  <c r="AN17" i="10"/>
  <c r="AL31" i="10"/>
  <c r="AL27" i="10"/>
  <c r="AL42" i="10" s="1"/>
  <c r="AL43" i="10" s="1"/>
  <c r="AM14" i="10"/>
  <c r="AL44" i="10" l="1"/>
  <c r="AO9" i="10"/>
  <c r="AO8" i="10"/>
  <c r="AO33" i="10" s="1"/>
  <c r="AO7" i="10"/>
  <c r="AO6" i="10"/>
  <c r="AP5" i="10"/>
  <c r="BW11" i="10"/>
  <c r="BX11" i="10" s="1"/>
  <c r="CA10" i="10"/>
  <c r="CB10" i="10" s="1"/>
  <c r="AN28" i="10"/>
  <c r="AN32" i="10"/>
  <c r="AN23" i="10"/>
  <c r="AO15" i="10"/>
  <c r="AM31" i="10"/>
  <c r="AN14" i="10"/>
  <c r="AM27" i="10"/>
  <c r="AM42" i="10" s="1"/>
  <c r="AM43" i="10" s="1"/>
  <c r="AM44" i="10" s="1"/>
  <c r="AN34" i="10"/>
  <c r="AN30" i="10"/>
  <c r="AO17" i="10"/>
  <c r="AN25" i="10"/>
  <c r="BY13" i="10"/>
  <c r="BZ13" i="10" s="1"/>
  <c r="AO29" i="10"/>
  <c r="AP16" i="10"/>
  <c r="BW12" i="10"/>
  <c r="BX12" i="10" s="1"/>
  <c r="AQ5" i="10" l="1"/>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CC11" i="10"/>
  <c r="CD11" i="10" s="1"/>
  <c r="AS8" i="10" l="1"/>
  <c r="AS7" i="10"/>
  <c r="AS6" i="10"/>
  <c r="AS9" i="10"/>
  <c r="AT5" i="10"/>
  <c r="AR41" i="10"/>
  <c r="CE12" i="10"/>
  <c r="CF12" i="10" s="1"/>
  <c r="AR30" i="10"/>
  <c r="AR34" i="10"/>
  <c r="AR25" i="10"/>
  <c r="AS17" i="10"/>
  <c r="CG13" i="10"/>
  <c r="CH13" i="10" s="1"/>
  <c r="CI13" i="10" s="1"/>
  <c r="AQ31" i="10"/>
  <c r="AR14" i="10"/>
  <c r="AQ27" i="10"/>
  <c r="AQ42" i="10" s="1"/>
  <c r="AQ43" i="10" s="1"/>
  <c r="AR28" i="10"/>
  <c r="AR23" i="10"/>
  <c r="AS15" i="10"/>
  <c r="AR32" i="10"/>
  <c r="CE11" i="10"/>
  <c r="CF11" i="10" s="1"/>
  <c r="AS33" i="10"/>
  <c r="AS29" i="10"/>
  <c r="AT16" i="10"/>
  <c r="AP42" i="10"/>
  <c r="AP43" i="10" s="1"/>
  <c r="AP44" i="10" s="1"/>
  <c r="AT7" i="10" l="1"/>
  <c r="AT19" i="10" s="1"/>
  <c r="AT9" i="10"/>
  <c r="AT21" i="10" s="1"/>
  <c r="AU5" i="10"/>
  <c r="AT6" i="10"/>
  <c r="AT18" i="10" s="1"/>
  <c r="AT8" i="10"/>
  <c r="AT20" i="10" s="1"/>
  <c r="AQ44" i="10"/>
  <c r="CG11" i="10"/>
  <c r="CH11" i="10" s="1"/>
  <c r="CI11" i="10" s="1"/>
  <c r="AS32" i="10"/>
  <c r="AT15" i="10"/>
  <c r="AS28" i="10"/>
  <c r="AR31" i="10"/>
  <c r="AR27" i="10"/>
  <c r="AR22" i="10"/>
  <c r="AS14" i="10"/>
  <c r="AT33" i="10"/>
  <c r="AT29" i="10"/>
  <c r="AU16" i="10"/>
  <c r="AS30" i="10"/>
  <c r="AS34" i="10"/>
  <c r="AT17" i="10"/>
  <c r="CG12" i="10"/>
  <c r="CH12" i="10" s="1"/>
  <c r="CI12" i="10" s="1"/>
  <c r="AR42" i="10" l="1"/>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42" i="10" s="1"/>
  <c r="AT43" i="10" s="1"/>
  <c r="AT22" i="10"/>
  <c r="AU14" i="10"/>
  <c r="AV41" i="10" l="1"/>
  <c r="AT44"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33" i="10"/>
  <c r="BD29" i="10"/>
  <c r="BE16" i="10"/>
  <c r="BD24" i="10"/>
  <c r="BC34" i="10"/>
  <c r="BC30" i="10"/>
  <c r="BD17" i="10"/>
  <c r="BB31" i="10"/>
  <c r="BB27" i="10"/>
  <c r="BB42" i="10" s="1"/>
  <c r="BB43" i="10" s="1"/>
  <c r="BC14" i="10"/>
  <c r="BE9" i="10" l="1"/>
  <c r="BF5" i="10"/>
  <c r="BE8" i="10"/>
  <c r="BE33" i="10" s="1"/>
  <c r="BE7" i="10"/>
  <c r="BE6" i="10"/>
  <c r="BB44" i="10"/>
  <c r="BC31" i="10"/>
  <c r="BD14" i="10"/>
  <c r="BC27" i="10"/>
  <c r="BE29" i="10"/>
  <c r="BF16" i="10"/>
  <c r="BD28" i="10"/>
  <c r="BD23" i="10"/>
  <c r="BD32" i="10"/>
  <c r="BE15" i="10"/>
  <c r="BD34" i="10"/>
  <c r="BD30" i="10"/>
  <c r="BE17" i="10"/>
  <c r="BD25" i="10"/>
  <c r="BF9" i="10" l="1"/>
  <c r="BF21" i="10" s="1"/>
  <c r="BF7" i="10"/>
  <c r="BF19" i="10" s="1"/>
  <c r="BF8" i="10"/>
  <c r="BF20" i="10" s="1"/>
  <c r="BF6" i="10"/>
  <c r="BF18" i="10" s="1"/>
  <c r="BG5" i="10"/>
  <c r="BC42" i="10"/>
  <c r="BC43" i="10" s="1"/>
  <c r="BC44" i="10" s="1"/>
  <c r="BE32" i="10"/>
  <c r="BF15" i="10"/>
  <c r="BE28" i="10"/>
  <c r="BD27" i="10"/>
  <c r="BD22" i="10"/>
  <c r="BE14" i="10"/>
  <c r="BD31" i="10"/>
  <c r="BE30" i="10"/>
  <c r="BE34" i="10"/>
  <c r="BF17" i="10"/>
  <c r="BF29" i="10"/>
  <c r="BF33" i="10"/>
  <c r="BF24" i="10"/>
  <c r="BG16" i="10"/>
  <c r="BG8" i="10" l="1"/>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H29" i="10"/>
  <c r="BH24" i="10"/>
  <c r="BI16" i="10"/>
  <c r="BG32" i="10"/>
  <c r="BG28" i="10"/>
  <c r="BH15" i="10"/>
  <c r="BF31" i="10"/>
  <c r="BF27" i="10"/>
  <c r="BF22" i="10"/>
  <c r="BG14" i="10"/>
  <c r="BH33" i="10" l="1"/>
  <c r="BJ5" i="10"/>
  <c r="BI9" i="10"/>
  <c r="BI8" i="10"/>
  <c r="BI29" i="10" s="1"/>
  <c r="BI7" i="10"/>
  <c r="BI6" i="10"/>
  <c r="BH41" i="10"/>
  <c r="BI33" i="10"/>
  <c r="BJ16" i="10"/>
  <c r="BH30" i="10"/>
  <c r="BH34" i="10"/>
  <c r="BH25" i="10"/>
  <c r="BI17" i="10"/>
  <c r="BH28" i="10"/>
  <c r="BH23" i="10"/>
  <c r="BH32" i="10"/>
  <c r="BI15" i="10"/>
  <c r="BF42" i="10"/>
  <c r="BF43" i="10" s="1"/>
  <c r="BF44" i="10" s="1"/>
  <c r="BG31" i="10"/>
  <c r="BG27" i="10"/>
  <c r="BG42" i="10" s="1"/>
  <c r="BG43" i="10" s="1"/>
  <c r="BH14" i="10"/>
  <c r="BJ9" i="10" l="1"/>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K6" i="10"/>
  <c r="BK9" i="10"/>
  <c r="BK7" i="10"/>
  <c r="BK8" i="10"/>
  <c r="BK33" i="10" s="1"/>
  <c r="BL5" i="10"/>
  <c r="BK29" i="10"/>
  <c r="BL16" i="10"/>
  <c r="BH44"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N29" i="10"/>
  <c r="BN33" i="10"/>
  <c r="BO16" i="10"/>
  <c r="BM30" i="10"/>
  <c r="BM34" i="10"/>
  <c r="BN17" i="10"/>
  <c r="BL31" i="10"/>
  <c r="BL27" i="10"/>
  <c r="BL22" i="10"/>
  <c r="BM14" i="10"/>
  <c r="BN41" i="10" l="1"/>
  <c r="BN24" i="10"/>
  <c r="BP5" i="10"/>
  <c r="BO7" i="10"/>
  <c r="BO6" i="10"/>
  <c r="BO8" i="10"/>
  <c r="BO9" i="10"/>
  <c r="BN32" i="10"/>
  <c r="BN28" i="10"/>
  <c r="BN23" i="10"/>
  <c r="BO15" i="10"/>
  <c r="BN34" i="10"/>
  <c r="BN30" i="10"/>
  <c r="BN25" i="10"/>
  <c r="BO17" i="10"/>
  <c r="BM27" i="10"/>
  <c r="BM31" i="10"/>
  <c r="BN14" i="10"/>
  <c r="BL42" i="10"/>
  <c r="BL43" i="10" s="1"/>
  <c r="BL44" i="10" s="1"/>
  <c r="BO33" i="10"/>
  <c r="BO29" i="10"/>
  <c r="BP16" i="10"/>
  <c r="BP8" i="10" l="1"/>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T29" i="10"/>
  <c r="BT33" i="10"/>
  <c r="BT24" i="10"/>
  <c r="BU16" i="10"/>
  <c r="BR31" i="10"/>
  <c r="BR27" i="10"/>
  <c r="BS14" i="10"/>
  <c r="BT41" i="10" l="1"/>
  <c r="BU6" i="10"/>
  <c r="BU7" i="10"/>
  <c r="BU9" i="10"/>
  <c r="BU8" i="10"/>
  <c r="BV5" i="10"/>
  <c r="BS31" i="10"/>
  <c r="BS27" i="10"/>
  <c r="BS42" i="10" s="1"/>
  <c r="BS43" i="10" s="1"/>
  <c r="BT14" i="10"/>
  <c r="BT34" i="10"/>
  <c r="BT30" i="10"/>
  <c r="BT25" i="10"/>
  <c r="BU17" i="10"/>
  <c r="BT32" i="10"/>
  <c r="BT28" i="10"/>
  <c r="BT23" i="10"/>
  <c r="BU15" i="10"/>
  <c r="BU33" i="10"/>
  <c r="BU29" i="10"/>
  <c r="BV16" i="10"/>
  <c r="BR42" i="10"/>
  <c r="BR43" i="10" s="1"/>
  <c r="BR44" i="10" s="1"/>
  <c r="BS44" i="10" s="1"/>
  <c r="BV8" i="10" l="1"/>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6" i="10"/>
  <c r="BW9" i="10"/>
  <c r="BX5" i="10"/>
  <c r="BW7" i="10"/>
  <c r="BU27" i="10"/>
  <c r="BU42" i="10" s="1"/>
  <c r="BU43" i="10" s="1"/>
  <c r="BU44" i="10" s="1"/>
  <c r="BV14" i="10"/>
  <c r="BU31" i="10"/>
  <c r="BV34" i="10"/>
  <c r="BV30" i="10"/>
  <c r="BV25" i="10"/>
  <c r="BW17" i="10"/>
  <c r="BW33" i="10"/>
  <c r="BW29" i="10"/>
  <c r="BX16" i="10"/>
  <c r="BV32" i="10"/>
  <c r="BV23" i="10"/>
  <c r="BV28" i="10"/>
  <c r="BW15" i="10"/>
  <c r="BY5" i="10" l="1"/>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Z5" i="10"/>
  <c r="BX30" i="10"/>
  <c r="BX34" i="10"/>
  <c r="BX25" i="10"/>
  <c r="BY17" i="10"/>
  <c r="BW31" i="10"/>
  <c r="BW27" i="10"/>
  <c r="BX14" i="10"/>
  <c r="BX32" i="10"/>
  <c r="BX28" i="10"/>
  <c r="BX23" i="10"/>
  <c r="BY15" i="10"/>
  <c r="BY33" i="10"/>
  <c r="BY29" i="10"/>
  <c r="BZ16" i="10"/>
  <c r="CA5" i="10" l="1"/>
  <c r="BZ6" i="10"/>
  <c r="BZ18" i="10" s="1"/>
  <c r="BZ41"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CA6" i="10" l="1"/>
  <c r="CB5" i="10"/>
  <c r="CA7" i="10"/>
  <c r="CA9" i="10"/>
  <c r="CA8" i="10"/>
  <c r="BX44" i="10"/>
  <c r="BZ29" i="10"/>
  <c r="BZ32" i="10"/>
  <c r="BZ28" i="10"/>
  <c r="BZ23" i="10"/>
  <c r="CA15" i="10"/>
  <c r="BY27" i="10"/>
  <c r="BY31" i="10"/>
  <c r="BZ14" i="10"/>
  <c r="CA29" i="10"/>
  <c r="CA33"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c r="CB41" i="10" l="1"/>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D44" i="10" s="1"/>
  <c r="CF33" i="10"/>
  <c r="CF24" i="10"/>
  <c r="CF29" i="10"/>
  <c r="CG16" i="10"/>
  <c r="CE34" i="10"/>
  <c r="CE30" i="10"/>
  <c r="CF17" i="10"/>
  <c r="CE32" i="10"/>
  <c r="CE28" i="10"/>
  <c r="CF15" i="10"/>
  <c r="CG7" i="10" l="1"/>
  <c r="CG6" i="10"/>
  <c r="CH5" i="10"/>
  <c r="CG9" i="10"/>
  <c r="CG8" i="10"/>
  <c r="CF32" i="10"/>
  <c r="CF28" i="10"/>
  <c r="CF23" i="10"/>
  <c r="CG15" i="10"/>
  <c r="CF30" i="10"/>
  <c r="CF34" i="10"/>
  <c r="CF25" i="10"/>
  <c r="CG17" i="10"/>
  <c r="CE31" i="10"/>
  <c r="CE27" i="10"/>
  <c r="CE42" i="10" s="1"/>
  <c r="CE43" i="10" s="1"/>
  <c r="CE44" i="10" s="1"/>
  <c r="CF14" i="10"/>
  <c r="CG33" i="10"/>
  <c r="CG29" i="10"/>
  <c r="CH16" i="10"/>
  <c r="CH8" i="10" l="1"/>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 r="C9" i="5" l="1"/>
  <c r="C1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<sst xmlns="http://schemas.openxmlformats.org/spreadsheetml/2006/main" count="1684" uniqueCount="1171">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</sst>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6"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9">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5" fillId="0" borderId="0" xfId="0" applyNumberFormat="1" applyFont="1" applyAlignment="1">
      <alignment wrapText="1"/>
    </xf>
    <xf numFmtId="164" fontId="11" fillId="0" borderId="1" xfId="0" applyNumberFormat="1" applyFont="1" applyBorder="1" applyAlignment="1">
      <alignment wrapText="1"/>
    </xf>
    <xf numFmtId="164" fontId="45"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6">
        <v>0.34</v>
      </c>
      <c r="B1" s="267"/>
      <c r="C1" s="266">
        <v>0.245</v>
      </c>
      <c r="D1" s="267"/>
      <c r="E1" s="266">
        <v>0.125</v>
      </c>
      <c r="F1" s="267"/>
      <c r="G1" s="266">
        <v>0.29099999999999998</v>
      </c>
      <c r="H1" s="267"/>
      <c r="I1" s="266">
        <v>0.19</v>
      </c>
      <c r="J1" s="267"/>
      <c r="L1" s="266">
        <v>0.34</v>
      </c>
      <c r="M1" s="267"/>
      <c r="N1" s="266">
        <v>0.245</v>
      </c>
      <c r="O1" s="267"/>
      <c r="P1" s="266">
        <v>0.125</v>
      </c>
      <c r="Q1" s="267"/>
      <c r="R1" s="266">
        <f>0.291*86/100</f>
        <v>0.25025999999999998</v>
      </c>
      <c r="S1" s="267"/>
      <c r="T1" s="266">
        <v>0.19</v>
      </c>
      <c r="U1" s="267"/>
      <c r="W1" s="265" t="s">
        <v>232</v>
      </c>
      <c r="X1" s="265"/>
      <c r="AC1" s="265" t="s">
        <v>233</v>
      </c>
      <c r="AD1" s="265"/>
    </row>
    <row r="2" spans="1:44" ht="18.75" x14ac:dyDescent="0.3">
      <c r="A2" s="262" t="s">
        <v>234</v>
      </c>
      <c r="B2" s="262"/>
      <c r="C2" s="262" t="s">
        <v>235</v>
      </c>
      <c r="D2" s="262"/>
      <c r="E2" s="262" t="s">
        <v>236</v>
      </c>
      <c r="F2" s="262"/>
      <c r="G2" s="262" t="s">
        <v>237</v>
      </c>
      <c r="H2" s="262"/>
      <c r="I2" s="262" t="s">
        <v>238</v>
      </c>
      <c r="J2" s="262"/>
      <c r="L2" s="262" t="s">
        <v>234</v>
      </c>
      <c r="M2" s="262"/>
      <c r="N2" s="262" t="s">
        <v>235</v>
      </c>
      <c r="O2" s="262"/>
      <c r="P2" s="262" t="s">
        <v>236</v>
      </c>
      <c r="Q2" s="262"/>
      <c r="R2" s="262" t="s">
        <v>237</v>
      </c>
      <c r="S2" s="262"/>
      <c r="T2" s="262" t="s">
        <v>238</v>
      </c>
      <c r="U2" s="262"/>
    </row>
    <row r="3" spans="1:44" ht="19.5" thickBot="1" x14ac:dyDescent="0.35">
      <c r="A3" s="79" t="s">
        <v>239</v>
      </c>
      <c r="B3" s="79" t="s">
        <v>240</v>
      </c>
      <c r="C3" s="263"/>
      <c r="D3" s="264"/>
      <c r="E3" s="263"/>
      <c r="F3" s="264"/>
      <c r="G3" s="79" t="s">
        <v>239</v>
      </c>
      <c r="H3" s="79" t="s">
        <v>240</v>
      </c>
      <c r="I3" s="263"/>
      <c r="J3" s="264"/>
      <c r="L3" s="79" t="s">
        <v>239</v>
      </c>
      <c r="M3" s="79" t="s">
        <v>240</v>
      </c>
      <c r="N3" s="263"/>
      <c r="O3" s="264"/>
      <c r="P3" s="263"/>
      <c r="Q3" s="264"/>
      <c r="R3" s="79" t="s">
        <v>239</v>
      </c>
      <c r="S3" s="79" t="s">
        <v>240</v>
      </c>
      <c r="T3" s="263"/>
      <c r="U3" s="264"/>
      <c r="W3" t="s">
        <v>241</v>
      </c>
      <c r="AC3" t="s">
        <v>242</v>
      </c>
    </row>
    <row r="4" spans="1:44" x14ac:dyDescent="0.25">
      <c r="A4" s="256">
        <v>0.64709000000000005</v>
      </c>
      <c r="B4" s="256"/>
      <c r="C4" s="256">
        <v>0.97192999999999996</v>
      </c>
      <c r="D4" s="256"/>
      <c r="E4" s="81"/>
      <c r="F4" s="81"/>
      <c r="G4" s="81"/>
      <c r="H4" s="81"/>
      <c r="I4" s="81"/>
      <c r="J4" s="82"/>
      <c r="K4" s="80" t="s">
        <v>243</v>
      </c>
      <c r="L4" s="256">
        <v>0.64709000000000005</v>
      </c>
      <c r="M4" s="256"/>
      <c r="N4" s="256">
        <v>0.97192999999999996</v>
      </c>
      <c r="O4" s="256"/>
      <c r="P4" s="81"/>
      <c r="Q4" s="81"/>
      <c r="R4" s="81"/>
      <c r="S4" s="81"/>
      <c r="T4" s="81"/>
      <c r="U4" s="82"/>
      <c r="W4" t="s">
        <v>244</v>
      </c>
      <c r="AC4" t="s">
        <v>245</v>
      </c>
      <c r="AR4">
        <v>105</v>
      </c>
    </row>
    <row r="5" spans="1:44" ht="15.75" thickBot="1" x14ac:dyDescent="0.3">
      <c r="A5" s="261">
        <v>0.26545000000000002</v>
      </c>
      <c r="B5" s="261"/>
      <c r="C5" s="261">
        <v>0.39895999999999998</v>
      </c>
      <c r="D5" s="261"/>
      <c r="E5" s="85"/>
      <c r="F5" s="85"/>
      <c r="G5" s="85"/>
      <c r="H5" s="85"/>
      <c r="I5" s="85"/>
      <c r="J5" s="86"/>
      <c r="K5" s="84" t="s">
        <v>246</v>
      </c>
      <c r="L5" s="261">
        <v>0.26545000000000002</v>
      </c>
      <c r="M5" s="261"/>
      <c r="N5" s="261">
        <v>0.39895999999999998</v>
      </c>
      <c r="O5" s="261"/>
      <c r="P5" s="85"/>
      <c r="Q5" s="85"/>
      <c r="R5" s="85"/>
      <c r="S5" s="85"/>
      <c r="T5" s="85"/>
      <c r="U5" s="86"/>
      <c r="W5" t="s">
        <v>247</v>
      </c>
      <c r="AC5" t="s">
        <v>247</v>
      </c>
      <c r="AR5">
        <v>120</v>
      </c>
    </row>
    <row r="6" spans="1:44" x14ac:dyDescent="0.25">
      <c r="A6" s="81">
        <v>0.50017999999999996</v>
      </c>
      <c r="B6" s="81">
        <v>0.25008999999999998</v>
      </c>
      <c r="C6" s="256">
        <v>1</v>
      </c>
      <c r="D6" s="256"/>
      <c r="E6" s="81"/>
      <c r="F6" s="81"/>
      <c r="G6" s="81"/>
      <c r="H6" s="81"/>
      <c r="I6" s="81"/>
      <c r="J6" s="82"/>
      <c r="K6" s="80" t="s">
        <v>248</v>
      </c>
      <c r="L6" s="81">
        <v>0.50017999999999996</v>
      </c>
      <c r="M6" s="81">
        <v>0.25008999999999998</v>
      </c>
      <c r="N6" s="256">
        <v>1</v>
      </c>
      <c r="O6" s="256"/>
      <c r="P6" s="81"/>
      <c r="Q6" s="81"/>
      <c r="R6" s="81"/>
      <c r="S6" s="81"/>
      <c r="T6" s="81"/>
      <c r="U6" s="82"/>
    </row>
    <row r="7" spans="1:44" ht="15.75" thickBot="1" x14ac:dyDescent="0.3">
      <c r="A7" s="85"/>
      <c r="B7" s="85"/>
      <c r="C7" s="85"/>
      <c r="D7" s="85"/>
      <c r="E7" s="261">
        <v>0.27488000000000001</v>
      </c>
      <c r="F7" s="261"/>
      <c r="G7" s="85"/>
      <c r="H7" s="85"/>
      <c r="I7" s="85"/>
      <c r="J7" s="86"/>
      <c r="K7" s="84" t="s">
        <v>249</v>
      </c>
      <c r="L7" s="85"/>
      <c r="M7" s="85"/>
      <c r="N7" s="85"/>
      <c r="O7" s="85"/>
      <c r="P7" s="261">
        <v>0.27488000000000001</v>
      </c>
      <c r="Q7" s="261"/>
      <c r="R7" s="85"/>
      <c r="S7" s="85"/>
      <c r="T7" s="85"/>
      <c r="U7" s="86"/>
      <c r="W7" t="s">
        <v>250</v>
      </c>
      <c r="AC7" t="s">
        <v>371</v>
      </c>
    </row>
    <row r="8" spans="1:44" x14ac:dyDescent="0.25">
      <c r="A8" s="81">
        <v>0.35504999999999998</v>
      </c>
      <c r="B8" s="81">
        <v>0.17752000000000001</v>
      </c>
      <c r="C8" s="256">
        <v>0.72296000000000005</v>
      </c>
      <c r="D8" s="256"/>
      <c r="E8" s="81"/>
      <c r="F8" s="81"/>
      <c r="G8" s="81"/>
      <c r="H8" s="81"/>
      <c r="I8" s="81"/>
      <c r="J8" s="82"/>
      <c r="K8" s="80" t="s">
        <v>252</v>
      </c>
      <c r="L8" s="81">
        <v>0.35504999999999998</v>
      </c>
      <c r="M8" s="81">
        <v>0.17752000000000001</v>
      </c>
      <c r="N8" s="256">
        <v>0.72296000000000005</v>
      </c>
      <c r="O8" s="256"/>
      <c r="P8" s="81"/>
      <c r="Q8" s="81"/>
      <c r="R8" s="81"/>
      <c r="S8" s="81"/>
      <c r="T8" s="81"/>
      <c r="U8" s="82"/>
      <c r="W8" t="s">
        <v>253</v>
      </c>
    </row>
    <row r="9" spans="1:44" ht="15.75" thickBot="1" x14ac:dyDescent="0.3">
      <c r="A9" s="85"/>
      <c r="B9" s="85"/>
      <c r="C9" s="85"/>
      <c r="D9" s="85"/>
      <c r="E9" s="261">
        <v>0.36337000000000003</v>
      </c>
      <c r="F9" s="261"/>
      <c r="G9" s="85"/>
      <c r="H9" s="85"/>
      <c r="I9" s="85"/>
      <c r="J9" s="86"/>
      <c r="K9" s="84" t="s">
        <v>254</v>
      </c>
      <c r="L9" s="85"/>
      <c r="M9" s="85"/>
      <c r="N9" s="85"/>
      <c r="O9" s="85"/>
      <c r="P9" s="261">
        <f>36.337%*1.21</f>
        <v>0.4396777</v>
      </c>
      <c r="Q9" s="261"/>
      <c r="R9" s="85"/>
      <c r="S9" s="85"/>
      <c r="T9" s="85"/>
      <c r="U9" s="86"/>
      <c r="AC9" t="s">
        <v>372</v>
      </c>
    </row>
    <row r="10" spans="1:44" x14ac:dyDescent="0.25">
      <c r="A10" s="81">
        <v>0.65615999999999997</v>
      </c>
      <c r="B10" s="81"/>
      <c r="C10" s="256">
        <v>0.78437000000000001</v>
      </c>
      <c r="D10" s="256"/>
      <c r="E10" s="81"/>
      <c r="F10" s="81"/>
      <c r="G10" s="81"/>
      <c r="H10" s="81"/>
      <c r="I10" s="81"/>
      <c r="J10" s="82"/>
      <c r="K10" s="80" t="s">
        <v>255</v>
      </c>
      <c r="L10" s="81">
        <f>65.616%*1.06</f>
        <v>0.69552959999999997</v>
      </c>
      <c r="M10" s="81"/>
      <c r="N10" s="256">
        <f>78.437%*(1-0.09)</f>
        <v>0.71377670000000004</v>
      </c>
      <c r="O10" s="256"/>
      <c r="P10" s="81"/>
      <c r="Q10" s="81"/>
      <c r="R10" s="81"/>
      <c r="S10" s="81"/>
      <c r="T10" s="81"/>
      <c r="U10" s="82"/>
      <c r="W10" t="s">
        <v>373</v>
      </c>
    </row>
    <row r="11" spans="1:44" x14ac:dyDescent="0.25">
      <c r="A11" s="88"/>
      <c r="B11" s="88"/>
      <c r="C11" s="88"/>
      <c r="D11" s="88"/>
      <c r="E11" s="260">
        <v>0.1464</v>
      </c>
      <c r="F11" s="260"/>
      <c r="G11" s="88"/>
      <c r="H11" s="88"/>
      <c r="I11" s="88"/>
      <c r="J11" s="89"/>
      <c r="K11" s="87" t="s">
        <v>257</v>
      </c>
      <c r="L11" s="88"/>
      <c r="M11" s="88"/>
      <c r="N11" s="88"/>
      <c r="O11" s="88"/>
      <c r="P11" s="260">
        <v>0.1464</v>
      </c>
      <c r="Q11" s="260"/>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6">
        <v>0.42514999999999997</v>
      </c>
      <c r="B13" s="256"/>
      <c r="C13" s="256">
        <v>0.85</v>
      </c>
      <c r="D13" s="256"/>
      <c r="E13" s="81"/>
      <c r="F13" s="81"/>
      <c r="G13" s="81"/>
      <c r="H13" s="81"/>
      <c r="I13" s="81"/>
      <c r="J13" s="82"/>
      <c r="K13" s="80" t="s">
        <v>260</v>
      </c>
      <c r="L13" s="256">
        <v>0.42514999999999997</v>
      </c>
      <c r="M13" s="256"/>
      <c r="N13" s="256">
        <v>0.85</v>
      </c>
      <c r="O13" s="256"/>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61">
        <v>0.23365</v>
      </c>
      <c r="F14" s="261"/>
      <c r="G14" s="85"/>
      <c r="H14" s="85"/>
      <c r="I14" s="85"/>
      <c r="J14" s="86"/>
      <c r="K14" s="84" t="s">
        <v>263</v>
      </c>
      <c r="L14" s="85"/>
      <c r="M14" s="85"/>
      <c r="N14" s="85"/>
      <c r="O14" s="85"/>
      <c r="P14" s="261">
        <v>0.23365</v>
      </c>
      <c r="Q14" s="26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6">
        <v>0.51382000000000005</v>
      </c>
      <c r="D15" s="256"/>
      <c r="E15" s="81"/>
      <c r="F15" s="81"/>
      <c r="G15" s="81"/>
      <c r="H15" s="81"/>
      <c r="I15" s="81"/>
      <c r="J15" s="82"/>
      <c r="K15" s="80" t="s">
        <v>265</v>
      </c>
      <c r="L15" s="81">
        <v>1</v>
      </c>
      <c r="M15" s="92"/>
      <c r="N15" s="256">
        <v>0.51382000000000005</v>
      </c>
      <c r="O15" s="256"/>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60">
        <v>4.3869999999999999E-2</v>
      </c>
      <c r="F16" s="260"/>
      <c r="G16" s="88"/>
      <c r="H16" s="88"/>
      <c r="I16" s="88"/>
      <c r="J16" s="89"/>
      <c r="K16" s="87" t="s">
        <v>267</v>
      </c>
      <c r="L16" s="88"/>
      <c r="M16" s="88"/>
      <c r="N16" s="88"/>
      <c r="O16" s="88"/>
      <c r="P16" s="260">
        <v>4.3869999999999999E-2</v>
      </c>
      <c r="Q16" s="260"/>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6">
        <v>0.46146999999999999</v>
      </c>
      <c r="D18" s="256"/>
      <c r="E18" s="81"/>
      <c r="F18" s="81"/>
      <c r="G18" s="81"/>
      <c r="H18" s="81"/>
      <c r="I18" s="81"/>
      <c r="J18" s="82"/>
      <c r="K18" s="80" t="s">
        <v>271</v>
      </c>
      <c r="L18" s="81">
        <v>0.91232999999999997</v>
      </c>
      <c r="M18" s="92"/>
      <c r="N18" s="256">
        <f>46.147%*(1-0.08)</f>
        <v>0.4245524</v>
      </c>
      <c r="O18" s="256"/>
      <c r="P18" s="81"/>
      <c r="Q18" s="81"/>
      <c r="R18" s="81"/>
      <c r="S18" s="81"/>
      <c r="T18" s="81"/>
      <c r="U18" s="82"/>
      <c r="W18" t="s">
        <v>391</v>
      </c>
      <c r="AC18" t="s">
        <v>392</v>
      </c>
    </row>
    <row r="19" spans="1:39" x14ac:dyDescent="0.25">
      <c r="A19" s="88"/>
      <c r="B19" s="88"/>
      <c r="C19" s="88"/>
      <c r="D19" s="88"/>
      <c r="E19" s="260">
        <v>0.15035999999999999</v>
      </c>
      <c r="F19" s="260"/>
      <c r="G19" s="88"/>
      <c r="H19" s="88"/>
      <c r="I19" s="88"/>
      <c r="J19" s="89"/>
      <c r="K19" s="87" t="s">
        <v>273</v>
      </c>
      <c r="L19" s="88"/>
      <c r="M19" s="88"/>
      <c r="N19" s="88"/>
      <c r="O19" s="88"/>
      <c r="P19" s="260">
        <v>0.15035999999999999</v>
      </c>
      <c r="Q19" s="260"/>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6">
        <v>0.38878000000000001</v>
      </c>
      <c r="D21" s="256"/>
      <c r="E21" s="81"/>
      <c r="F21" s="81"/>
      <c r="G21" s="81"/>
      <c r="H21" s="81"/>
      <c r="I21" s="81"/>
      <c r="J21" s="82"/>
      <c r="K21" s="80" t="s">
        <v>277</v>
      </c>
      <c r="L21" s="81">
        <v>0.69059999999999999</v>
      </c>
      <c r="M21" s="92"/>
      <c r="N21" s="256">
        <v>0.38878000000000001</v>
      </c>
      <c r="O21" s="256"/>
      <c r="P21" s="81"/>
      <c r="Q21" s="81"/>
      <c r="R21" s="81"/>
      <c r="S21" s="81"/>
      <c r="T21" s="81"/>
      <c r="U21" s="82"/>
      <c r="W21" t="s">
        <v>397</v>
      </c>
      <c r="AC21" t="s">
        <v>398</v>
      </c>
      <c r="AI21" t="s">
        <v>399</v>
      </c>
    </row>
    <row r="22" spans="1:39" x14ac:dyDescent="0.25">
      <c r="A22" s="88"/>
      <c r="B22" s="88"/>
      <c r="C22" s="88"/>
      <c r="D22" s="88"/>
      <c r="E22" s="260">
        <v>0.2099</v>
      </c>
      <c r="F22" s="260"/>
      <c r="G22" s="88"/>
      <c r="H22" s="88"/>
      <c r="I22" s="88"/>
      <c r="J22" s="89"/>
      <c r="K22" s="87" t="s">
        <v>279</v>
      </c>
      <c r="L22" s="88"/>
      <c r="M22" s="88"/>
      <c r="N22" s="88"/>
      <c r="O22" s="88"/>
      <c r="P22" s="260">
        <v>0.2099</v>
      </c>
      <c r="Q22" s="260"/>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6">
        <v>0.70006000000000002</v>
      </c>
      <c r="D24" s="256"/>
      <c r="E24" s="81"/>
      <c r="F24" s="81"/>
      <c r="G24" s="81"/>
      <c r="H24" s="81"/>
      <c r="I24" s="81"/>
      <c r="J24" s="82"/>
      <c r="K24" s="80" t="s">
        <v>284</v>
      </c>
      <c r="L24" s="81">
        <v>0.68315000000000003</v>
      </c>
      <c r="M24" s="92"/>
      <c r="N24" s="256">
        <v>0.70006000000000002</v>
      </c>
      <c r="O24" s="256"/>
      <c r="P24" s="81"/>
      <c r="Q24" s="81"/>
      <c r="R24" s="81"/>
      <c r="S24" s="81"/>
      <c r="T24" s="81"/>
      <c r="U24" s="82"/>
      <c r="W24" t="s">
        <v>406</v>
      </c>
      <c r="AC24" t="s">
        <v>407</v>
      </c>
      <c r="AI24" s="1" t="s">
        <v>408</v>
      </c>
      <c r="AK24" s="76"/>
      <c r="AL24" s="76"/>
      <c r="AM24" s="76"/>
    </row>
    <row r="25" spans="1:39" x14ac:dyDescent="0.25">
      <c r="A25" s="88"/>
      <c r="B25" s="88"/>
      <c r="C25" s="88"/>
      <c r="D25" s="88"/>
      <c r="E25" s="260">
        <v>0.152</v>
      </c>
      <c r="F25" s="260"/>
      <c r="G25" s="88"/>
      <c r="H25" s="88"/>
      <c r="I25" s="88"/>
      <c r="J25" s="89"/>
      <c r="K25" s="87" t="s">
        <v>287</v>
      </c>
      <c r="L25" s="88"/>
      <c r="M25" s="88"/>
      <c r="N25" s="88"/>
      <c r="O25" s="88"/>
      <c r="P25" s="260">
        <v>0.152</v>
      </c>
      <c r="Q25" s="260"/>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6">
        <v>0.42459999999999998</v>
      </c>
      <c r="D27" s="256"/>
      <c r="E27" s="81"/>
      <c r="F27" s="81"/>
      <c r="G27" s="81"/>
      <c r="H27" s="81"/>
      <c r="I27" s="249"/>
      <c r="J27" s="251"/>
      <c r="K27" s="80" t="s">
        <v>292</v>
      </c>
      <c r="L27" s="81">
        <v>0.18545</v>
      </c>
      <c r="M27" s="81">
        <v>9.2719999999999997E-2</v>
      </c>
      <c r="N27" s="256">
        <v>0.42459999999999998</v>
      </c>
      <c r="O27" s="256"/>
      <c r="P27" s="81"/>
      <c r="Q27" s="81"/>
      <c r="R27" s="81"/>
      <c r="S27" s="81"/>
      <c r="T27" s="249"/>
      <c r="U27" s="251"/>
      <c r="W27" t="s">
        <v>415</v>
      </c>
      <c r="AC27" t="s">
        <v>416</v>
      </c>
      <c r="AI27" s="1" t="s">
        <v>417</v>
      </c>
    </row>
    <row r="28" spans="1:39" x14ac:dyDescent="0.25">
      <c r="A28" s="88"/>
      <c r="B28" s="88"/>
      <c r="C28" s="88"/>
      <c r="D28" s="88"/>
      <c r="E28" s="260">
        <v>1</v>
      </c>
      <c r="F28" s="260"/>
      <c r="G28" s="88"/>
      <c r="H28" s="88"/>
      <c r="I28" s="252"/>
      <c r="J28" s="253"/>
      <c r="K28" s="87" t="s">
        <v>295</v>
      </c>
      <c r="L28" s="88"/>
      <c r="M28" s="88"/>
      <c r="N28" s="88"/>
      <c r="O28" s="88"/>
      <c r="P28" s="260">
        <v>1</v>
      </c>
      <c r="Q28" s="260"/>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4">
        <v>0.21</v>
      </c>
      <c r="U29" s="255"/>
      <c r="W29" t="s">
        <v>420</v>
      </c>
      <c r="AC29" t="s">
        <v>421</v>
      </c>
    </row>
    <row r="30" spans="1:39" ht="15.75" thickBot="1" x14ac:dyDescent="0.3">
      <c r="A30" s="85"/>
      <c r="B30" s="85"/>
      <c r="C30" s="85"/>
      <c r="D30" s="85"/>
      <c r="E30" s="90"/>
      <c r="F30" s="90"/>
      <c r="G30" s="85">
        <v>0.24451999999999999</v>
      </c>
      <c r="H30" s="85">
        <v>0.1226</v>
      </c>
      <c r="I30" s="254">
        <v>0.34044000000000002</v>
      </c>
      <c r="J30" s="255"/>
      <c r="K30" s="84" t="s">
        <v>298</v>
      </c>
      <c r="L30" s="85"/>
      <c r="M30" s="85"/>
      <c r="N30" s="85"/>
      <c r="O30" s="85"/>
      <c r="P30" s="90"/>
      <c r="Q30" s="90"/>
      <c r="R30" s="85">
        <v>0.2843255813953488</v>
      </c>
      <c r="S30" s="85">
        <v>0.14255813953488372</v>
      </c>
      <c r="T30" s="254">
        <f>34.044%*1.05</f>
        <v>0.357462</v>
      </c>
      <c r="U30" s="255"/>
      <c r="W30" t="s">
        <v>422</v>
      </c>
      <c r="AC30" t="s">
        <v>423</v>
      </c>
      <c r="AJ30" s="125" t="s">
        <v>424</v>
      </c>
      <c r="AK30" s="125" t="s">
        <v>425</v>
      </c>
    </row>
    <row r="31" spans="1:39" x14ac:dyDescent="0.25">
      <c r="A31" s="81">
        <v>0.27438000000000001</v>
      </c>
      <c r="B31" s="81">
        <v>0.13719000000000001</v>
      </c>
      <c r="C31" s="256">
        <v>0.62792999999999999</v>
      </c>
      <c r="D31" s="256"/>
      <c r="E31" s="81"/>
      <c r="F31" s="81"/>
      <c r="G31" s="81"/>
      <c r="H31" s="81"/>
      <c r="I31" s="249"/>
      <c r="J31" s="251"/>
      <c r="K31" s="80" t="s">
        <v>300</v>
      </c>
      <c r="L31" s="81">
        <v>0.27438000000000001</v>
      </c>
      <c r="M31" s="81">
        <v>0.13719000000000001</v>
      </c>
      <c r="N31" s="256">
        <v>0.62792999999999999</v>
      </c>
      <c r="O31" s="256"/>
      <c r="P31" s="81"/>
      <c r="Q31" s="81"/>
      <c r="R31" s="81"/>
      <c r="S31" s="81"/>
      <c r="T31" s="249"/>
      <c r="U31" s="251"/>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4">
        <v>0.12</v>
      </c>
      <c r="U32" s="255"/>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4">
        <v>0.23748</v>
      </c>
      <c r="J33" s="255"/>
      <c r="K33" s="84" t="s">
        <v>303</v>
      </c>
      <c r="L33" s="85"/>
      <c r="M33" s="85"/>
      <c r="N33" s="90"/>
      <c r="O33" s="90"/>
      <c r="P33" s="85"/>
      <c r="Q33" s="85"/>
      <c r="R33" s="85">
        <v>0.13906976744186045</v>
      </c>
      <c r="S33" s="85">
        <v>6.8837209302325592E-2</v>
      </c>
      <c r="T33" s="254">
        <f>23.748%*0.8</f>
        <v>0.18998400000000004</v>
      </c>
      <c r="U33" s="255"/>
      <c r="W33" t="s">
        <v>434</v>
      </c>
      <c r="AC33" t="s">
        <v>435</v>
      </c>
      <c r="AJ33" s="125" t="s">
        <v>436</v>
      </c>
      <c r="AK33" s="125" t="s">
        <v>437</v>
      </c>
    </row>
    <row r="34" spans="1:37" x14ac:dyDescent="0.25">
      <c r="A34" s="81">
        <v>0.11212</v>
      </c>
      <c r="B34" s="81">
        <v>5.6059999999999999E-2</v>
      </c>
      <c r="C34" s="256">
        <v>0.23462</v>
      </c>
      <c r="D34" s="256"/>
      <c r="E34" s="81"/>
      <c r="F34" s="81"/>
      <c r="G34" s="81"/>
      <c r="H34" s="81"/>
      <c r="I34" s="249"/>
      <c r="J34" s="251"/>
      <c r="K34" s="80" t="s">
        <v>305</v>
      </c>
      <c r="L34" s="81">
        <f>11.212%*0.75</f>
        <v>8.4089999999999998E-2</v>
      </c>
      <c r="M34" s="81">
        <f>5.606%*0.75</f>
        <v>4.2044999999999999E-2</v>
      </c>
      <c r="N34" s="256">
        <f>23.462%*0.75</f>
        <v>0.17596499999999998</v>
      </c>
      <c r="O34" s="256"/>
      <c r="P34" s="81"/>
      <c r="Q34" s="81"/>
      <c r="R34" s="81"/>
      <c r="S34" s="81"/>
      <c r="T34" s="249"/>
      <c r="U34" s="251"/>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4">
        <v>0.31</v>
      </c>
      <c r="U35" s="255"/>
      <c r="W35" t="s">
        <v>442</v>
      </c>
      <c r="AC35" t="s">
        <v>443</v>
      </c>
    </row>
    <row r="36" spans="1:37" ht="15.75" thickBot="1" x14ac:dyDescent="0.3">
      <c r="A36" s="85"/>
      <c r="B36" s="85"/>
      <c r="C36" s="90"/>
      <c r="D36" s="90"/>
      <c r="E36" s="85"/>
      <c r="F36" s="85"/>
      <c r="G36" s="85">
        <v>0.23788000000000001</v>
      </c>
      <c r="H36" s="85">
        <v>0.11894</v>
      </c>
      <c r="I36" s="254">
        <v>0.50244</v>
      </c>
      <c r="J36" s="255"/>
      <c r="K36" s="84" t="s">
        <v>307</v>
      </c>
      <c r="L36" s="85"/>
      <c r="M36" s="85"/>
      <c r="N36" s="90"/>
      <c r="O36" s="90"/>
      <c r="P36" s="85"/>
      <c r="Q36" s="85"/>
      <c r="R36" s="85">
        <v>0.2766046511627907</v>
      </c>
      <c r="S36" s="85">
        <v>0.13830232558139535</v>
      </c>
      <c r="T36" s="254">
        <f>50.244%*1.05</f>
        <v>0.52756199999999998</v>
      </c>
      <c r="U36" s="255"/>
      <c r="AC36" t="s">
        <v>444</v>
      </c>
    </row>
    <row r="37" spans="1:37" ht="19.5" thickBot="1" x14ac:dyDescent="0.35">
      <c r="A37" s="94"/>
      <c r="B37" s="94"/>
      <c r="C37" s="94"/>
      <c r="D37" s="94"/>
      <c r="E37" s="257">
        <v>0.94696999999999998</v>
      </c>
      <c r="F37" s="257"/>
      <c r="G37" s="94"/>
      <c r="H37" s="94"/>
      <c r="I37" s="258"/>
      <c r="J37" s="259"/>
      <c r="K37" s="93" t="s">
        <v>309</v>
      </c>
      <c r="L37" s="94"/>
      <c r="M37" s="94"/>
      <c r="N37" s="94"/>
      <c r="O37" s="94"/>
      <c r="P37" s="257">
        <v>0.94696999999999998</v>
      </c>
      <c r="Q37" s="257"/>
      <c r="R37" s="94"/>
      <c r="S37" s="94"/>
      <c r="T37" s="258"/>
      <c r="U37" s="259"/>
      <c r="W37" s="265" t="s">
        <v>261</v>
      </c>
      <c r="X37" s="265"/>
      <c r="AC37" t="s">
        <v>445</v>
      </c>
    </row>
    <row r="38" spans="1:37" x14ac:dyDescent="0.25">
      <c r="A38" s="256">
        <v>0.15762999999999999</v>
      </c>
      <c r="B38" s="256"/>
      <c r="C38" s="256">
        <v>0.36070000000000002</v>
      </c>
      <c r="D38" s="256"/>
      <c r="E38" s="81"/>
      <c r="F38" s="81"/>
      <c r="G38" s="81"/>
      <c r="H38" s="81"/>
      <c r="I38" s="249"/>
      <c r="J38" s="251"/>
      <c r="K38" s="80" t="s">
        <v>310</v>
      </c>
      <c r="L38" s="256">
        <v>0.15762999999999999</v>
      </c>
      <c r="M38" s="256"/>
      <c r="N38" s="256">
        <v>0.36070000000000002</v>
      </c>
      <c r="O38" s="256"/>
      <c r="P38" s="81"/>
      <c r="Q38" s="81"/>
      <c r="R38" s="81"/>
      <c r="S38" s="81"/>
      <c r="T38" s="249"/>
      <c r="U38" s="251"/>
      <c r="AC38" t="s">
        <v>446</v>
      </c>
    </row>
    <row r="39" spans="1:37" x14ac:dyDescent="0.25">
      <c r="A39" s="88"/>
      <c r="B39" s="88"/>
      <c r="C39" s="88"/>
      <c r="D39" s="88"/>
      <c r="E39" s="260">
        <v>0.85</v>
      </c>
      <c r="F39" s="260"/>
      <c r="G39" s="88"/>
      <c r="H39" s="88"/>
      <c r="I39" s="252"/>
      <c r="J39" s="253"/>
      <c r="K39" s="87" t="s">
        <v>311</v>
      </c>
      <c r="L39" s="88"/>
      <c r="M39" s="88"/>
      <c r="N39" s="88"/>
      <c r="O39" s="88"/>
      <c r="P39" s="260">
        <v>0.85</v>
      </c>
      <c r="Q39" s="260"/>
      <c r="R39" s="88"/>
      <c r="S39" s="88"/>
      <c r="T39" s="252"/>
      <c r="U39" s="253"/>
      <c r="W39" t="s">
        <v>241</v>
      </c>
      <c r="AC39" t="s">
        <v>447</v>
      </c>
    </row>
    <row r="40" spans="1:37" ht="15.75" thickBot="1" x14ac:dyDescent="0.3">
      <c r="A40" s="85"/>
      <c r="B40" s="85"/>
      <c r="C40" s="85"/>
      <c r="D40" s="85"/>
      <c r="E40" s="90"/>
      <c r="F40" s="90"/>
      <c r="G40" s="85">
        <v>0.20784</v>
      </c>
      <c r="H40" s="85"/>
      <c r="I40" s="254">
        <v>0.28937000000000002</v>
      </c>
      <c r="J40" s="255"/>
      <c r="K40" s="84" t="s">
        <v>313</v>
      </c>
      <c r="L40" s="85"/>
      <c r="M40" s="85"/>
      <c r="N40" s="85"/>
      <c r="O40" s="85"/>
      <c r="P40" s="90"/>
      <c r="Q40" s="90"/>
      <c r="R40" s="85">
        <v>0.24167441860465114</v>
      </c>
      <c r="S40" s="85"/>
      <c r="T40" s="254">
        <v>0.28937000000000002</v>
      </c>
      <c r="U40" s="255"/>
      <c r="W40" t="s">
        <v>244</v>
      </c>
      <c r="AC40" t="s">
        <v>448</v>
      </c>
    </row>
    <row r="41" spans="1:37" x14ac:dyDescent="0.25">
      <c r="A41" s="256">
        <v>0.20368</v>
      </c>
      <c r="B41" s="256"/>
      <c r="C41" s="256">
        <v>0.33767000000000003</v>
      </c>
      <c r="D41" s="256"/>
      <c r="E41" s="81"/>
      <c r="F41" s="81"/>
      <c r="G41" s="81"/>
      <c r="H41" s="81"/>
      <c r="I41" s="249"/>
      <c r="J41" s="251"/>
      <c r="K41" s="80" t="s">
        <v>315</v>
      </c>
      <c r="L41" s="256">
        <v>0.20368</v>
      </c>
      <c r="M41" s="256"/>
      <c r="N41" s="256">
        <v>0.33767000000000003</v>
      </c>
      <c r="O41" s="256"/>
      <c r="P41" s="81"/>
      <c r="Q41" s="81"/>
      <c r="R41" s="81"/>
      <c r="S41" s="81"/>
      <c r="T41" s="249"/>
      <c r="U41" s="251"/>
      <c r="W41" t="s">
        <v>247</v>
      </c>
      <c r="AC41" t="s">
        <v>449</v>
      </c>
    </row>
    <row r="42" spans="1:37" x14ac:dyDescent="0.25">
      <c r="A42" s="88"/>
      <c r="B42" s="88"/>
      <c r="C42" s="88"/>
      <c r="D42" s="88"/>
      <c r="E42" s="260">
        <v>0.89815999999999996</v>
      </c>
      <c r="F42" s="260"/>
      <c r="G42" s="88"/>
      <c r="H42" s="88"/>
      <c r="I42" s="252"/>
      <c r="J42" s="253"/>
      <c r="K42" s="87" t="s">
        <v>317</v>
      </c>
      <c r="L42" s="88"/>
      <c r="M42" s="88"/>
      <c r="N42" s="88"/>
      <c r="O42" s="88"/>
      <c r="P42" s="260">
        <v>0.89815999999999996</v>
      </c>
      <c r="Q42" s="260"/>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4">
        <v>0.2399</v>
      </c>
      <c r="J44" s="255"/>
      <c r="K44" s="84" t="s">
        <v>321</v>
      </c>
      <c r="L44" s="85"/>
      <c r="M44" s="85"/>
      <c r="N44" s="85"/>
      <c r="O44" s="85"/>
      <c r="P44" s="90"/>
      <c r="Q44" s="90"/>
      <c r="R44" s="85">
        <v>0.30723255813953487</v>
      </c>
      <c r="S44" s="85"/>
      <c r="T44" s="254">
        <f>23.99%*1.06</f>
        <v>0.25429399999999996</v>
      </c>
      <c r="U44" s="255"/>
      <c r="W44" t="s">
        <v>258</v>
      </c>
      <c r="AC44" t="s">
        <v>452</v>
      </c>
    </row>
    <row r="45" spans="1:37" x14ac:dyDescent="0.25">
      <c r="A45" s="81">
        <v>0.34708</v>
      </c>
      <c r="B45" s="92"/>
      <c r="C45" s="256">
        <v>0.20830000000000001</v>
      </c>
      <c r="D45" s="256"/>
      <c r="E45" s="81"/>
      <c r="F45" s="81"/>
      <c r="G45" s="81"/>
      <c r="H45" s="81"/>
      <c r="I45" s="249"/>
      <c r="J45" s="251"/>
      <c r="K45" s="80" t="s">
        <v>322</v>
      </c>
      <c r="L45" s="81">
        <v>0.34708</v>
      </c>
      <c r="M45" s="92"/>
      <c r="N45" s="256">
        <v>0.20830000000000001</v>
      </c>
      <c r="O45" s="256"/>
      <c r="P45" s="81"/>
      <c r="Q45" s="81"/>
      <c r="R45" s="81"/>
      <c r="S45" s="81"/>
      <c r="T45" s="249"/>
      <c r="U45" s="251"/>
      <c r="AC45" t="s">
        <v>453</v>
      </c>
    </row>
    <row r="46" spans="1:37" x14ac:dyDescent="0.25">
      <c r="A46" s="88"/>
      <c r="B46" s="88"/>
      <c r="C46" s="88"/>
      <c r="D46" s="88"/>
      <c r="E46" s="260">
        <v>0.52559999999999996</v>
      </c>
      <c r="F46" s="260"/>
      <c r="G46" s="88"/>
      <c r="H46" s="88"/>
      <c r="I46" s="252"/>
      <c r="J46" s="253"/>
      <c r="K46" s="87" t="s">
        <v>323</v>
      </c>
      <c r="L46" s="88"/>
      <c r="M46" s="88"/>
      <c r="N46" s="88"/>
      <c r="O46" s="88"/>
      <c r="P46" s="260">
        <v>0.52559999999999996</v>
      </c>
      <c r="Q46" s="260"/>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4">
        <v>0.13220000000000001</v>
      </c>
      <c r="J48" s="255"/>
      <c r="K48" s="84" t="s">
        <v>326</v>
      </c>
      <c r="L48" s="85"/>
      <c r="M48" s="85"/>
      <c r="N48" s="85"/>
      <c r="O48" s="85"/>
      <c r="P48" s="90"/>
      <c r="Q48" s="90"/>
      <c r="R48" s="85">
        <v>0.27375581395348836</v>
      </c>
      <c r="S48" s="85"/>
      <c r="T48" s="254">
        <f>13.22%*1.16</f>
        <v>0.15335200000000002</v>
      </c>
      <c r="U48" s="255"/>
      <c r="W48" t="s">
        <v>455</v>
      </c>
      <c r="AC48" t="s">
        <v>456</v>
      </c>
    </row>
    <row r="49" spans="1:30" ht="15.75" thickBot="1" x14ac:dyDescent="0.3">
      <c r="A49" s="94"/>
      <c r="B49" s="94"/>
      <c r="C49" s="94"/>
      <c r="D49" s="94"/>
      <c r="E49" s="257">
        <v>0.43773000000000001</v>
      </c>
      <c r="F49" s="257"/>
      <c r="G49" s="94"/>
      <c r="H49" s="94"/>
      <c r="I49" s="258"/>
      <c r="J49" s="259"/>
      <c r="K49" s="93" t="s">
        <v>367</v>
      </c>
      <c r="L49" s="94"/>
      <c r="M49" s="94"/>
      <c r="N49" s="94"/>
      <c r="O49" s="94"/>
      <c r="P49" s="257">
        <v>0.43773000000000001</v>
      </c>
      <c r="Q49" s="257"/>
      <c r="R49" s="94"/>
      <c r="S49" s="94"/>
      <c r="T49" s="258"/>
      <c r="U49" s="259"/>
      <c r="V49" s="40"/>
      <c r="W49" t="s">
        <v>457</v>
      </c>
    </row>
    <row r="50" spans="1:30" ht="18.75" x14ac:dyDescent="0.3">
      <c r="A50" s="81">
        <v>0.47361999999999999</v>
      </c>
      <c r="B50" s="92"/>
      <c r="C50" s="256">
        <v>0.28101999999999999</v>
      </c>
      <c r="D50" s="256"/>
      <c r="E50" s="81"/>
      <c r="F50" s="81"/>
      <c r="G50" s="81"/>
      <c r="H50" s="81"/>
      <c r="I50" s="249"/>
      <c r="J50" s="251"/>
      <c r="K50" s="80" t="s">
        <v>328</v>
      </c>
      <c r="L50" s="81">
        <v>0.47361999999999999</v>
      </c>
      <c r="M50" s="92"/>
      <c r="N50" s="256">
        <v>0.28101999999999999</v>
      </c>
      <c r="O50" s="256"/>
      <c r="P50" s="81"/>
      <c r="Q50" s="81"/>
      <c r="R50" s="81"/>
      <c r="S50" s="81"/>
      <c r="T50" s="249"/>
      <c r="U50" s="251"/>
      <c r="W50" t="s">
        <v>458</v>
      </c>
      <c r="AC50" s="265" t="s">
        <v>251</v>
      </c>
      <c r="AD50" s="265"/>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4">
        <v>9.1600000000000001E-2</v>
      </c>
      <c r="J52" s="255"/>
      <c r="K52" s="84" t="s">
        <v>331</v>
      </c>
      <c r="L52" s="85"/>
      <c r="M52" s="97"/>
      <c r="N52" s="90"/>
      <c r="O52" s="90"/>
      <c r="P52" s="85"/>
      <c r="Q52" s="85"/>
      <c r="R52" s="85">
        <v>0.23780232558139536</v>
      </c>
      <c r="S52" s="85"/>
      <c r="T52" s="254">
        <v>9.1600000000000001E-2</v>
      </c>
      <c r="U52" s="255"/>
      <c r="W52" t="s">
        <v>460</v>
      </c>
      <c r="AC52" t="s">
        <v>242</v>
      </c>
    </row>
    <row r="53" spans="1:30" x14ac:dyDescent="0.25">
      <c r="A53" s="81">
        <v>0.17321</v>
      </c>
      <c r="B53" s="92"/>
      <c r="C53" s="256">
        <v>9.2929999999999999E-2</v>
      </c>
      <c r="D53" s="256"/>
      <c r="E53" s="81"/>
      <c r="F53" s="81"/>
      <c r="G53" s="81"/>
      <c r="H53" s="81"/>
      <c r="I53" s="249"/>
      <c r="J53" s="251"/>
      <c r="K53" s="80" t="s">
        <v>333</v>
      </c>
      <c r="L53" s="81">
        <v>0.17321</v>
      </c>
      <c r="M53" s="92"/>
      <c r="N53" s="256">
        <f>9.293%*0.8</f>
        <v>7.4344000000000007E-2</v>
      </c>
      <c r="O53" s="256"/>
      <c r="P53" s="81"/>
      <c r="Q53" s="81"/>
      <c r="R53" s="81"/>
      <c r="S53" s="81"/>
      <c r="T53" s="249"/>
      <c r="U53" s="251"/>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4">
        <v>0.1535</v>
      </c>
      <c r="J55" s="255"/>
      <c r="K55" s="84" t="s">
        <v>337</v>
      </c>
      <c r="L55" s="85"/>
      <c r="M55" s="97"/>
      <c r="N55" s="90"/>
      <c r="O55" s="90"/>
      <c r="P55" s="85"/>
      <c r="Q55" s="85"/>
      <c r="R55" s="85">
        <v>0.31356976744186049</v>
      </c>
      <c r="S55" s="85"/>
      <c r="T55" s="254">
        <v>0.1535</v>
      </c>
      <c r="U55" s="255"/>
      <c r="V55" s="40"/>
      <c r="W55" t="s">
        <v>463</v>
      </c>
    </row>
    <row r="56" spans="1:30" ht="15.75" thickBot="1" x14ac:dyDescent="0.3">
      <c r="A56" s="94"/>
      <c r="B56" s="94"/>
      <c r="C56" s="94"/>
      <c r="D56" s="94"/>
      <c r="E56" s="257">
        <v>0.43773000000000001</v>
      </c>
      <c r="F56" s="257"/>
      <c r="G56" s="94"/>
      <c r="H56" s="94"/>
      <c r="I56" s="258"/>
      <c r="J56" s="259"/>
      <c r="K56" s="93" t="s">
        <v>368</v>
      </c>
      <c r="L56" s="94"/>
      <c r="M56" s="94"/>
      <c r="N56" s="94"/>
      <c r="O56" s="94"/>
      <c r="P56" s="257">
        <f>43.773%*0.8</f>
        <v>0.35018400000000005</v>
      </c>
      <c r="Q56" s="257"/>
      <c r="R56" s="94"/>
      <c r="S56" s="94"/>
      <c r="T56" s="258"/>
      <c r="U56" s="259"/>
      <c r="V56" s="40"/>
      <c r="W56" t="s">
        <v>464</v>
      </c>
      <c r="AC56" t="s">
        <v>465</v>
      </c>
    </row>
    <row r="57" spans="1:30" x14ac:dyDescent="0.25">
      <c r="A57" s="81">
        <v>0.28996</v>
      </c>
      <c r="B57" s="92"/>
      <c r="C57" s="256">
        <v>0.25344</v>
      </c>
      <c r="D57" s="256"/>
      <c r="E57" s="81"/>
      <c r="F57" s="81"/>
      <c r="G57" s="81"/>
      <c r="H57" s="81"/>
      <c r="I57" s="249"/>
      <c r="J57" s="251"/>
      <c r="K57" s="80" t="s">
        <v>340</v>
      </c>
      <c r="L57" s="81">
        <v>0.28996</v>
      </c>
      <c r="M57" s="92"/>
      <c r="N57" s="256">
        <v>0.25344</v>
      </c>
      <c r="O57" s="256"/>
      <c r="P57" s="81"/>
      <c r="Q57" s="81"/>
      <c r="R57" s="81"/>
      <c r="S57" s="81"/>
      <c r="T57" s="249"/>
      <c r="U57" s="251"/>
      <c r="V57" s="40"/>
      <c r="W57" t="s">
        <v>466</v>
      </c>
    </row>
    <row r="58" spans="1:30" x14ac:dyDescent="0.25">
      <c r="A58" s="88"/>
      <c r="B58" s="88"/>
      <c r="C58" s="88"/>
      <c r="D58" s="88"/>
      <c r="E58" s="260">
        <v>0.65949000000000002</v>
      </c>
      <c r="F58" s="260"/>
      <c r="G58" s="88"/>
      <c r="H58" s="88"/>
      <c r="I58" s="252"/>
      <c r="J58" s="253"/>
      <c r="K58" s="87" t="s">
        <v>342</v>
      </c>
      <c r="L58" s="88"/>
      <c r="M58" s="88"/>
      <c r="N58" s="88"/>
      <c r="O58" s="88"/>
      <c r="P58" s="260">
        <f>65.949%*1.1</f>
        <v>0.72543900000000006</v>
      </c>
      <c r="Q58" s="260"/>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4">
        <v>0.17191999999999999</v>
      </c>
      <c r="J60" s="255"/>
      <c r="K60" s="84" t="s">
        <v>346</v>
      </c>
      <c r="L60" s="85"/>
      <c r="M60" s="85"/>
      <c r="N60" s="85"/>
      <c r="O60" s="85"/>
      <c r="P60" s="90"/>
      <c r="Q60" s="90"/>
      <c r="R60" s="85">
        <v>0.2082267441860465</v>
      </c>
      <c r="S60" s="85"/>
      <c r="T60" s="254">
        <f>17.192%</f>
        <v>0.17191999999999999</v>
      </c>
      <c r="U60" s="255"/>
      <c r="V60" s="40"/>
      <c r="W60" t="s">
        <v>469</v>
      </c>
      <c r="AC60" t="s">
        <v>470</v>
      </c>
    </row>
    <row r="61" spans="1:30" x14ac:dyDescent="0.25">
      <c r="A61" s="81"/>
      <c r="B61" s="81"/>
      <c r="C61" s="81"/>
      <c r="D61" s="81"/>
      <c r="E61" s="98"/>
      <c r="F61" s="98"/>
      <c r="G61" s="81">
        <v>0.19162000000000001</v>
      </c>
      <c r="H61" s="81"/>
      <c r="I61" s="249"/>
      <c r="J61" s="251"/>
      <c r="K61" s="80" t="s">
        <v>348</v>
      </c>
      <c r="L61" s="81"/>
      <c r="M61" s="81"/>
      <c r="N61" s="81"/>
      <c r="O61" s="81"/>
      <c r="P61" s="98"/>
      <c r="Q61" s="98"/>
      <c r="R61" s="81">
        <v>0.22281395348837213</v>
      </c>
      <c r="S61" s="81"/>
      <c r="T61" s="249"/>
      <c r="U61" s="251"/>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49">
        <v>0.15</v>
      </c>
      <c r="Q63" s="250"/>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4">
        <v>0.24779999999999999</v>
      </c>
      <c r="J65" s="255"/>
      <c r="K65" s="84" t="s">
        <v>351</v>
      </c>
      <c r="L65" s="85"/>
      <c r="M65" s="85"/>
      <c r="N65" s="85"/>
      <c r="O65" s="85"/>
      <c r="P65" s="90"/>
      <c r="Q65" s="90"/>
      <c r="R65" s="85">
        <v>0.19504651162790698</v>
      </c>
      <c r="S65" s="85"/>
      <c r="T65" s="254">
        <v>0.24779999999999999</v>
      </c>
      <c r="U65" s="255"/>
      <c r="V65" s="40"/>
      <c r="W65" t="s">
        <v>479</v>
      </c>
      <c r="AC65" t="s">
        <v>480</v>
      </c>
    </row>
    <row r="66" spans="1:29" x14ac:dyDescent="0.25">
      <c r="A66" s="81"/>
      <c r="B66" s="81"/>
      <c r="C66" s="81"/>
      <c r="D66" s="81"/>
      <c r="E66" s="249">
        <v>0.45617999999999997</v>
      </c>
      <c r="F66" s="250"/>
      <c r="G66" s="81"/>
      <c r="H66" s="81"/>
      <c r="I66" s="249"/>
      <c r="J66" s="251"/>
      <c r="K66" s="80" t="s">
        <v>352</v>
      </c>
      <c r="L66" s="81"/>
      <c r="M66" s="81"/>
      <c r="N66" s="81"/>
      <c r="O66" s="81"/>
      <c r="P66" s="249">
        <v>0.45617999999999997</v>
      </c>
      <c r="Q66" s="250"/>
      <c r="R66" s="81"/>
      <c r="S66" s="81"/>
      <c r="T66" s="249"/>
      <c r="U66" s="251"/>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5" t="s">
        <v>236</v>
      </c>
      <c r="X69" s="265"/>
      <c r="AC69" t="s">
        <v>485</v>
      </c>
    </row>
    <row r="70" spans="1:29" ht="15.75" thickBot="1" x14ac:dyDescent="0.3">
      <c r="A70" s="85"/>
      <c r="B70" s="85"/>
      <c r="C70" s="85"/>
      <c r="D70" s="85"/>
      <c r="E70" s="85"/>
      <c r="F70" s="85"/>
      <c r="G70" s="85">
        <v>0.12414</v>
      </c>
      <c r="H70" s="85"/>
      <c r="I70" s="254">
        <v>0.61785000000000001</v>
      </c>
      <c r="J70" s="255"/>
      <c r="K70" s="84" t="s">
        <v>357</v>
      </c>
      <c r="L70" s="85"/>
      <c r="M70" s="85"/>
      <c r="N70" s="85"/>
      <c r="O70" s="85"/>
      <c r="P70" s="85"/>
      <c r="Q70" s="85"/>
      <c r="R70" s="85">
        <v>0.14434883720930233</v>
      </c>
      <c r="S70" s="85"/>
      <c r="T70" s="254">
        <v>0.61785000000000001</v>
      </c>
      <c r="U70" s="255"/>
      <c r="V70" s="40"/>
      <c r="AC70" t="s">
        <v>486</v>
      </c>
    </row>
    <row r="71" spans="1:29" ht="15.75" thickBot="1" x14ac:dyDescent="0.3">
      <c r="A71" s="81"/>
      <c r="B71" s="81"/>
      <c r="C71" s="81"/>
      <c r="D71" s="81"/>
      <c r="E71" s="81"/>
      <c r="F71" s="81"/>
      <c r="G71" s="81">
        <v>0.23763000000000001</v>
      </c>
      <c r="H71" s="81"/>
      <c r="I71" s="249">
        <v>1</v>
      </c>
      <c r="J71" s="251"/>
      <c r="K71" s="80" t="s">
        <v>358</v>
      </c>
      <c r="L71" s="81"/>
      <c r="M71" s="81"/>
      <c r="N71" s="81"/>
      <c r="O71" s="81"/>
      <c r="P71" s="81"/>
      <c r="Q71" s="81"/>
      <c r="R71" s="81">
        <v>0.27631395348837212</v>
      </c>
      <c r="S71" s="81"/>
      <c r="T71" s="249">
        <v>1</v>
      </c>
      <c r="U71" s="251"/>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9">
        <v>0.25</v>
      </c>
      <c r="Q72" s="250"/>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4">
        <v>0.33643600000000001</v>
      </c>
      <c r="J74" s="255"/>
      <c r="K74" s="84" t="s">
        <v>360</v>
      </c>
      <c r="L74" s="85"/>
      <c r="M74" s="85"/>
      <c r="N74" s="85"/>
      <c r="O74" s="85"/>
      <c r="P74" s="85"/>
      <c r="Q74" s="85"/>
      <c r="R74" s="85">
        <v>0.14322093023255814</v>
      </c>
      <c r="S74" s="85"/>
      <c r="T74" s="254">
        <v>0.33643600000000001</v>
      </c>
      <c r="U74" s="255"/>
      <c r="V74" s="40"/>
      <c r="AC74" t="s">
        <v>490</v>
      </c>
    </row>
    <row r="75" spans="1:29" x14ac:dyDescent="0.25">
      <c r="A75" s="81"/>
      <c r="B75" s="81"/>
      <c r="C75" s="81"/>
      <c r="D75" s="81"/>
      <c r="E75" s="81"/>
      <c r="F75" s="81"/>
      <c r="G75" s="81">
        <v>0.20199</v>
      </c>
      <c r="H75" s="81"/>
      <c r="I75" s="249">
        <v>0.85</v>
      </c>
      <c r="J75" s="251"/>
      <c r="K75" s="80" t="s">
        <v>361</v>
      </c>
      <c r="L75" s="81"/>
      <c r="M75" s="81"/>
      <c r="N75" s="81"/>
      <c r="O75" s="81"/>
      <c r="P75" s="81"/>
      <c r="Q75" s="81"/>
      <c r="R75" s="81">
        <v>0.23487209302325585</v>
      </c>
      <c r="S75" s="81"/>
      <c r="T75" s="249">
        <v>0.85</v>
      </c>
      <c r="U75" s="251"/>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47">
        <v>0.28591</v>
      </c>
      <c r="J77" s="248"/>
      <c r="K77" s="99" t="s">
        <v>363</v>
      </c>
      <c r="L77" s="100"/>
      <c r="M77" s="100"/>
      <c r="N77" s="100"/>
      <c r="O77" s="100"/>
      <c r="P77" s="100"/>
      <c r="Q77" s="100"/>
      <c r="R77" s="100">
        <v>0.12174418604651163</v>
      </c>
      <c r="S77" s="100"/>
      <c r="T77" s="247">
        <v>0.28591</v>
      </c>
      <c r="U77" s="248"/>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8" t="s">
        <v>515</v>
      </c>
      <c r="C4" s="268"/>
      <c r="D4" s="130" t="s">
        <v>516</v>
      </c>
      <c r="G4" s="268" t="s">
        <v>517</v>
      </c>
      <c r="H4" s="268"/>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7"/>
  <sheetViews>
    <sheetView tabSelected="1" workbookViewId="0">
      <selection activeCell="G13" sqref="G1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C14" sqref="C14"/>
    </sheetView>
  </sheetViews>
  <sheetFormatPr baseColWidth="10" defaultRowHeight="15" x14ac:dyDescent="0.25"/>
  <cols>
    <col min="1" max="1" width="13.42578125" bestFit="1" customWidth="1"/>
  </cols>
  <sheetData>
    <row r="1" spans="1:14" x14ac:dyDescent="0.25">
      <c r="A1" s="69" t="s">
        <v>208</v>
      </c>
      <c r="B1">
        <v>0</v>
      </c>
      <c r="C1">
        <v>0</v>
      </c>
      <c r="N1" s="70" t="s">
        <v>209</v>
      </c>
    </row>
    <row r="2" spans="1:14" x14ac:dyDescent="0.25">
      <c r="A2" s="69" t="s">
        <v>210</v>
      </c>
      <c r="B2">
        <v>0</v>
      </c>
      <c r="C2">
        <v>0</v>
      </c>
      <c r="N2" s="70" t="s">
        <v>211</v>
      </c>
    </row>
    <row r="3" spans="1:14" x14ac:dyDescent="0.25">
      <c r="A3" s="69" t="s">
        <v>212</v>
      </c>
      <c r="B3">
        <v>785</v>
      </c>
      <c r="C3">
        <v>785</v>
      </c>
      <c r="N3" s="70" t="s">
        <v>213</v>
      </c>
    </row>
    <row r="4" spans="1:14" x14ac:dyDescent="0.25">
      <c r="A4" s="69" t="s">
        <v>214</v>
      </c>
      <c r="B4">
        <v>11610</v>
      </c>
      <c r="C4">
        <f>B4+D4-15340</f>
        <v>13600</v>
      </c>
      <c r="D4">
        <v>17330</v>
      </c>
      <c r="N4" s="70" t="s">
        <v>215</v>
      </c>
    </row>
    <row r="5" spans="1:14" x14ac:dyDescent="0.25">
      <c r="A5" s="69" t="s">
        <v>216</v>
      </c>
      <c r="B5">
        <v>305</v>
      </c>
      <c r="C5">
        <v>305</v>
      </c>
      <c r="N5" s="70" t="s">
        <v>217</v>
      </c>
    </row>
    <row r="6" spans="1:14" x14ac:dyDescent="0.25">
      <c r="A6" s="69" t="s">
        <v>218</v>
      </c>
      <c r="B6">
        <v>2295</v>
      </c>
      <c r="C6">
        <v>2295</v>
      </c>
      <c r="N6" s="70" t="s">
        <v>219</v>
      </c>
    </row>
    <row r="7" spans="1:14" x14ac:dyDescent="0.25">
      <c r="A7" s="71" t="s">
        <v>71</v>
      </c>
      <c r="B7" s="72">
        <v>2.3E-2</v>
      </c>
      <c r="C7" s="73">
        <v>2.3E-2</v>
      </c>
      <c r="N7" s="70" t="s">
        <v>220</v>
      </c>
    </row>
    <row r="8" spans="1:14" x14ac:dyDescent="0.25">
      <c r="N8" s="70" t="s">
        <v>221</v>
      </c>
    </row>
    <row r="9" spans="1:14" x14ac:dyDescent="0.25">
      <c r="A9" s="74" t="s">
        <v>120</v>
      </c>
      <c r="B9" s="75">
        <f>SUM(B1:B6)*(1+B7)</f>
        <v>15339.884999999998</v>
      </c>
      <c r="C9" s="75">
        <f>SUM(C1:C6)*(1+C7)</f>
        <v>17375.654999999999</v>
      </c>
      <c r="N9" s="70" t="s">
        <v>222</v>
      </c>
    </row>
    <row r="10" spans="1:14" x14ac:dyDescent="0.25">
      <c r="A10" s="74" t="s">
        <v>223</v>
      </c>
      <c r="B10" s="75">
        <f>B9*1.2</f>
        <v>18407.861999999997</v>
      </c>
      <c r="C10" s="75">
        <f>C9*1.2</f>
        <v>20850.785999999996</v>
      </c>
      <c r="N10" s="70" t="s">
        <v>224</v>
      </c>
    </row>
    <row r="11" spans="1:14" x14ac:dyDescent="0.25">
      <c r="N11" s="70" t="s">
        <v>225</v>
      </c>
    </row>
    <row r="12" spans="1:14" x14ac:dyDescent="0.25">
      <c r="N12" s="70" t="s">
        <v>226</v>
      </c>
    </row>
    <row r="13" spans="1:14" x14ac:dyDescent="0.25">
      <c r="B13">
        <v>11610</v>
      </c>
      <c r="C13">
        <v>18090</v>
      </c>
      <c r="N13" s="70" t="s">
        <v>227</v>
      </c>
    </row>
    <row r="14" spans="1:14" x14ac:dyDescent="0.25">
      <c r="B14" s="76">
        <v>13600</v>
      </c>
      <c r="C14" s="76">
        <f>(B14-B13)/(C13-B13)</f>
        <v>0.30709876543209874</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F11" sqref="F11"/>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8" t="s">
        <v>153</v>
      </c>
      <c r="C36" s="238" t="s">
        <v>149</v>
      </c>
      <c r="D36" s="238" t="s">
        <v>150</v>
      </c>
      <c r="F36" s="59" t="s">
        <v>154</v>
      </c>
      <c r="G36" s="60"/>
      <c r="H36" s="54">
        <v>3750000</v>
      </c>
      <c r="I36" s="61"/>
      <c r="J36" s="55"/>
    </row>
    <row r="37" spans="1:10" x14ac:dyDescent="0.25">
      <c r="A37" s="237"/>
      <c r="B37" s="238"/>
      <c r="C37" s="238"/>
      <c r="D37" s="238"/>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24" sqref="H24"/>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43" t="s">
        <v>1130</v>
      </c>
      <c r="B4" s="243" t="s">
        <v>1131</v>
      </c>
      <c r="C4" s="243" t="s">
        <v>1132</v>
      </c>
      <c r="D4" s="243" t="s">
        <v>1133</v>
      </c>
      <c r="E4" s="245" t="s">
        <v>1134</v>
      </c>
      <c r="F4" s="243" t="s">
        <v>1135</v>
      </c>
      <c r="G4" s="243" t="s">
        <v>1136</v>
      </c>
      <c r="H4" s="243" t="s">
        <v>1137</v>
      </c>
      <c r="I4" s="243" t="s">
        <v>1138</v>
      </c>
      <c r="J4" s="245" t="s">
        <v>1139</v>
      </c>
    </row>
    <row r="5" spans="1:10" ht="15.75" thickBot="1" x14ac:dyDescent="0.3">
      <c r="A5" s="244"/>
      <c r="B5" s="244"/>
      <c r="C5" s="244"/>
      <c r="D5" s="244"/>
      <c r="E5" s="246"/>
      <c r="F5" s="244"/>
      <c r="G5" s="244"/>
      <c r="H5" s="244"/>
      <c r="I5" s="244"/>
      <c r="J5" s="246"/>
    </row>
    <row r="6" spans="1:10" x14ac:dyDescent="0.25">
      <c r="A6" s="243" t="s">
        <v>1140</v>
      </c>
      <c r="B6" s="241">
        <v>3563</v>
      </c>
      <c r="C6" s="241">
        <v>3583</v>
      </c>
      <c r="D6" s="241">
        <v>3689</v>
      </c>
      <c r="E6" s="239">
        <v>3712</v>
      </c>
      <c r="F6" s="241">
        <v>3656</v>
      </c>
      <c r="G6" s="241">
        <v>3751</v>
      </c>
      <c r="H6" s="241">
        <v>3693</v>
      </c>
      <c r="I6" s="241">
        <v>3676</v>
      </c>
      <c r="J6" s="239">
        <v>3638</v>
      </c>
    </row>
    <row r="7" spans="1:10" ht="15.75" thickBot="1" x14ac:dyDescent="0.3">
      <c r="A7" s="244"/>
      <c r="B7" s="242"/>
      <c r="C7" s="242"/>
      <c r="D7" s="242"/>
      <c r="E7" s="240"/>
      <c r="F7" s="242"/>
      <c r="G7" s="242"/>
      <c r="H7" s="242"/>
      <c r="I7" s="242"/>
      <c r="J7" s="240"/>
    </row>
    <row r="8" spans="1:10" x14ac:dyDescent="0.25">
      <c r="A8" s="243" t="s">
        <v>1141</v>
      </c>
      <c r="B8" s="241">
        <v>2957</v>
      </c>
      <c r="C8" s="241">
        <v>3253</v>
      </c>
      <c r="D8" s="241">
        <v>3342</v>
      </c>
      <c r="E8" s="239">
        <v>3325</v>
      </c>
      <c r="F8" s="241">
        <v>3461</v>
      </c>
      <c r="G8" s="241">
        <v>3392</v>
      </c>
      <c r="H8" s="241">
        <v>3455</v>
      </c>
      <c r="I8" s="241">
        <v>3369</v>
      </c>
      <c r="J8" s="239">
        <v>3372</v>
      </c>
    </row>
    <row r="9" spans="1:10" ht="15.75" thickBot="1" x14ac:dyDescent="0.3">
      <c r="A9" s="244"/>
      <c r="B9" s="242"/>
      <c r="C9" s="242"/>
      <c r="D9" s="242"/>
      <c r="E9" s="240"/>
      <c r="F9" s="242"/>
      <c r="G9" s="242"/>
      <c r="H9" s="242"/>
      <c r="I9" s="242"/>
      <c r="J9" s="240"/>
    </row>
    <row r="10" spans="1:10" x14ac:dyDescent="0.25">
      <c r="A10" s="243" t="s">
        <v>1142</v>
      </c>
      <c r="B10" s="241">
        <v>2354</v>
      </c>
      <c r="C10" s="241">
        <v>2997</v>
      </c>
      <c r="D10" s="241">
        <v>3041</v>
      </c>
      <c r="E10" s="239">
        <v>3085</v>
      </c>
      <c r="F10" s="241">
        <v>3118</v>
      </c>
      <c r="G10" s="241">
        <v>3100</v>
      </c>
      <c r="H10" s="241">
        <v>3130</v>
      </c>
      <c r="I10" s="241">
        <v>3102</v>
      </c>
      <c r="J10" s="239">
        <v>3098</v>
      </c>
    </row>
    <row r="11" spans="1:10" ht="15.75" thickBot="1" x14ac:dyDescent="0.3">
      <c r="A11" s="244"/>
      <c r="B11" s="242"/>
      <c r="C11" s="242"/>
      <c r="D11" s="242"/>
      <c r="E11" s="240"/>
      <c r="F11" s="242"/>
      <c r="G11" s="242"/>
      <c r="H11" s="242"/>
      <c r="I11" s="242"/>
      <c r="J11" s="240"/>
    </row>
    <row r="12" spans="1:10" x14ac:dyDescent="0.25">
      <c r="A12" s="243" t="s">
        <v>1143</v>
      </c>
      <c r="B12" s="241"/>
      <c r="C12" s="241">
        <v>2361</v>
      </c>
      <c r="D12" s="241">
        <v>2778</v>
      </c>
      <c r="E12" s="239">
        <v>2793</v>
      </c>
      <c r="F12" s="241">
        <v>2808</v>
      </c>
      <c r="G12" s="241">
        <v>2810</v>
      </c>
      <c r="H12" s="241">
        <v>2814</v>
      </c>
      <c r="I12" s="241">
        <v>2795</v>
      </c>
      <c r="J12" s="239">
        <v>2793</v>
      </c>
    </row>
    <row r="13" spans="1:10" ht="15.75" thickBot="1" x14ac:dyDescent="0.3">
      <c r="A13" s="244"/>
      <c r="B13" s="242"/>
      <c r="C13" s="242"/>
      <c r="D13" s="242"/>
      <c r="E13" s="240"/>
      <c r="F13" s="242"/>
      <c r="G13" s="242"/>
      <c r="H13" s="242"/>
      <c r="I13" s="242"/>
      <c r="J13" s="240"/>
    </row>
    <row r="14" spans="1:10" x14ac:dyDescent="0.25">
      <c r="A14" s="243" t="s">
        <v>1144</v>
      </c>
      <c r="B14" s="241"/>
      <c r="C14" s="241"/>
      <c r="D14" s="241">
        <v>2241</v>
      </c>
      <c r="E14" s="239">
        <v>2467</v>
      </c>
      <c r="F14" s="241">
        <v>2521</v>
      </c>
      <c r="G14" s="241">
        <v>2507</v>
      </c>
      <c r="H14" s="241">
        <v>2536</v>
      </c>
      <c r="I14" s="241">
        <v>2517</v>
      </c>
      <c r="J14" s="239">
        <v>2525</v>
      </c>
    </row>
    <row r="15" spans="1:10" ht="15.75" thickBot="1" x14ac:dyDescent="0.3">
      <c r="A15" s="244"/>
      <c r="B15" s="242"/>
      <c r="C15" s="242"/>
      <c r="D15" s="242"/>
      <c r="E15" s="240"/>
      <c r="F15" s="242"/>
      <c r="G15" s="242"/>
      <c r="H15" s="242"/>
      <c r="I15" s="242"/>
      <c r="J15" s="240"/>
    </row>
    <row r="16" spans="1:10" x14ac:dyDescent="0.25">
      <c r="A16" s="243" t="s">
        <v>1145</v>
      </c>
      <c r="B16" s="241"/>
      <c r="C16" s="241"/>
      <c r="D16" s="241"/>
      <c r="E16" s="239">
        <v>2113</v>
      </c>
      <c r="F16" s="241">
        <v>2226</v>
      </c>
      <c r="G16" s="241">
        <v>2202</v>
      </c>
      <c r="H16" s="241">
        <v>2232</v>
      </c>
      <c r="I16" s="241">
        <v>2235</v>
      </c>
      <c r="J16" s="239">
        <v>2227</v>
      </c>
    </row>
    <row r="17" spans="1:10" ht="15.75" thickBot="1" x14ac:dyDescent="0.3">
      <c r="A17" s="244"/>
      <c r="B17" s="242"/>
      <c r="C17" s="242"/>
      <c r="D17" s="242"/>
      <c r="E17" s="240"/>
      <c r="F17" s="242"/>
      <c r="G17" s="242"/>
      <c r="H17" s="242"/>
      <c r="I17" s="242"/>
      <c r="J17" s="240"/>
    </row>
    <row r="18" spans="1:10" x14ac:dyDescent="0.25">
      <c r="A18" s="243" t="s">
        <v>1146</v>
      </c>
      <c r="B18" s="241"/>
      <c r="C18" s="241"/>
      <c r="D18" s="241"/>
      <c r="E18" s="239"/>
      <c r="F18" s="241">
        <v>1537</v>
      </c>
      <c r="G18" s="241">
        <v>1762</v>
      </c>
      <c r="H18" s="241">
        <v>1905</v>
      </c>
      <c r="I18" s="241">
        <v>1879</v>
      </c>
      <c r="J18" s="239">
        <v>1893</v>
      </c>
    </row>
    <row r="19" spans="1:10" ht="15.75" thickBot="1" x14ac:dyDescent="0.3">
      <c r="A19" s="244"/>
      <c r="B19" s="242"/>
      <c r="C19" s="242"/>
      <c r="D19" s="242"/>
      <c r="E19" s="240"/>
      <c r="F19" s="242"/>
      <c r="G19" s="242"/>
      <c r="H19" s="242"/>
      <c r="I19" s="242"/>
      <c r="J19" s="240"/>
    </row>
    <row r="20" spans="1:10" x14ac:dyDescent="0.25">
      <c r="A20" s="243" t="s">
        <v>1147</v>
      </c>
      <c r="B20" s="241"/>
      <c r="C20" s="241"/>
      <c r="D20" s="241"/>
      <c r="E20" s="239"/>
      <c r="F20" s="241"/>
      <c r="G20" s="241">
        <v>1412</v>
      </c>
      <c r="H20" s="241">
        <v>1689</v>
      </c>
      <c r="I20" s="241">
        <v>1630</v>
      </c>
      <c r="J20" s="239">
        <v>1640</v>
      </c>
    </row>
    <row r="21" spans="1:10" ht="15.75" thickBot="1" x14ac:dyDescent="0.3">
      <c r="A21" s="244"/>
      <c r="B21" s="242"/>
      <c r="C21" s="242"/>
      <c r="D21" s="242"/>
      <c r="E21" s="240"/>
      <c r="F21" s="242"/>
      <c r="G21" s="242"/>
      <c r="H21" s="242"/>
      <c r="I21" s="242"/>
      <c r="J21" s="240"/>
    </row>
    <row r="22" spans="1:10" x14ac:dyDescent="0.25">
      <c r="A22" s="243" t="s">
        <v>1148</v>
      </c>
      <c r="B22" s="241"/>
      <c r="C22" s="241"/>
      <c r="D22" s="241"/>
      <c r="E22" s="239"/>
      <c r="F22" s="241"/>
      <c r="G22" s="241"/>
      <c r="H22" s="241">
        <v>1082</v>
      </c>
      <c r="I22" s="241">
        <v>1341</v>
      </c>
      <c r="J22" s="239">
        <v>1325</v>
      </c>
    </row>
    <row r="23" spans="1:10" ht="15.75" thickBot="1" x14ac:dyDescent="0.3">
      <c r="A23" s="244"/>
      <c r="B23" s="242"/>
      <c r="C23" s="242"/>
      <c r="D23" s="242"/>
      <c r="E23" s="240"/>
      <c r="F23" s="242"/>
      <c r="G23" s="242"/>
      <c r="H23" s="242"/>
      <c r="I23" s="242"/>
      <c r="J23" s="240"/>
    </row>
    <row r="24" spans="1:10" x14ac:dyDescent="0.25">
      <c r="A24" s="243" t="s">
        <v>1149</v>
      </c>
      <c r="B24" s="241"/>
      <c r="C24" s="241"/>
      <c r="D24" s="241"/>
      <c r="E24" s="239"/>
      <c r="F24" s="241"/>
      <c r="G24" s="241"/>
      <c r="H24" s="241"/>
      <c r="I24" s="241">
        <v>1003</v>
      </c>
      <c r="J24" s="239">
        <v>1016</v>
      </c>
    </row>
    <row r="25" spans="1:10" ht="15.75" thickBot="1" x14ac:dyDescent="0.3">
      <c r="A25" s="244"/>
      <c r="B25" s="242"/>
      <c r="C25" s="242"/>
      <c r="D25" s="242"/>
      <c r="E25" s="240"/>
      <c r="F25" s="242"/>
      <c r="G25" s="242"/>
      <c r="H25" s="242"/>
      <c r="I25" s="242"/>
      <c r="J25" s="240"/>
    </row>
    <row r="26" spans="1:10" x14ac:dyDescent="0.25">
      <c r="A26" s="243" t="s">
        <v>1150</v>
      </c>
      <c r="B26" s="241"/>
      <c r="C26" s="241"/>
      <c r="D26" s="241"/>
      <c r="E26" s="239"/>
      <c r="F26" s="241"/>
      <c r="G26" s="241"/>
      <c r="H26" s="241"/>
      <c r="I26" s="241"/>
      <c r="J26" s="239">
        <v>632</v>
      </c>
    </row>
    <row r="27" spans="1:10" ht="15.75" thickBot="1" x14ac:dyDescent="0.3">
      <c r="A27" s="244"/>
      <c r="B27" s="242"/>
      <c r="C27" s="242"/>
      <c r="D27" s="242"/>
      <c r="E27" s="240"/>
      <c r="F27" s="242"/>
      <c r="G27" s="242"/>
      <c r="H27" s="242"/>
      <c r="I27" s="242"/>
      <c r="J27" s="240"/>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62" t="s">
        <v>234</v>
      </c>
      <c r="G1" s="262"/>
      <c r="H1" s="262" t="s">
        <v>235</v>
      </c>
      <c r="I1" s="262"/>
      <c r="J1" s="262" t="s">
        <v>236</v>
      </c>
      <c r="K1" s="262"/>
      <c r="L1" s="262" t="s">
        <v>237</v>
      </c>
      <c r="M1" s="262"/>
      <c r="N1" s="262" t="s">
        <v>238</v>
      </c>
      <c r="O1" s="262"/>
    </row>
    <row r="2" spans="1:17" ht="19.5" thickBot="1" x14ac:dyDescent="0.35">
      <c r="F2" s="79" t="s">
        <v>239</v>
      </c>
      <c r="G2" s="79" t="s">
        <v>240</v>
      </c>
      <c r="H2" s="263"/>
      <c r="I2" s="264"/>
      <c r="J2" s="263"/>
      <c r="K2" s="264"/>
      <c r="L2" s="79" t="s">
        <v>239</v>
      </c>
      <c r="M2" s="79" t="s">
        <v>240</v>
      </c>
      <c r="N2" s="263"/>
      <c r="O2" s="264"/>
    </row>
    <row r="3" spans="1:17" x14ac:dyDescent="0.25">
      <c r="A3" t="s">
        <v>241</v>
      </c>
      <c r="C3" t="s">
        <v>242</v>
      </c>
      <c r="E3" s="80" t="s">
        <v>243</v>
      </c>
      <c r="F3" s="256">
        <v>0.64709000000000005</v>
      </c>
      <c r="G3" s="256"/>
      <c r="H3" s="256">
        <v>0.97192999999999996</v>
      </c>
      <c r="I3" s="256"/>
      <c r="J3" s="81"/>
      <c r="K3" s="81"/>
      <c r="L3" s="81"/>
      <c r="M3" s="81"/>
      <c r="N3" s="81"/>
      <c r="O3" s="82"/>
      <c r="P3" s="83">
        <f>F3+H3+H4+F4</f>
        <v>2.2834299999999996</v>
      </c>
      <c r="Q3" s="83"/>
    </row>
    <row r="4" spans="1:17" ht="15.75" thickBot="1" x14ac:dyDescent="0.3">
      <c r="A4" t="s">
        <v>244</v>
      </c>
      <c r="C4" t="s">
        <v>245</v>
      </c>
      <c r="E4" s="84" t="s">
        <v>246</v>
      </c>
      <c r="F4" s="261">
        <v>0.26545000000000002</v>
      </c>
      <c r="G4" s="261"/>
      <c r="H4" s="261">
        <v>0.39895999999999998</v>
      </c>
      <c r="I4" s="261"/>
      <c r="J4" s="85"/>
      <c r="K4" s="85"/>
      <c r="L4" s="85"/>
      <c r="M4" s="85"/>
      <c r="N4" s="85"/>
      <c r="O4" s="86"/>
      <c r="P4" s="83"/>
      <c r="Q4" s="83"/>
    </row>
    <row r="5" spans="1:17" x14ac:dyDescent="0.25">
      <c r="A5" t="s">
        <v>247</v>
      </c>
      <c r="C5" t="s">
        <v>247</v>
      </c>
      <c r="E5" s="80" t="s">
        <v>248</v>
      </c>
      <c r="F5" s="81">
        <v>0.50017999999999996</v>
      </c>
      <c r="G5" s="81">
        <v>0.25008999999999998</v>
      </c>
      <c r="H5" s="256">
        <v>1</v>
      </c>
      <c r="I5" s="256"/>
      <c r="J5" s="81"/>
      <c r="K5" s="81"/>
      <c r="L5" s="81"/>
      <c r="M5" s="81"/>
      <c r="N5" s="81"/>
      <c r="O5" s="82"/>
      <c r="P5" s="83">
        <f>F5+G5+H5+J6</f>
        <v>2.02515</v>
      </c>
      <c r="Q5" s="83"/>
    </row>
    <row r="6" spans="1:17" ht="15.75" thickBot="1" x14ac:dyDescent="0.3">
      <c r="E6" s="84" t="s">
        <v>249</v>
      </c>
      <c r="F6" s="85"/>
      <c r="G6" s="85"/>
      <c r="H6" s="85"/>
      <c r="I6" s="85"/>
      <c r="J6" s="261">
        <v>0.27488000000000001</v>
      </c>
      <c r="K6" s="261"/>
      <c r="L6" s="85"/>
      <c r="M6" s="85"/>
      <c r="N6" s="85"/>
      <c r="O6" s="86"/>
      <c r="P6" s="83"/>
      <c r="Q6" s="83"/>
    </row>
    <row r="7" spans="1:17" ht="18.75" x14ac:dyDescent="0.3">
      <c r="A7" t="s">
        <v>250</v>
      </c>
      <c r="C7" s="78" t="s">
        <v>251</v>
      </c>
      <c r="E7" s="80" t="s">
        <v>252</v>
      </c>
      <c r="F7" s="81">
        <v>0.35504999999999998</v>
      </c>
      <c r="G7" s="81">
        <v>0.17752000000000001</v>
      </c>
      <c r="H7" s="256">
        <v>0.72296000000000005</v>
      </c>
      <c r="I7" s="256"/>
      <c r="J7" s="81"/>
      <c r="K7" s="81"/>
      <c r="L7" s="81"/>
      <c r="M7" s="81"/>
      <c r="N7" s="81"/>
      <c r="O7" s="82"/>
      <c r="P7" s="83">
        <f>F7+G7+H7+J8</f>
        <v>1.6189</v>
      </c>
    </row>
    <row r="8" spans="1:17" ht="15.75" thickBot="1" x14ac:dyDescent="0.3">
      <c r="A8" t="s">
        <v>253</v>
      </c>
      <c r="E8" s="84" t="s">
        <v>254</v>
      </c>
      <c r="F8" s="85"/>
      <c r="G8" s="85"/>
      <c r="H8" s="85"/>
      <c r="I8" s="85"/>
      <c r="J8" s="261">
        <v>0.36337000000000003</v>
      </c>
      <c r="K8" s="261"/>
      <c r="L8" s="85"/>
      <c r="M8" s="85"/>
      <c r="N8" s="85"/>
      <c r="O8" s="86"/>
      <c r="P8" s="83"/>
    </row>
    <row r="9" spans="1:17" x14ac:dyDescent="0.25">
      <c r="C9" t="s">
        <v>242</v>
      </c>
      <c r="E9" s="80" t="s">
        <v>255</v>
      </c>
      <c r="F9" s="81">
        <v>0.65615999999999997</v>
      </c>
      <c r="G9" s="81"/>
      <c r="H9" s="256">
        <v>0.78437000000000001</v>
      </c>
      <c r="I9" s="256"/>
      <c r="J9" s="81"/>
      <c r="K9" s="81"/>
      <c r="L9" s="81"/>
      <c r="M9" s="81"/>
      <c r="N9" s="81"/>
      <c r="O9" s="82"/>
      <c r="P9" s="83">
        <f>F9+H9+J10+L11</f>
        <v>1.8734299999999999</v>
      </c>
    </row>
    <row r="10" spans="1:17" x14ac:dyDescent="0.25">
      <c r="A10" t="s">
        <v>256</v>
      </c>
      <c r="C10" t="s">
        <v>245</v>
      </c>
      <c r="E10" s="87" t="s">
        <v>257</v>
      </c>
      <c r="F10" s="88"/>
      <c r="G10" s="88"/>
      <c r="H10" s="88"/>
      <c r="I10" s="88"/>
      <c r="J10" s="260">
        <v>0.1464</v>
      </c>
      <c r="K10" s="260"/>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6">
        <v>0.42514999999999997</v>
      </c>
      <c r="G12" s="256"/>
      <c r="H12" s="256">
        <v>0.85</v>
      </c>
      <c r="I12" s="256"/>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61">
        <v>0.23365</v>
      </c>
      <c r="K13" s="261"/>
      <c r="L13" s="85"/>
      <c r="M13" s="85"/>
      <c r="N13" s="85"/>
      <c r="O13" s="86"/>
      <c r="P13" s="83"/>
    </row>
    <row r="14" spans="1:17" x14ac:dyDescent="0.25">
      <c r="C14" s="91" t="s">
        <v>264</v>
      </c>
      <c r="E14" s="80" t="s">
        <v>265</v>
      </c>
      <c r="F14" s="81">
        <v>1</v>
      </c>
      <c r="G14" s="92"/>
      <c r="H14" s="256">
        <v>0.51382000000000005</v>
      </c>
      <c r="I14" s="256"/>
      <c r="J14" s="81"/>
      <c r="K14" s="81"/>
      <c r="L14" s="81"/>
      <c r="M14" s="81"/>
      <c r="N14" s="81"/>
      <c r="O14" s="82"/>
      <c r="P14" s="83">
        <f>F14+H14+J15+L16</f>
        <v>1.88497</v>
      </c>
      <c r="Q14" s="83"/>
    </row>
    <row r="15" spans="1:17" x14ac:dyDescent="0.25">
      <c r="A15" t="s">
        <v>241</v>
      </c>
      <c r="C15" s="91" t="s">
        <v>266</v>
      </c>
      <c r="E15" s="87" t="s">
        <v>267</v>
      </c>
      <c r="F15" s="88"/>
      <c r="G15" s="88"/>
      <c r="H15" s="88"/>
      <c r="I15" s="88"/>
      <c r="J15" s="260">
        <v>4.3869999999999999E-2</v>
      </c>
      <c r="K15" s="260"/>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6">
        <v>0.46146999999999999</v>
      </c>
      <c r="I17" s="256"/>
      <c r="J17" s="81"/>
      <c r="K17" s="81"/>
      <c r="L17" s="81"/>
      <c r="M17" s="81"/>
      <c r="N17" s="81"/>
      <c r="O17" s="82"/>
      <c r="P17" s="83">
        <f>F17+H17+J18+L19</f>
        <v>2.0396200000000002</v>
      </c>
    </row>
    <row r="18" spans="1:16" x14ac:dyDescent="0.25">
      <c r="A18" t="s">
        <v>256</v>
      </c>
      <c r="C18" s="91" t="s">
        <v>272</v>
      </c>
      <c r="E18" s="87" t="s">
        <v>273</v>
      </c>
      <c r="F18" s="88"/>
      <c r="G18" s="88"/>
      <c r="H18" s="88"/>
      <c r="I18" s="88"/>
      <c r="J18" s="260">
        <v>0.15035999999999999</v>
      </c>
      <c r="K18" s="260"/>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6">
        <v>0.38878000000000001</v>
      </c>
      <c r="I20" s="256"/>
      <c r="J20" s="81"/>
      <c r="K20" s="81"/>
      <c r="L20" s="81"/>
      <c r="M20" s="81"/>
      <c r="N20" s="81"/>
      <c r="O20" s="82"/>
      <c r="P20" s="83">
        <f>F20+H20+J21+L22</f>
        <v>1.9173399999999998</v>
      </c>
    </row>
    <row r="21" spans="1:16" ht="18.75" x14ac:dyDescent="0.3">
      <c r="A21" s="78" t="s">
        <v>236</v>
      </c>
      <c r="C21" s="91" t="s">
        <v>278</v>
      </c>
      <c r="E21" s="87" t="s">
        <v>279</v>
      </c>
      <c r="F21" s="88"/>
      <c r="G21" s="88"/>
      <c r="H21" s="88"/>
      <c r="I21" s="88"/>
      <c r="J21" s="260">
        <v>0.2099</v>
      </c>
      <c r="K21" s="260"/>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6">
        <v>0.70006000000000002</v>
      </c>
      <c r="I23" s="256"/>
      <c r="J23" s="81"/>
      <c r="K23" s="81"/>
      <c r="L23" s="81"/>
      <c r="M23" s="81"/>
      <c r="N23" s="81"/>
      <c r="O23" s="82"/>
      <c r="P23" s="83">
        <f>F23+H23+J24+L25</f>
        <v>1.85917</v>
      </c>
    </row>
    <row r="24" spans="1:16" x14ac:dyDescent="0.25">
      <c r="A24" t="s">
        <v>285</v>
      </c>
      <c r="C24" s="91" t="s">
        <v>286</v>
      </c>
      <c r="E24" s="87" t="s">
        <v>287</v>
      </c>
      <c r="F24" s="88"/>
      <c r="G24" s="88"/>
      <c r="H24" s="88"/>
      <c r="I24" s="88"/>
      <c r="J24" s="260">
        <v>0.152</v>
      </c>
      <c r="K24" s="260"/>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6">
        <v>0.42459999999999998</v>
      </c>
      <c r="I26" s="256"/>
      <c r="J26" s="81"/>
      <c r="K26" s="81"/>
      <c r="L26" s="81"/>
      <c r="M26" s="81"/>
      <c r="N26" s="249"/>
      <c r="O26" s="251"/>
      <c r="P26" s="83">
        <f>F26+G26+H26+J27+L28+M28+N28</f>
        <v>2.4103300000000001</v>
      </c>
    </row>
    <row r="27" spans="1:16" x14ac:dyDescent="0.25">
      <c r="A27" t="s">
        <v>293</v>
      </c>
      <c r="C27" s="91" t="s">
        <v>294</v>
      </c>
      <c r="E27" s="87" t="s">
        <v>295</v>
      </c>
      <c r="F27" s="88"/>
      <c r="G27" s="88"/>
      <c r="H27" s="88"/>
      <c r="I27" s="88"/>
      <c r="J27" s="260">
        <v>1</v>
      </c>
      <c r="K27" s="260"/>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4">
        <v>0.34044000000000002</v>
      </c>
      <c r="O28" s="255"/>
      <c r="P28" s="83"/>
    </row>
    <row r="29" spans="1:16" x14ac:dyDescent="0.25">
      <c r="C29" s="91" t="s">
        <v>299</v>
      </c>
      <c r="E29" s="80" t="s">
        <v>300</v>
      </c>
      <c r="F29" s="81">
        <v>0.27438000000000001</v>
      </c>
      <c r="G29" s="81">
        <v>0.13719000000000001</v>
      </c>
      <c r="H29" s="256">
        <v>0.62792999999999999</v>
      </c>
      <c r="I29" s="256"/>
      <c r="J29" s="81"/>
      <c r="K29" s="81"/>
      <c r="L29" s="81"/>
      <c r="M29" s="81"/>
      <c r="N29" s="249"/>
      <c r="O29" s="251"/>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4">
        <v>0.23748</v>
      </c>
      <c r="O30" s="255"/>
      <c r="P30" s="83"/>
    </row>
    <row r="31" spans="1:16" x14ac:dyDescent="0.25">
      <c r="C31" s="91" t="s">
        <v>304</v>
      </c>
      <c r="E31" s="80" t="s">
        <v>305</v>
      </c>
      <c r="F31" s="81">
        <v>0.11212</v>
      </c>
      <c r="G31" s="81">
        <v>5.6059999999999999E-2</v>
      </c>
      <c r="H31" s="256">
        <v>0.23462</v>
      </c>
      <c r="I31" s="256"/>
      <c r="J31" s="81"/>
      <c r="K31" s="81"/>
      <c r="L31" s="81"/>
      <c r="M31" s="81"/>
      <c r="N31" s="249"/>
      <c r="O31" s="251"/>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4">
        <v>0.50244</v>
      </c>
      <c r="O32" s="255"/>
      <c r="P32" s="83"/>
    </row>
    <row r="33" spans="1:16" ht="15.75" thickBot="1" x14ac:dyDescent="0.3">
      <c r="C33" s="91" t="s">
        <v>308</v>
      </c>
      <c r="E33" s="93" t="s">
        <v>309</v>
      </c>
      <c r="F33" s="94"/>
      <c r="G33" s="94"/>
      <c r="H33" s="94"/>
      <c r="I33" s="94"/>
      <c r="J33" s="257">
        <v>0.94696999999999998</v>
      </c>
      <c r="K33" s="257"/>
      <c r="L33" s="94"/>
      <c r="M33" s="94"/>
      <c r="N33" s="258"/>
      <c r="O33" s="259"/>
      <c r="P33" s="83"/>
    </row>
    <row r="34" spans="1:16" x14ac:dyDescent="0.25">
      <c r="E34" s="80" t="s">
        <v>310</v>
      </c>
      <c r="F34" s="256">
        <v>0.15762999999999999</v>
      </c>
      <c r="G34" s="256"/>
      <c r="H34" s="256">
        <v>0.36070000000000002</v>
      </c>
      <c r="I34" s="256"/>
      <c r="J34" s="81"/>
      <c r="K34" s="81"/>
      <c r="L34" s="81"/>
      <c r="M34" s="81"/>
      <c r="N34" s="249"/>
      <c r="O34" s="251"/>
      <c r="P34" s="83">
        <f>F34+H34+J35+L36+N36</f>
        <v>1.8655399999999998</v>
      </c>
    </row>
    <row r="35" spans="1:16" x14ac:dyDescent="0.25">
      <c r="E35" s="87" t="s">
        <v>311</v>
      </c>
      <c r="F35" s="88"/>
      <c r="G35" s="88"/>
      <c r="H35" s="88"/>
      <c r="I35" s="88"/>
      <c r="J35" s="260">
        <v>0.85</v>
      </c>
      <c r="K35" s="260"/>
      <c r="L35" s="88"/>
      <c r="M35" s="88"/>
      <c r="N35" s="252"/>
      <c r="O35" s="253"/>
      <c r="P35" s="83"/>
    </row>
    <row r="36" spans="1:16" ht="15.75" thickBot="1" x14ac:dyDescent="0.3">
      <c r="A36" s="38" t="s">
        <v>312</v>
      </c>
      <c r="E36" s="84" t="s">
        <v>313</v>
      </c>
      <c r="F36" s="85"/>
      <c r="G36" s="85"/>
      <c r="H36" s="85"/>
      <c r="I36" s="85"/>
      <c r="J36" s="90"/>
      <c r="K36" s="90"/>
      <c r="L36" s="85">
        <v>0.20784</v>
      </c>
      <c r="M36" s="85"/>
      <c r="N36" s="254">
        <v>0.28937000000000002</v>
      </c>
      <c r="O36" s="255"/>
      <c r="P36" s="83"/>
    </row>
    <row r="37" spans="1:16" x14ac:dyDescent="0.25">
      <c r="A37" t="s">
        <v>314</v>
      </c>
      <c r="E37" s="80" t="s">
        <v>315</v>
      </c>
      <c r="F37" s="256">
        <v>0.20368</v>
      </c>
      <c r="G37" s="256"/>
      <c r="H37" s="256">
        <v>0.33767000000000003</v>
      </c>
      <c r="I37" s="256"/>
      <c r="J37" s="81"/>
      <c r="K37" s="81"/>
      <c r="L37" s="81"/>
      <c r="M37" s="81"/>
      <c r="N37" s="249"/>
      <c r="O37" s="251"/>
      <c r="P37" s="83">
        <f>F37+H37+J38+L39+L40+N40</f>
        <v>2.5172699999999999</v>
      </c>
    </row>
    <row r="38" spans="1:16" x14ac:dyDescent="0.25">
      <c r="A38" t="s">
        <v>316</v>
      </c>
      <c r="E38" s="87" t="s">
        <v>317</v>
      </c>
      <c r="F38" s="88"/>
      <c r="G38" s="88"/>
      <c r="H38" s="88"/>
      <c r="I38" s="88"/>
      <c r="J38" s="260">
        <v>0.89815999999999996</v>
      </c>
      <c r="K38" s="260"/>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4">
        <v>0.2399</v>
      </c>
      <c r="O40" s="255"/>
      <c r="P40" s="83"/>
    </row>
    <row r="41" spans="1:16" x14ac:dyDescent="0.25">
      <c r="E41" s="80" t="s">
        <v>322</v>
      </c>
      <c r="F41" s="81">
        <v>0.34708</v>
      </c>
      <c r="G41" s="92"/>
      <c r="H41" s="256">
        <v>0.20830000000000001</v>
      </c>
      <c r="I41" s="256"/>
      <c r="J41" s="81"/>
      <c r="K41" s="81"/>
      <c r="L41" s="81"/>
      <c r="M41" s="81"/>
      <c r="N41" s="249"/>
      <c r="O41" s="251"/>
      <c r="P41" s="83">
        <f>F41+H41+J42+L43+L44+N44</f>
        <v>2.29189</v>
      </c>
    </row>
    <row r="42" spans="1:16" x14ac:dyDescent="0.25">
      <c r="E42" s="87" t="s">
        <v>323</v>
      </c>
      <c r="F42" s="88"/>
      <c r="G42" s="88"/>
      <c r="H42" s="88"/>
      <c r="I42" s="88"/>
      <c r="J42" s="260">
        <v>0.52559999999999996</v>
      </c>
      <c r="K42" s="260"/>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4">
        <v>0.13220000000000001</v>
      </c>
      <c r="O44" s="255"/>
      <c r="P44" s="83"/>
    </row>
    <row r="45" spans="1:16" x14ac:dyDescent="0.25">
      <c r="A45" t="s">
        <v>327</v>
      </c>
      <c r="E45" s="80" t="s">
        <v>328</v>
      </c>
      <c r="F45" s="81">
        <v>0.47361999999999999</v>
      </c>
      <c r="G45" s="92"/>
      <c r="H45" s="256">
        <v>0.28101999999999999</v>
      </c>
      <c r="I45" s="256"/>
      <c r="J45" s="81"/>
      <c r="K45" s="81"/>
      <c r="L45" s="81"/>
      <c r="M45" s="81"/>
      <c r="N45" s="249"/>
      <c r="O45" s="251"/>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4">
        <v>9.1600000000000001E-2</v>
      </c>
      <c r="O47" s="255"/>
      <c r="P47" s="83"/>
    </row>
    <row r="48" spans="1:16" x14ac:dyDescent="0.25">
      <c r="A48" t="s">
        <v>332</v>
      </c>
      <c r="E48" s="80" t="s">
        <v>333</v>
      </c>
      <c r="F48" s="81">
        <v>0.17321</v>
      </c>
      <c r="G48" s="92"/>
      <c r="H48" s="256">
        <v>9.2929999999999999E-2</v>
      </c>
      <c r="I48" s="256"/>
      <c r="J48" s="81"/>
      <c r="K48" s="81"/>
      <c r="L48" s="81"/>
      <c r="M48" s="81"/>
      <c r="N48" s="249"/>
      <c r="O48" s="251"/>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4">
        <v>0.1535</v>
      </c>
      <c r="O50" s="255"/>
      <c r="P50" s="83"/>
    </row>
    <row r="51" spans="1:17" ht="15.75" thickBot="1" x14ac:dyDescent="0.3">
      <c r="C51" s="91" t="s">
        <v>264</v>
      </c>
      <c r="E51" s="93" t="s">
        <v>338</v>
      </c>
      <c r="F51" s="94"/>
      <c r="G51" s="94"/>
      <c r="H51" s="94"/>
      <c r="I51" s="94"/>
      <c r="J51" s="257">
        <v>0.43773000000000001</v>
      </c>
      <c r="K51" s="257"/>
      <c r="L51" s="94"/>
      <c r="M51" s="94"/>
      <c r="N51" s="258"/>
      <c r="O51" s="259"/>
      <c r="P51" s="83"/>
    </row>
    <row r="52" spans="1:17" x14ac:dyDescent="0.25">
      <c r="A52" t="s">
        <v>339</v>
      </c>
      <c r="C52" s="91" t="s">
        <v>266</v>
      </c>
      <c r="E52" s="80" t="s">
        <v>340</v>
      </c>
      <c r="F52" s="81">
        <v>0.28996</v>
      </c>
      <c r="G52" s="92"/>
      <c r="H52" s="256">
        <v>0.25344</v>
      </c>
      <c r="I52" s="256"/>
      <c r="J52" s="81"/>
      <c r="K52" s="81"/>
      <c r="L52" s="81"/>
      <c r="M52" s="81"/>
      <c r="N52" s="249"/>
      <c r="O52" s="251"/>
      <c r="P52" s="83">
        <f>F52+H52+J53+L54+L55+N55</f>
        <v>2.0821799999999997</v>
      </c>
    </row>
    <row r="53" spans="1:17" x14ac:dyDescent="0.25">
      <c r="A53" t="s">
        <v>341</v>
      </c>
      <c r="C53" s="91" t="s">
        <v>268</v>
      </c>
      <c r="E53" s="87" t="s">
        <v>342</v>
      </c>
      <c r="F53" s="88"/>
      <c r="G53" s="88"/>
      <c r="H53" s="88"/>
      <c r="I53" s="88"/>
      <c r="J53" s="260">
        <v>0.65949000000000002</v>
      </c>
      <c r="K53" s="260"/>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4">
        <v>0.17191999999999999</v>
      </c>
      <c r="O55" s="255"/>
      <c r="P55" s="83"/>
    </row>
    <row r="56" spans="1:17" x14ac:dyDescent="0.25">
      <c r="A56" t="s">
        <v>347</v>
      </c>
      <c r="C56" s="91" t="s">
        <v>274</v>
      </c>
      <c r="E56" s="80" t="s">
        <v>348</v>
      </c>
      <c r="F56" s="81"/>
      <c r="G56" s="81"/>
      <c r="H56" s="81"/>
      <c r="I56" s="81"/>
      <c r="J56" s="98"/>
      <c r="K56" s="98"/>
      <c r="L56" s="81">
        <v>0.19162000000000001</v>
      </c>
      <c r="M56" s="81"/>
      <c r="N56" s="249"/>
      <c r="O56" s="251"/>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4">
        <v>0.24779999999999999</v>
      </c>
      <c r="O59" s="255"/>
      <c r="P59" s="83"/>
    </row>
    <row r="60" spans="1:17" x14ac:dyDescent="0.25">
      <c r="C60" s="91" t="s">
        <v>283</v>
      </c>
      <c r="E60" s="80" t="s">
        <v>352</v>
      </c>
      <c r="F60" s="81"/>
      <c r="G60" s="81"/>
      <c r="H60" s="81"/>
      <c r="I60" s="81"/>
      <c r="J60" s="249">
        <v>0.45617999999999997</v>
      </c>
      <c r="K60" s="250"/>
      <c r="L60" s="81"/>
      <c r="M60" s="81"/>
      <c r="N60" s="249"/>
      <c r="O60" s="251"/>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4">
        <v>0.61785000000000001</v>
      </c>
      <c r="O64" s="255"/>
      <c r="P64" s="83"/>
    </row>
    <row r="65" spans="3:17" x14ac:dyDescent="0.25">
      <c r="C65" s="91" t="s">
        <v>297</v>
      </c>
      <c r="E65" s="80" t="s">
        <v>358</v>
      </c>
      <c r="F65" s="81"/>
      <c r="G65" s="81"/>
      <c r="H65" s="81"/>
      <c r="I65" s="81"/>
      <c r="J65" s="81"/>
      <c r="K65" s="81"/>
      <c r="L65" s="81">
        <v>0.23763000000000001</v>
      </c>
      <c r="M65" s="81"/>
      <c r="N65" s="249">
        <v>1</v>
      </c>
      <c r="O65" s="251"/>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4">
        <v>0.33643600000000001</v>
      </c>
      <c r="O67" s="255"/>
      <c r="P67" s="83"/>
      <c r="Q67" s="83"/>
    </row>
    <row r="68" spans="3:17" x14ac:dyDescent="0.25">
      <c r="C68" s="91" t="s">
        <v>304</v>
      </c>
      <c r="E68" s="80" t="s">
        <v>361</v>
      </c>
      <c r="F68" s="81"/>
      <c r="G68" s="81"/>
      <c r="H68" s="81"/>
      <c r="I68" s="81"/>
      <c r="J68" s="81"/>
      <c r="K68" s="81"/>
      <c r="L68" s="81">
        <v>0.20199</v>
      </c>
      <c r="M68" s="81"/>
      <c r="N68" s="249">
        <v>0.85</v>
      </c>
      <c r="O68" s="251"/>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47">
        <v>0.28591</v>
      </c>
      <c r="O70" s="248"/>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2020-08-24T13:59:40Z</dcterms:modified>
</cp:coreProperties>
</file>