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AC8D6387-4603-4A6A-A38A-02DA2A4C9C90}" xr6:coauthVersionLast="47" xr6:coauthVersionMax="47" xr10:uidLastSave="{00000000-0000-0000-0000-000000000000}"/>
  <bookViews>
    <workbookView xWindow="-28920" yWindow="1305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SemEntrenamiento" sheetId="17" r:id="rId4"/>
    <sheet name="PLANNING" sheetId="30" r:id="rId5"/>
    <sheet name="PORTEROS" sheetId="33" r:id="rId6"/>
    <sheet name="ESTADIO" sheetId="7" r:id="rId7"/>
    <sheet name="Patrocinadores" sheetId="32" r:id="rId8"/>
    <sheet name="Generaciones" sheetId="9" r:id="rId9"/>
    <sheet name="253CENTRO" sheetId="25" r:id="rId10"/>
    <sheet name="253_CENTROBANDA" sheetId="23" r:id="rId11"/>
    <sheet name="COMPARATIVA" sheetId="21" r:id="rId12"/>
    <sheet name="POR" sheetId="10" r:id="rId13"/>
    <sheet name="DEF" sheetId="11" r:id="rId14"/>
    <sheet name="JUG" sheetId="12" r:id="rId15"/>
    <sheet name="LAT" sheetId="13" r:id="rId16"/>
    <sheet name="ATTLAT" sheetId="28" r:id="rId17"/>
    <sheet name="PAS" sheetId="26" r:id="rId18"/>
    <sheet name="ANO" sheetId="27" r:id="rId19"/>
  </sheets>
  <definedNames>
    <definedName name="_xlnm._FilterDatabase" localSheetId="1" hidden="1">PLANTILLA!$A$1:$AL$24</definedName>
    <definedName name="_xlnm._FilterDatabase" localSheetId="3" hidden="1">SemEntrenamiento!$Q$1:$AA$21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N5" i="2" l="1"/>
  <c r="U15" i="2"/>
  <c r="S15" i="2"/>
  <c r="P15" i="2"/>
  <c r="Q15" i="2"/>
  <c r="N15" i="2"/>
  <c r="AJ15" i="2"/>
  <c r="M15" i="2"/>
  <c r="I15" i="2"/>
  <c r="J15" i="2"/>
  <c r="K15" i="2"/>
  <c r="N16" i="2"/>
  <c r="S16" i="2"/>
  <c r="AJ16" i="2"/>
  <c r="U16" i="2"/>
  <c r="P16" i="2"/>
  <c r="Q16" i="2"/>
  <c r="M16" i="2"/>
  <c r="I16" i="2"/>
  <c r="J16" i="2"/>
  <c r="K16" i="2"/>
  <c r="AJ17" i="2"/>
  <c r="S17" i="2"/>
  <c r="U17" i="2"/>
  <c r="N17" i="2"/>
  <c r="AD17" i="2" s="1"/>
  <c r="P17" i="2"/>
  <c r="Q17" i="2"/>
  <c r="M17" i="2"/>
  <c r="I17" i="2"/>
  <c r="J17" i="2"/>
  <c r="K17" i="2"/>
  <c r="AJ19" i="2"/>
  <c r="S19" i="2"/>
  <c r="U19" i="2"/>
  <c r="N19" i="2"/>
  <c r="AD19" i="2" s="1"/>
  <c r="P19" i="2"/>
  <c r="Q19" i="2"/>
  <c r="M19" i="2"/>
  <c r="I19" i="2"/>
  <c r="J19" i="2"/>
  <c r="K19" i="2"/>
  <c r="S10" i="2"/>
  <c r="AJ10" i="2"/>
  <c r="N10" i="2"/>
  <c r="AG16" i="2" l="1"/>
  <c r="AD15" i="2"/>
  <c r="AG19" i="2"/>
  <c r="AF19" i="2"/>
  <c r="AF16" i="2"/>
  <c r="AE19" i="2"/>
  <c r="AE16" i="2"/>
  <c r="AD16" i="2"/>
  <c r="AG17" i="2"/>
  <c r="AG15" i="2"/>
  <c r="AF17" i="2"/>
  <c r="AF15" i="2"/>
  <c r="AE17" i="2"/>
  <c r="AE15" i="2"/>
  <c r="U10" i="2" l="1"/>
  <c r="P10" i="2"/>
  <c r="Q10" i="2"/>
  <c r="M10" i="2"/>
  <c r="I10" i="2"/>
  <c r="J10" i="2"/>
  <c r="K10" i="2"/>
  <c r="S5" i="2"/>
  <c r="AJ5" i="2"/>
  <c r="U5" i="2"/>
  <c r="I5" i="2"/>
  <c r="AD5" i="2" s="1"/>
  <c r="J5" i="2"/>
  <c r="K5" i="2"/>
  <c r="M5" i="2"/>
  <c r="P5" i="2"/>
  <c r="Q5" i="2"/>
  <c r="E18" i="30"/>
  <c r="E14" i="30"/>
  <c r="E10" i="30"/>
  <c r="G5" i="30"/>
  <c r="G6" i="30"/>
  <c r="G7" i="30" s="1"/>
  <c r="G8" i="30" s="1"/>
  <c r="G9" i="30" s="1"/>
  <c r="G10" i="30" s="1"/>
  <c r="G11" i="30" s="1"/>
  <c r="G12" i="30" s="1"/>
  <c r="G13" i="30" s="1"/>
  <c r="G4" i="30"/>
  <c r="G3" i="30"/>
  <c r="F15" i="33"/>
  <c r="F12" i="33"/>
  <c r="F13" i="33"/>
  <c r="F14" i="33"/>
  <c r="F8" i="33"/>
  <c r="F9" i="33"/>
  <c r="F10" i="33"/>
  <c r="F7" i="33"/>
  <c r="E6" i="30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B21" i="7"/>
  <c r="B20" i="7"/>
  <c r="B19" i="7"/>
  <c r="B18" i="7"/>
  <c r="D16" i="7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C16" i="7"/>
  <c r="S11" i="2"/>
  <c r="S12" i="2"/>
  <c r="S13" i="2"/>
  <c r="S14" i="2"/>
  <c r="S18" i="2"/>
  <c r="S20" i="2"/>
  <c r="S21" i="2"/>
  <c r="S22" i="2"/>
  <c r="S23" i="2"/>
  <c r="S4" i="2"/>
  <c r="S6" i="2"/>
  <c r="S8" i="2"/>
  <c r="S7" i="2"/>
  <c r="AG10" i="2" l="1"/>
  <c r="AF10" i="2"/>
  <c r="AE10" i="2"/>
  <c r="AD10" i="2"/>
  <c r="AG5" i="2"/>
  <c r="AF5" i="2"/>
  <c r="AE5" i="2"/>
  <c r="G14" i="30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B29" i="1"/>
  <c r="D6" i="32" l="1"/>
  <c r="C6" i="32"/>
  <c r="C5" i="32"/>
  <c r="C4" i="32" l="1"/>
  <c r="D4" i="32"/>
  <c r="C2" i="32"/>
  <c r="A21" i="17" l="1"/>
  <c r="B21" i="17"/>
  <c r="C21" i="17"/>
  <c r="D21" i="17"/>
  <c r="F21" i="17"/>
  <c r="G21" i="17"/>
  <c r="H21" i="17"/>
  <c r="J21" i="17"/>
  <c r="K21" i="17"/>
  <c r="L21" i="17"/>
  <c r="M21" i="17"/>
  <c r="N21" i="17"/>
  <c r="O21" i="17"/>
  <c r="P21" i="17"/>
  <c r="AJ7" i="2"/>
  <c r="Q21" i="17"/>
  <c r="R21" i="17"/>
  <c r="S21" i="17"/>
  <c r="T21" i="17"/>
  <c r="U21" i="17"/>
  <c r="V21" i="17"/>
  <c r="W21" i="17"/>
  <c r="X21" i="17"/>
  <c r="Y21" i="17"/>
  <c r="Z21" i="17"/>
  <c r="AA21" i="17"/>
  <c r="I21" i="17"/>
  <c r="U7" i="2"/>
  <c r="P7" i="2"/>
  <c r="Q7" i="2"/>
  <c r="M7" i="2"/>
  <c r="I7" i="2"/>
  <c r="AG7" i="2" s="1"/>
  <c r="J7" i="2"/>
  <c r="K7" i="2"/>
  <c r="AD7" i="2" l="1"/>
  <c r="AE7" i="2"/>
  <c r="AF7" i="2"/>
  <c r="L36" i="1" l="1"/>
  <c r="A20" i="17"/>
  <c r="B20" i="17"/>
  <c r="C20" i="17"/>
  <c r="D20" i="17"/>
  <c r="F20" i="17"/>
  <c r="G20" i="17"/>
  <c r="H20" i="17"/>
  <c r="J20" i="17"/>
  <c r="K20" i="17"/>
  <c r="L20" i="17"/>
  <c r="M20" i="17"/>
  <c r="N20" i="17"/>
  <c r="O20" i="17"/>
  <c r="P20" i="17"/>
  <c r="I20" i="17"/>
  <c r="AA20" i="17"/>
  <c r="Z20" i="17"/>
  <c r="Y20" i="17"/>
  <c r="X20" i="17"/>
  <c r="W20" i="17"/>
  <c r="V20" i="17"/>
  <c r="U20" i="17"/>
  <c r="T20" i="17"/>
  <c r="S20" i="17"/>
  <c r="R20" i="17"/>
  <c r="Q20" i="17"/>
  <c r="AJ8" i="2"/>
  <c r="U8" i="2" l="1"/>
  <c r="Q8" i="2"/>
  <c r="P8" i="2"/>
  <c r="M8" i="2"/>
  <c r="K8" i="2"/>
  <c r="J8" i="2"/>
  <c r="I8" i="2"/>
  <c r="AE8" i="2" s="1"/>
  <c r="AF8" i="2" l="1"/>
  <c r="AG8" i="2"/>
  <c r="AD8" i="2"/>
  <c r="D43" i="7" l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S54" i="7" l="1"/>
  <c r="S53" i="7"/>
  <c r="S52" i="7"/>
  <c r="S51" i="7"/>
  <c r="T57" i="7"/>
  <c r="U57" i="7"/>
  <c r="T58" i="7"/>
  <c r="U58" i="7" s="1"/>
  <c r="T59" i="7"/>
  <c r="U59" i="7"/>
  <c r="T60" i="7"/>
  <c r="U60" i="7"/>
  <c r="T61" i="7"/>
  <c r="U61" i="7"/>
  <c r="S58" i="7"/>
  <c r="S59" i="7"/>
  <c r="S60" i="7"/>
  <c r="S61" i="7"/>
  <c r="S57" i="7"/>
  <c r="Q58" i="7"/>
  <c r="Q59" i="7"/>
  <c r="Q60" i="7"/>
  <c r="Q57" i="7"/>
  <c r="I38" i="7"/>
  <c r="I39" i="7"/>
  <c r="I40" i="7"/>
  <c r="I37" i="7"/>
  <c r="G38" i="7"/>
  <c r="G39" i="7"/>
  <c r="G40" i="7"/>
  <c r="G37" i="7"/>
  <c r="R48" i="7"/>
  <c r="C37" i="7"/>
  <c r="C39" i="7"/>
  <c r="B64" i="7" s="1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J50" i="7"/>
  <c r="J54" i="7" s="1"/>
  <c r="H47" i="7"/>
  <c r="H51" i="7" s="1"/>
  <c r="F49" i="7"/>
  <c r="F53" i="7" s="1"/>
  <c r="E48" i="7"/>
  <c r="E52" i="7" s="1"/>
  <c r="E61" i="7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R51" i="7"/>
  <c r="T51" i="7"/>
  <c r="U51" i="7"/>
  <c r="R52" i="7"/>
  <c r="T52" i="7"/>
  <c r="U52" i="7"/>
  <c r="R53" i="7"/>
  <c r="T53" i="7"/>
  <c r="U53" i="7"/>
  <c r="R54" i="7"/>
  <c r="T54" i="7"/>
  <c r="U54" i="7"/>
  <c r="U55" i="7" s="1"/>
  <c r="C43" i="7"/>
  <c r="D37" i="7"/>
  <c r="D38" i="7"/>
  <c r="D39" i="7"/>
  <c r="D40" i="7"/>
  <c r="B58" i="7"/>
  <c r="B59" i="7"/>
  <c r="B60" i="7"/>
  <c r="B63" i="7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D60" i="7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D59" i="7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D58" i="7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D57" i="7"/>
  <c r="P54" i="7"/>
  <c r="O54" i="7"/>
  <c r="N54" i="7"/>
  <c r="M54" i="7"/>
  <c r="L54" i="7"/>
  <c r="K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D52" i="7"/>
  <c r="C52" i="7"/>
  <c r="B52" i="7"/>
  <c r="Q51" i="7"/>
  <c r="P51" i="7"/>
  <c r="O51" i="7"/>
  <c r="N51" i="7"/>
  <c r="M51" i="7"/>
  <c r="L51" i="7"/>
  <c r="K51" i="7"/>
  <c r="J51" i="7"/>
  <c r="I51" i="7"/>
  <c r="G51" i="7"/>
  <c r="F51" i="7"/>
  <c r="E51" i="7"/>
  <c r="D51" i="7"/>
  <c r="C51" i="7"/>
  <c r="B51" i="7"/>
  <c r="Q54" i="7"/>
  <c r="Q55" i="7" s="1"/>
  <c r="R40" i="7"/>
  <c r="R39" i="7"/>
  <c r="R38" i="7"/>
  <c r="R37" i="7"/>
  <c r="B36" i="7"/>
  <c r="S55" i="7" l="1"/>
  <c r="T55" i="7"/>
  <c r="R55" i="7"/>
  <c r="U63" i="7"/>
  <c r="B65" i="7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62" i="7"/>
  <c r="C62" i="7" s="1"/>
  <c r="B57" i="7"/>
  <c r="K55" i="7"/>
  <c r="L55" i="7"/>
  <c r="E55" i="7"/>
  <c r="M55" i="7"/>
  <c r="F55" i="7"/>
  <c r="N55" i="7"/>
  <c r="J55" i="7"/>
  <c r="G55" i="7"/>
  <c r="O55" i="7"/>
  <c r="C55" i="7"/>
  <c r="C56" i="7" s="1"/>
  <c r="D55" i="7"/>
  <c r="H55" i="7"/>
  <c r="P55" i="7"/>
  <c r="B55" i="7"/>
  <c r="B56" i="7" s="1"/>
  <c r="I55" i="7"/>
  <c r="E57" i="7"/>
  <c r="C66" i="7" l="1"/>
  <c r="B66" i="7"/>
  <c r="B67" i="7" s="1"/>
  <c r="B68" i="7" s="1"/>
  <c r="D62" i="7"/>
  <c r="D56" i="7"/>
  <c r="F57" i="7"/>
  <c r="C67" i="7" l="1"/>
  <c r="C68" i="7" s="1"/>
  <c r="E62" i="7"/>
  <c r="D66" i="7"/>
  <c r="E56" i="7"/>
  <c r="G57" i="7"/>
  <c r="D67" i="7" l="1"/>
  <c r="D68" i="7" s="1"/>
  <c r="F62" i="7"/>
  <c r="E66" i="7"/>
  <c r="H57" i="7"/>
  <c r="F56" i="7"/>
  <c r="E67" i="7" l="1"/>
  <c r="E68" i="7" s="1"/>
  <c r="G62" i="7"/>
  <c r="F66" i="7"/>
  <c r="I57" i="7"/>
  <c r="G56" i="7"/>
  <c r="F67" i="7" l="1"/>
  <c r="F68" i="7" s="1"/>
  <c r="H62" i="7"/>
  <c r="G66" i="7"/>
  <c r="J57" i="7"/>
  <c r="H56" i="7"/>
  <c r="G67" i="7" l="1"/>
  <c r="G68" i="7" s="1"/>
  <c r="I62" i="7"/>
  <c r="H66" i="7"/>
  <c r="K57" i="7"/>
  <c r="I56" i="7"/>
  <c r="H67" i="7" l="1"/>
  <c r="H68" i="7" s="1"/>
  <c r="J62" i="7"/>
  <c r="I66" i="7"/>
  <c r="L57" i="7"/>
  <c r="J56" i="7"/>
  <c r="I67" i="7" l="1"/>
  <c r="I68" i="7" s="1"/>
  <c r="K62" i="7"/>
  <c r="J66" i="7"/>
  <c r="M57" i="7"/>
  <c r="K56" i="7"/>
  <c r="J67" i="7" l="1"/>
  <c r="J68" i="7" s="1"/>
  <c r="L62" i="7"/>
  <c r="K66" i="7"/>
  <c r="N57" i="7"/>
  <c r="L56" i="7"/>
  <c r="K67" i="7" l="1"/>
  <c r="K68" i="7" s="1"/>
  <c r="M62" i="7"/>
  <c r="L66" i="7"/>
  <c r="M56" i="7"/>
  <c r="O57" i="7"/>
  <c r="L67" i="7" l="1"/>
  <c r="L68" i="7" s="1"/>
  <c r="N62" i="7"/>
  <c r="M66" i="7"/>
  <c r="P57" i="7"/>
  <c r="N56" i="7"/>
  <c r="M67" i="7" l="1"/>
  <c r="M68" i="7" s="1"/>
  <c r="O62" i="7"/>
  <c r="N66" i="7"/>
  <c r="O56" i="7"/>
  <c r="N67" i="7" l="1"/>
  <c r="N68" i="7" s="1"/>
  <c r="P62" i="7"/>
  <c r="O66" i="7"/>
  <c r="P56" i="7"/>
  <c r="O67" i="7" l="1"/>
  <c r="O68" i="7" s="1"/>
  <c r="Q62" i="7"/>
  <c r="P66" i="7"/>
  <c r="Q56" i="7"/>
  <c r="R56" i="7" s="1"/>
  <c r="S56" i="7" s="1"/>
  <c r="T56" i="7" s="1"/>
  <c r="U56" i="7" s="1"/>
  <c r="P67" i="7" l="1"/>
  <c r="P68" i="7" s="1"/>
  <c r="Q66" i="7"/>
  <c r="R62" i="7"/>
  <c r="Q67" i="7" l="1"/>
  <c r="Q68" i="7" s="1"/>
  <c r="S62" i="7"/>
  <c r="R66" i="7"/>
  <c r="R67" i="7" l="1"/>
  <c r="R68" i="7" s="1"/>
  <c r="S66" i="7"/>
  <c r="T62" i="7"/>
  <c r="S67" i="7" l="1"/>
  <c r="S68" i="7" s="1"/>
  <c r="U62" i="7"/>
  <c r="U66" i="7" s="1"/>
  <c r="T66" i="7"/>
  <c r="T67" i="7" l="1"/>
  <c r="T68" i="7" s="1"/>
  <c r="U67" i="7"/>
  <c r="U68" i="7" s="1"/>
  <c r="N24" i="12" l="1"/>
  <c r="N26" i="12"/>
  <c r="N23" i="12"/>
  <c r="N19" i="12"/>
  <c r="N18" i="12"/>
  <c r="N17" i="12"/>
  <c r="N16" i="12"/>
  <c r="J19" i="21" l="1"/>
  <c r="G19" i="21"/>
  <c r="H19" i="21"/>
  <c r="F19" i="21"/>
  <c r="J7" i="21"/>
  <c r="G7" i="21"/>
  <c r="H7" i="21"/>
  <c r="F7" i="21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M27" i="28"/>
  <c r="L27" i="28"/>
  <c r="K27" i="28"/>
  <c r="J27" i="28"/>
  <c r="I27" i="28"/>
  <c r="H27" i="28"/>
  <c r="G27" i="28"/>
  <c r="F27" i="28"/>
  <c r="D27" i="28"/>
  <c r="B27" i="28"/>
  <c r="A27" i="28"/>
  <c r="M26" i="28"/>
  <c r="L26" i="28"/>
  <c r="K26" i="28"/>
  <c r="J26" i="28"/>
  <c r="H26" i="28"/>
  <c r="G26" i="28"/>
  <c r="F26" i="28"/>
  <c r="D26" i="28"/>
  <c r="B26" i="28"/>
  <c r="A26" i="28"/>
  <c r="M25" i="28"/>
  <c r="L25" i="28"/>
  <c r="K25" i="28"/>
  <c r="J25" i="28"/>
  <c r="I25" i="28"/>
  <c r="H25" i="28"/>
  <c r="G25" i="28"/>
  <c r="F25" i="28"/>
  <c r="D25" i="28"/>
  <c r="B25" i="28"/>
  <c r="A25" i="28"/>
  <c r="Q24" i="28"/>
  <c r="S24" i="28" s="1"/>
  <c r="N24" i="28"/>
  <c r="X24" i="28" s="1"/>
  <c r="AA24" i="28" s="1"/>
  <c r="AC24" i="28" s="1"/>
  <c r="M24" i="28"/>
  <c r="K24" i="28"/>
  <c r="J24" i="28"/>
  <c r="I24" i="28"/>
  <c r="H24" i="28"/>
  <c r="G24" i="28"/>
  <c r="F24" i="28"/>
  <c r="D24" i="28"/>
  <c r="B24" i="28"/>
  <c r="A24" i="28"/>
  <c r="M23" i="28"/>
  <c r="L23" i="28"/>
  <c r="K23" i="28"/>
  <c r="J23" i="28"/>
  <c r="I23" i="28"/>
  <c r="H23" i="28"/>
  <c r="G23" i="28"/>
  <c r="F23" i="28"/>
  <c r="D23" i="28"/>
  <c r="B23" i="28"/>
  <c r="A23" i="28"/>
  <c r="Q22" i="28"/>
  <c r="S22" i="28" s="1"/>
  <c r="N22" i="28"/>
  <c r="X22" i="28" s="1"/>
  <c r="AA22" i="28" s="1"/>
  <c r="M22" i="28"/>
  <c r="J22" i="28"/>
  <c r="I22" i="28"/>
  <c r="H22" i="28"/>
  <c r="G22" i="28"/>
  <c r="F22" i="28"/>
  <c r="D22" i="28"/>
  <c r="B22" i="28"/>
  <c r="A22" i="28"/>
  <c r="X21" i="28"/>
  <c r="AC21" i="28" s="1"/>
  <c r="S21" i="28"/>
  <c r="Q21" i="28" s="1"/>
  <c r="N21" i="28"/>
  <c r="M21" i="28"/>
  <c r="K21" i="28"/>
  <c r="J21" i="28"/>
  <c r="I21" i="28"/>
  <c r="H21" i="28"/>
  <c r="G21" i="28"/>
  <c r="F21" i="28"/>
  <c r="D21" i="28"/>
  <c r="B21" i="28"/>
  <c r="A21" i="28"/>
  <c r="M20" i="28"/>
  <c r="L20" i="28"/>
  <c r="K20" i="28"/>
  <c r="J20" i="28"/>
  <c r="H20" i="28"/>
  <c r="G20" i="28"/>
  <c r="F20" i="28"/>
  <c r="D20" i="28"/>
  <c r="B20" i="28"/>
  <c r="A20" i="28"/>
  <c r="N19" i="28"/>
  <c r="X19" i="28" s="1"/>
  <c r="M19" i="28"/>
  <c r="K19" i="28"/>
  <c r="J19" i="28"/>
  <c r="I19" i="28"/>
  <c r="H19" i="28"/>
  <c r="G19" i="28"/>
  <c r="F19" i="28"/>
  <c r="D19" i="28"/>
  <c r="B19" i="28"/>
  <c r="A19" i="28"/>
  <c r="X18" i="28"/>
  <c r="AC18" i="28" s="1"/>
  <c r="S18" i="28"/>
  <c r="N18" i="28"/>
  <c r="M18" i="28"/>
  <c r="J18" i="28"/>
  <c r="I18" i="28"/>
  <c r="H18" i="28"/>
  <c r="G18" i="28"/>
  <c r="F18" i="28"/>
  <c r="D18" i="28"/>
  <c r="B18" i="28"/>
  <c r="A18" i="28"/>
  <c r="M17" i="28"/>
  <c r="K17" i="28"/>
  <c r="J17" i="28"/>
  <c r="I17" i="28"/>
  <c r="H17" i="28"/>
  <c r="G17" i="28"/>
  <c r="F17" i="28"/>
  <c r="D17" i="28"/>
  <c r="B17" i="28"/>
  <c r="A17" i="28"/>
  <c r="X16" i="28"/>
  <c r="AC16" i="28" s="1"/>
  <c r="N16" i="28"/>
  <c r="M16" i="28"/>
  <c r="L16" i="28"/>
  <c r="K16" i="28"/>
  <c r="J16" i="28"/>
  <c r="I16" i="28"/>
  <c r="H16" i="28"/>
  <c r="G16" i="28"/>
  <c r="F16" i="28"/>
  <c r="D16" i="28"/>
  <c r="B16" i="28"/>
  <c r="A16" i="28"/>
  <c r="M15" i="28"/>
  <c r="K15" i="28"/>
  <c r="J15" i="28"/>
  <c r="I15" i="28"/>
  <c r="H15" i="28"/>
  <c r="G15" i="28"/>
  <c r="F15" i="28"/>
  <c r="D15" i="28"/>
  <c r="B15" i="28"/>
  <c r="A15" i="28"/>
  <c r="M14" i="28"/>
  <c r="J14" i="28"/>
  <c r="I14" i="28"/>
  <c r="H14" i="28"/>
  <c r="G14" i="28"/>
  <c r="F14" i="28"/>
  <c r="D14" i="28"/>
  <c r="B14" i="28"/>
  <c r="A14" i="28"/>
  <c r="N13" i="28"/>
  <c r="X13" i="28" s="1"/>
  <c r="M13" i="28"/>
  <c r="L13" i="28"/>
  <c r="K13" i="28"/>
  <c r="J13" i="28"/>
  <c r="I13" i="28"/>
  <c r="H13" i="28"/>
  <c r="G13" i="28"/>
  <c r="F13" i="28"/>
  <c r="D13" i="28"/>
  <c r="B13" i="28"/>
  <c r="A13" i="28"/>
  <c r="M12" i="28"/>
  <c r="L12" i="28"/>
  <c r="K12" i="28"/>
  <c r="J12" i="28"/>
  <c r="I12" i="28"/>
  <c r="H12" i="28"/>
  <c r="G12" i="28"/>
  <c r="F12" i="28"/>
  <c r="D12" i="28"/>
  <c r="B12" i="28"/>
  <c r="A12" i="28"/>
  <c r="M11" i="28"/>
  <c r="L11" i="28"/>
  <c r="K11" i="28"/>
  <c r="J11" i="28"/>
  <c r="I11" i="28"/>
  <c r="H11" i="28"/>
  <c r="G11" i="28"/>
  <c r="F11" i="28"/>
  <c r="D11" i="28"/>
  <c r="B11" i="28"/>
  <c r="A11" i="28"/>
  <c r="AE10" i="28"/>
  <c r="X10" i="28"/>
  <c r="U10" i="28"/>
  <c r="N10" i="28"/>
  <c r="M10" i="28"/>
  <c r="K10" i="28"/>
  <c r="J10" i="28"/>
  <c r="I10" i="28"/>
  <c r="H10" i="28"/>
  <c r="G10" i="28"/>
  <c r="F10" i="28"/>
  <c r="D10" i="28"/>
  <c r="B10" i="28"/>
  <c r="A10" i="28"/>
  <c r="A1" i="28"/>
  <c r="A18" i="17"/>
  <c r="B18" i="17"/>
  <c r="C18" i="17"/>
  <c r="D18" i="17"/>
  <c r="F18" i="17"/>
  <c r="G18" i="17"/>
  <c r="H18" i="17"/>
  <c r="J18" i="17"/>
  <c r="K18" i="17"/>
  <c r="L18" i="17"/>
  <c r="M18" i="17"/>
  <c r="N18" i="17"/>
  <c r="O18" i="17"/>
  <c r="P18" i="17"/>
  <c r="V10" i="28" l="1"/>
  <c r="AC22" i="28"/>
  <c r="AF10" i="28" s="1"/>
  <c r="AD10" i="28"/>
  <c r="Q19" i="28"/>
  <c r="T10" i="28" s="1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Q18" i="17"/>
  <c r="R18" i="17"/>
  <c r="S18" i="17"/>
  <c r="T18" i="17"/>
  <c r="U18" i="17"/>
  <c r="V18" i="17"/>
  <c r="W18" i="17"/>
  <c r="X18" i="17"/>
  <c r="Y18" i="17"/>
  <c r="Z18" i="17"/>
  <c r="AA18" i="17"/>
  <c r="I18" i="17"/>
  <c r="I21" i="2"/>
  <c r="AE21" i="2" l="1"/>
  <c r="AD21" i="2"/>
  <c r="AF21" i="2"/>
  <c r="AG21" i="2"/>
  <c r="E20" i="28"/>
  <c r="G21" i="21"/>
  <c r="H21" i="21"/>
  <c r="F21" i="21"/>
  <c r="G9" i="21"/>
  <c r="H9" i="21"/>
  <c r="F9" i="21"/>
  <c r="Q24" i="27"/>
  <c r="S22" i="27"/>
  <c r="Q22" i="27"/>
  <c r="S21" i="27"/>
  <c r="X16" i="27"/>
  <c r="X17" i="27"/>
  <c r="X21" i="27"/>
  <c r="X22" i="27"/>
  <c r="X24" i="27"/>
  <c r="X14" i="27"/>
  <c r="N24" i="27"/>
  <c r="AA24" i="27" s="1"/>
  <c r="N22" i="27"/>
  <c r="AC22" i="27" s="1"/>
  <c r="N21" i="27"/>
  <c r="N17" i="27"/>
  <c r="N16" i="27"/>
  <c r="R16" i="27" s="1"/>
  <c r="N14" i="27"/>
  <c r="AA3" i="27"/>
  <c r="AB3" i="27"/>
  <c r="AC3" i="27"/>
  <c r="AA4" i="27"/>
  <c r="AB4" i="27"/>
  <c r="AC4" i="27"/>
  <c r="AA5" i="27"/>
  <c r="AB5" i="27"/>
  <c r="AC5" i="27"/>
  <c r="AA6" i="27"/>
  <c r="AB6" i="27"/>
  <c r="AC6" i="27"/>
  <c r="AA7" i="27"/>
  <c r="AB7" i="27"/>
  <c r="AC7" i="27"/>
  <c r="AA8" i="27"/>
  <c r="AB8" i="27"/>
  <c r="AC8" i="27"/>
  <c r="AB2" i="27"/>
  <c r="AC2" i="27"/>
  <c r="AA2" i="27"/>
  <c r="M29" i="27"/>
  <c r="L29" i="27"/>
  <c r="K29" i="27"/>
  <c r="J29" i="27"/>
  <c r="I29" i="27"/>
  <c r="H29" i="27"/>
  <c r="G29" i="27"/>
  <c r="F29" i="27"/>
  <c r="E29" i="27"/>
  <c r="D29" i="27"/>
  <c r="B29" i="27"/>
  <c r="A29" i="27"/>
  <c r="M28" i="27"/>
  <c r="L28" i="27"/>
  <c r="K28" i="27"/>
  <c r="J28" i="27"/>
  <c r="I28" i="27"/>
  <c r="H28" i="27"/>
  <c r="G28" i="27"/>
  <c r="F28" i="27"/>
  <c r="E28" i="27"/>
  <c r="D28" i="27"/>
  <c r="B28" i="27"/>
  <c r="A28" i="27"/>
  <c r="M27" i="27"/>
  <c r="L27" i="27"/>
  <c r="K27" i="27"/>
  <c r="J27" i="27"/>
  <c r="I27" i="27"/>
  <c r="H27" i="27"/>
  <c r="G27" i="27"/>
  <c r="F27" i="27"/>
  <c r="D27" i="27"/>
  <c r="B27" i="27"/>
  <c r="A27" i="27"/>
  <c r="M26" i="27"/>
  <c r="L26" i="27"/>
  <c r="K26" i="27"/>
  <c r="J26" i="27"/>
  <c r="H26" i="27"/>
  <c r="G26" i="27"/>
  <c r="F26" i="27"/>
  <c r="D26" i="27"/>
  <c r="B26" i="27"/>
  <c r="A26" i="27"/>
  <c r="M25" i="27"/>
  <c r="L25" i="27"/>
  <c r="K25" i="27"/>
  <c r="J25" i="27"/>
  <c r="I25" i="27"/>
  <c r="H25" i="27"/>
  <c r="G25" i="27"/>
  <c r="F25" i="27"/>
  <c r="D25" i="27"/>
  <c r="B25" i="27"/>
  <c r="A25" i="27"/>
  <c r="M24" i="27"/>
  <c r="K24" i="27"/>
  <c r="J24" i="27"/>
  <c r="I24" i="27"/>
  <c r="H24" i="27"/>
  <c r="G24" i="27"/>
  <c r="F24" i="27"/>
  <c r="D24" i="27"/>
  <c r="B24" i="27"/>
  <c r="A24" i="27"/>
  <c r="M23" i="27"/>
  <c r="L23" i="27"/>
  <c r="K23" i="27"/>
  <c r="J23" i="27"/>
  <c r="H23" i="27"/>
  <c r="G23" i="27"/>
  <c r="F23" i="27"/>
  <c r="D23" i="27"/>
  <c r="B23" i="27"/>
  <c r="A23" i="27"/>
  <c r="R22" i="27"/>
  <c r="AB22" i="27" s="1"/>
  <c r="M22" i="27"/>
  <c r="J22" i="27"/>
  <c r="I22" i="27"/>
  <c r="H22" i="27"/>
  <c r="G22" i="27"/>
  <c r="F22" i="27"/>
  <c r="D22" i="27"/>
  <c r="B22" i="27"/>
  <c r="A22" i="27"/>
  <c r="AC21" i="27"/>
  <c r="R21" i="27"/>
  <c r="M21" i="27"/>
  <c r="K21" i="27"/>
  <c r="J21" i="27"/>
  <c r="I21" i="27"/>
  <c r="H21" i="27"/>
  <c r="G21" i="27"/>
  <c r="F21" i="27"/>
  <c r="D21" i="27"/>
  <c r="B21" i="27"/>
  <c r="A21" i="27"/>
  <c r="M20" i="27"/>
  <c r="L20" i="27"/>
  <c r="K20" i="27"/>
  <c r="J20" i="27"/>
  <c r="H20" i="27"/>
  <c r="G20" i="27"/>
  <c r="F20" i="27"/>
  <c r="E20" i="27"/>
  <c r="D20" i="27"/>
  <c r="B20" i="27"/>
  <c r="A20" i="27"/>
  <c r="M19" i="27"/>
  <c r="K19" i="27"/>
  <c r="J19" i="27"/>
  <c r="I19" i="27"/>
  <c r="H19" i="27"/>
  <c r="G19" i="27"/>
  <c r="F19" i="27"/>
  <c r="D19" i="27"/>
  <c r="B19" i="27"/>
  <c r="A19" i="27"/>
  <c r="M18" i="27"/>
  <c r="J18" i="27"/>
  <c r="I18" i="27"/>
  <c r="H18" i="27"/>
  <c r="G18" i="27"/>
  <c r="F18" i="27"/>
  <c r="D18" i="27"/>
  <c r="B18" i="27"/>
  <c r="A18" i="27"/>
  <c r="M17" i="27"/>
  <c r="K17" i="27"/>
  <c r="J17" i="27"/>
  <c r="I17" i="27"/>
  <c r="H17" i="27"/>
  <c r="G17" i="27"/>
  <c r="F17" i="27"/>
  <c r="D17" i="27"/>
  <c r="B17" i="27"/>
  <c r="A17" i="27"/>
  <c r="M16" i="27"/>
  <c r="L16" i="27"/>
  <c r="K16" i="27"/>
  <c r="J16" i="27"/>
  <c r="I16" i="27"/>
  <c r="H16" i="27"/>
  <c r="G16" i="27"/>
  <c r="F16" i="27"/>
  <c r="D16" i="27"/>
  <c r="B16" i="27"/>
  <c r="A16" i="27"/>
  <c r="M15" i="27"/>
  <c r="K15" i="27"/>
  <c r="J15" i="27"/>
  <c r="I15" i="27"/>
  <c r="H15" i="27"/>
  <c r="G15" i="27"/>
  <c r="F15" i="27"/>
  <c r="D15" i="27"/>
  <c r="B15" i="27"/>
  <c r="A15" i="27"/>
  <c r="M14" i="27"/>
  <c r="J14" i="27"/>
  <c r="I14" i="27"/>
  <c r="H14" i="27"/>
  <c r="G14" i="27"/>
  <c r="F14" i="27"/>
  <c r="D14" i="27"/>
  <c r="B14" i="27"/>
  <c r="A14" i="27"/>
  <c r="M13" i="27"/>
  <c r="L13" i="27"/>
  <c r="K13" i="27"/>
  <c r="J13" i="27"/>
  <c r="I13" i="27"/>
  <c r="H13" i="27"/>
  <c r="G13" i="27"/>
  <c r="F13" i="27"/>
  <c r="D13" i="27"/>
  <c r="B13" i="27"/>
  <c r="A13" i="27"/>
  <c r="M12" i="27"/>
  <c r="L12" i="27"/>
  <c r="K12" i="27"/>
  <c r="J12" i="27"/>
  <c r="I12" i="27"/>
  <c r="H12" i="27"/>
  <c r="G12" i="27"/>
  <c r="F12" i="27"/>
  <c r="D12" i="27"/>
  <c r="B12" i="27"/>
  <c r="A12" i="27"/>
  <c r="M11" i="27"/>
  <c r="L11" i="27"/>
  <c r="K11" i="27"/>
  <c r="J11" i="27"/>
  <c r="H11" i="27"/>
  <c r="G11" i="27"/>
  <c r="F11" i="27"/>
  <c r="D11" i="27"/>
  <c r="B11" i="27"/>
  <c r="A11" i="27"/>
  <c r="M10" i="27"/>
  <c r="K10" i="27"/>
  <c r="J10" i="27"/>
  <c r="H10" i="27"/>
  <c r="G10" i="27"/>
  <c r="F10" i="27"/>
  <c r="D10" i="27"/>
  <c r="B10" i="27"/>
  <c r="A10" i="27"/>
  <c r="A1" i="27"/>
  <c r="G20" i="21"/>
  <c r="H20" i="21"/>
  <c r="F20" i="21"/>
  <c r="AA24" i="26"/>
  <c r="AB24" i="26"/>
  <c r="AC24" i="26"/>
  <c r="AB22" i="26"/>
  <c r="AC22" i="26"/>
  <c r="AA22" i="26"/>
  <c r="AC21" i="26"/>
  <c r="AB21" i="26"/>
  <c r="AC18" i="26"/>
  <c r="AB18" i="26"/>
  <c r="AB17" i="26"/>
  <c r="AC17" i="26"/>
  <c r="AA17" i="26"/>
  <c r="AC16" i="26"/>
  <c r="AB16" i="26"/>
  <c r="AB15" i="26"/>
  <c r="AA15" i="26"/>
  <c r="AB14" i="26"/>
  <c r="AC14" i="26"/>
  <c r="AA14" i="26"/>
  <c r="G8" i="21"/>
  <c r="H8" i="21"/>
  <c r="F8" i="21"/>
  <c r="R24" i="26"/>
  <c r="S24" i="26"/>
  <c r="Q24" i="26"/>
  <c r="R22" i="26"/>
  <c r="S22" i="26"/>
  <c r="Q22" i="26"/>
  <c r="R21" i="26"/>
  <c r="S21" i="26"/>
  <c r="Q21" i="26"/>
  <c r="S19" i="26"/>
  <c r="R19" i="26"/>
  <c r="R18" i="26"/>
  <c r="Q18" i="26"/>
  <c r="S17" i="26"/>
  <c r="R17" i="26"/>
  <c r="Q17" i="26"/>
  <c r="S16" i="26"/>
  <c r="R16" i="26"/>
  <c r="Q16" i="26"/>
  <c r="Q14" i="26"/>
  <c r="R14" i="26"/>
  <c r="S14" i="26"/>
  <c r="N24" i="26"/>
  <c r="X24" i="26" s="1"/>
  <c r="N22" i="26"/>
  <c r="N21" i="26"/>
  <c r="N19" i="26"/>
  <c r="N18" i="26"/>
  <c r="N17" i="26"/>
  <c r="X17" i="26" s="1"/>
  <c r="N16" i="26"/>
  <c r="N15" i="26"/>
  <c r="X15" i="26" s="1"/>
  <c r="N14" i="26"/>
  <c r="N13" i="26"/>
  <c r="X13" i="26" s="1"/>
  <c r="X14" i="26"/>
  <c r="X16" i="26"/>
  <c r="X19" i="26"/>
  <c r="M29" i="26"/>
  <c r="L29" i="26"/>
  <c r="K29" i="26"/>
  <c r="J29" i="26"/>
  <c r="I29" i="26"/>
  <c r="H29" i="26"/>
  <c r="G29" i="26"/>
  <c r="F29" i="26"/>
  <c r="E29" i="26"/>
  <c r="D29" i="26"/>
  <c r="B29" i="26"/>
  <c r="A29" i="26"/>
  <c r="M28" i="26"/>
  <c r="L28" i="26"/>
  <c r="K28" i="26"/>
  <c r="J28" i="26"/>
  <c r="I28" i="26"/>
  <c r="H28" i="26"/>
  <c r="G28" i="26"/>
  <c r="F28" i="26"/>
  <c r="E28" i="26"/>
  <c r="D28" i="26"/>
  <c r="B28" i="26"/>
  <c r="A28" i="26"/>
  <c r="M27" i="26"/>
  <c r="L27" i="26"/>
  <c r="K27" i="26"/>
  <c r="J27" i="26"/>
  <c r="I27" i="26"/>
  <c r="H27" i="26"/>
  <c r="G27" i="26"/>
  <c r="F27" i="26"/>
  <c r="D27" i="26"/>
  <c r="B27" i="26"/>
  <c r="A27" i="26"/>
  <c r="M26" i="26"/>
  <c r="L26" i="26"/>
  <c r="K26" i="26"/>
  <c r="J26" i="26"/>
  <c r="H26" i="26"/>
  <c r="G26" i="26"/>
  <c r="F26" i="26"/>
  <c r="D26" i="26"/>
  <c r="B26" i="26"/>
  <c r="A26" i="26"/>
  <c r="M25" i="26"/>
  <c r="L25" i="26"/>
  <c r="K25" i="26"/>
  <c r="J25" i="26"/>
  <c r="I25" i="26"/>
  <c r="H25" i="26"/>
  <c r="G25" i="26"/>
  <c r="F25" i="26"/>
  <c r="D25" i="26"/>
  <c r="B25" i="26"/>
  <c r="A25" i="26"/>
  <c r="M24" i="26"/>
  <c r="K24" i="26"/>
  <c r="J24" i="26"/>
  <c r="I24" i="26"/>
  <c r="H24" i="26"/>
  <c r="G24" i="26"/>
  <c r="F24" i="26"/>
  <c r="D24" i="26"/>
  <c r="B24" i="26"/>
  <c r="A24" i="26"/>
  <c r="M23" i="26"/>
  <c r="L23" i="26"/>
  <c r="K23" i="26"/>
  <c r="J23" i="26"/>
  <c r="H23" i="26"/>
  <c r="G23" i="26"/>
  <c r="F23" i="26"/>
  <c r="D23" i="26"/>
  <c r="B23" i="26"/>
  <c r="A23" i="26"/>
  <c r="X22" i="26"/>
  <c r="M22" i="26"/>
  <c r="J22" i="26"/>
  <c r="I22" i="26"/>
  <c r="H22" i="26"/>
  <c r="G22" i="26"/>
  <c r="F22" i="26"/>
  <c r="D22" i="26"/>
  <c r="B22" i="26"/>
  <c r="A22" i="26"/>
  <c r="X21" i="26"/>
  <c r="M21" i="26"/>
  <c r="K21" i="26"/>
  <c r="J21" i="26"/>
  <c r="I21" i="26"/>
  <c r="H21" i="26"/>
  <c r="G21" i="26"/>
  <c r="F21" i="26"/>
  <c r="D21" i="26"/>
  <c r="B21" i="26"/>
  <c r="A21" i="26"/>
  <c r="M20" i="26"/>
  <c r="L20" i="26"/>
  <c r="K20" i="26"/>
  <c r="J20" i="26"/>
  <c r="H20" i="26"/>
  <c r="G20" i="26"/>
  <c r="F20" i="26"/>
  <c r="E20" i="26"/>
  <c r="D20" i="26"/>
  <c r="B20" i="26"/>
  <c r="A20" i="26"/>
  <c r="M19" i="26"/>
  <c r="K19" i="26"/>
  <c r="J19" i="26"/>
  <c r="I19" i="26"/>
  <c r="H19" i="26"/>
  <c r="G19" i="26"/>
  <c r="F19" i="26"/>
  <c r="D19" i="26"/>
  <c r="B19" i="26"/>
  <c r="A19" i="26"/>
  <c r="M18" i="26"/>
  <c r="J18" i="26"/>
  <c r="I18" i="26"/>
  <c r="H18" i="26"/>
  <c r="G18" i="26"/>
  <c r="F18" i="26"/>
  <c r="D18" i="26"/>
  <c r="B18" i="26"/>
  <c r="A18" i="26"/>
  <c r="M17" i="26"/>
  <c r="K17" i="26"/>
  <c r="J17" i="26"/>
  <c r="I17" i="26"/>
  <c r="H17" i="26"/>
  <c r="G17" i="26"/>
  <c r="F17" i="26"/>
  <c r="D17" i="26"/>
  <c r="B17" i="26"/>
  <c r="A17" i="26"/>
  <c r="M16" i="26"/>
  <c r="L16" i="26"/>
  <c r="K16" i="26"/>
  <c r="J16" i="26"/>
  <c r="I16" i="26"/>
  <c r="H16" i="26"/>
  <c r="G16" i="26"/>
  <c r="F16" i="26"/>
  <c r="D16" i="26"/>
  <c r="B16" i="26"/>
  <c r="A16" i="26"/>
  <c r="M15" i="26"/>
  <c r="K15" i="26"/>
  <c r="J15" i="26"/>
  <c r="I15" i="26"/>
  <c r="H15" i="26"/>
  <c r="G15" i="26"/>
  <c r="F15" i="26"/>
  <c r="D15" i="26"/>
  <c r="B15" i="26"/>
  <c r="A15" i="26"/>
  <c r="M14" i="26"/>
  <c r="J14" i="26"/>
  <c r="I14" i="26"/>
  <c r="H14" i="26"/>
  <c r="G14" i="26"/>
  <c r="F14" i="26"/>
  <c r="D14" i="26"/>
  <c r="B14" i="26"/>
  <c r="A14" i="26"/>
  <c r="M13" i="26"/>
  <c r="L13" i="26"/>
  <c r="K13" i="26"/>
  <c r="J13" i="26"/>
  <c r="I13" i="26"/>
  <c r="H13" i="26"/>
  <c r="G13" i="26"/>
  <c r="F13" i="26"/>
  <c r="D13" i="26"/>
  <c r="B13" i="26"/>
  <c r="A13" i="26"/>
  <c r="M12" i="26"/>
  <c r="L12" i="26"/>
  <c r="K12" i="26"/>
  <c r="J12" i="26"/>
  <c r="I12" i="26"/>
  <c r="H12" i="26"/>
  <c r="G12" i="26"/>
  <c r="F12" i="26"/>
  <c r="D12" i="26"/>
  <c r="B12" i="26"/>
  <c r="A12" i="26"/>
  <c r="M11" i="26"/>
  <c r="L11" i="26"/>
  <c r="K11" i="26"/>
  <c r="J11" i="26"/>
  <c r="H11" i="26"/>
  <c r="G11" i="26"/>
  <c r="F11" i="26"/>
  <c r="D11" i="26"/>
  <c r="B11" i="26"/>
  <c r="A11" i="26"/>
  <c r="M10" i="26"/>
  <c r="K10" i="26"/>
  <c r="J10" i="26"/>
  <c r="H10" i="26"/>
  <c r="G10" i="26"/>
  <c r="F10" i="26"/>
  <c r="D10" i="26"/>
  <c r="B10" i="26"/>
  <c r="A10" i="26"/>
  <c r="A1" i="26"/>
  <c r="G18" i="21"/>
  <c r="H18" i="21"/>
  <c r="F18" i="21"/>
  <c r="G6" i="21"/>
  <c r="H6" i="21"/>
  <c r="F6" i="21"/>
  <c r="AC24" i="13"/>
  <c r="AA24" i="13"/>
  <c r="AC22" i="13"/>
  <c r="AA22" i="13"/>
  <c r="AC21" i="13"/>
  <c r="AC18" i="13"/>
  <c r="AC16" i="13"/>
  <c r="Q21" i="13"/>
  <c r="S21" i="13"/>
  <c r="S24" i="13"/>
  <c r="Q24" i="13"/>
  <c r="S22" i="13"/>
  <c r="Q22" i="13"/>
  <c r="S18" i="13"/>
  <c r="Q19" i="13"/>
  <c r="X13" i="13"/>
  <c r="X16" i="13"/>
  <c r="X18" i="13"/>
  <c r="X19" i="13"/>
  <c r="X21" i="13"/>
  <c r="X22" i="13"/>
  <c r="X24" i="13"/>
  <c r="N24" i="13"/>
  <c r="N22" i="13"/>
  <c r="N21" i="13"/>
  <c r="N19" i="13"/>
  <c r="N18" i="13"/>
  <c r="N16" i="13"/>
  <c r="N13" i="13"/>
  <c r="X10" i="13"/>
  <c r="N10" i="13"/>
  <c r="AE10" i="13"/>
  <c r="U10" i="13"/>
  <c r="A1" i="13"/>
  <c r="A11" i="13"/>
  <c r="B11" i="13"/>
  <c r="D11" i="13"/>
  <c r="F11" i="13"/>
  <c r="G11" i="13"/>
  <c r="H11" i="13"/>
  <c r="J11" i="13"/>
  <c r="K11" i="13"/>
  <c r="L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M14" i="13"/>
  <c r="A15" i="13"/>
  <c r="B15" i="13"/>
  <c r="D15" i="13"/>
  <c r="F15" i="13"/>
  <c r="G15" i="13"/>
  <c r="H15" i="13"/>
  <c r="I15" i="13"/>
  <c r="J15" i="13"/>
  <c r="K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I17" i="13"/>
  <c r="J17" i="13"/>
  <c r="K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E20" i="13"/>
  <c r="F20" i="13"/>
  <c r="G20" i="13"/>
  <c r="H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M21" i="13"/>
  <c r="A22" i="13"/>
  <c r="B22" i="13"/>
  <c r="D22" i="13"/>
  <c r="F22" i="13"/>
  <c r="G22" i="13"/>
  <c r="H22" i="13"/>
  <c r="I22" i="13"/>
  <c r="J22" i="13"/>
  <c r="M22" i="13"/>
  <c r="A23" i="13"/>
  <c r="B23" i="13"/>
  <c r="D23" i="13"/>
  <c r="F23" i="13"/>
  <c r="G23" i="13"/>
  <c r="H23" i="13"/>
  <c r="J23" i="13"/>
  <c r="K23" i="13"/>
  <c r="L23" i="13"/>
  <c r="M23" i="13"/>
  <c r="A24" i="13"/>
  <c r="B24" i="13"/>
  <c r="D24" i="13"/>
  <c r="F24" i="13"/>
  <c r="G24" i="13"/>
  <c r="H24" i="13"/>
  <c r="I24" i="13"/>
  <c r="J24" i="13"/>
  <c r="K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J26" i="13"/>
  <c r="K26" i="13"/>
  <c r="L26" i="13"/>
  <c r="M26" i="13"/>
  <c r="A27" i="13"/>
  <c r="B27" i="13"/>
  <c r="D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Y17" i="12"/>
  <c r="AB17" i="12" s="1"/>
  <c r="Y23" i="12"/>
  <c r="AB23" i="12" s="1"/>
  <c r="Q19" i="12"/>
  <c r="Q18" i="12"/>
  <c r="Q17" i="12"/>
  <c r="Y24" i="12"/>
  <c r="AB24" i="12" s="1"/>
  <c r="Q26" i="12"/>
  <c r="N15" i="12"/>
  <c r="Q15" i="12" s="1"/>
  <c r="N21" i="12"/>
  <c r="Q21" i="12" s="1"/>
  <c r="Q23" i="12"/>
  <c r="N20" i="12"/>
  <c r="Q20" i="12" s="1"/>
  <c r="Q16" i="12"/>
  <c r="Y19" i="12"/>
  <c r="AB19" i="12" s="1"/>
  <c r="Y18" i="12"/>
  <c r="AB18" i="12" s="1"/>
  <c r="Y21" i="12" l="1"/>
  <c r="AB21" i="12" s="1"/>
  <c r="R24" i="27"/>
  <c r="AB24" i="27" s="1"/>
  <c r="R14" i="27"/>
  <c r="R17" i="27"/>
  <c r="AB17" i="27" s="1"/>
  <c r="AB21" i="27"/>
  <c r="AA22" i="27"/>
  <c r="AD10" i="27" s="1"/>
  <c r="AE10" i="26"/>
  <c r="U10" i="26"/>
  <c r="X18" i="26"/>
  <c r="AF10" i="26" s="1"/>
  <c r="AD10" i="26"/>
  <c r="AD10" i="13"/>
  <c r="AF10" i="13"/>
  <c r="T10" i="13"/>
  <c r="V10" i="13"/>
  <c r="Y20" i="12"/>
  <c r="AB20" i="12" s="1"/>
  <c r="Y15" i="12"/>
  <c r="AB15" i="12" s="1"/>
  <c r="Q24" i="12"/>
  <c r="R12" i="12" s="1"/>
  <c r="E5" i="21" s="1"/>
  <c r="Y26" i="12"/>
  <c r="AB26" i="12" s="1"/>
  <c r="Y16" i="12"/>
  <c r="AB16" i="12" s="1"/>
  <c r="AC12" i="12" l="1"/>
  <c r="E17" i="21" s="1"/>
  <c r="T10" i="27"/>
  <c r="V10" i="27"/>
  <c r="AF10" i="27"/>
  <c r="AB14" i="27"/>
  <c r="AE10" i="27" s="1"/>
  <c r="U10" i="27"/>
  <c r="V10" i="26"/>
  <c r="T10" i="26"/>
  <c r="A1" i="12" l="1"/>
  <c r="A13" i="12"/>
  <c r="U13" i="12" s="1"/>
  <c r="B13" i="12"/>
  <c r="V13" i="12" s="1"/>
  <c r="D13" i="12"/>
  <c r="F13" i="12"/>
  <c r="G13" i="12"/>
  <c r="H13" i="12"/>
  <c r="J13" i="12"/>
  <c r="K13" i="12"/>
  <c r="L13" i="12"/>
  <c r="M13" i="12"/>
  <c r="A14" i="12"/>
  <c r="U14" i="12" s="1"/>
  <c r="B14" i="12"/>
  <c r="V14" i="12" s="1"/>
  <c r="D14" i="12"/>
  <c r="F14" i="12"/>
  <c r="G14" i="12"/>
  <c r="H14" i="12"/>
  <c r="I14" i="12"/>
  <c r="J14" i="12"/>
  <c r="K14" i="12"/>
  <c r="L14" i="12"/>
  <c r="M14" i="12"/>
  <c r="A15" i="12"/>
  <c r="U15" i="12" s="1"/>
  <c r="B15" i="12"/>
  <c r="V15" i="12" s="1"/>
  <c r="D15" i="12"/>
  <c r="X15" i="12" s="1"/>
  <c r="F15" i="12"/>
  <c r="G15" i="12"/>
  <c r="H15" i="12"/>
  <c r="I15" i="12"/>
  <c r="J15" i="12"/>
  <c r="K15" i="12"/>
  <c r="L15" i="12"/>
  <c r="M15" i="12"/>
  <c r="A16" i="12"/>
  <c r="U16" i="12" s="1"/>
  <c r="B16" i="12"/>
  <c r="V16" i="12" s="1"/>
  <c r="D16" i="12"/>
  <c r="X16" i="12" s="1"/>
  <c r="F16" i="12"/>
  <c r="G16" i="12"/>
  <c r="H16" i="12"/>
  <c r="I16" i="12"/>
  <c r="J16" i="12"/>
  <c r="M16" i="12"/>
  <c r="A17" i="12"/>
  <c r="U17" i="12" s="1"/>
  <c r="B17" i="12"/>
  <c r="V17" i="12" s="1"/>
  <c r="D17" i="12"/>
  <c r="X17" i="12" s="1"/>
  <c r="F17" i="12"/>
  <c r="G17" i="12"/>
  <c r="H17" i="12"/>
  <c r="I17" i="12"/>
  <c r="J17" i="12"/>
  <c r="K17" i="12"/>
  <c r="M17" i="12"/>
  <c r="A18" i="12"/>
  <c r="U18" i="12" s="1"/>
  <c r="B18" i="12"/>
  <c r="V18" i="12" s="1"/>
  <c r="D18" i="12"/>
  <c r="F18" i="12"/>
  <c r="G18" i="12"/>
  <c r="H18" i="12"/>
  <c r="I18" i="12"/>
  <c r="J18" i="12"/>
  <c r="K18" i="12"/>
  <c r="L18" i="12"/>
  <c r="M18" i="12"/>
  <c r="A19" i="12"/>
  <c r="U19" i="12" s="1"/>
  <c r="B19" i="12"/>
  <c r="V19" i="12" s="1"/>
  <c r="D19" i="12"/>
  <c r="F19" i="12"/>
  <c r="G19" i="12"/>
  <c r="H19" i="12"/>
  <c r="I19" i="12"/>
  <c r="J19" i="12"/>
  <c r="K19" i="12"/>
  <c r="M19" i="12"/>
  <c r="A20" i="12"/>
  <c r="U20" i="12" s="1"/>
  <c r="B20" i="12"/>
  <c r="V20" i="12" s="1"/>
  <c r="D20" i="12"/>
  <c r="X20" i="12" s="1"/>
  <c r="F20" i="12"/>
  <c r="G20" i="12"/>
  <c r="H20" i="12"/>
  <c r="I20" i="12"/>
  <c r="J20" i="12"/>
  <c r="M20" i="12"/>
  <c r="A21" i="12"/>
  <c r="U21" i="12" s="1"/>
  <c r="B21" i="12"/>
  <c r="V21" i="12" s="1"/>
  <c r="D21" i="12"/>
  <c r="X21" i="12" s="1"/>
  <c r="F21" i="12"/>
  <c r="G21" i="12"/>
  <c r="H21" i="12"/>
  <c r="I21" i="12"/>
  <c r="J21" i="12"/>
  <c r="K21" i="12"/>
  <c r="M21" i="12"/>
  <c r="A22" i="12"/>
  <c r="U22" i="12" s="1"/>
  <c r="B22" i="12"/>
  <c r="V22" i="12" s="1"/>
  <c r="D22" i="12"/>
  <c r="E22" i="12"/>
  <c r="F22" i="12"/>
  <c r="G22" i="12"/>
  <c r="H22" i="12"/>
  <c r="J22" i="12"/>
  <c r="K22" i="12"/>
  <c r="L22" i="12"/>
  <c r="M22" i="12"/>
  <c r="A23" i="12"/>
  <c r="U23" i="12" s="1"/>
  <c r="B23" i="12"/>
  <c r="V23" i="12" s="1"/>
  <c r="D23" i="12"/>
  <c r="X23" i="12" s="1"/>
  <c r="F23" i="12"/>
  <c r="G23" i="12"/>
  <c r="H23" i="12"/>
  <c r="I23" i="12"/>
  <c r="J23" i="12"/>
  <c r="K23" i="12"/>
  <c r="M23" i="12"/>
  <c r="A24" i="12"/>
  <c r="U24" i="12" s="1"/>
  <c r="B24" i="12"/>
  <c r="V24" i="12" s="1"/>
  <c r="D24" i="12"/>
  <c r="X24" i="12" s="1"/>
  <c r="F24" i="12"/>
  <c r="G24" i="12"/>
  <c r="H24" i="12"/>
  <c r="I24" i="12"/>
  <c r="J24" i="12"/>
  <c r="M24" i="12"/>
  <c r="A25" i="12"/>
  <c r="U25" i="12" s="1"/>
  <c r="B25" i="12"/>
  <c r="V25" i="12" s="1"/>
  <c r="D25" i="12"/>
  <c r="F25" i="12"/>
  <c r="G25" i="12"/>
  <c r="H25" i="12"/>
  <c r="J25" i="12"/>
  <c r="K25" i="12"/>
  <c r="L25" i="12"/>
  <c r="M25" i="12"/>
  <c r="A26" i="12"/>
  <c r="U26" i="12" s="1"/>
  <c r="B26" i="12"/>
  <c r="V26" i="12" s="1"/>
  <c r="D26" i="12"/>
  <c r="X26" i="12" s="1"/>
  <c r="F26" i="12"/>
  <c r="G26" i="12"/>
  <c r="H26" i="12"/>
  <c r="I26" i="12"/>
  <c r="J26" i="12"/>
  <c r="K26" i="12"/>
  <c r="M26" i="12"/>
  <c r="A27" i="12"/>
  <c r="U27" i="12" s="1"/>
  <c r="B27" i="12"/>
  <c r="V27" i="12" s="1"/>
  <c r="D27" i="12"/>
  <c r="F27" i="12"/>
  <c r="G27" i="12"/>
  <c r="H27" i="12"/>
  <c r="J27" i="12"/>
  <c r="K27" i="12"/>
  <c r="L27" i="12"/>
  <c r="M27" i="12"/>
  <c r="AA20" i="11" l="1"/>
  <c r="AD20" i="11" s="1"/>
  <c r="AB19" i="11"/>
  <c r="AB13" i="11"/>
  <c r="AB18" i="11"/>
  <c r="AC7" i="11"/>
  <c r="AE7" i="11" s="1"/>
  <c r="AE2" i="11"/>
  <c r="AD2" i="11"/>
  <c r="N18" i="11"/>
  <c r="Q18" i="11" s="1"/>
  <c r="AD18" i="11" s="1"/>
  <c r="N24" i="11"/>
  <c r="Q24" i="11" s="1"/>
  <c r="N23" i="11"/>
  <c r="Q23" i="11" s="1"/>
  <c r="N22" i="11"/>
  <c r="P22" i="11" s="1"/>
  <c r="N21" i="11"/>
  <c r="P21" i="11" s="1"/>
  <c r="N20" i="11"/>
  <c r="R20" i="11" s="1"/>
  <c r="AC20" i="11" l="1"/>
  <c r="AA24" i="11"/>
  <c r="AA23" i="11"/>
  <c r="AA18" i="11"/>
  <c r="AA22" i="11"/>
  <c r="AA21" i="11"/>
  <c r="R21" i="11"/>
  <c r="Q21" i="11"/>
  <c r="R23" i="11"/>
  <c r="P24" i="11"/>
  <c r="P20" i="11"/>
  <c r="Q20" i="11"/>
  <c r="Q22" i="11"/>
  <c r="R22" i="11"/>
  <c r="P18" i="11"/>
  <c r="AC18" i="11" s="1"/>
  <c r="R18" i="11"/>
  <c r="AE18" i="11" s="1"/>
  <c r="AE24" i="11" l="1"/>
  <c r="AD24" i="11"/>
  <c r="AE21" i="11"/>
  <c r="AD21" i="11"/>
  <c r="AD22" i="11"/>
  <c r="AC22" i="11"/>
  <c r="AE22" i="11"/>
  <c r="AE23" i="11"/>
  <c r="AD23" i="11"/>
  <c r="A1" i="11"/>
  <c r="N19" i="11"/>
  <c r="AA19" i="11" s="1"/>
  <c r="A14" i="11"/>
  <c r="W14" i="11" s="1"/>
  <c r="B14" i="11"/>
  <c r="X14" i="11" s="1"/>
  <c r="D14" i="11"/>
  <c r="Z14" i="11" s="1"/>
  <c r="F14" i="11"/>
  <c r="H14" i="11"/>
  <c r="I14" i="11"/>
  <c r="J14" i="11"/>
  <c r="K14" i="11"/>
  <c r="L14" i="11"/>
  <c r="M14" i="11"/>
  <c r="A15" i="11"/>
  <c r="W15" i="11" s="1"/>
  <c r="B15" i="11"/>
  <c r="X15" i="11" s="1"/>
  <c r="D15" i="11"/>
  <c r="Z15" i="11" s="1"/>
  <c r="F15" i="11"/>
  <c r="G15" i="11"/>
  <c r="H15" i="11"/>
  <c r="J15" i="11"/>
  <c r="K15" i="11"/>
  <c r="M15" i="11"/>
  <c r="A16" i="11"/>
  <c r="W16" i="11" s="1"/>
  <c r="B16" i="11"/>
  <c r="X16" i="11" s="1"/>
  <c r="D16" i="11"/>
  <c r="Z16" i="11" s="1"/>
  <c r="F16" i="11"/>
  <c r="G16" i="11"/>
  <c r="H16" i="11"/>
  <c r="J16" i="11"/>
  <c r="K16" i="11"/>
  <c r="L16" i="11"/>
  <c r="M16" i="11"/>
  <c r="A17" i="11"/>
  <c r="W17" i="11" s="1"/>
  <c r="B17" i="11"/>
  <c r="X17" i="11" s="1"/>
  <c r="D17" i="11"/>
  <c r="Z17" i="11" s="1"/>
  <c r="F17" i="11"/>
  <c r="G17" i="11"/>
  <c r="H17" i="11"/>
  <c r="I17" i="11"/>
  <c r="J17" i="11"/>
  <c r="K17" i="11"/>
  <c r="L17" i="11"/>
  <c r="M17" i="11"/>
  <c r="A18" i="11"/>
  <c r="W18" i="11" s="1"/>
  <c r="B18" i="11"/>
  <c r="X18" i="11" s="1"/>
  <c r="D18" i="11"/>
  <c r="Z18" i="11" s="1"/>
  <c r="F18" i="11"/>
  <c r="G18" i="11"/>
  <c r="H18" i="11"/>
  <c r="I18" i="11"/>
  <c r="J18" i="11"/>
  <c r="K18" i="11"/>
  <c r="L18" i="11"/>
  <c r="M18" i="11"/>
  <c r="A19" i="11"/>
  <c r="W19" i="11" s="1"/>
  <c r="B19" i="11"/>
  <c r="X19" i="11" s="1"/>
  <c r="D19" i="11"/>
  <c r="Z19" i="11" s="1"/>
  <c r="F19" i="11"/>
  <c r="G19" i="11"/>
  <c r="H19" i="11"/>
  <c r="I19" i="11"/>
  <c r="J19" i="11"/>
  <c r="M19" i="11"/>
  <c r="A20" i="11"/>
  <c r="W20" i="11" s="1"/>
  <c r="B20" i="11"/>
  <c r="X20" i="11" s="1"/>
  <c r="D20" i="11"/>
  <c r="Z20" i="11" s="1"/>
  <c r="F20" i="11"/>
  <c r="G20" i="11"/>
  <c r="H20" i="11"/>
  <c r="I20" i="11"/>
  <c r="J20" i="11"/>
  <c r="K20" i="11"/>
  <c r="M20" i="11"/>
  <c r="A21" i="11"/>
  <c r="W21" i="11" s="1"/>
  <c r="B21" i="11"/>
  <c r="X21" i="11" s="1"/>
  <c r="D21" i="11"/>
  <c r="Z21" i="11" s="1"/>
  <c r="F21" i="11"/>
  <c r="G21" i="11"/>
  <c r="H21" i="11"/>
  <c r="I21" i="11"/>
  <c r="J21" i="11"/>
  <c r="K21" i="11"/>
  <c r="L21" i="11"/>
  <c r="M21" i="11"/>
  <c r="A22" i="11"/>
  <c r="W22" i="11" s="1"/>
  <c r="B22" i="11"/>
  <c r="X22" i="11" s="1"/>
  <c r="D22" i="11"/>
  <c r="Z22" i="11" s="1"/>
  <c r="F22" i="11"/>
  <c r="G22" i="11"/>
  <c r="H22" i="11"/>
  <c r="I22" i="11"/>
  <c r="J22" i="11"/>
  <c r="K22" i="11"/>
  <c r="M22" i="11"/>
  <c r="A23" i="11"/>
  <c r="W23" i="11" s="1"/>
  <c r="B23" i="11"/>
  <c r="X23" i="11" s="1"/>
  <c r="D23" i="11"/>
  <c r="Z23" i="11" s="1"/>
  <c r="F23" i="11"/>
  <c r="G23" i="11"/>
  <c r="H23" i="11"/>
  <c r="I23" i="11"/>
  <c r="J23" i="11"/>
  <c r="M23" i="11"/>
  <c r="A24" i="11"/>
  <c r="W24" i="11" s="1"/>
  <c r="B24" i="11"/>
  <c r="X24" i="11" s="1"/>
  <c r="D24" i="11"/>
  <c r="Z24" i="11" s="1"/>
  <c r="F24" i="11"/>
  <c r="G24" i="11"/>
  <c r="H24" i="11"/>
  <c r="I24" i="11"/>
  <c r="J24" i="11"/>
  <c r="K24" i="11"/>
  <c r="M24" i="11"/>
  <c r="A25" i="11"/>
  <c r="W25" i="11" s="1"/>
  <c r="B25" i="11"/>
  <c r="X25" i="11" s="1"/>
  <c r="D25" i="11"/>
  <c r="Z25" i="11" s="1"/>
  <c r="E25" i="11"/>
  <c r="F25" i="11"/>
  <c r="G25" i="11"/>
  <c r="H25" i="11"/>
  <c r="J25" i="11"/>
  <c r="K25" i="11"/>
  <c r="L25" i="11"/>
  <c r="M25" i="11"/>
  <c r="A26" i="11"/>
  <c r="W26" i="11" s="1"/>
  <c r="B26" i="11"/>
  <c r="X26" i="11" s="1"/>
  <c r="D26" i="11"/>
  <c r="Z26" i="11" s="1"/>
  <c r="F26" i="11"/>
  <c r="G26" i="11"/>
  <c r="H26" i="11"/>
  <c r="I26" i="11"/>
  <c r="J26" i="11"/>
  <c r="K26" i="11"/>
  <c r="M26" i="11"/>
  <c r="A27" i="11"/>
  <c r="W27" i="11" s="1"/>
  <c r="B27" i="11"/>
  <c r="X27" i="11" s="1"/>
  <c r="D27" i="11"/>
  <c r="Z27" i="11" s="1"/>
  <c r="F27" i="11"/>
  <c r="G27" i="11"/>
  <c r="H27" i="11"/>
  <c r="I27" i="11"/>
  <c r="J27" i="11"/>
  <c r="M27" i="11"/>
  <c r="A28" i="11"/>
  <c r="W28" i="11" s="1"/>
  <c r="B28" i="11"/>
  <c r="X28" i="11" s="1"/>
  <c r="D28" i="11"/>
  <c r="Z28" i="11" s="1"/>
  <c r="F28" i="11"/>
  <c r="G28" i="11"/>
  <c r="H28" i="11"/>
  <c r="J28" i="11"/>
  <c r="K28" i="11"/>
  <c r="L28" i="11"/>
  <c r="M28" i="11"/>
  <c r="A29" i="11"/>
  <c r="W29" i="11" s="1"/>
  <c r="B29" i="11"/>
  <c r="X29" i="11" s="1"/>
  <c r="D29" i="11"/>
  <c r="Z29" i="11" s="1"/>
  <c r="F29" i="11"/>
  <c r="G29" i="11"/>
  <c r="H29" i="11"/>
  <c r="I29" i="11"/>
  <c r="J29" i="11"/>
  <c r="K29" i="11"/>
  <c r="M29" i="11"/>
  <c r="A30" i="11"/>
  <c r="W30" i="11" s="1"/>
  <c r="B30" i="11"/>
  <c r="X30" i="11" s="1"/>
  <c r="D30" i="11"/>
  <c r="Z30" i="11" s="1"/>
  <c r="F30" i="11"/>
  <c r="G30" i="11"/>
  <c r="H30" i="11"/>
  <c r="J30" i="11"/>
  <c r="K30" i="11"/>
  <c r="L30" i="11"/>
  <c r="M30" i="11"/>
  <c r="C15" i="21"/>
  <c r="D15" i="21"/>
  <c r="B15" i="21"/>
  <c r="A5" i="10"/>
  <c r="B5" i="10"/>
  <c r="D5" i="10"/>
  <c r="F5" i="10"/>
  <c r="H5" i="10"/>
  <c r="I5" i="10"/>
  <c r="J5" i="10"/>
  <c r="K5" i="10"/>
  <c r="L5" i="10"/>
  <c r="M5" i="10"/>
  <c r="A6" i="10"/>
  <c r="B6" i="10"/>
  <c r="D6" i="10"/>
  <c r="F6" i="10"/>
  <c r="G6" i="10"/>
  <c r="H6" i="10"/>
  <c r="J6" i="10"/>
  <c r="K6" i="10"/>
  <c r="M6" i="10"/>
  <c r="A7" i="10"/>
  <c r="B7" i="10"/>
  <c r="D7" i="10"/>
  <c r="F7" i="10"/>
  <c r="G7" i="10"/>
  <c r="H7" i="10"/>
  <c r="J7" i="10"/>
  <c r="K7" i="10"/>
  <c r="L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M10" i="10"/>
  <c r="A11" i="10"/>
  <c r="B11" i="10"/>
  <c r="D11" i="10"/>
  <c r="F11" i="10"/>
  <c r="G11" i="10"/>
  <c r="H11" i="10"/>
  <c r="I11" i="10"/>
  <c r="J11" i="10"/>
  <c r="K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I13" i="10"/>
  <c r="J13" i="10"/>
  <c r="K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E16" i="10"/>
  <c r="F16" i="10"/>
  <c r="G16" i="10"/>
  <c r="H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M17" i="10"/>
  <c r="A18" i="10"/>
  <c r="B18" i="10"/>
  <c r="D18" i="10"/>
  <c r="F18" i="10"/>
  <c r="G18" i="10"/>
  <c r="H18" i="10"/>
  <c r="I18" i="10"/>
  <c r="J18" i="10"/>
  <c r="M18" i="10"/>
  <c r="A19" i="10"/>
  <c r="B19" i="10"/>
  <c r="D19" i="10"/>
  <c r="F19" i="10"/>
  <c r="G19" i="10"/>
  <c r="H19" i="10"/>
  <c r="J19" i="10"/>
  <c r="K19" i="10"/>
  <c r="L19" i="10"/>
  <c r="M19" i="10"/>
  <c r="A20" i="10"/>
  <c r="B20" i="10"/>
  <c r="D20" i="10"/>
  <c r="F20" i="10"/>
  <c r="G20" i="10"/>
  <c r="H20" i="10"/>
  <c r="I20" i="10"/>
  <c r="J20" i="10"/>
  <c r="K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J22" i="10"/>
  <c r="K22" i="10"/>
  <c r="L22" i="10"/>
  <c r="M22" i="10"/>
  <c r="A23" i="10"/>
  <c r="B23" i="10"/>
  <c r="D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H4" i="23"/>
  <c r="G6" i="23"/>
  <c r="K4" i="23"/>
  <c r="J8" i="23"/>
  <c r="H8" i="23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M16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J8" i="25"/>
  <c r="I8" i="25"/>
  <c r="H8" i="25"/>
  <c r="O7" i="25"/>
  <c r="N7" i="25"/>
  <c r="M7" i="25"/>
  <c r="O6" i="25"/>
  <c r="N6" i="25"/>
  <c r="M6" i="25"/>
  <c r="K6" i="25"/>
  <c r="J6" i="25"/>
  <c r="I6" i="25"/>
  <c r="H6" i="25"/>
  <c r="G6" i="25"/>
  <c r="O5" i="25"/>
  <c r="N5" i="25"/>
  <c r="M5" i="25"/>
  <c r="O4" i="25"/>
  <c r="N4" i="25"/>
  <c r="M4" i="25"/>
  <c r="J4" i="25"/>
  <c r="H4" i="25"/>
  <c r="O3" i="25"/>
  <c r="N3" i="25"/>
  <c r="M3" i="25"/>
  <c r="O2" i="25"/>
  <c r="N2" i="25"/>
  <c r="M2" i="25"/>
  <c r="I2" i="25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2" i="23"/>
  <c r="I8" i="23"/>
  <c r="J6" i="23"/>
  <c r="K6" i="23"/>
  <c r="H6" i="23"/>
  <c r="I6" i="23"/>
  <c r="I2" i="23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B2" i="9"/>
  <c r="A2" i="9"/>
  <c r="J21" i="21" l="1"/>
  <c r="J20" i="21"/>
  <c r="J18" i="21"/>
  <c r="Q19" i="11"/>
  <c r="AD19" i="11" s="1"/>
  <c r="I15" i="21"/>
  <c r="I10" i="26" l="1"/>
  <c r="I10" i="27"/>
  <c r="I6" i="10"/>
  <c r="I15" i="11"/>
  <c r="F9" i="3"/>
  <c r="F4" i="3"/>
  <c r="F21" i="3"/>
  <c r="F16" i="3"/>
  <c r="F3" i="3"/>
  <c r="F11" i="3"/>
  <c r="F18" i="3"/>
  <c r="F10" i="3"/>
  <c r="I11" i="27" l="1"/>
  <c r="I11" i="13"/>
  <c r="I11" i="26"/>
  <c r="I13" i="12"/>
  <c r="I16" i="11"/>
  <c r="I7" i="10"/>
  <c r="K16" i="17"/>
  <c r="M16" i="17"/>
  <c r="N16" i="17"/>
  <c r="O16" i="17"/>
  <c r="P16" i="17"/>
  <c r="J16" i="17"/>
  <c r="H16" i="17"/>
  <c r="G16" i="17"/>
  <c r="F16" i="17"/>
  <c r="D16" i="17"/>
  <c r="C16" i="17"/>
  <c r="B16" i="17"/>
  <c r="A16" i="17"/>
  <c r="L16" i="17" l="1"/>
  <c r="I20" i="28" l="1"/>
  <c r="I20" i="26"/>
  <c r="I20" i="27"/>
  <c r="I20" i="13"/>
  <c r="I22" i="12"/>
  <c r="I16" i="10"/>
  <c r="I25" i="11"/>
  <c r="I23" i="13"/>
  <c r="I23" i="27"/>
  <c r="I23" i="26"/>
  <c r="I25" i="12"/>
  <c r="I28" i="11"/>
  <c r="I19" i="10"/>
  <c r="F8" i="3"/>
  <c r="AC2" i="2" l="1"/>
  <c r="H2" i="2"/>
  <c r="L2" i="2"/>
  <c r="O2" i="2"/>
  <c r="T2" i="2"/>
  <c r="R2" i="2"/>
  <c r="T24" i="2"/>
  <c r="R24" i="2"/>
  <c r="I16" i="17"/>
  <c r="Q16" i="17"/>
  <c r="R16" i="17"/>
  <c r="S16" i="17"/>
  <c r="T16" i="17"/>
  <c r="U16" i="17"/>
  <c r="V16" i="17"/>
  <c r="W16" i="17"/>
  <c r="X16" i="17"/>
  <c r="Y16" i="17"/>
  <c r="Z16" i="17"/>
  <c r="AA16" i="17"/>
  <c r="AJ21" i="2"/>
  <c r="U21" i="2"/>
  <c r="P21" i="2"/>
  <c r="Q21" i="2"/>
  <c r="M21" i="2"/>
  <c r="J21" i="2"/>
  <c r="K21" i="2"/>
  <c r="F6" i="3" l="1"/>
  <c r="F5" i="3" l="1"/>
  <c r="F15" i="3" l="1"/>
  <c r="J15" i="3"/>
  <c r="K15" i="3"/>
  <c r="Z15" i="3"/>
  <c r="F22" i="3" l="1"/>
  <c r="A10" i="13" l="1"/>
  <c r="B10" i="13"/>
  <c r="D10" i="13"/>
  <c r="F10" i="13"/>
  <c r="G10" i="13"/>
  <c r="H10" i="13"/>
  <c r="I10" i="13"/>
  <c r="J10" i="13"/>
  <c r="K10" i="13"/>
  <c r="M10" i="13"/>
  <c r="A12" i="12"/>
  <c r="U12" i="12" s="1"/>
  <c r="B12" i="12"/>
  <c r="V12" i="12" s="1"/>
  <c r="D12" i="12"/>
  <c r="F12" i="12"/>
  <c r="G12" i="12"/>
  <c r="H12" i="12"/>
  <c r="I12" i="12"/>
  <c r="J12" i="12"/>
  <c r="K12" i="12"/>
  <c r="M12" i="12"/>
  <c r="P7" i="11"/>
  <c r="Q2" i="11"/>
  <c r="R2" i="11"/>
  <c r="R7" i="11" l="1"/>
  <c r="R19" i="11" s="1"/>
  <c r="AE19" i="11" s="1"/>
  <c r="P19" i="11"/>
  <c r="AC19" i="11" s="1"/>
  <c r="J6" i="21"/>
  <c r="J8" i="21" l="1"/>
  <c r="J9" i="21"/>
  <c r="N13" i="11"/>
  <c r="AA13" i="11" s="1"/>
  <c r="K15" i="17" l="1"/>
  <c r="L15" i="17"/>
  <c r="M15" i="17"/>
  <c r="N15" i="17"/>
  <c r="O15" i="17"/>
  <c r="P15" i="17"/>
  <c r="J15" i="17"/>
  <c r="H15" i="17"/>
  <c r="G15" i="17"/>
  <c r="F15" i="17"/>
  <c r="D15" i="17"/>
  <c r="C15" i="17"/>
  <c r="B15" i="17"/>
  <c r="A15" i="17"/>
  <c r="A17" i="17"/>
  <c r="B17" i="17"/>
  <c r="C17" i="17"/>
  <c r="D17" i="17"/>
  <c r="F17" i="17"/>
  <c r="G17" i="17"/>
  <c r="H17" i="17"/>
  <c r="J17" i="17"/>
  <c r="K17" i="17"/>
  <c r="L17" i="17"/>
  <c r="M17" i="17"/>
  <c r="N17" i="17"/>
  <c r="O17" i="17"/>
  <c r="P17" i="17"/>
  <c r="I26" i="28" l="1"/>
  <c r="I26" i="27" l="1"/>
  <c r="I26" i="26"/>
  <c r="I26" i="13"/>
  <c r="I27" i="12"/>
  <c r="I22" i="10"/>
  <c r="I30" i="11"/>
  <c r="Q15" i="17" l="1"/>
  <c r="R15" i="17"/>
  <c r="S15" i="17"/>
  <c r="T15" i="17"/>
  <c r="U15" i="17"/>
  <c r="V15" i="17"/>
  <c r="W15" i="17"/>
  <c r="X15" i="17"/>
  <c r="Y15" i="17"/>
  <c r="Z15" i="17"/>
  <c r="AA15" i="17"/>
  <c r="I15" i="17"/>
  <c r="Q17" i="17"/>
  <c r="R17" i="17"/>
  <c r="S17" i="17"/>
  <c r="T17" i="17"/>
  <c r="U17" i="17"/>
  <c r="V17" i="17"/>
  <c r="W17" i="17"/>
  <c r="X17" i="17"/>
  <c r="Y17" i="17"/>
  <c r="Z17" i="17"/>
  <c r="AA17" i="17"/>
  <c r="I17" i="17"/>
  <c r="S9" i="2"/>
  <c r="AJ9" i="2" l="1"/>
  <c r="U9" i="2"/>
  <c r="P9" i="2"/>
  <c r="Q9" i="2"/>
  <c r="M9" i="2"/>
  <c r="I9" i="2"/>
  <c r="E11" i="28" s="1"/>
  <c r="J9" i="2"/>
  <c r="K9" i="2"/>
  <c r="E12" i="28"/>
  <c r="E12" i="26" l="1"/>
  <c r="E12" i="27"/>
  <c r="E12" i="13"/>
  <c r="E14" i="12"/>
  <c r="E17" i="11"/>
  <c r="E8" i="10"/>
  <c r="E11" i="27"/>
  <c r="E11" i="26"/>
  <c r="E11" i="13"/>
  <c r="E13" i="12"/>
  <c r="E7" i="10"/>
  <c r="E16" i="11"/>
  <c r="AG9" i="2"/>
  <c r="AF9" i="2"/>
  <c r="AE9" i="2"/>
  <c r="AD9" i="2"/>
  <c r="I3" i="17" l="1"/>
  <c r="Q3" i="17"/>
  <c r="R3" i="17"/>
  <c r="S3" i="17"/>
  <c r="T3" i="17"/>
  <c r="U3" i="17"/>
  <c r="V3" i="17"/>
  <c r="W3" i="17"/>
  <c r="X3" i="17"/>
  <c r="Y3" i="17"/>
  <c r="Z3" i="17"/>
  <c r="AA3" i="17"/>
  <c r="AJ13" i="2"/>
  <c r="U13" i="2"/>
  <c r="P13" i="2"/>
  <c r="Q13" i="2"/>
  <c r="M13" i="2"/>
  <c r="I13" i="2"/>
  <c r="J13" i="2"/>
  <c r="K13" i="2"/>
  <c r="L13" i="17"/>
  <c r="B19" i="17"/>
  <c r="C19" i="17"/>
  <c r="D19" i="17"/>
  <c r="F19" i="17"/>
  <c r="G19" i="17"/>
  <c r="H19" i="17"/>
  <c r="B11" i="17"/>
  <c r="C11" i="17"/>
  <c r="D11" i="17"/>
  <c r="F11" i="17"/>
  <c r="G11" i="17"/>
  <c r="H11" i="17"/>
  <c r="B4" i="17"/>
  <c r="C4" i="17"/>
  <c r="D4" i="17"/>
  <c r="F4" i="17"/>
  <c r="G4" i="17"/>
  <c r="H4" i="17"/>
  <c r="B5" i="17"/>
  <c r="C5" i="17"/>
  <c r="D5" i="17"/>
  <c r="F5" i="17"/>
  <c r="G5" i="17"/>
  <c r="H5" i="17"/>
  <c r="B7" i="17"/>
  <c r="C7" i="17"/>
  <c r="D7" i="17"/>
  <c r="F7" i="17"/>
  <c r="G7" i="17"/>
  <c r="H7" i="17"/>
  <c r="B3" i="17"/>
  <c r="C3" i="17"/>
  <c r="D3" i="17"/>
  <c r="F3" i="17"/>
  <c r="G3" i="17"/>
  <c r="H3" i="17"/>
  <c r="B6" i="17"/>
  <c r="C6" i="17"/>
  <c r="D6" i="17"/>
  <c r="F6" i="17"/>
  <c r="G6" i="17"/>
  <c r="H6" i="17"/>
  <c r="B8" i="17"/>
  <c r="C8" i="17"/>
  <c r="D8" i="17"/>
  <c r="F8" i="17"/>
  <c r="G8" i="17"/>
  <c r="H8" i="17"/>
  <c r="B13" i="17"/>
  <c r="C13" i="17"/>
  <c r="D13" i="17"/>
  <c r="F13" i="17"/>
  <c r="G13" i="17"/>
  <c r="H13" i="17"/>
  <c r="B2" i="17"/>
  <c r="C2" i="17"/>
  <c r="D2" i="17"/>
  <c r="F2" i="17"/>
  <c r="G2" i="17"/>
  <c r="H2" i="17"/>
  <c r="B9" i="17"/>
  <c r="C9" i="17"/>
  <c r="D9" i="17"/>
  <c r="F9" i="17"/>
  <c r="G9" i="17"/>
  <c r="H9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12" i="17"/>
  <c r="B12" i="17"/>
  <c r="C12" i="17"/>
  <c r="D12" i="17"/>
  <c r="F12" i="17"/>
  <c r="G12" i="17"/>
  <c r="H12" i="17"/>
  <c r="J12" i="17"/>
  <c r="K12" i="17"/>
  <c r="L12" i="17"/>
  <c r="M12" i="17"/>
  <c r="N12" i="17"/>
  <c r="O12" i="17"/>
  <c r="P12" i="17"/>
  <c r="A19" i="17"/>
  <c r="J19" i="17"/>
  <c r="K19" i="17"/>
  <c r="L19" i="17"/>
  <c r="M19" i="17"/>
  <c r="N19" i="17"/>
  <c r="O19" i="17"/>
  <c r="P19" i="17"/>
  <c r="A11" i="17"/>
  <c r="J11" i="17"/>
  <c r="K11" i="17"/>
  <c r="L11" i="17"/>
  <c r="M11" i="17"/>
  <c r="N11" i="17"/>
  <c r="O11" i="17"/>
  <c r="P11" i="17"/>
  <c r="A4" i="17"/>
  <c r="J4" i="17"/>
  <c r="K4" i="17"/>
  <c r="L4" i="17"/>
  <c r="M4" i="17"/>
  <c r="N4" i="17"/>
  <c r="O4" i="17"/>
  <c r="P4" i="17"/>
  <c r="A5" i="17"/>
  <c r="J5" i="17"/>
  <c r="K5" i="17"/>
  <c r="L5" i="17"/>
  <c r="M5" i="17"/>
  <c r="N5" i="17"/>
  <c r="O5" i="17"/>
  <c r="P5" i="17"/>
  <c r="A7" i="17"/>
  <c r="J7" i="17"/>
  <c r="K7" i="17"/>
  <c r="L7" i="17"/>
  <c r="M7" i="17"/>
  <c r="N7" i="17"/>
  <c r="O7" i="17"/>
  <c r="P7" i="17"/>
  <c r="A3" i="17"/>
  <c r="J3" i="17"/>
  <c r="K3" i="17"/>
  <c r="L3" i="17"/>
  <c r="M3" i="17"/>
  <c r="N3" i="17"/>
  <c r="O3" i="17"/>
  <c r="P3" i="17"/>
  <c r="A6" i="17"/>
  <c r="J6" i="17"/>
  <c r="K6" i="17"/>
  <c r="L6" i="17"/>
  <c r="M6" i="17"/>
  <c r="N6" i="17"/>
  <c r="O6" i="17"/>
  <c r="P6" i="17"/>
  <c r="A8" i="17"/>
  <c r="J8" i="17"/>
  <c r="K8" i="17"/>
  <c r="L8" i="17"/>
  <c r="M8" i="17"/>
  <c r="N8" i="17"/>
  <c r="O8" i="17"/>
  <c r="P8" i="17"/>
  <c r="A13" i="17"/>
  <c r="J13" i="17"/>
  <c r="K13" i="17"/>
  <c r="M13" i="17"/>
  <c r="N13" i="17"/>
  <c r="O13" i="17"/>
  <c r="P13" i="17"/>
  <c r="A2" i="17"/>
  <c r="J2" i="17"/>
  <c r="K2" i="17"/>
  <c r="L2" i="17"/>
  <c r="M2" i="17"/>
  <c r="N2" i="17"/>
  <c r="O2" i="17"/>
  <c r="P2" i="17"/>
  <c r="A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E16" i="28" l="1"/>
  <c r="AE13" i="2"/>
  <c r="AF13" i="2"/>
  <c r="AG13" i="2"/>
  <c r="AD13" i="2"/>
  <c r="E16" i="26"/>
  <c r="E16" i="27"/>
  <c r="E16" i="13"/>
  <c r="E18" i="12"/>
  <c r="E21" i="11"/>
  <c r="E12" i="10"/>
  <c r="L19" i="28" l="1"/>
  <c r="L21" i="28"/>
  <c r="L22" i="28"/>
  <c r="L17" i="28"/>
  <c r="L24" i="28"/>
  <c r="L18" i="28"/>
  <c r="L22" i="27"/>
  <c r="L22" i="26"/>
  <c r="L22" i="13"/>
  <c r="L24" i="12"/>
  <c r="L27" i="11"/>
  <c r="L18" i="10"/>
  <c r="L24" i="27"/>
  <c r="L24" i="26"/>
  <c r="L24" i="13"/>
  <c r="L26" i="12"/>
  <c r="L29" i="11"/>
  <c r="L20" i="10"/>
  <c r="L18" i="26"/>
  <c r="L18" i="13"/>
  <c r="L18" i="27"/>
  <c r="L20" i="12"/>
  <c r="L23" i="11"/>
  <c r="L14" i="10"/>
  <c r="L17" i="26"/>
  <c r="L17" i="13"/>
  <c r="L17" i="27"/>
  <c r="L19" i="12"/>
  <c r="L22" i="11"/>
  <c r="L13" i="10"/>
  <c r="L21" i="26"/>
  <c r="L21" i="13"/>
  <c r="L21" i="27"/>
  <c r="L23" i="12"/>
  <c r="L17" i="10"/>
  <c r="L26" i="11"/>
  <c r="L19" i="26"/>
  <c r="L19" i="13"/>
  <c r="L19" i="27"/>
  <c r="L21" i="12"/>
  <c r="L24" i="11"/>
  <c r="L15" i="10"/>
  <c r="R13" i="11"/>
  <c r="AE13" i="11" s="1"/>
  <c r="AH13" i="11" s="1"/>
  <c r="D16" i="21" s="1"/>
  <c r="Q13" i="11"/>
  <c r="AD13" i="11" s="1"/>
  <c r="AG13" i="11" s="1"/>
  <c r="C16" i="21" s="1"/>
  <c r="P13" i="11"/>
  <c r="AC13" i="11" s="1"/>
  <c r="AF13" i="11" s="1"/>
  <c r="B16" i="21" s="1"/>
  <c r="M13" i="11"/>
  <c r="L13" i="11"/>
  <c r="K13" i="11"/>
  <c r="J13" i="11"/>
  <c r="I13" i="11"/>
  <c r="H13" i="11"/>
  <c r="F13" i="11"/>
  <c r="D13" i="11"/>
  <c r="Z13" i="11" s="1"/>
  <c r="B13" i="11"/>
  <c r="X13" i="11" s="1"/>
  <c r="A13" i="11"/>
  <c r="W13" i="11" s="1"/>
  <c r="P5" i="10"/>
  <c r="N5" i="10"/>
  <c r="Q5" i="10" s="1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M3930" i="9"/>
  <c r="M3925" i="9"/>
  <c r="M3932" i="9" s="1"/>
  <c r="M3924" i="9"/>
  <c r="M3931" i="9" s="1"/>
  <c r="M3923" i="9"/>
  <c r="M3922" i="9"/>
  <c r="M3929" i="9" s="1"/>
  <c r="M3936" i="9" s="1"/>
  <c r="M3921" i="9"/>
  <c r="M3928" i="9" s="1"/>
  <c r="M3935" i="9" s="1"/>
  <c r="M3920" i="9"/>
  <c r="M3927" i="9" s="1"/>
  <c r="M3934" i="9" s="1"/>
  <c r="M3919" i="9"/>
  <c r="M3926" i="9" s="1"/>
  <c r="M3933" i="9" s="1"/>
  <c r="M3813" i="9"/>
  <c r="M3820" i="9" s="1"/>
  <c r="M3827" i="9" s="1"/>
  <c r="M3834" i="9" s="1"/>
  <c r="M3841" i="9" s="1"/>
  <c r="M3848" i="9" s="1"/>
  <c r="M3855" i="9" s="1"/>
  <c r="M3862" i="9" s="1"/>
  <c r="M3869" i="9" s="1"/>
  <c r="M3876" i="9" s="1"/>
  <c r="M3883" i="9" s="1"/>
  <c r="M3890" i="9" s="1"/>
  <c r="M3897" i="9" s="1"/>
  <c r="M3904" i="9" s="1"/>
  <c r="M3911" i="9" s="1"/>
  <c r="M3812" i="9"/>
  <c r="M3819" i="9" s="1"/>
  <c r="M3826" i="9" s="1"/>
  <c r="M3833" i="9" s="1"/>
  <c r="M3840" i="9" s="1"/>
  <c r="M3847" i="9" s="1"/>
  <c r="M3854" i="9" s="1"/>
  <c r="M3861" i="9" s="1"/>
  <c r="M3868" i="9" s="1"/>
  <c r="M3875" i="9" s="1"/>
  <c r="M3882" i="9" s="1"/>
  <c r="M3889" i="9" s="1"/>
  <c r="M3896" i="9" s="1"/>
  <c r="M3903" i="9" s="1"/>
  <c r="M3910" i="9" s="1"/>
  <c r="M3811" i="9"/>
  <c r="M3818" i="9" s="1"/>
  <c r="M3825" i="9" s="1"/>
  <c r="M3832" i="9" s="1"/>
  <c r="M3839" i="9" s="1"/>
  <c r="M3846" i="9" s="1"/>
  <c r="M3853" i="9" s="1"/>
  <c r="M3860" i="9" s="1"/>
  <c r="M3867" i="9" s="1"/>
  <c r="M3874" i="9" s="1"/>
  <c r="M3881" i="9" s="1"/>
  <c r="M3888" i="9" s="1"/>
  <c r="M3895" i="9" s="1"/>
  <c r="M3902" i="9" s="1"/>
  <c r="M3909" i="9" s="1"/>
  <c r="M3810" i="9"/>
  <c r="M3817" i="9" s="1"/>
  <c r="M3824" i="9" s="1"/>
  <c r="M3831" i="9" s="1"/>
  <c r="M3838" i="9" s="1"/>
  <c r="M3845" i="9" s="1"/>
  <c r="M3852" i="9" s="1"/>
  <c r="M3859" i="9" s="1"/>
  <c r="M3866" i="9" s="1"/>
  <c r="M3873" i="9" s="1"/>
  <c r="M3880" i="9" s="1"/>
  <c r="M3887" i="9" s="1"/>
  <c r="M3894" i="9" s="1"/>
  <c r="M3901" i="9" s="1"/>
  <c r="M3908" i="9" s="1"/>
  <c r="M3809" i="9"/>
  <c r="M3816" i="9" s="1"/>
  <c r="M3823" i="9" s="1"/>
  <c r="M3830" i="9" s="1"/>
  <c r="M3837" i="9" s="1"/>
  <c r="M3844" i="9" s="1"/>
  <c r="M3851" i="9" s="1"/>
  <c r="M3858" i="9" s="1"/>
  <c r="M3865" i="9" s="1"/>
  <c r="M3872" i="9" s="1"/>
  <c r="M3879" i="9" s="1"/>
  <c r="M3886" i="9" s="1"/>
  <c r="M3893" i="9" s="1"/>
  <c r="M3900" i="9" s="1"/>
  <c r="M3907" i="9" s="1"/>
  <c r="M3808" i="9"/>
  <c r="M3815" i="9" s="1"/>
  <c r="M3822" i="9" s="1"/>
  <c r="M3829" i="9" s="1"/>
  <c r="M3836" i="9" s="1"/>
  <c r="M3843" i="9" s="1"/>
  <c r="M3850" i="9" s="1"/>
  <c r="M3857" i="9" s="1"/>
  <c r="M3864" i="9" s="1"/>
  <c r="M3871" i="9" s="1"/>
  <c r="M3878" i="9" s="1"/>
  <c r="M3885" i="9" s="1"/>
  <c r="M3892" i="9" s="1"/>
  <c r="M3899" i="9" s="1"/>
  <c r="M3906" i="9" s="1"/>
  <c r="M3807" i="9"/>
  <c r="M3814" i="9" s="1"/>
  <c r="M3821" i="9" s="1"/>
  <c r="M3828" i="9" s="1"/>
  <c r="M3835" i="9" s="1"/>
  <c r="M3842" i="9" s="1"/>
  <c r="M3849" i="9" s="1"/>
  <c r="M3856" i="9" s="1"/>
  <c r="M3863" i="9" s="1"/>
  <c r="M3870" i="9" s="1"/>
  <c r="M3877" i="9" s="1"/>
  <c r="M3884" i="9" s="1"/>
  <c r="M3891" i="9" s="1"/>
  <c r="M3898" i="9" s="1"/>
  <c r="M3905" i="9" s="1"/>
  <c r="M3702" i="9"/>
  <c r="M3709" i="9" s="1"/>
  <c r="M3716" i="9" s="1"/>
  <c r="M3723" i="9" s="1"/>
  <c r="M3730" i="9" s="1"/>
  <c r="M3737" i="9" s="1"/>
  <c r="M3744" i="9" s="1"/>
  <c r="M3751" i="9" s="1"/>
  <c r="M3758" i="9" s="1"/>
  <c r="M3765" i="9" s="1"/>
  <c r="M3772" i="9" s="1"/>
  <c r="M3779" i="9" s="1"/>
  <c r="M3786" i="9" s="1"/>
  <c r="M3793" i="9" s="1"/>
  <c r="M3701" i="9"/>
  <c r="M3708" i="9" s="1"/>
  <c r="M3715" i="9" s="1"/>
  <c r="M3722" i="9" s="1"/>
  <c r="M3729" i="9" s="1"/>
  <c r="M3736" i="9" s="1"/>
  <c r="M3743" i="9" s="1"/>
  <c r="M3750" i="9" s="1"/>
  <c r="M3757" i="9" s="1"/>
  <c r="M3764" i="9" s="1"/>
  <c r="M3771" i="9" s="1"/>
  <c r="M3778" i="9" s="1"/>
  <c r="M3785" i="9" s="1"/>
  <c r="M3792" i="9" s="1"/>
  <c r="M3799" i="9" s="1"/>
  <c r="M3700" i="9"/>
  <c r="M3707" i="9" s="1"/>
  <c r="M3714" i="9" s="1"/>
  <c r="M3721" i="9" s="1"/>
  <c r="M3728" i="9" s="1"/>
  <c r="M3735" i="9" s="1"/>
  <c r="M3742" i="9" s="1"/>
  <c r="M3749" i="9" s="1"/>
  <c r="M3756" i="9" s="1"/>
  <c r="M3763" i="9" s="1"/>
  <c r="M3770" i="9" s="1"/>
  <c r="M3777" i="9" s="1"/>
  <c r="M3784" i="9" s="1"/>
  <c r="M3791" i="9" s="1"/>
  <c r="M3798" i="9" s="1"/>
  <c r="M3699" i="9"/>
  <c r="M3706" i="9" s="1"/>
  <c r="M3713" i="9" s="1"/>
  <c r="M3720" i="9" s="1"/>
  <c r="M3727" i="9" s="1"/>
  <c r="M3734" i="9" s="1"/>
  <c r="M3741" i="9" s="1"/>
  <c r="M3748" i="9" s="1"/>
  <c r="M3755" i="9" s="1"/>
  <c r="M3762" i="9" s="1"/>
  <c r="M3769" i="9" s="1"/>
  <c r="M3776" i="9" s="1"/>
  <c r="M3783" i="9" s="1"/>
  <c r="M3790" i="9" s="1"/>
  <c r="M3797" i="9" s="1"/>
  <c r="M3698" i="9"/>
  <c r="M3705" i="9" s="1"/>
  <c r="M3712" i="9" s="1"/>
  <c r="M3719" i="9" s="1"/>
  <c r="M3726" i="9" s="1"/>
  <c r="M3733" i="9" s="1"/>
  <c r="M3740" i="9" s="1"/>
  <c r="M3747" i="9" s="1"/>
  <c r="M3754" i="9" s="1"/>
  <c r="M3761" i="9" s="1"/>
  <c r="M3768" i="9" s="1"/>
  <c r="M3775" i="9" s="1"/>
  <c r="M3782" i="9" s="1"/>
  <c r="M3789" i="9" s="1"/>
  <c r="M3796" i="9" s="1"/>
  <c r="M3697" i="9"/>
  <c r="M3704" i="9" s="1"/>
  <c r="M3711" i="9" s="1"/>
  <c r="M3718" i="9" s="1"/>
  <c r="M3725" i="9" s="1"/>
  <c r="M3732" i="9" s="1"/>
  <c r="M3739" i="9" s="1"/>
  <c r="M3746" i="9" s="1"/>
  <c r="M3753" i="9" s="1"/>
  <c r="M3760" i="9" s="1"/>
  <c r="M3767" i="9" s="1"/>
  <c r="M3774" i="9" s="1"/>
  <c r="M3781" i="9" s="1"/>
  <c r="M3788" i="9" s="1"/>
  <c r="M3795" i="9" s="1"/>
  <c r="M3696" i="9"/>
  <c r="M3703" i="9" s="1"/>
  <c r="M3710" i="9" s="1"/>
  <c r="M3717" i="9" s="1"/>
  <c r="M3724" i="9" s="1"/>
  <c r="M3731" i="9" s="1"/>
  <c r="M3738" i="9" s="1"/>
  <c r="M3745" i="9" s="1"/>
  <c r="M3752" i="9" s="1"/>
  <c r="M3759" i="9" s="1"/>
  <c r="M3766" i="9" s="1"/>
  <c r="M3773" i="9" s="1"/>
  <c r="M3780" i="9" s="1"/>
  <c r="M3787" i="9" s="1"/>
  <c r="M3794" i="9" s="1"/>
  <c r="M3695" i="9"/>
  <c r="M3595" i="9"/>
  <c r="M3602" i="9" s="1"/>
  <c r="M3609" i="9" s="1"/>
  <c r="M3616" i="9" s="1"/>
  <c r="M3623" i="9" s="1"/>
  <c r="M3630" i="9" s="1"/>
  <c r="M3637" i="9" s="1"/>
  <c r="M3644" i="9" s="1"/>
  <c r="M3651" i="9" s="1"/>
  <c r="M3658" i="9" s="1"/>
  <c r="M3665" i="9" s="1"/>
  <c r="M3672" i="9" s="1"/>
  <c r="M3679" i="9" s="1"/>
  <c r="M3686" i="9" s="1"/>
  <c r="M3594" i="9"/>
  <c r="M3601" i="9" s="1"/>
  <c r="M3608" i="9" s="1"/>
  <c r="M3615" i="9" s="1"/>
  <c r="M3622" i="9" s="1"/>
  <c r="M3629" i="9" s="1"/>
  <c r="M3636" i="9" s="1"/>
  <c r="M3643" i="9" s="1"/>
  <c r="M3650" i="9" s="1"/>
  <c r="M3657" i="9" s="1"/>
  <c r="M3664" i="9" s="1"/>
  <c r="M3671" i="9" s="1"/>
  <c r="M3678" i="9" s="1"/>
  <c r="M3685" i="9" s="1"/>
  <c r="M3589" i="9"/>
  <c r="M3596" i="9" s="1"/>
  <c r="M3603" i="9" s="1"/>
  <c r="M3610" i="9" s="1"/>
  <c r="M3617" i="9" s="1"/>
  <c r="M3624" i="9" s="1"/>
  <c r="M3631" i="9" s="1"/>
  <c r="M3638" i="9" s="1"/>
  <c r="M3645" i="9" s="1"/>
  <c r="M3652" i="9" s="1"/>
  <c r="M3659" i="9" s="1"/>
  <c r="M3666" i="9" s="1"/>
  <c r="M3673" i="9" s="1"/>
  <c r="M3680" i="9" s="1"/>
  <c r="M3687" i="9" s="1"/>
  <c r="M3588" i="9"/>
  <c r="M3587" i="9"/>
  <c r="M3586" i="9"/>
  <c r="M3593" i="9" s="1"/>
  <c r="M3600" i="9" s="1"/>
  <c r="M3607" i="9" s="1"/>
  <c r="M3614" i="9" s="1"/>
  <c r="M3621" i="9" s="1"/>
  <c r="M3628" i="9" s="1"/>
  <c r="M3635" i="9" s="1"/>
  <c r="M3642" i="9" s="1"/>
  <c r="M3649" i="9" s="1"/>
  <c r="M3656" i="9" s="1"/>
  <c r="M3663" i="9" s="1"/>
  <c r="M3670" i="9" s="1"/>
  <c r="M3677" i="9" s="1"/>
  <c r="M3684" i="9" s="1"/>
  <c r="M3585" i="9"/>
  <c r="M3592" i="9" s="1"/>
  <c r="M3599" i="9" s="1"/>
  <c r="M3606" i="9" s="1"/>
  <c r="M3613" i="9" s="1"/>
  <c r="M3620" i="9" s="1"/>
  <c r="M3627" i="9" s="1"/>
  <c r="M3634" i="9" s="1"/>
  <c r="M3641" i="9" s="1"/>
  <c r="M3648" i="9" s="1"/>
  <c r="M3655" i="9" s="1"/>
  <c r="M3662" i="9" s="1"/>
  <c r="M3669" i="9" s="1"/>
  <c r="M3676" i="9" s="1"/>
  <c r="M3683" i="9" s="1"/>
  <c r="M3584" i="9"/>
  <c r="M3591" i="9" s="1"/>
  <c r="M3598" i="9" s="1"/>
  <c r="M3605" i="9" s="1"/>
  <c r="M3612" i="9" s="1"/>
  <c r="M3619" i="9" s="1"/>
  <c r="M3626" i="9" s="1"/>
  <c r="M3633" i="9" s="1"/>
  <c r="M3640" i="9" s="1"/>
  <c r="M3647" i="9" s="1"/>
  <c r="M3654" i="9" s="1"/>
  <c r="M3661" i="9" s="1"/>
  <c r="M3668" i="9" s="1"/>
  <c r="M3675" i="9" s="1"/>
  <c r="M3682" i="9" s="1"/>
  <c r="M3583" i="9"/>
  <c r="M3590" i="9" s="1"/>
  <c r="M3597" i="9" s="1"/>
  <c r="M3604" i="9" s="1"/>
  <c r="M3611" i="9" s="1"/>
  <c r="M3618" i="9" s="1"/>
  <c r="M3625" i="9" s="1"/>
  <c r="M3632" i="9" s="1"/>
  <c r="M3639" i="9" s="1"/>
  <c r="M3646" i="9" s="1"/>
  <c r="M3653" i="9" s="1"/>
  <c r="M3660" i="9" s="1"/>
  <c r="M3667" i="9" s="1"/>
  <c r="M3674" i="9" s="1"/>
  <c r="M3681" i="9" s="1"/>
  <c r="M3477" i="9"/>
  <c r="M3484" i="9" s="1"/>
  <c r="M3491" i="9" s="1"/>
  <c r="M3498" i="9" s="1"/>
  <c r="M3505" i="9" s="1"/>
  <c r="M3512" i="9" s="1"/>
  <c r="M3519" i="9" s="1"/>
  <c r="M3526" i="9" s="1"/>
  <c r="M3533" i="9" s="1"/>
  <c r="M3540" i="9" s="1"/>
  <c r="M3547" i="9" s="1"/>
  <c r="M3554" i="9" s="1"/>
  <c r="M3561" i="9" s="1"/>
  <c r="M3568" i="9" s="1"/>
  <c r="M3575" i="9" s="1"/>
  <c r="M3476" i="9"/>
  <c r="M3483" i="9" s="1"/>
  <c r="M3490" i="9" s="1"/>
  <c r="M3497" i="9" s="1"/>
  <c r="M3504" i="9" s="1"/>
  <c r="M3511" i="9" s="1"/>
  <c r="M3518" i="9" s="1"/>
  <c r="M3525" i="9" s="1"/>
  <c r="M3532" i="9" s="1"/>
  <c r="M3539" i="9" s="1"/>
  <c r="M3546" i="9" s="1"/>
  <c r="M3553" i="9" s="1"/>
  <c r="M3560" i="9" s="1"/>
  <c r="M3567" i="9" s="1"/>
  <c r="M3574" i="9" s="1"/>
  <c r="M3475" i="9"/>
  <c r="M3482" i="9" s="1"/>
  <c r="M3489" i="9" s="1"/>
  <c r="M3496" i="9" s="1"/>
  <c r="M3503" i="9" s="1"/>
  <c r="M3510" i="9" s="1"/>
  <c r="M3517" i="9" s="1"/>
  <c r="M3524" i="9" s="1"/>
  <c r="M3531" i="9" s="1"/>
  <c r="M3538" i="9" s="1"/>
  <c r="M3545" i="9" s="1"/>
  <c r="M3552" i="9" s="1"/>
  <c r="M3559" i="9" s="1"/>
  <c r="M3566" i="9" s="1"/>
  <c r="M3573" i="9" s="1"/>
  <c r="M3474" i="9"/>
  <c r="M3481" i="9" s="1"/>
  <c r="M3488" i="9" s="1"/>
  <c r="M3495" i="9" s="1"/>
  <c r="M3502" i="9" s="1"/>
  <c r="M3509" i="9" s="1"/>
  <c r="M3516" i="9" s="1"/>
  <c r="M3523" i="9" s="1"/>
  <c r="M3530" i="9" s="1"/>
  <c r="M3537" i="9" s="1"/>
  <c r="M3544" i="9" s="1"/>
  <c r="M3551" i="9" s="1"/>
  <c r="M3558" i="9" s="1"/>
  <c r="M3565" i="9" s="1"/>
  <c r="M3572" i="9" s="1"/>
  <c r="M3473" i="9"/>
  <c r="M3480" i="9" s="1"/>
  <c r="M3487" i="9" s="1"/>
  <c r="M3494" i="9" s="1"/>
  <c r="M3501" i="9" s="1"/>
  <c r="M3508" i="9" s="1"/>
  <c r="M3515" i="9" s="1"/>
  <c r="M3522" i="9" s="1"/>
  <c r="M3529" i="9" s="1"/>
  <c r="M3536" i="9" s="1"/>
  <c r="M3543" i="9" s="1"/>
  <c r="M3550" i="9" s="1"/>
  <c r="M3557" i="9" s="1"/>
  <c r="M3564" i="9" s="1"/>
  <c r="M3571" i="9" s="1"/>
  <c r="M3472" i="9"/>
  <c r="M3479" i="9" s="1"/>
  <c r="M3486" i="9" s="1"/>
  <c r="M3493" i="9" s="1"/>
  <c r="M3500" i="9" s="1"/>
  <c r="M3507" i="9" s="1"/>
  <c r="M3514" i="9" s="1"/>
  <c r="M3521" i="9" s="1"/>
  <c r="M3528" i="9" s="1"/>
  <c r="M3535" i="9" s="1"/>
  <c r="M3542" i="9" s="1"/>
  <c r="M3549" i="9" s="1"/>
  <c r="M3556" i="9" s="1"/>
  <c r="M3563" i="9" s="1"/>
  <c r="M3570" i="9" s="1"/>
  <c r="M3471" i="9"/>
  <c r="M3478" i="9" s="1"/>
  <c r="M3485" i="9" s="1"/>
  <c r="M3492" i="9" s="1"/>
  <c r="M3499" i="9" s="1"/>
  <c r="M3506" i="9" s="1"/>
  <c r="M3513" i="9" s="1"/>
  <c r="M3520" i="9" s="1"/>
  <c r="M3527" i="9" s="1"/>
  <c r="M3534" i="9" s="1"/>
  <c r="M3541" i="9" s="1"/>
  <c r="M3548" i="9" s="1"/>
  <c r="M3555" i="9" s="1"/>
  <c r="M3562" i="9" s="1"/>
  <c r="M3569" i="9" s="1"/>
  <c r="M3365" i="9"/>
  <c r="M3372" i="9" s="1"/>
  <c r="M3379" i="9" s="1"/>
  <c r="M3386" i="9" s="1"/>
  <c r="M3393" i="9" s="1"/>
  <c r="M3400" i="9" s="1"/>
  <c r="M3407" i="9" s="1"/>
  <c r="M3414" i="9" s="1"/>
  <c r="M3421" i="9" s="1"/>
  <c r="M3428" i="9" s="1"/>
  <c r="M3435" i="9" s="1"/>
  <c r="M3442" i="9" s="1"/>
  <c r="M3449" i="9" s="1"/>
  <c r="M3456" i="9" s="1"/>
  <c r="M3463" i="9" s="1"/>
  <c r="M3364" i="9"/>
  <c r="M3371" i="9" s="1"/>
  <c r="M3378" i="9" s="1"/>
  <c r="M3385" i="9" s="1"/>
  <c r="M3392" i="9" s="1"/>
  <c r="M3399" i="9" s="1"/>
  <c r="M3406" i="9" s="1"/>
  <c r="M3413" i="9" s="1"/>
  <c r="M3420" i="9" s="1"/>
  <c r="M3427" i="9" s="1"/>
  <c r="M3434" i="9" s="1"/>
  <c r="M3441" i="9" s="1"/>
  <c r="M3448" i="9" s="1"/>
  <c r="M3455" i="9" s="1"/>
  <c r="M3462" i="9" s="1"/>
  <c r="M3363" i="9"/>
  <c r="M3370" i="9" s="1"/>
  <c r="M3377" i="9" s="1"/>
  <c r="M3384" i="9" s="1"/>
  <c r="M3391" i="9" s="1"/>
  <c r="M3398" i="9" s="1"/>
  <c r="M3405" i="9" s="1"/>
  <c r="M3412" i="9" s="1"/>
  <c r="M3419" i="9" s="1"/>
  <c r="M3426" i="9" s="1"/>
  <c r="M3433" i="9" s="1"/>
  <c r="M3440" i="9" s="1"/>
  <c r="M3447" i="9" s="1"/>
  <c r="M3454" i="9" s="1"/>
  <c r="M3461" i="9" s="1"/>
  <c r="M3362" i="9"/>
  <c r="M3369" i="9" s="1"/>
  <c r="M3376" i="9" s="1"/>
  <c r="M3383" i="9" s="1"/>
  <c r="M3390" i="9" s="1"/>
  <c r="M3397" i="9" s="1"/>
  <c r="M3404" i="9" s="1"/>
  <c r="M3411" i="9" s="1"/>
  <c r="M3418" i="9" s="1"/>
  <c r="M3425" i="9" s="1"/>
  <c r="M3432" i="9" s="1"/>
  <c r="M3439" i="9" s="1"/>
  <c r="M3446" i="9" s="1"/>
  <c r="M3453" i="9" s="1"/>
  <c r="M3460" i="9" s="1"/>
  <c r="M3361" i="9"/>
  <c r="M3368" i="9" s="1"/>
  <c r="M3375" i="9" s="1"/>
  <c r="M3382" i="9" s="1"/>
  <c r="M3389" i="9" s="1"/>
  <c r="M3396" i="9" s="1"/>
  <c r="M3403" i="9" s="1"/>
  <c r="M3410" i="9" s="1"/>
  <c r="M3417" i="9" s="1"/>
  <c r="M3424" i="9" s="1"/>
  <c r="M3431" i="9" s="1"/>
  <c r="M3438" i="9" s="1"/>
  <c r="M3445" i="9" s="1"/>
  <c r="M3452" i="9" s="1"/>
  <c r="M3459" i="9" s="1"/>
  <c r="M3360" i="9"/>
  <c r="M3367" i="9" s="1"/>
  <c r="M3374" i="9" s="1"/>
  <c r="M3381" i="9" s="1"/>
  <c r="M3388" i="9" s="1"/>
  <c r="M3395" i="9" s="1"/>
  <c r="M3402" i="9" s="1"/>
  <c r="M3409" i="9" s="1"/>
  <c r="M3416" i="9" s="1"/>
  <c r="M3423" i="9" s="1"/>
  <c r="M3430" i="9" s="1"/>
  <c r="M3437" i="9" s="1"/>
  <c r="M3444" i="9" s="1"/>
  <c r="M3451" i="9" s="1"/>
  <c r="M3458" i="9" s="1"/>
  <c r="M3359" i="9"/>
  <c r="M3366" i="9" s="1"/>
  <c r="M3373" i="9" s="1"/>
  <c r="M3380" i="9" s="1"/>
  <c r="M3387" i="9" s="1"/>
  <c r="M3394" i="9" s="1"/>
  <c r="M3401" i="9" s="1"/>
  <c r="M3408" i="9" s="1"/>
  <c r="M3415" i="9" s="1"/>
  <c r="M3422" i="9" s="1"/>
  <c r="M3429" i="9" s="1"/>
  <c r="M3436" i="9" s="1"/>
  <c r="M3443" i="9" s="1"/>
  <c r="M3450" i="9" s="1"/>
  <c r="M3457" i="9" s="1"/>
  <c r="M3268" i="9"/>
  <c r="M3275" i="9" s="1"/>
  <c r="M3282" i="9" s="1"/>
  <c r="M3289" i="9" s="1"/>
  <c r="M3296" i="9" s="1"/>
  <c r="M3303" i="9" s="1"/>
  <c r="M3310" i="9" s="1"/>
  <c r="M3317" i="9" s="1"/>
  <c r="M3324" i="9" s="1"/>
  <c r="M3331" i="9" s="1"/>
  <c r="M3338" i="9" s="1"/>
  <c r="M3345" i="9" s="1"/>
  <c r="M3253" i="9"/>
  <c r="M3260" i="9" s="1"/>
  <c r="M3267" i="9" s="1"/>
  <c r="M3274" i="9" s="1"/>
  <c r="M3281" i="9" s="1"/>
  <c r="M3288" i="9" s="1"/>
  <c r="M3295" i="9" s="1"/>
  <c r="M3302" i="9" s="1"/>
  <c r="M3309" i="9" s="1"/>
  <c r="M3316" i="9" s="1"/>
  <c r="M3323" i="9" s="1"/>
  <c r="M3330" i="9" s="1"/>
  <c r="M3337" i="9" s="1"/>
  <c r="M3344" i="9" s="1"/>
  <c r="M3351" i="9" s="1"/>
  <c r="M3252" i="9"/>
  <c r="M3259" i="9" s="1"/>
  <c r="M3266" i="9" s="1"/>
  <c r="M3273" i="9" s="1"/>
  <c r="M3280" i="9" s="1"/>
  <c r="M3287" i="9" s="1"/>
  <c r="M3294" i="9" s="1"/>
  <c r="M3301" i="9" s="1"/>
  <c r="M3308" i="9" s="1"/>
  <c r="M3315" i="9" s="1"/>
  <c r="M3322" i="9" s="1"/>
  <c r="M3329" i="9" s="1"/>
  <c r="M3336" i="9" s="1"/>
  <c r="M3343" i="9" s="1"/>
  <c r="M3350" i="9" s="1"/>
  <c r="M3251" i="9"/>
  <c r="M3258" i="9" s="1"/>
  <c r="M3265" i="9" s="1"/>
  <c r="M3272" i="9" s="1"/>
  <c r="M3279" i="9" s="1"/>
  <c r="M3286" i="9" s="1"/>
  <c r="M3293" i="9" s="1"/>
  <c r="M3300" i="9" s="1"/>
  <c r="M3307" i="9" s="1"/>
  <c r="M3314" i="9" s="1"/>
  <c r="M3321" i="9" s="1"/>
  <c r="M3328" i="9" s="1"/>
  <c r="M3335" i="9" s="1"/>
  <c r="M3342" i="9" s="1"/>
  <c r="M3349" i="9" s="1"/>
  <c r="M3250" i="9"/>
  <c r="M3257" i="9" s="1"/>
  <c r="M3264" i="9" s="1"/>
  <c r="M3271" i="9" s="1"/>
  <c r="M3278" i="9" s="1"/>
  <c r="M3285" i="9" s="1"/>
  <c r="M3292" i="9" s="1"/>
  <c r="M3299" i="9" s="1"/>
  <c r="M3306" i="9" s="1"/>
  <c r="M3313" i="9" s="1"/>
  <c r="M3320" i="9" s="1"/>
  <c r="M3327" i="9" s="1"/>
  <c r="M3334" i="9" s="1"/>
  <c r="M3341" i="9" s="1"/>
  <c r="M3348" i="9" s="1"/>
  <c r="M3249" i="9"/>
  <c r="M3256" i="9" s="1"/>
  <c r="M3263" i="9" s="1"/>
  <c r="M3270" i="9" s="1"/>
  <c r="M3277" i="9" s="1"/>
  <c r="M3284" i="9" s="1"/>
  <c r="M3291" i="9" s="1"/>
  <c r="M3298" i="9" s="1"/>
  <c r="M3305" i="9" s="1"/>
  <c r="M3312" i="9" s="1"/>
  <c r="M3319" i="9" s="1"/>
  <c r="M3326" i="9" s="1"/>
  <c r="M3333" i="9" s="1"/>
  <c r="M3340" i="9" s="1"/>
  <c r="M3347" i="9" s="1"/>
  <c r="M3248" i="9"/>
  <c r="M3255" i="9" s="1"/>
  <c r="M3262" i="9" s="1"/>
  <c r="M3269" i="9" s="1"/>
  <c r="M3276" i="9" s="1"/>
  <c r="M3283" i="9" s="1"/>
  <c r="M3290" i="9" s="1"/>
  <c r="M3297" i="9" s="1"/>
  <c r="M3304" i="9" s="1"/>
  <c r="M3311" i="9" s="1"/>
  <c r="M3318" i="9" s="1"/>
  <c r="M3325" i="9" s="1"/>
  <c r="M3332" i="9" s="1"/>
  <c r="M3339" i="9" s="1"/>
  <c r="M3346" i="9" s="1"/>
  <c r="M3247" i="9"/>
  <c r="M3254" i="9" s="1"/>
  <c r="M3261" i="9" s="1"/>
  <c r="M3141" i="9"/>
  <c r="M3148" i="9" s="1"/>
  <c r="M3155" i="9" s="1"/>
  <c r="M3162" i="9" s="1"/>
  <c r="M3169" i="9" s="1"/>
  <c r="M3176" i="9" s="1"/>
  <c r="M3183" i="9" s="1"/>
  <c r="M3190" i="9" s="1"/>
  <c r="M3197" i="9" s="1"/>
  <c r="M3204" i="9" s="1"/>
  <c r="M3211" i="9" s="1"/>
  <c r="M3218" i="9" s="1"/>
  <c r="M3225" i="9" s="1"/>
  <c r="M3232" i="9" s="1"/>
  <c r="M3239" i="9" s="1"/>
  <c r="M3140" i="9"/>
  <c r="M3147" i="9" s="1"/>
  <c r="M3154" i="9" s="1"/>
  <c r="M3161" i="9" s="1"/>
  <c r="M3168" i="9" s="1"/>
  <c r="M3175" i="9" s="1"/>
  <c r="M3182" i="9" s="1"/>
  <c r="M3189" i="9" s="1"/>
  <c r="M3196" i="9" s="1"/>
  <c r="M3203" i="9" s="1"/>
  <c r="M3210" i="9" s="1"/>
  <c r="M3217" i="9" s="1"/>
  <c r="M3224" i="9" s="1"/>
  <c r="M3231" i="9" s="1"/>
  <c r="M3238" i="9" s="1"/>
  <c r="M3139" i="9"/>
  <c r="M3146" i="9" s="1"/>
  <c r="M3153" i="9" s="1"/>
  <c r="M3160" i="9" s="1"/>
  <c r="M3167" i="9" s="1"/>
  <c r="M3174" i="9" s="1"/>
  <c r="M3181" i="9" s="1"/>
  <c r="M3188" i="9" s="1"/>
  <c r="M3195" i="9" s="1"/>
  <c r="M3202" i="9" s="1"/>
  <c r="M3209" i="9" s="1"/>
  <c r="M3216" i="9" s="1"/>
  <c r="M3223" i="9" s="1"/>
  <c r="M3230" i="9" s="1"/>
  <c r="M3237" i="9" s="1"/>
  <c r="M3138" i="9"/>
  <c r="M3145" i="9" s="1"/>
  <c r="M3152" i="9" s="1"/>
  <c r="M3159" i="9" s="1"/>
  <c r="M3166" i="9" s="1"/>
  <c r="M3173" i="9" s="1"/>
  <c r="M3180" i="9" s="1"/>
  <c r="M3187" i="9" s="1"/>
  <c r="M3194" i="9" s="1"/>
  <c r="M3201" i="9" s="1"/>
  <c r="M3208" i="9" s="1"/>
  <c r="M3215" i="9" s="1"/>
  <c r="M3222" i="9" s="1"/>
  <c r="M3229" i="9" s="1"/>
  <c r="M3236" i="9" s="1"/>
  <c r="M3137" i="9"/>
  <c r="M3144" i="9" s="1"/>
  <c r="M3151" i="9" s="1"/>
  <c r="M3158" i="9" s="1"/>
  <c r="M3165" i="9" s="1"/>
  <c r="M3172" i="9" s="1"/>
  <c r="M3179" i="9" s="1"/>
  <c r="M3186" i="9" s="1"/>
  <c r="M3193" i="9" s="1"/>
  <c r="M3200" i="9" s="1"/>
  <c r="M3207" i="9" s="1"/>
  <c r="M3214" i="9" s="1"/>
  <c r="M3221" i="9" s="1"/>
  <c r="M3228" i="9" s="1"/>
  <c r="M3235" i="9" s="1"/>
  <c r="M3136" i="9"/>
  <c r="M3143" i="9" s="1"/>
  <c r="M3150" i="9" s="1"/>
  <c r="M3157" i="9" s="1"/>
  <c r="M3164" i="9" s="1"/>
  <c r="M3171" i="9" s="1"/>
  <c r="M3178" i="9" s="1"/>
  <c r="M3185" i="9" s="1"/>
  <c r="M3192" i="9" s="1"/>
  <c r="M3199" i="9" s="1"/>
  <c r="M3206" i="9" s="1"/>
  <c r="M3213" i="9" s="1"/>
  <c r="M3220" i="9" s="1"/>
  <c r="M3227" i="9" s="1"/>
  <c r="M3234" i="9" s="1"/>
  <c r="M3135" i="9"/>
  <c r="M3142" i="9" s="1"/>
  <c r="M3149" i="9" s="1"/>
  <c r="M3156" i="9" s="1"/>
  <c r="M3163" i="9" s="1"/>
  <c r="M3170" i="9" s="1"/>
  <c r="M3177" i="9" s="1"/>
  <c r="M3184" i="9" s="1"/>
  <c r="M3191" i="9" s="1"/>
  <c r="M3198" i="9" s="1"/>
  <c r="M3205" i="9" s="1"/>
  <c r="M3212" i="9" s="1"/>
  <c r="M3219" i="9" s="1"/>
  <c r="M3226" i="9" s="1"/>
  <c r="M3233" i="9" s="1"/>
  <c r="M3029" i="9"/>
  <c r="M3036" i="9" s="1"/>
  <c r="M3043" i="9" s="1"/>
  <c r="M3050" i="9" s="1"/>
  <c r="M3057" i="9" s="1"/>
  <c r="M3064" i="9" s="1"/>
  <c r="M3071" i="9" s="1"/>
  <c r="M3078" i="9" s="1"/>
  <c r="M3085" i="9" s="1"/>
  <c r="M3092" i="9" s="1"/>
  <c r="M3099" i="9" s="1"/>
  <c r="M3106" i="9" s="1"/>
  <c r="M3113" i="9" s="1"/>
  <c r="M3120" i="9" s="1"/>
  <c r="M3127" i="9" s="1"/>
  <c r="M3028" i="9"/>
  <c r="M3035" i="9" s="1"/>
  <c r="M3042" i="9" s="1"/>
  <c r="M3049" i="9" s="1"/>
  <c r="M3056" i="9" s="1"/>
  <c r="M3063" i="9" s="1"/>
  <c r="M3070" i="9" s="1"/>
  <c r="M3077" i="9" s="1"/>
  <c r="M3084" i="9" s="1"/>
  <c r="M3091" i="9" s="1"/>
  <c r="M3098" i="9" s="1"/>
  <c r="M3105" i="9" s="1"/>
  <c r="M3112" i="9" s="1"/>
  <c r="M3119" i="9" s="1"/>
  <c r="M3126" i="9" s="1"/>
  <c r="M3027" i="9"/>
  <c r="M3034" i="9" s="1"/>
  <c r="M3041" i="9" s="1"/>
  <c r="M3048" i="9" s="1"/>
  <c r="M3055" i="9" s="1"/>
  <c r="M3062" i="9" s="1"/>
  <c r="M3069" i="9" s="1"/>
  <c r="M3076" i="9" s="1"/>
  <c r="M3083" i="9" s="1"/>
  <c r="M3090" i="9" s="1"/>
  <c r="M3097" i="9" s="1"/>
  <c r="M3104" i="9" s="1"/>
  <c r="M3111" i="9" s="1"/>
  <c r="M3118" i="9" s="1"/>
  <c r="M3125" i="9" s="1"/>
  <c r="M3026" i="9"/>
  <c r="M3033" i="9" s="1"/>
  <c r="M3040" i="9" s="1"/>
  <c r="M3047" i="9" s="1"/>
  <c r="M3054" i="9" s="1"/>
  <c r="M3061" i="9" s="1"/>
  <c r="M3068" i="9" s="1"/>
  <c r="M3075" i="9" s="1"/>
  <c r="M3082" i="9" s="1"/>
  <c r="M3089" i="9" s="1"/>
  <c r="M3096" i="9" s="1"/>
  <c r="M3103" i="9" s="1"/>
  <c r="M3110" i="9" s="1"/>
  <c r="M3117" i="9" s="1"/>
  <c r="M3124" i="9" s="1"/>
  <c r="M3025" i="9"/>
  <c r="M3032" i="9" s="1"/>
  <c r="M3039" i="9" s="1"/>
  <c r="M3046" i="9" s="1"/>
  <c r="M3053" i="9" s="1"/>
  <c r="M3060" i="9" s="1"/>
  <c r="M3067" i="9" s="1"/>
  <c r="M3074" i="9" s="1"/>
  <c r="M3081" i="9" s="1"/>
  <c r="M3088" i="9" s="1"/>
  <c r="M3095" i="9" s="1"/>
  <c r="M3102" i="9" s="1"/>
  <c r="M3109" i="9" s="1"/>
  <c r="M3116" i="9" s="1"/>
  <c r="M3123" i="9" s="1"/>
  <c r="M3024" i="9"/>
  <c r="M3031" i="9" s="1"/>
  <c r="M3038" i="9" s="1"/>
  <c r="M3045" i="9" s="1"/>
  <c r="M3052" i="9" s="1"/>
  <c r="M3059" i="9" s="1"/>
  <c r="M3066" i="9" s="1"/>
  <c r="M3073" i="9" s="1"/>
  <c r="M3080" i="9" s="1"/>
  <c r="M3087" i="9" s="1"/>
  <c r="M3094" i="9" s="1"/>
  <c r="M3101" i="9" s="1"/>
  <c r="M3108" i="9" s="1"/>
  <c r="M3115" i="9" s="1"/>
  <c r="M3122" i="9" s="1"/>
  <c r="M3023" i="9"/>
  <c r="M3030" i="9" s="1"/>
  <c r="M3037" i="9" s="1"/>
  <c r="M3044" i="9" s="1"/>
  <c r="M3051" i="9" s="1"/>
  <c r="M3058" i="9" s="1"/>
  <c r="M3065" i="9" s="1"/>
  <c r="M3072" i="9" s="1"/>
  <c r="M3079" i="9" s="1"/>
  <c r="M3086" i="9" s="1"/>
  <c r="M3093" i="9" s="1"/>
  <c r="M3100" i="9" s="1"/>
  <c r="M3107" i="9" s="1"/>
  <c r="M3114" i="9" s="1"/>
  <c r="M3121" i="9" s="1"/>
  <c r="M2923" i="9"/>
  <c r="M2930" i="9" s="1"/>
  <c r="M2937" i="9" s="1"/>
  <c r="M2944" i="9" s="1"/>
  <c r="M2951" i="9" s="1"/>
  <c r="M2958" i="9" s="1"/>
  <c r="M2965" i="9" s="1"/>
  <c r="M2972" i="9" s="1"/>
  <c r="M2979" i="9" s="1"/>
  <c r="M2986" i="9" s="1"/>
  <c r="M2993" i="9" s="1"/>
  <c r="M3000" i="9" s="1"/>
  <c r="M3007" i="9" s="1"/>
  <c r="M3014" i="9" s="1"/>
  <c r="M2917" i="9"/>
  <c r="M2924" i="9" s="1"/>
  <c r="M2931" i="9" s="1"/>
  <c r="M2938" i="9" s="1"/>
  <c r="M2945" i="9" s="1"/>
  <c r="M2952" i="9" s="1"/>
  <c r="M2959" i="9" s="1"/>
  <c r="M2966" i="9" s="1"/>
  <c r="M2973" i="9" s="1"/>
  <c r="M2980" i="9" s="1"/>
  <c r="M2987" i="9" s="1"/>
  <c r="M2994" i="9" s="1"/>
  <c r="M3001" i="9" s="1"/>
  <c r="M3008" i="9" s="1"/>
  <c r="M3015" i="9" s="1"/>
  <c r="M2916" i="9"/>
  <c r="M2915" i="9"/>
  <c r="M2922" i="9" s="1"/>
  <c r="M2929" i="9" s="1"/>
  <c r="M2936" i="9" s="1"/>
  <c r="M2943" i="9" s="1"/>
  <c r="M2950" i="9" s="1"/>
  <c r="M2957" i="9" s="1"/>
  <c r="M2964" i="9" s="1"/>
  <c r="M2971" i="9" s="1"/>
  <c r="M2978" i="9" s="1"/>
  <c r="M2985" i="9" s="1"/>
  <c r="M2992" i="9" s="1"/>
  <c r="M2999" i="9" s="1"/>
  <c r="M3006" i="9" s="1"/>
  <c r="M3013" i="9" s="1"/>
  <c r="M2914" i="9"/>
  <c r="M2921" i="9" s="1"/>
  <c r="M2928" i="9" s="1"/>
  <c r="M2935" i="9" s="1"/>
  <c r="M2942" i="9" s="1"/>
  <c r="M2949" i="9" s="1"/>
  <c r="M2956" i="9" s="1"/>
  <c r="M2963" i="9" s="1"/>
  <c r="M2970" i="9" s="1"/>
  <c r="M2977" i="9" s="1"/>
  <c r="M2984" i="9" s="1"/>
  <c r="M2991" i="9" s="1"/>
  <c r="M2998" i="9" s="1"/>
  <c r="M3005" i="9" s="1"/>
  <c r="M3012" i="9" s="1"/>
  <c r="M2913" i="9"/>
  <c r="M2920" i="9" s="1"/>
  <c r="M2927" i="9" s="1"/>
  <c r="M2934" i="9" s="1"/>
  <c r="M2941" i="9" s="1"/>
  <c r="M2948" i="9" s="1"/>
  <c r="M2955" i="9" s="1"/>
  <c r="M2962" i="9" s="1"/>
  <c r="M2969" i="9" s="1"/>
  <c r="M2976" i="9" s="1"/>
  <c r="M2983" i="9" s="1"/>
  <c r="M2990" i="9" s="1"/>
  <c r="M2997" i="9" s="1"/>
  <c r="M3004" i="9" s="1"/>
  <c r="M3011" i="9" s="1"/>
  <c r="M2912" i="9"/>
  <c r="M2919" i="9" s="1"/>
  <c r="M2926" i="9" s="1"/>
  <c r="M2933" i="9" s="1"/>
  <c r="M2940" i="9" s="1"/>
  <c r="M2947" i="9" s="1"/>
  <c r="M2954" i="9" s="1"/>
  <c r="M2961" i="9" s="1"/>
  <c r="M2968" i="9" s="1"/>
  <c r="M2975" i="9" s="1"/>
  <c r="M2982" i="9" s="1"/>
  <c r="M2989" i="9" s="1"/>
  <c r="M2996" i="9" s="1"/>
  <c r="M3003" i="9" s="1"/>
  <c r="M3010" i="9" s="1"/>
  <c r="M2911" i="9"/>
  <c r="M2918" i="9" s="1"/>
  <c r="M2925" i="9" s="1"/>
  <c r="M2932" i="9" s="1"/>
  <c r="M2939" i="9" s="1"/>
  <c r="M2946" i="9" s="1"/>
  <c r="M2953" i="9" s="1"/>
  <c r="M2960" i="9" s="1"/>
  <c r="M2967" i="9" s="1"/>
  <c r="M2974" i="9" s="1"/>
  <c r="M2981" i="9" s="1"/>
  <c r="M2988" i="9" s="1"/>
  <c r="M2995" i="9" s="1"/>
  <c r="M3002" i="9" s="1"/>
  <c r="M3009" i="9" s="1"/>
  <c r="M2819" i="9"/>
  <c r="M2826" i="9" s="1"/>
  <c r="M2833" i="9" s="1"/>
  <c r="M2840" i="9" s="1"/>
  <c r="M2847" i="9" s="1"/>
  <c r="M2854" i="9" s="1"/>
  <c r="M2861" i="9" s="1"/>
  <c r="M2868" i="9" s="1"/>
  <c r="M2875" i="9" s="1"/>
  <c r="M2882" i="9" s="1"/>
  <c r="M2889" i="9" s="1"/>
  <c r="M2896" i="9" s="1"/>
  <c r="M2903" i="9" s="1"/>
  <c r="M2812" i="9"/>
  <c r="M2811" i="9"/>
  <c r="M2818" i="9" s="1"/>
  <c r="M2825" i="9" s="1"/>
  <c r="M2832" i="9" s="1"/>
  <c r="M2839" i="9" s="1"/>
  <c r="M2846" i="9" s="1"/>
  <c r="M2853" i="9" s="1"/>
  <c r="M2860" i="9" s="1"/>
  <c r="M2867" i="9" s="1"/>
  <c r="M2874" i="9" s="1"/>
  <c r="M2881" i="9" s="1"/>
  <c r="M2888" i="9" s="1"/>
  <c r="M2895" i="9" s="1"/>
  <c r="M2902" i="9" s="1"/>
  <c r="M2806" i="9"/>
  <c r="M2813" i="9" s="1"/>
  <c r="M2820" i="9" s="1"/>
  <c r="M2827" i="9" s="1"/>
  <c r="M2834" i="9" s="1"/>
  <c r="M2841" i="9" s="1"/>
  <c r="M2848" i="9" s="1"/>
  <c r="M2855" i="9" s="1"/>
  <c r="M2862" i="9" s="1"/>
  <c r="M2869" i="9" s="1"/>
  <c r="M2876" i="9" s="1"/>
  <c r="M2883" i="9" s="1"/>
  <c r="M2890" i="9" s="1"/>
  <c r="M2897" i="9" s="1"/>
  <c r="M2805" i="9"/>
  <c r="M2804" i="9"/>
  <c r="M2803" i="9"/>
  <c r="M2810" i="9" s="1"/>
  <c r="M2817" i="9" s="1"/>
  <c r="M2824" i="9" s="1"/>
  <c r="M2831" i="9" s="1"/>
  <c r="M2838" i="9" s="1"/>
  <c r="M2845" i="9" s="1"/>
  <c r="M2852" i="9" s="1"/>
  <c r="M2859" i="9" s="1"/>
  <c r="M2866" i="9" s="1"/>
  <c r="M2873" i="9" s="1"/>
  <c r="M2880" i="9" s="1"/>
  <c r="M2887" i="9" s="1"/>
  <c r="M2894" i="9" s="1"/>
  <c r="M2901" i="9" s="1"/>
  <c r="M2802" i="9"/>
  <c r="M2809" i="9" s="1"/>
  <c r="M2816" i="9" s="1"/>
  <c r="M2823" i="9" s="1"/>
  <c r="M2830" i="9" s="1"/>
  <c r="M2837" i="9" s="1"/>
  <c r="M2844" i="9" s="1"/>
  <c r="M2851" i="9" s="1"/>
  <c r="M2858" i="9" s="1"/>
  <c r="M2865" i="9" s="1"/>
  <c r="M2872" i="9" s="1"/>
  <c r="M2879" i="9" s="1"/>
  <c r="M2886" i="9" s="1"/>
  <c r="M2893" i="9" s="1"/>
  <c r="M2900" i="9" s="1"/>
  <c r="M2801" i="9"/>
  <c r="M2808" i="9" s="1"/>
  <c r="M2815" i="9" s="1"/>
  <c r="M2822" i="9" s="1"/>
  <c r="M2829" i="9" s="1"/>
  <c r="M2836" i="9" s="1"/>
  <c r="M2843" i="9" s="1"/>
  <c r="M2850" i="9" s="1"/>
  <c r="M2857" i="9" s="1"/>
  <c r="M2864" i="9" s="1"/>
  <c r="M2871" i="9" s="1"/>
  <c r="M2878" i="9" s="1"/>
  <c r="M2885" i="9" s="1"/>
  <c r="M2892" i="9" s="1"/>
  <c r="M2899" i="9" s="1"/>
  <c r="M2800" i="9"/>
  <c r="M2807" i="9" s="1"/>
  <c r="M2814" i="9" s="1"/>
  <c r="M2821" i="9" s="1"/>
  <c r="M2828" i="9" s="1"/>
  <c r="M2835" i="9" s="1"/>
  <c r="M2842" i="9" s="1"/>
  <c r="M2849" i="9" s="1"/>
  <c r="M2856" i="9" s="1"/>
  <c r="M2863" i="9" s="1"/>
  <c r="M2870" i="9" s="1"/>
  <c r="M2877" i="9" s="1"/>
  <c r="M2884" i="9" s="1"/>
  <c r="M2891" i="9" s="1"/>
  <c r="M2898" i="9" s="1"/>
  <c r="M2799" i="9"/>
  <c r="M2693" i="9"/>
  <c r="M2700" i="9" s="1"/>
  <c r="M2707" i="9" s="1"/>
  <c r="M2714" i="9" s="1"/>
  <c r="M2721" i="9" s="1"/>
  <c r="M2728" i="9" s="1"/>
  <c r="M2735" i="9" s="1"/>
  <c r="M2742" i="9" s="1"/>
  <c r="M2749" i="9" s="1"/>
  <c r="M2756" i="9" s="1"/>
  <c r="M2763" i="9" s="1"/>
  <c r="M2770" i="9" s="1"/>
  <c r="M2777" i="9" s="1"/>
  <c r="M2784" i="9" s="1"/>
  <c r="M2791" i="9" s="1"/>
  <c r="M2692" i="9"/>
  <c r="M2699" i="9" s="1"/>
  <c r="M2706" i="9" s="1"/>
  <c r="M2713" i="9" s="1"/>
  <c r="M2720" i="9" s="1"/>
  <c r="M2727" i="9" s="1"/>
  <c r="M2734" i="9" s="1"/>
  <c r="M2741" i="9" s="1"/>
  <c r="M2748" i="9" s="1"/>
  <c r="M2755" i="9" s="1"/>
  <c r="M2762" i="9" s="1"/>
  <c r="M2769" i="9" s="1"/>
  <c r="M2776" i="9" s="1"/>
  <c r="M2783" i="9" s="1"/>
  <c r="M2790" i="9" s="1"/>
  <c r="M2691" i="9"/>
  <c r="M2698" i="9" s="1"/>
  <c r="M2705" i="9" s="1"/>
  <c r="M2712" i="9" s="1"/>
  <c r="M2719" i="9" s="1"/>
  <c r="M2726" i="9" s="1"/>
  <c r="M2733" i="9" s="1"/>
  <c r="M2740" i="9" s="1"/>
  <c r="M2747" i="9" s="1"/>
  <c r="M2754" i="9" s="1"/>
  <c r="M2761" i="9" s="1"/>
  <c r="M2768" i="9" s="1"/>
  <c r="M2775" i="9" s="1"/>
  <c r="M2782" i="9" s="1"/>
  <c r="M2789" i="9" s="1"/>
  <c r="M2690" i="9"/>
  <c r="M2697" i="9" s="1"/>
  <c r="M2704" i="9" s="1"/>
  <c r="M2711" i="9" s="1"/>
  <c r="M2718" i="9" s="1"/>
  <c r="M2725" i="9" s="1"/>
  <c r="M2732" i="9" s="1"/>
  <c r="M2739" i="9" s="1"/>
  <c r="M2746" i="9" s="1"/>
  <c r="M2753" i="9" s="1"/>
  <c r="M2760" i="9" s="1"/>
  <c r="M2767" i="9" s="1"/>
  <c r="M2774" i="9" s="1"/>
  <c r="M2781" i="9" s="1"/>
  <c r="M2788" i="9" s="1"/>
  <c r="M2689" i="9"/>
  <c r="M2696" i="9" s="1"/>
  <c r="M2703" i="9" s="1"/>
  <c r="M2710" i="9" s="1"/>
  <c r="M2717" i="9" s="1"/>
  <c r="M2724" i="9" s="1"/>
  <c r="M2731" i="9" s="1"/>
  <c r="M2738" i="9" s="1"/>
  <c r="M2745" i="9" s="1"/>
  <c r="M2752" i="9" s="1"/>
  <c r="M2759" i="9" s="1"/>
  <c r="M2766" i="9" s="1"/>
  <c r="M2773" i="9" s="1"/>
  <c r="M2780" i="9" s="1"/>
  <c r="M2787" i="9" s="1"/>
  <c r="M2688" i="9"/>
  <c r="M2695" i="9" s="1"/>
  <c r="M2702" i="9" s="1"/>
  <c r="M2709" i="9" s="1"/>
  <c r="M2716" i="9" s="1"/>
  <c r="M2723" i="9" s="1"/>
  <c r="M2730" i="9" s="1"/>
  <c r="M2737" i="9" s="1"/>
  <c r="M2744" i="9" s="1"/>
  <c r="M2751" i="9" s="1"/>
  <c r="M2758" i="9" s="1"/>
  <c r="M2765" i="9" s="1"/>
  <c r="M2772" i="9" s="1"/>
  <c r="M2779" i="9" s="1"/>
  <c r="M2786" i="9" s="1"/>
  <c r="M2687" i="9"/>
  <c r="M2694" i="9" s="1"/>
  <c r="M2701" i="9" s="1"/>
  <c r="M2708" i="9" s="1"/>
  <c r="M2715" i="9" s="1"/>
  <c r="M2722" i="9" s="1"/>
  <c r="M2729" i="9" s="1"/>
  <c r="M2736" i="9" s="1"/>
  <c r="M2743" i="9" s="1"/>
  <c r="M2750" i="9" s="1"/>
  <c r="M2757" i="9" s="1"/>
  <c r="M2764" i="9" s="1"/>
  <c r="M2771" i="9" s="1"/>
  <c r="M2778" i="9" s="1"/>
  <c r="M2785" i="9" s="1"/>
  <c r="M2581" i="9"/>
  <c r="M2588" i="9" s="1"/>
  <c r="M2595" i="9" s="1"/>
  <c r="M2602" i="9" s="1"/>
  <c r="M2609" i="9" s="1"/>
  <c r="M2616" i="9" s="1"/>
  <c r="M2623" i="9" s="1"/>
  <c r="M2630" i="9" s="1"/>
  <c r="M2637" i="9" s="1"/>
  <c r="M2644" i="9" s="1"/>
  <c r="M2651" i="9" s="1"/>
  <c r="M2658" i="9" s="1"/>
  <c r="M2665" i="9" s="1"/>
  <c r="M2672" i="9" s="1"/>
  <c r="M2679" i="9" s="1"/>
  <c r="M2580" i="9"/>
  <c r="M2587" i="9" s="1"/>
  <c r="M2594" i="9" s="1"/>
  <c r="M2601" i="9" s="1"/>
  <c r="M2608" i="9" s="1"/>
  <c r="M2615" i="9" s="1"/>
  <c r="M2622" i="9" s="1"/>
  <c r="M2629" i="9" s="1"/>
  <c r="M2636" i="9" s="1"/>
  <c r="M2643" i="9" s="1"/>
  <c r="M2650" i="9" s="1"/>
  <c r="M2657" i="9" s="1"/>
  <c r="M2664" i="9" s="1"/>
  <c r="M2671" i="9" s="1"/>
  <c r="M2678" i="9" s="1"/>
  <c r="M2579" i="9"/>
  <c r="M2586" i="9" s="1"/>
  <c r="M2593" i="9" s="1"/>
  <c r="M2600" i="9" s="1"/>
  <c r="M2607" i="9" s="1"/>
  <c r="M2614" i="9" s="1"/>
  <c r="M2621" i="9" s="1"/>
  <c r="M2628" i="9" s="1"/>
  <c r="M2635" i="9" s="1"/>
  <c r="M2642" i="9" s="1"/>
  <c r="M2649" i="9" s="1"/>
  <c r="M2656" i="9" s="1"/>
  <c r="M2663" i="9" s="1"/>
  <c r="M2670" i="9" s="1"/>
  <c r="M2677" i="9" s="1"/>
  <c r="M2578" i="9"/>
  <c r="M2585" i="9" s="1"/>
  <c r="M2592" i="9" s="1"/>
  <c r="M2599" i="9" s="1"/>
  <c r="M2606" i="9" s="1"/>
  <c r="M2613" i="9" s="1"/>
  <c r="M2620" i="9" s="1"/>
  <c r="M2627" i="9" s="1"/>
  <c r="M2634" i="9" s="1"/>
  <c r="M2641" i="9" s="1"/>
  <c r="M2648" i="9" s="1"/>
  <c r="M2655" i="9" s="1"/>
  <c r="M2662" i="9" s="1"/>
  <c r="M2669" i="9" s="1"/>
  <c r="M2676" i="9" s="1"/>
  <c r="M2577" i="9"/>
  <c r="M2584" i="9" s="1"/>
  <c r="M2591" i="9" s="1"/>
  <c r="M2598" i="9" s="1"/>
  <c r="M2605" i="9" s="1"/>
  <c r="M2612" i="9" s="1"/>
  <c r="M2619" i="9" s="1"/>
  <c r="M2626" i="9" s="1"/>
  <c r="M2633" i="9" s="1"/>
  <c r="M2640" i="9" s="1"/>
  <c r="M2647" i="9" s="1"/>
  <c r="M2654" i="9" s="1"/>
  <c r="M2661" i="9" s="1"/>
  <c r="M2668" i="9" s="1"/>
  <c r="M2675" i="9" s="1"/>
  <c r="M2576" i="9"/>
  <c r="M2583" i="9" s="1"/>
  <c r="M2590" i="9" s="1"/>
  <c r="M2597" i="9" s="1"/>
  <c r="M2604" i="9" s="1"/>
  <c r="M2611" i="9" s="1"/>
  <c r="M2618" i="9" s="1"/>
  <c r="M2625" i="9" s="1"/>
  <c r="M2632" i="9" s="1"/>
  <c r="M2639" i="9" s="1"/>
  <c r="M2646" i="9" s="1"/>
  <c r="M2653" i="9" s="1"/>
  <c r="M2660" i="9" s="1"/>
  <c r="M2667" i="9" s="1"/>
  <c r="M2674" i="9" s="1"/>
  <c r="M2575" i="9"/>
  <c r="M2582" i="9" s="1"/>
  <c r="M2589" i="9" s="1"/>
  <c r="M2596" i="9" s="1"/>
  <c r="M2603" i="9" s="1"/>
  <c r="M2610" i="9" s="1"/>
  <c r="M2617" i="9" s="1"/>
  <c r="M2624" i="9" s="1"/>
  <c r="M2631" i="9" s="1"/>
  <c r="M2638" i="9" s="1"/>
  <c r="M2645" i="9" s="1"/>
  <c r="M2652" i="9" s="1"/>
  <c r="M2659" i="9" s="1"/>
  <c r="M2666" i="9" s="1"/>
  <c r="M2673" i="9" s="1"/>
  <c r="M2469" i="9"/>
  <c r="M2476" i="9" s="1"/>
  <c r="M2483" i="9" s="1"/>
  <c r="M2490" i="9" s="1"/>
  <c r="M2497" i="9" s="1"/>
  <c r="M2504" i="9" s="1"/>
  <c r="M2511" i="9" s="1"/>
  <c r="M2518" i="9" s="1"/>
  <c r="M2525" i="9" s="1"/>
  <c r="M2532" i="9" s="1"/>
  <c r="M2539" i="9" s="1"/>
  <c r="M2546" i="9" s="1"/>
  <c r="M2553" i="9" s="1"/>
  <c r="M2560" i="9" s="1"/>
  <c r="M2567" i="9" s="1"/>
  <c r="M2468" i="9"/>
  <c r="M2475" i="9" s="1"/>
  <c r="M2482" i="9" s="1"/>
  <c r="M2489" i="9" s="1"/>
  <c r="M2496" i="9" s="1"/>
  <c r="M2503" i="9" s="1"/>
  <c r="M2510" i="9" s="1"/>
  <c r="M2517" i="9" s="1"/>
  <c r="M2524" i="9" s="1"/>
  <c r="M2531" i="9" s="1"/>
  <c r="M2538" i="9" s="1"/>
  <c r="M2545" i="9" s="1"/>
  <c r="M2552" i="9" s="1"/>
  <c r="M2559" i="9" s="1"/>
  <c r="M2566" i="9" s="1"/>
  <c r="M2467" i="9"/>
  <c r="M2474" i="9" s="1"/>
  <c r="M2481" i="9" s="1"/>
  <c r="M2488" i="9" s="1"/>
  <c r="M2495" i="9" s="1"/>
  <c r="M2502" i="9" s="1"/>
  <c r="M2509" i="9" s="1"/>
  <c r="M2516" i="9" s="1"/>
  <c r="M2523" i="9" s="1"/>
  <c r="M2530" i="9" s="1"/>
  <c r="M2537" i="9" s="1"/>
  <c r="M2544" i="9" s="1"/>
  <c r="M2551" i="9" s="1"/>
  <c r="M2558" i="9" s="1"/>
  <c r="M2565" i="9" s="1"/>
  <c r="M2466" i="9"/>
  <c r="M2473" i="9" s="1"/>
  <c r="M2480" i="9" s="1"/>
  <c r="M2487" i="9" s="1"/>
  <c r="M2494" i="9" s="1"/>
  <c r="M2501" i="9" s="1"/>
  <c r="M2508" i="9" s="1"/>
  <c r="M2515" i="9" s="1"/>
  <c r="M2522" i="9" s="1"/>
  <c r="M2529" i="9" s="1"/>
  <c r="M2536" i="9" s="1"/>
  <c r="M2543" i="9" s="1"/>
  <c r="M2550" i="9" s="1"/>
  <c r="M2557" i="9" s="1"/>
  <c r="M2564" i="9" s="1"/>
  <c r="M2465" i="9"/>
  <c r="M2472" i="9" s="1"/>
  <c r="M2479" i="9" s="1"/>
  <c r="M2486" i="9" s="1"/>
  <c r="M2493" i="9" s="1"/>
  <c r="M2500" i="9" s="1"/>
  <c r="M2507" i="9" s="1"/>
  <c r="M2514" i="9" s="1"/>
  <c r="M2521" i="9" s="1"/>
  <c r="M2528" i="9" s="1"/>
  <c r="M2535" i="9" s="1"/>
  <c r="M2542" i="9" s="1"/>
  <c r="M2549" i="9" s="1"/>
  <c r="M2556" i="9" s="1"/>
  <c r="M2563" i="9" s="1"/>
  <c r="M2464" i="9"/>
  <c r="M2471" i="9" s="1"/>
  <c r="M2478" i="9" s="1"/>
  <c r="M2485" i="9" s="1"/>
  <c r="M2492" i="9" s="1"/>
  <c r="M2499" i="9" s="1"/>
  <c r="M2506" i="9" s="1"/>
  <c r="M2513" i="9" s="1"/>
  <c r="M2520" i="9" s="1"/>
  <c r="M2527" i="9" s="1"/>
  <c r="M2534" i="9" s="1"/>
  <c r="M2541" i="9" s="1"/>
  <c r="M2548" i="9" s="1"/>
  <c r="M2555" i="9" s="1"/>
  <c r="M2562" i="9" s="1"/>
  <c r="M2463" i="9"/>
  <c r="M2470" i="9" s="1"/>
  <c r="M2477" i="9" s="1"/>
  <c r="M2484" i="9" s="1"/>
  <c r="M2491" i="9" s="1"/>
  <c r="M2498" i="9" s="1"/>
  <c r="M2505" i="9" s="1"/>
  <c r="M2512" i="9" s="1"/>
  <c r="M2519" i="9" s="1"/>
  <c r="M2526" i="9" s="1"/>
  <c r="M2533" i="9" s="1"/>
  <c r="M2540" i="9" s="1"/>
  <c r="M2547" i="9" s="1"/>
  <c r="M2554" i="9" s="1"/>
  <c r="M2561" i="9" s="1"/>
  <c r="M2361" i="9"/>
  <c r="M2368" i="9" s="1"/>
  <c r="M2375" i="9" s="1"/>
  <c r="M2382" i="9" s="1"/>
  <c r="M2389" i="9" s="1"/>
  <c r="M2396" i="9" s="1"/>
  <c r="M2403" i="9" s="1"/>
  <c r="M2410" i="9" s="1"/>
  <c r="M2417" i="9" s="1"/>
  <c r="M2424" i="9" s="1"/>
  <c r="M2431" i="9" s="1"/>
  <c r="M2438" i="9" s="1"/>
  <c r="M2445" i="9" s="1"/>
  <c r="M2452" i="9" s="1"/>
  <c r="M2359" i="9"/>
  <c r="M2366" i="9" s="1"/>
  <c r="M2373" i="9" s="1"/>
  <c r="M2380" i="9" s="1"/>
  <c r="M2387" i="9" s="1"/>
  <c r="M2394" i="9" s="1"/>
  <c r="M2401" i="9" s="1"/>
  <c r="M2408" i="9" s="1"/>
  <c r="M2415" i="9" s="1"/>
  <c r="M2422" i="9" s="1"/>
  <c r="M2429" i="9" s="1"/>
  <c r="M2436" i="9" s="1"/>
  <c r="M2443" i="9" s="1"/>
  <c r="M2450" i="9" s="1"/>
  <c r="M2357" i="9"/>
  <c r="M2364" i="9" s="1"/>
  <c r="M2371" i="9" s="1"/>
  <c r="M2378" i="9" s="1"/>
  <c r="M2385" i="9" s="1"/>
  <c r="M2392" i="9" s="1"/>
  <c r="M2399" i="9" s="1"/>
  <c r="M2406" i="9" s="1"/>
  <c r="M2413" i="9" s="1"/>
  <c r="M2420" i="9" s="1"/>
  <c r="M2427" i="9" s="1"/>
  <c r="M2434" i="9" s="1"/>
  <c r="M2441" i="9" s="1"/>
  <c r="M2448" i="9" s="1"/>
  <c r="M2455" i="9" s="1"/>
  <c r="M2356" i="9"/>
  <c r="M2363" i="9" s="1"/>
  <c r="M2370" i="9" s="1"/>
  <c r="M2377" i="9" s="1"/>
  <c r="M2384" i="9" s="1"/>
  <c r="M2391" i="9" s="1"/>
  <c r="M2398" i="9" s="1"/>
  <c r="M2405" i="9" s="1"/>
  <c r="M2412" i="9" s="1"/>
  <c r="M2419" i="9" s="1"/>
  <c r="M2426" i="9" s="1"/>
  <c r="M2433" i="9" s="1"/>
  <c r="M2440" i="9" s="1"/>
  <c r="M2447" i="9" s="1"/>
  <c r="M2454" i="9" s="1"/>
  <c r="M2355" i="9"/>
  <c r="M2362" i="9" s="1"/>
  <c r="M2369" i="9" s="1"/>
  <c r="M2376" i="9" s="1"/>
  <c r="M2383" i="9" s="1"/>
  <c r="M2390" i="9" s="1"/>
  <c r="M2397" i="9" s="1"/>
  <c r="M2404" i="9" s="1"/>
  <c r="M2411" i="9" s="1"/>
  <c r="M2418" i="9" s="1"/>
  <c r="M2425" i="9" s="1"/>
  <c r="M2432" i="9" s="1"/>
  <c r="M2439" i="9" s="1"/>
  <c r="M2446" i="9" s="1"/>
  <c r="M2453" i="9" s="1"/>
  <c r="M2354" i="9"/>
  <c r="M2353" i="9"/>
  <c r="M2360" i="9" s="1"/>
  <c r="M2367" i="9" s="1"/>
  <c r="M2374" i="9" s="1"/>
  <c r="M2381" i="9" s="1"/>
  <c r="M2388" i="9" s="1"/>
  <c r="M2395" i="9" s="1"/>
  <c r="M2402" i="9" s="1"/>
  <c r="M2409" i="9" s="1"/>
  <c r="M2416" i="9" s="1"/>
  <c r="M2423" i="9" s="1"/>
  <c r="M2430" i="9" s="1"/>
  <c r="M2437" i="9" s="1"/>
  <c r="M2444" i="9" s="1"/>
  <c r="M2451" i="9" s="1"/>
  <c r="M2352" i="9"/>
  <c r="M2351" i="9"/>
  <c r="M2358" i="9" s="1"/>
  <c r="M2365" i="9" s="1"/>
  <c r="M2372" i="9" s="1"/>
  <c r="M2379" i="9" s="1"/>
  <c r="M2386" i="9" s="1"/>
  <c r="M2393" i="9" s="1"/>
  <c r="M2400" i="9" s="1"/>
  <c r="M2407" i="9" s="1"/>
  <c r="M2414" i="9" s="1"/>
  <c r="M2421" i="9" s="1"/>
  <c r="M2428" i="9" s="1"/>
  <c r="M2435" i="9" s="1"/>
  <c r="M2442" i="9" s="1"/>
  <c r="M2449" i="9" s="1"/>
  <c r="M2250" i="9"/>
  <c r="M2257" i="9" s="1"/>
  <c r="M2264" i="9" s="1"/>
  <c r="M2271" i="9" s="1"/>
  <c r="M2278" i="9" s="1"/>
  <c r="M2285" i="9" s="1"/>
  <c r="M2292" i="9" s="1"/>
  <c r="M2299" i="9" s="1"/>
  <c r="M2306" i="9" s="1"/>
  <c r="M2313" i="9" s="1"/>
  <c r="M2320" i="9" s="1"/>
  <c r="M2327" i="9" s="1"/>
  <c r="M2334" i="9" s="1"/>
  <c r="M2341" i="9" s="1"/>
  <c r="M2245" i="9"/>
  <c r="M2252" i="9" s="1"/>
  <c r="M2259" i="9" s="1"/>
  <c r="M2266" i="9" s="1"/>
  <c r="M2273" i="9" s="1"/>
  <c r="M2280" i="9" s="1"/>
  <c r="M2287" i="9" s="1"/>
  <c r="M2294" i="9" s="1"/>
  <c r="M2301" i="9" s="1"/>
  <c r="M2308" i="9" s="1"/>
  <c r="M2315" i="9" s="1"/>
  <c r="M2322" i="9" s="1"/>
  <c r="M2329" i="9" s="1"/>
  <c r="M2336" i="9" s="1"/>
  <c r="M2343" i="9" s="1"/>
  <c r="M2244" i="9"/>
  <c r="M2251" i="9" s="1"/>
  <c r="M2258" i="9" s="1"/>
  <c r="M2265" i="9" s="1"/>
  <c r="M2272" i="9" s="1"/>
  <c r="M2279" i="9" s="1"/>
  <c r="M2286" i="9" s="1"/>
  <c r="M2293" i="9" s="1"/>
  <c r="M2300" i="9" s="1"/>
  <c r="M2307" i="9" s="1"/>
  <c r="M2314" i="9" s="1"/>
  <c r="M2321" i="9" s="1"/>
  <c r="M2328" i="9" s="1"/>
  <c r="M2335" i="9" s="1"/>
  <c r="M2342" i="9" s="1"/>
  <c r="M2243" i="9"/>
  <c r="M2242" i="9"/>
  <c r="M2249" i="9" s="1"/>
  <c r="M2256" i="9" s="1"/>
  <c r="M2263" i="9" s="1"/>
  <c r="M2270" i="9" s="1"/>
  <c r="M2277" i="9" s="1"/>
  <c r="M2284" i="9" s="1"/>
  <c r="M2291" i="9" s="1"/>
  <c r="M2298" i="9" s="1"/>
  <c r="M2305" i="9" s="1"/>
  <c r="M2312" i="9" s="1"/>
  <c r="M2319" i="9" s="1"/>
  <c r="M2326" i="9" s="1"/>
  <c r="M2333" i="9" s="1"/>
  <c r="M2340" i="9" s="1"/>
  <c r="M2241" i="9"/>
  <c r="M2248" i="9" s="1"/>
  <c r="M2255" i="9" s="1"/>
  <c r="M2262" i="9" s="1"/>
  <c r="M2269" i="9" s="1"/>
  <c r="M2276" i="9" s="1"/>
  <c r="M2283" i="9" s="1"/>
  <c r="M2290" i="9" s="1"/>
  <c r="M2297" i="9" s="1"/>
  <c r="M2304" i="9" s="1"/>
  <c r="M2311" i="9" s="1"/>
  <c r="M2318" i="9" s="1"/>
  <c r="M2325" i="9" s="1"/>
  <c r="M2332" i="9" s="1"/>
  <c r="M2339" i="9" s="1"/>
  <c r="M2240" i="9"/>
  <c r="M2247" i="9" s="1"/>
  <c r="M2254" i="9" s="1"/>
  <c r="M2261" i="9" s="1"/>
  <c r="M2268" i="9" s="1"/>
  <c r="M2275" i="9" s="1"/>
  <c r="M2282" i="9" s="1"/>
  <c r="M2289" i="9" s="1"/>
  <c r="M2296" i="9" s="1"/>
  <c r="M2303" i="9" s="1"/>
  <c r="M2310" i="9" s="1"/>
  <c r="M2317" i="9" s="1"/>
  <c r="M2324" i="9" s="1"/>
  <c r="M2331" i="9" s="1"/>
  <c r="M2338" i="9" s="1"/>
  <c r="M2239" i="9"/>
  <c r="M2246" i="9" s="1"/>
  <c r="M2253" i="9" s="1"/>
  <c r="M2260" i="9" s="1"/>
  <c r="M2267" i="9" s="1"/>
  <c r="M2274" i="9" s="1"/>
  <c r="M2281" i="9" s="1"/>
  <c r="M2288" i="9" s="1"/>
  <c r="M2295" i="9" s="1"/>
  <c r="M2302" i="9" s="1"/>
  <c r="M2309" i="9" s="1"/>
  <c r="M2316" i="9" s="1"/>
  <c r="M2323" i="9" s="1"/>
  <c r="M2330" i="9" s="1"/>
  <c r="M2337" i="9" s="1"/>
  <c r="M2139" i="9"/>
  <c r="M2146" i="9" s="1"/>
  <c r="M2153" i="9" s="1"/>
  <c r="M2160" i="9" s="1"/>
  <c r="M2167" i="9" s="1"/>
  <c r="M2174" i="9" s="1"/>
  <c r="M2181" i="9" s="1"/>
  <c r="M2188" i="9" s="1"/>
  <c r="M2195" i="9" s="1"/>
  <c r="M2202" i="9" s="1"/>
  <c r="M2209" i="9" s="1"/>
  <c r="M2216" i="9" s="1"/>
  <c r="M2223" i="9" s="1"/>
  <c r="M2230" i="9" s="1"/>
  <c r="M2133" i="9"/>
  <c r="M2140" i="9" s="1"/>
  <c r="M2147" i="9" s="1"/>
  <c r="M2154" i="9" s="1"/>
  <c r="M2161" i="9" s="1"/>
  <c r="M2168" i="9" s="1"/>
  <c r="M2175" i="9" s="1"/>
  <c r="M2182" i="9" s="1"/>
  <c r="M2189" i="9" s="1"/>
  <c r="M2196" i="9" s="1"/>
  <c r="M2203" i="9" s="1"/>
  <c r="M2210" i="9" s="1"/>
  <c r="M2217" i="9" s="1"/>
  <c r="M2224" i="9" s="1"/>
  <c r="M2231" i="9" s="1"/>
  <c r="M2132" i="9"/>
  <c r="M2131" i="9"/>
  <c r="M2138" i="9" s="1"/>
  <c r="M2145" i="9" s="1"/>
  <c r="M2152" i="9" s="1"/>
  <c r="M2159" i="9" s="1"/>
  <c r="M2166" i="9" s="1"/>
  <c r="M2173" i="9" s="1"/>
  <c r="M2180" i="9" s="1"/>
  <c r="M2187" i="9" s="1"/>
  <c r="M2194" i="9" s="1"/>
  <c r="M2201" i="9" s="1"/>
  <c r="M2208" i="9" s="1"/>
  <c r="M2215" i="9" s="1"/>
  <c r="M2222" i="9" s="1"/>
  <c r="M2229" i="9" s="1"/>
  <c r="M2130" i="9"/>
  <c r="M2137" i="9" s="1"/>
  <c r="M2144" i="9" s="1"/>
  <c r="M2151" i="9" s="1"/>
  <c r="M2158" i="9" s="1"/>
  <c r="M2165" i="9" s="1"/>
  <c r="M2172" i="9" s="1"/>
  <c r="M2179" i="9" s="1"/>
  <c r="M2186" i="9" s="1"/>
  <c r="M2193" i="9" s="1"/>
  <c r="M2200" i="9" s="1"/>
  <c r="M2207" i="9" s="1"/>
  <c r="M2214" i="9" s="1"/>
  <c r="M2221" i="9" s="1"/>
  <c r="M2228" i="9" s="1"/>
  <c r="M2129" i="9"/>
  <c r="M2136" i="9" s="1"/>
  <c r="M2143" i="9" s="1"/>
  <c r="M2150" i="9" s="1"/>
  <c r="M2157" i="9" s="1"/>
  <c r="M2164" i="9" s="1"/>
  <c r="M2171" i="9" s="1"/>
  <c r="M2178" i="9" s="1"/>
  <c r="M2185" i="9" s="1"/>
  <c r="M2192" i="9" s="1"/>
  <c r="M2199" i="9" s="1"/>
  <c r="M2206" i="9" s="1"/>
  <c r="M2213" i="9" s="1"/>
  <c r="M2220" i="9" s="1"/>
  <c r="M2227" i="9" s="1"/>
  <c r="M2128" i="9"/>
  <c r="M2135" i="9" s="1"/>
  <c r="M2142" i="9" s="1"/>
  <c r="M2149" i="9" s="1"/>
  <c r="M2156" i="9" s="1"/>
  <c r="M2163" i="9" s="1"/>
  <c r="M2170" i="9" s="1"/>
  <c r="M2177" i="9" s="1"/>
  <c r="M2184" i="9" s="1"/>
  <c r="M2191" i="9" s="1"/>
  <c r="M2198" i="9" s="1"/>
  <c r="M2205" i="9" s="1"/>
  <c r="M2212" i="9" s="1"/>
  <c r="M2219" i="9" s="1"/>
  <c r="M2226" i="9" s="1"/>
  <c r="M2127" i="9"/>
  <c r="M2134" i="9" s="1"/>
  <c r="M2141" i="9" s="1"/>
  <c r="M2148" i="9" s="1"/>
  <c r="M2155" i="9" s="1"/>
  <c r="M2162" i="9" s="1"/>
  <c r="M2169" i="9" s="1"/>
  <c r="M2176" i="9" s="1"/>
  <c r="M2183" i="9" s="1"/>
  <c r="M2190" i="9" s="1"/>
  <c r="M2197" i="9" s="1"/>
  <c r="M2204" i="9" s="1"/>
  <c r="M2211" i="9" s="1"/>
  <c r="M2218" i="9" s="1"/>
  <c r="M2225" i="9" s="1"/>
  <c r="M2031" i="9"/>
  <c r="M2038" i="9" s="1"/>
  <c r="M2045" i="9" s="1"/>
  <c r="M2052" i="9" s="1"/>
  <c r="M2059" i="9" s="1"/>
  <c r="M2066" i="9" s="1"/>
  <c r="M2073" i="9" s="1"/>
  <c r="M2080" i="9" s="1"/>
  <c r="M2087" i="9" s="1"/>
  <c r="M2094" i="9" s="1"/>
  <c r="M2101" i="9" s="1"/>
  <c r="M2108" i="9" s="1"/>
  <c r="M2115" i="9" s="1"/>
  <c r="M2027" i="9"/>
  <c r="M2034" i="9" s="1"/>
  <c r="M2041" i="9" s="1"/>
  <c r="M2048" i="9" s="1"/>
  <c r="M2055" i="9" s="1"/>
  <c r="M2062" i="9" s="1"/>
  <c r="M2069" i="9" s="1"/>
  <c r="M2076" i="9" s="1"/>
  <c r="M2083" i="9" s="1"/>
  <c r="M2090" i="9" s="1"/>
  <c r="M2097" i="9" s="1"/>
  <c r="M2104" i="9" s="1"/>
  <c r="M2111" i="9" s="1"/>
  <c r="M2118" i="9" s="1"/>
  <c r="M2021" i="9"/>
  <c r="M2028" i="9" s="1"/>
  <c r="M2035" i="9" s="1"/>
  <c r="M2042" i="9" s="1"/>
  <c r="M2049" i="9" s="1"/>
  <c r="M2056" i="9" s="1"/>
  <c r="M2063" i="9" s="1"/>
  <c r="M2070" i="9" s="1"/>
  <c r="M2077" i="9" s="1"/>
  <c r="M2084" i="9" s="1"/>
  <c r="M2091" i="9" s="1"/>
  <c r="M2098" i="9" s="1"/>
  <c r="M2105" i="9" s="1"/>
  <c r="M2112" i="9" s="1"/>
  <c r="M2119" i="9" s="1"/>
  <c r="M2020" i="9"/>
  <c r="M2019" i="9"/>
  <c r="M2026" i="9" s="1"/>
  <c r="M2033" i="9" s="1"/>
  <c r="M2040" i="9" s="1"/>
  <c r="M2047" i="9" s="1"/>
  <c r="M2054" i="9" s="1"/>
  <c r="M2061" i="9" s="1"/>
  <c r="M2068" i="9" s="1"/>
  <c r="M2075" i="9" s="1"/>
  <c r="M2082" i="9" s="1"/>
  <c r="M2089" i="9" s="1"/>
  <c r="M2096" i="9" s="1"/>
  <c r="M2103" i="9" s="1"/>
  <c r="M2110" i="9" s="1"/>
  <c r="M2117" i="9" s="1"/>
  <c r="M2018" i="9"/>
  <c r="M2025" i="9" s="1"/>
  <c r="M2032" i="9" s="1"/>
  <c r="M2039" i="9" s="1"/>
  <c r="M2046" i="9" s="1"/>
  <c r="M2053" i="9" s="1"/>
  <c r="M2060" i="9" s="1"/>
  <c r="M2067" i="9" s="1"/>
  <c r="M2074" i="9" s="1"/>
  <c r="M2081" i="9" s="1"/>
  <c r="M2088" i="9" s="1"/>
  <c r="M2095" i="9" s="1"/>
  <c r="M2102" i="9" s="1"/>
  <c r="M2109" i="9" s="1"/>
  <c r="M2116" i="9" s="1"/>
  <c r="M2017" i="9"/>
  <c r="M2024" i="9" s="1"/>
  <c r="M2016" i="9"/>
  <c r="M2023" i="9" s="1"/>
  <c r="M2030" i="9" s="1"/>
  <c r="M2037" i="9" s="1"/>
  <c r="M2044" i="9" s="1"/>
  <c r="M2051" i="9" s="1"/>
  <c r="M2058" i="9" s="1"/>
  <c r="M2065" i="9" s="1"/>
  <c r="M2072" i="9" s="1"/>
  <c r="M2079" i="9" s="1"/>
  <c r="M2086" i="9" s="1"/>
  <c r="M2093" i="9" s="1"/>
  <c r="M2100" i="9" s="1"/>
  <c r="M2107" i="9" s="1"/>
  <c r="M2114" i="9" s="1"/>
  <c r="M2015" i="9"/>
  <c r="M2022" i="9" s="1"/>
  <c r="M2029" i="9" s="1"/>
  <c r="M2036" i="9" s="1"/>
  <c r="M2043" i="9" s="1"/>
  <c r="M2050" i="9" s="1"/>
  <c r="M2057" i="9" s="1"/>
  <c r="M2064" i="9" s="1"/>
  <c r="M2071" i="9" s="1"/>
  <c r="M2078" i="9" s="1"/>
  <c r="M2085" i="9" s="1"/>
  <c r="M2092" i="9" s="1"/>
  <c r="M2099" i="9" s="1"/>
  <c r="M2106" i="9" s="1"/>
  <c r="M2113" i="9" s="1"/>
  <c r="M1909" i="9"/>
  <c r="M1916" i="9" s="1"/>
  <c r="M1923" i="9" s="1"/>
  <c r="M1930" i="9" s="1"/>
  <c r="M1937" i="9" s="1"/>
  <c r="M1944" i="9" s="1"/>
  <c r="M1951" i="9" s="1"/>
  <c r="M1958" i="9" s="1"/>
  <c r="M1965" i="9" s="1"/>
  <c r="M1972" i="9" s="1"/>
  <c r="M1979" i="9" s="1"/>
  <c r="M1986" i="9" s="1"/>
  <c r="M1993" i="9" s="1"/>
  <c r="M2000" i="9" s="1"/>
  <c r="M2007" i="9" s="1"/>
  <c r="M1908" i="9"/>
  <c r="M1915" i="9" s="1"/>
  <c r="M1922" i="9" s="1"/>
  <c r="M1929" i="9" s="1"/>
  <c r="M1936" i="9" s="1"/>
  <c r="M1943" i="9" s="1"/>
  <c r="M1950" i="9" s="1"/>
  <c r="M1957" i="9" s="1"/>
  <c r="M1964" i="9" s="1"/>
  <c r="M1971" i="9" s="1"/>
  <c r="M1978" i="9" s="1"/>
  <c r="M1985" i="9" s="1"/>
  <c r="M1992" i="9" s="1"/>
  <c r="M1999" i="9" s="1"/>
  <c r="M2006" i="9" s="1"/>
  <c r="M1907" i="9"/>
  <c r="M1914" i="9" s="1"/>
  <c r="M1921" i="9" s="1"/>
  <c r="M1928" i="9" s="1"/>
  <c r="M1935" i="9" s="1"/>
  <c r="M1942" i="9" s="1"/>
  <c r="M1949" i="9" s="1"/>
  <c r="M1956" i="9" s="1"/>
  <c r="M1963" i="9" s="1"/>
  <c r="M1970" i="9" s="1"/>
  <c r="M1977" i="9" s="1"/>
  <c r="M1984" i="9" s="1"/>
  <c r="M1991" i="9" s="1"/>
  <c r="M1998" i="9" s="1"/>
  <c r="M2005" i="9" s="1"/>
  <c r="M1906" i="9"/>
  <c r="M1913" i="9" s="1"/>
  <c r="M1920" i="9" s="1"/>
  <c r="M1927" i="9" s="1"/>
  <c r="M1934" i="9" s="1"/>
  <c r="M1941" i="9" s="1"/>
  <c r="M1948" i="9" s="1"/>
  <c r="M1955" i="9" s="1"/>
  <c r="M1962" i="9" s="1"/>
  <c r="M1969" i="9" s="1"/>
  <c r="M1976" i="9" s="1"/>
  <c r="M1983" i="9" s="1"/>
  <c r="M1990" i="9" s="1"/>
  <c r="M1997" i="9" s="1"/>
  <c r="M2004" i="9" s="1"/>
  <c r="M1905" i="9"/>
  <c r="M1912" i="9" s="1"/>
  <c r="M1919" i="9" s="1"/>
  <c r="M1926" i="9" s="1"/>
  <c r="M1933" i="9" s="1"/>
  <c r="M1940" i="9" s="1"/>
  <c r="M1947" i="9" s="1"/>
  <c r="M1954" i="9" s="1"/>
  <c r="M1961" i="9" s="1"/>
  <c r="M1968" i="9" s="1"/>
  <c r="M1975" i="9" s="1"/>
  <c r="M1982" i="9" s="1"/>
  <c r="M1989" i="9" s="1"/>
  <c r="M1996" i="9" s="1"/>
  <c r="M2003" i="9" s="1"/>
  <c r="M1904" i="9"/>
  <c r="M1911" i="9" s="1"/>
  <c r="M1918" i="9" s="1"/>
  <c r="M1925" i="9" s="1"/>
  <c r="M1932" i="9" s="1"/>
  <c r="M1939" i="9" s="1"/>
  <c r="M1946" i="9" s="1"/>
  <c r="M1953" i="9" s="1"/>
  <c r="M1960" i="9" s="1"/>
  <c r="M1967" i="9" s="1"/>
  <c r="M1974" i="9" s="1"/>
  <c r="M1981" i="9" s="1"/>
  <c r="M1988" i="9" s="1"/>
  <c r="M1995" i="9" s="1"/>
  <c r="M2002" i="9" s="1"/>
  <c r="M1903" i="9"/>
  <c r="M1910" i="9" s="1"/>
  <c r="M1917" i="9" s="1"/>
  <c r="M1924" i="9" s="1"/>
  <c r="M1931" i="9" s="1"/>
  <c r="M1938" i="9" s="1"/>
  <c r="M1945" i="9" s="1"/>
  <c r="M1952" i="9" s="1"/>
  <c r="M1959" i="9" s="1"/>
  <c r="M1966" i="9" s="1"/>
  <c r="M1973" i="9" s="1"/>
  <c r="M1980" i="9" s="1"/>
  <c r="M1987" i="9" s="1"/>
  <c r="M1994" i="9" s="1"/>
  <c r="M2001" i="9" s="1"/>
  <c r="M1798" i="9"/>
  <c r="M1805" i="9" s="1"/>
  <c r="M1812" i="9" s="1"/>
  <c r="M1819" i="9" s="1"/>
  <c r="M1826" i="9" s="1"/>
  <c r="M1833" i="9" s="1"/>
  <c r="M1840" i="9" s="1"/>
  <c r="M1847" i="9" s="1"/>
  <c r="M1854" i="9" s="1"/>
  <c r="M1861" i="9" s="1"/>
  <c r="M1868" i="9" s="1"/>
  <c r="M1875" i="9" s="1"/>
  <c r="M1882" i="9" s="1"/>
  <c r="M1889" i="9" s="1"/>
  <c r="M1797" i="9"/>
  <c r="M1804" i="9" s="1"/>
  <c r="M1811" i="9" s="1"/>
  <c r="M1818" i="9" s="1"/>
  <c r="M1825" i="9" s="1"/>
  <c r="M1832" i="9" s="1"/>
  <c r="M1839" i="9" s="1"/>
  <c r="M1846" i="9" s="1"/>
  <c r="M1853" i="9" s="1"/>
  <c r="M1860" i="9" s="1"/>
  <c r="M1867" i="9" s="1"/>
  <c r="M1874" i="9" s="1"/>
  <c r="M1881" i="9" s="1"/>
  <c r="M1888" i="9" s="1"/>
  <c r="M1895" i="9" s="1"/>
  <c r="M1796" i="9"/>
  <c r="M1803" i="9" s="1"/>
  <c r="M1810" i="9" s="1"/>
  <c r="M1817" i="9" s="1"/>
  <c r="M1824" i="9" s="1"/>
  <c r="M1831" i="9" s="1"/>
  <c r="M1838" i="9" s="1"/>
  <c r="M1845" i="9" s="1"/>
  <c r="M1852" i="9" s="1"/>
  <c r="M1859" i="9" s="1"/>
  <c r="M1866" i="9" s="1"/>
  <c r="M1873" i="9" s="1"/>
  <c r="M1880" i="9" s="1"/>
  <c r="M1887" i="9" s="1"/>
  <c r="M1894" i="9" s="1"/>
  <c r="M1795" i="9"/>
  <c r="M1802" i="9" s="1"/>
  <c r="M1809" i="9" s="1"/>
  <c r="M1816" i="9" s="1"/>
  <c r="M1823" i="9" s="1"/>
  <c r="M1830" i="9" s="1"/>
  <c r="M1837" i="9" s="1"/>
  <c r="M1844" i="9" s="1"/>
  <c r="M1851" i="9" s="1"/>
  <c r="M1858" i="9" s="1"/>
  <c r="M1865" i="9" s="1"/>
  <c r="M1872" i="9" s="1"/>
  <c r="M1879" i="9" s="1"/>
  <c r="M1886" i="9" s="1"/>
  <c r="M1893" i="9" s="1"/>
  <c r="M1794" i="9"/>
  <c r="M1801" i="9" s="1"/>
  <c r="M1808" i="9" s="1"/>
  <c r="M1815" i="9" s="1"/>
  <c r="M1822" i="9" s="1"/>
  <c r="M1829" i="9" s="1"/>
  <c r="M1836" i="9" s="1"/>
  <c r="M1843" i="9" s="1"/>
  <c r="M1850" i="9" s="1"/>
  <c r="M1857" i="9" s="1"/>
  <c r="M1864" i="9" s="1"/>
  <c r="M1871" i="9" s="1"/>
  <c r="M1878" i="9" s="1"/>
  <c r="M1885" i="9" s="1"/>
  <c r="M1892" i="9" s="1"/>
  <c r="M1793" i="9"/>
  <c r="M1800" i="9" s="1"/>
  <c r="M1807" i="9" s="1"/>
  <c r="M1814" i="9" s="1"/>
  <c r="M1821" i="9" s="1"/>
  <c r="M1828" i="9" s="1"/>
  <c r="M1835" i="9" s="1"/>
  <c r="M1842" i="9" s="1"/>
  <c r="M1849" i="9" s="1"/>
  <c r="M1856" i="9" s="1"/>
  <c r="M1863" i="9" s="1"/>
  <c r="M1870" i="9" s="1"/>
  <c r="M1877" i="9" s="1"/>
  <c r="M1884" i="9" s="1"/>
  <c r="M1891" i="9" s="1"/>
  <c r="M1792" i="9"/>
  <c r="M1799" i="9" s="1"/>
  <c r="M1806" i="9" s="1"/>
  <c r="M1813" i="9" s="1"/>
  <c r="M1820" i="9" s="1"/>
  <c r="M1827" i="9" s="1"/>
  <c r="M1834" i="9" s="1"/>
  <c r="M1841" i="9" s="1"/>
  <c r="M1848" i="9" s="1"/>
  <c r="M1855" i="9" s="1"/>
  <c r="M1862" i="9" s="1"/>
  <c r="M1869" i="9" s="1"/>
  <c r="M1876" i="9" s="1"/>
  <c r="M1883" i="9" s="1"/>
  <c r="M1890" i="9" s="1"/>
  <c r="M1791" i="9"/>
  <c r="M1698" i="9"/>
  <c r="M1705" i="9" s="1"/>
  <c r="M1712" i="9" s="1"/>
  <c r="M1719" i="9" s="1"/>
  <c r="M1726" i="9" s="1"/>
  <c r="M1733" i="9" s="1"/>
  <c r="M1740" i="9" s="1"/>
  <c r="M1747" i="9" s="1"/>
  <c r="M1754" i="9" s="1"/>
  <c r="M1761" i="9" s="1"/>
  <c r="M1768" i="9" s="1"/>
  <c r="M1775" i="9" s="1"/>
  <c r="M1782" i="9" s="1"/>
  <c r="M1692" i="9"/>
  <c r="M1699" i="9" s="1"/>
  <c r="M1706" i="9" s="1"/>
  <c r="M1713" i="9" s="1"/>
  <c r="M1720" i="9" s="1"/>
  <c r="M1727" i="9" s="1"/>
  <c r="M1734" i="9" s="1"/>
  <c r="M1741" i="9" s="1"/>
  <c r="M1748" i="9" s="1"/>
  <c r="M1755" i="9" s="1"/>
  <c r="M1762" i="9" s="1"/>
  <c r="M1769" i="9" s="1"/>
  <c r="M1776" i="9" s="1"/>
  <c r="M1783" i="9" s="1"/>
  <c r="M1687" i="9"/>
  <c r="M1694" i="9" s="1"/>
  <c r="M1701" i="9" s="1"/>
  <c r="M1708" i="9" s="1"/>
  <c r="M1715" i="9" s="1"/>
  <c r="M1722" i="9" s="1"/>
  <c r="M1729" i="9" s="1"/>
  <c r="M1736" i="9" s="1"/>
  <c r="M1743" i="9" s="1"/>
  <c r="M1750" i="9" s="1"/>
  <c r="M1757" i="9" s="1"/>
  <c r="M1764" i="9" s="1"/>
  <c r="M1771" i="9" s="1"/>
  <c r="M1778" i="9" s="1"/>
  <c r="M1685" i="9"/>
  <c r="M1684" i="9"/>
  <c r="M1691" i="9" s="1"/>
  <c r="M1683" i="9"/>
  <c r="M1690" i="9" s="1"/>
  <c r="M1697" i="9" s="1"/>
  <c r="M1704" i="9" s="1"/>
  <c r="M1711" i="9" s="1"/>
  <c r="M1718" i="9" s="1"/>
  <c r="M1725" i="9" s="1"/>
  <c r="M1732" i="9" s="1"/>
  <c r="M1739" i="9" s="1"/>
  <c r="M1746" i="9" s="1"/>
  <c r="M1753" i="9" s="1"/>
  <c r="M1760" i="9" s="1"/>
  <c r="M1767" i="9" s="1"/>
  <c r="M1774" i="9" s="1"/>
  <c r="M1781" i="9" s="1"/>
  <c r="M1682" i="9"/>
  <c r="M1689" i="9" s="1"/>
  <c r="M1696" i="9" s="1"/>
  <c r="M1703" i="9" s="1"/>
  <c r="M1710" i="9" s="1"/>
  <c r="M1717" i="9" s="1"/>
  <c r="M1724" i="9" s="1"/>
  <c r="M1731" i="9" s="1"/>
  <c r="M1738" i="9" s="1"/>
  <c r="M1745" i="9" s="1"/>
  <c r="M1752" i="9" s="1"/>
  <c r="M1759" i="9" s="1"/>
  <c r="M1766" i="9" s="1"/>
  <c r="M1773" i="9" s="1"/>
  <c r="M1780" i="9" s="1"/>
  <c r="M1681" i="9"/>
  <c r="M1688" i="9" s="1"/>
  <c r="M1695" i="9" s="1"/>
  <c r="M1702" i="9" s="1"/>
  <c r="M1709" i="9" s="1"/>
  <c r="M1716" i="9" s="1"/>
  <c r="M1723" i="9" s="1"/>
  <c r="M1730" i="9" s="1"/>
  <c r="M1737" i="9" s="1"/>
  <c r="M1744" i="9" s="1"/>
  <c r="M1751" i="9" s="1"/>
  <c r="M1758" i="9" s="1"/>
  <c r="M1765" i="9" s="1"/>
  <c r="M1772" i="9" s="1"/>
  <c r="M1779" i="9" s="1"/>
  <c r="M1680" i="9"/>
  <c r="M1679" i="9"/>
  <c r="M1686" i="9" s="1"/>
  <c r="M1693" i="9" s="1"/>
  <c r="M1700" i="9" s="1"/>
  <c r="M1707" i="9" s="1"/>
  <c r="M1714" i="9" s="1"/>
  <c r="M1721" i="9" s="1"/>
  <c r="M1728" i="9" s="1"/>
  <c r="M1735" i="9" s="1"/>
  <c r="M1742" i="9" s="1"/>
  <c r="M1749" i="9" s="1"/>
  <c r="M1756" i="9" s="1"/>
  <c r="M1763" i="9" s="1"/>
  <c r="M1770" i="9" s="1"/>
  <c r="M1777" i="9" s="1"/>
  <c r="M1650" i="9"/>
  <c r="M1657" i="9" s="1"/>
  <c r="M1664" i="9" s="1"/>
  <c r="M1671" i="9" s="1"/>
  <c r="M1573" i="9"/>
  <c r="M1580" i="9" s="1"/>
  <c r="M1587" i="9" s="1"/>
  <c r="M1594" i="9" s="1"/>
  <c r="M1601" i="9" s="1"/>
  <c r="M1608" i="9" s="1"/>
  <c r="M1615" i="9" s="1"/>
  <c r="M1622" i="9" s="1"/>
  <c r="M1629" i="9" s="1"/>
  <c r="M1636" i="9" s="1"/>
  <c r="M1643" i="9" s="1"/>
  <c r="M1572" i="9"/>
  <c r="M1579" i="9" s="1"/>
  <c r="M1586" i="9" s="1"/>
  <c r="M1593" i="9" s="1"/>
  <c r="M1600" i="9" s="1"/>
  <c r="M1607" i="9" s="1"/>
  <c r="M1614" i="9" s="1"/>
  <c r="M1621" i="9" s="1"/>
  <c r="M1628" i="9" s="1"/>
  <c r="M1635" i="9" s="1"/>
  <c r="M1642" i="9" s="1"/>
  <c r="M1649" i="9" s="1"/>
  <c r="M1656" i="9" s="1"/>
  <c r="M1663" i="9" s="1"/>
  <c r="M1670" i="9" s="1"/>
  <c r="M1571" i="9"/>
  <c r="M1578" i="9" s="1"/>
  <c r="M1585" i="9" s="1"/>
  <c r="M1592" i="9" s="1"/>
  <c r="M1599" i="9" s="1"/>
  <c r="M1606" i="9" s="1"/>
  <c r="M1613" i="9" s="1"/>
  <c r="M1620" i="9" s="1"/>
  <c r="M1627" i="9" s="1"/>
  <c r="M1634" i="9" s="1"/>
  <c r="M1641" i="9" s="1"/>
  <c r="M1648" i="9" s="1"/>
  <c r="M1655" i="9" s="1"/>
  <c r="M1662" i="9" s="1"/>
  <c r="M1669" i="9" s="1"/>
  <c r="M1570" i="9"/>
  <c r="M1577" i="9" s="1"/>
  <c r="M1584" i="9" s="1"/>
  <c r="M1591" i="9" s="1"/>
  <c r="M1598" i="9" s="1"/>
  <c r="M1605" i="9" s="1"/>
  <c r="M1612" i="9" s="1"/>
  <c r="M1619" i="9" s="1"/>
  <c r="M1626" i="9" s="1"/>
  <c r="M1633" i="9" s="1"/>
  <c r="M1640" i="9" s="1"/>
  <c r="M1647" i="9" s="1"/>
  <c r="M1654" i="9" s="1"/>
  <c r="M1661" i="9" s="1"/>
  <c r="M1668" i="9" s="1"/>
  <c r="M1569" i="9"/>
  <c r="M1576" i="9" s="1"/>
  <c r="M1583" i="9" s="1"/>
  <c r="M1590" i="9" s="1"/>
  <c r="M1597" i="9" s="1"/>
  <c r="M1604" i="9" s="1"/>
  <c r="M1611" i="9" s="1"/>
  <c r="M1618" i="9" s="1"/>
  <c r="M1625" i="9" s="1"/>
  <c r="M1632" i="9" s="1"/>
  <c r="M1639" i="9" s="1"/>
  <c r="M1646" i="9" s="1"/>
  <c r="M1653" i="9" s="1"/>
  <c r="M1660" i="9" s="1"/>
  <c r="M1667" i="9" s="1"/>
  <c r="M1568" i="9"/>
  <c r="M1575" i="9" s="1"/>
  <c r="M1582" i="9" s="1"/>
  <c r="M1589" i="9" s="1"/>
  <c r="M1596" i="9" s="1"/>
  <c r="M1603" i="9" s="1"/>
  <c r="M1610" i="9" s="1"/>
  <c r="M1617" i="9" s="1"/>
  <c r="M1624" i="9" s="1"/>
  <c r="M1631" i="9" s="1"/>
  <c r="M1638" i="9" s="1"/>
  <c r="M1645" i="9" s="1"/>
  <c r="M1652" i="9" s="1"/>
  <c r="M1659" i="9" s="1"/>
  <c r="M1666" i="9" s="1"/>
  <c r="M1567" i="9"/>
  <c r="M1574" i="9" s="1"/>
  <c r="M1581" i="9" s="1"/>
  <c r="M1588" i="9" s="1"/>
  <c r="M1595" i="9" s="1"/>
  <c r="M1602" i="9" s="1"/>
  <c r="M1609" i="9" s="1"/>
  <c r="M1616" i="9" s="1"/>
  <c r="M1623" i="9" s="1"/>
  <c r="M1630" i="9" s="1"/>
  <c r="M1637" i="9" s="1"/>
  <c r="M1644" i="9" s="1"/>
  <c r="M1651" i="9" s="1"/>
  <c r="M1658" i="9" s="1"/>
  <c r="M1665" i="9" s="1"/>
  <c r="M1464" i="9"/>
  <c r="M1471" i="9" s="1"/>
  <c r="M1478" i="9" s="1"/>
  <c r="M1485" i="9" s="1"/>
  <c r="M1492" i="9" s="1"/>
  <c r="M1499" i="9" s="1"/>
  <c r="M1506" i="9" s="1"/>
  <c r="M1513" i="9" s="1"/>
  <c r="M1520" i="9" s="1"/>
  <c r="M1527" i="9" s="1"/>
  <c r="M1534" i="9" s="1"/>
  <c r="M1541" i="9" s="1"/>
  <c r="M1548" i="9" s="1"/>
  <c r="M1555" i="9" s="1"/>
  <c r="M1461" i="9"/>
  <c r="M1468" i="9" s="1"/>
  <c r="M1475" i="9" s="1"/>
  <c r="M1482" i="9" s="1"/>
  <c r="M1489" i="9" s="1"/>
  <c r="M1496" i="9" s="1"/>
  <c r="M1503" i="9" s="1"/>
  <c r="M1510" i="9" s="1"/>
  <c r="M1517" i="9" s="1"/>
  <c r="M1524" i="9" s="1"/>
  <c r="M1531" i="9" s="1"/>
  <c r="M1538" i="9" s="1"/>
  <c r="M1545" i="9" s="1"/>
  <c r="M1552" i="9" s="1"/>
  <c r="M1559" i="9" s="1"/>
  <c r="M1460" i="9"/>
  <c r="M1467" i="9" s="1"/>
  <c r="M1474" i="9" s="1"/>
  <c r="M1481" i="9" s="1"/>
  <c r="M1488" i="9" s="1"/>
  <c r="M1495" i="9" s="1"/>
  <c r="M1502" i="9" s="1"/>
  <c r="M1509" i="9" s="1"/>
  <c r="M1516" i="9" s="1"/>
  <c r="M1523" i="9" s="1"/>
  <c r="M1530" i="9" s="1"/>
  <c r="M1537" i="9" s="1"/>
  <c r="M1544" i="9" s="1"/>
  <c r="M1551" i="9" s="1"/>
  <c r="M1558" i="9" s="1"/>
  <c r="M1459" i="9"/>
  <c r="M1466" i="9" s="1"/>
  <c r="M1473" i="9" s="1"/>
  <c r="M1480" i="9" s="1"/>
  <c r="M1487" i="9" s="1"/>
  <c r="M1494" i="9" s="1"/>
  <c r="M1501" i="9" s="1"/>
  <c r="M1508" i="9" s="1"/>
  <c r="M1515" i="9" s="1"/>
  <c r="M1522" i="9" s="1"/>
  <c r="M1529" i="9" s="1"/>
  <c r="M1536" i="9" s="1"/>
  <c r="M1543" i="9" s="1"/>
  <c r="M1550" i="9" s="1"/>
  <c r="M1557" i="9" s="1"/>
  <c r="M1458" i="9"/>
  <c r="M1465" i="9" s="1"/>
  <c r="M1472" i="9" s="1"/>
  <c r="M1479" i="9" s="1"/>
  <c r="M1486" i="9" s="1"/>
  <c r="M1493" i="9" s="1"/>
  <c r="M1500" i="9" s="1"/>
  <c r="M1507" i="9" s="1"/>
  <c r="M1514" i="9" s="1"/>
  <c r="M1521" i="9" s="1"/>
  <c r="M1528" i="9" s="1"/>
  <c r="M1535" i="9" s="1"/>
  <c r="M1542" i="9" s="1"/>
  <c r="M1549" i="9" s="1"/>
  <c r="M1556" i="9" s="1"/>
  <c r="M1457" i="9"/>
  <c r="M1456" i="9"/>
  <c r="M1463" i="9" s="1"/>
  <c r="M1470" i="9" s="1"/>
  <c r="M1477" i="9" s="1"/>
  <c r="M1484" i="9" s="1"/>
  <c r="M1491" i="9" s="1"/>
  <c r="M1498" i="9" s="1"/>
  <c r="M1505" i="9" s="1"/>
  <c r="M1512" i="9" s="1"/>
  <c r="M1519" i="9" s="1"/>
  <c r="M1526" i="9" s="1"/>
  <c r="M1533" i="9" s="1"/>
  <c r="M1540" i="9" s="1"/>
  <c r="M1547" i="9" s="1"/>
  <c r="M1554" i="9" s="1"/>
  <c r="M1455" i="9"/>
  <c r="M1462" i="9" s="1"/>
  <c r="M1469" i="9" s="1"/>
  <c r="M1476" i="9" s="1"/>
  <c r="M1483" i="9" s="1"/>
  <c r="M1490" i="9" s="1"/>
  <c r="M1497" i="9" s="1"/>
  <c r="M1504" i="9" s="1"/>
  <c r="M1511" i="9" s="1"/>
  <c r="M1518" i="9" s="1"/>
  <c r="M1525" i="9" s="1"/>
  <c r="M1532" i="9" s="1"/>
  <c r="M1539" i="9" s="1"/>
  <c r="M1546" i="9" s="1"/>
  <c r="M1553" i="9" s="1"/>
  <c r="M1353" i="9"/>
  <c r="M1360" i="9" s="1"/>
  <c r="M1367" i="9" s="1"/>
  <c r="M1374" i="9" s="1"/>
  <c r="M1381" i="9" s="1"/>
  <c r="M1388" i="9" s="1"/>
  <c r="M1395" i="9" s="1"/>
  <c r="M1402" i="9" s="1"/>
  <c r="M1409" i="9" s="1"/>
  <c r="M1416" i="9" s="1"/>
  <c r="M1423" i="9" s="1"/>
  <c r="M1430" i="9" s="1"/>
  <c r="M1437" i="9" s="1"/>
  <c r="M1444" i="9" s="1"/>
  <c r="M1352" i="9"/>
  <c r="M1359" i="9" s="1"/>
  <c r="M1366" i="9" s="1"/>
  <c r="M1373" i="9" s="1"/>
  <c r="M1380" i="9" s="1"/>
  <c r="M1387" i="9" s="1"/>
  <c r="M1394" i="9" s="1"/>
  <c r="M1401" i="9" s="1"/>
  <c r="M1408" i="9" s="1"/>
  <c r="M1415" i="9" s="1"/>
  <c r="M1422" i="9" s="1"/>
  <c r="M1429" i="9" s="1"/>
  <c r="M1436" i="9" s="1"/>
  <c r="M1443" i="9" s="1"/>
  <c r="M1349" i="9"/>
  <c r="M1356" i="9" s="1"/>
  <c r="M1363" i="9" s="1"/>
  <c r="M1370" i="9" s="1"/>
  <c r="M1377" i="9" s="1"/>
  <c r="M1384" i="9" s="1"/>
  <c r="M1391" i="9" s="1"/>
  <c r="M1398" i="9" s="1"/>
  <c r="M1405" i="9" s="1"/>
  <c r="M1412" i="9" s="1"/>
  <c r="M1419" i="9" s="1"/>
  <c r="M1426" i="9" s="1"/>
  <c r="M1433" i="9" s="1"/>
  <c r="M1440" i="9" s="1"/>
  <c r="M1447" i="9" s="1"/>
  <c r="M1348" i="9"/>
  <c r="M1355" i="9" s="1"/>
  <c r="M1362" i="9" s="1"/>
  <c r="M1369" i="9" s="1"/>
  <c r="M1376" i="9" s="1"/>
  <c r="M1383" i="9" s="1"/>
  <c r="M1390" i="9" s="1"/>
  <c r="M1397" i="9" s="1"/>
  <c r="M1404" i="9" s="1"/>
  <c r="M1411" i="9" s="1"/>
  <c r="M1418" i="9" s="1"/>
  <c r="M1425" i="9" s="1"/>
  <c r="M1432" i="9" s="1"/>
  <c r="M1439" i="9" s="1"/>
  <c r="M1446" i="9" s="1"/>
  <c r="M1347" i="9"/>
  <c r="M1354" i="9" s="1"/>
  <c r="M1361" i="9" s="1"/>
  <c r="M1368" i="9" s="1"/>
  <c r="M1375" i="9" s="1"/>
  <c r="M1382" i="9" s="1"/>
  <c r="M1389" i="9" s="1"/>
  <c r="M1396" i="9" s="1"/>
  <c r="M1403" i="9" s="1"/>
  <c r="M1410" i="9" s="1"/>
  <c r="M1417" i="9" s="1"/>
  <c r="M1424" i="9" s="1"/>
  <c r="M1431" i="9" s="1"/>
  <c r="M1438" i="9" s="1"/>
  <c r="M1445" i="9" s="1"/>
  <c r="M1346" i="9"/>
  <c r="M1345" i="9"/>
  <c r="M1344" i="9"/>
  <c r="M1351" i="9" s="1"/>
  <c r="M1358" i="9" s="1"/>
  <c r="M1365" i="9" s="1"/>
  <c r="M1372" i="9" s="1"/>
  <c r="M1379" i="9" s="1"/>
  <c r="M1386" i="9" s="1"/>
  <c r="M1393" i="9" s="1"/>
  <c r="M1400" i="9" s="1"/>
  <c r="M1407" i="9" s="1"/>
  <c r="M1414" i="9" s="1"/>
  <c r="M1421" i="9" s="1"/>
  <c r="M1428" i="9" s="1"/>
  <c r="M1435" i="9" s="1"/>
  <c r="M1442" i="9" s="1"/>
  <c r="M1343" i="9"/>
  <c r="M1350" i="9" s="1"/>
  <c r="M1357" i="9" s="1"/>
  <c r="M1364" i="9" s="1"/>
  <c r="M1371" i="9" s="1"/>
  <c r="M1378" i="9" s="1"/>
  <c r="M1385" i="9" s="1"/>
  <c r="M1392" i="9" s="1"/>
  <c r="M1399" i="9" s="1"/>
  <c r="M1406" i="9" s="1"/>
  <c r="M1413" i="9" s="1"/>
  <c r="M1420" i="9" s="1"/>
  <c r="M1427" i="9" s="1"/>
  <c r="M1434" i="9" s="1"/>
  <c r="M1441" i="9" s="1"/>
  <c r="M1292" i="9"/>
  <c r="M1299" i="9" s="1"/>
  <c r="M1306" i="9" s="1"/>
  <c r="M1313" i="9" s="1"/>
  <c r="M1320" i="9" s="1"/>
  <c r="M1327" i="9" s="1"/>
  <c r="M1334" i="9" s="1"/>
  <c r="M1260" i="9"/>
  <c r="M1267" i="9" s="1"/>
  <c r="M1274" i="9" s="1"/>
  <c r="M1281" i="9" s="1"/>
  <c r="M1288" i="9" s="1"/>
  <c r="M1295" i="9" s="1"/>
  <c r="M1302" i="9" s="1"/>
  <c r="M1309" i="9" s="1"/>
  <c r="M1316" i="9" s="1"/>
  <c r="M1323" i="9" s="1"/>
  <c r="M1330" i="9" s="1"/>
  <c r="M1237" i="9"/>
  <c r="M1244" i="9" s="1"/>
  <c r="M1251" i="9" s="1"/>
  <c r="M1258" i="9" s="1"/>
  <c r="M1265" i="9" s="1"/>
  <c r="M1272" i="9" s="1"/>
  <c r="M1279" i="9" s="1"/>
  <c r="M1286" i="9" s="1"/>
  <c r="M1293" i="9" s="1"/>
  <c r="M1300" i="9" s="1"/>
  <c r="M1307" i="9" s="1"/>
  <c r="M1314" i="9" s="1"/>
  <c r="M1321" i="9" s="1"/>
  <c r="M1328" i="9" s="1"/>
  <c r="M1335" i="9" s="1"/>
  <c r="M1236" i="9"/>
  <c r="M1243" i="9" s="1"/>
  <c r="M1250" i="9" s="1"/>
  <c r="M1257" i="9" s="1"/>
  <c r="M1264" i="9" s="1"/>
  <c r="M1271" i="9" s="1"/>
  <c r="M1278" i="9" s="1"/>
  <c r="M1285" i="9" s="1"/>
  <c r="M1235" i="9"/>
  <c r="M1242" i="9" s="1"/>
  <c r="M1249" i="9" s="1"/>
  <c r="M1256" i="9" s="1"/>
  <c r="M1263" i="9" s="1"/>
  <c r="M1270" i="9" s="1"/>
  <c r="M1277" i="9" s="1"/>
  <c r="M1284" i="9" s="1"/>
  <c r="M1291" i="9" s="1"/>
  <c r="M1298" i="9" s="1"/>
  <c r="M1305" i="9" s="1"/>
  <c r="M1312" i="9" s="1"/>
  <c r="M1319" i="9" s="1"/>
  <c r="M1326" i="9" s="1"/>
  <c r="M1333" i="9" s="1"/>
  <c r="M1234" i="9"/>
  <c r="M1241" i="9" s="1"/>
  <c r="M1248" i="9" s="1"/>
  <c r="M1255" i="9" s="1"/>
  <c r="M1262" i="9" s="1"/>
  <c r="M1269" i="9" s="1"/>
  <c r="M1276" i="9" s="1"/>
  <c r="M1283" i="9" s="1"/>
  <c r="M1290" i="9" s="1"/>
  <c r="M1297" i="9" s="1"/>
  <c r="M1304" i="9" s="1"/>
  <c r="M1311" i="9" s="1"/>
  <c r="M1318" i="9" s="1"/>
  <c r="M1325" i="9" s="1"/>
  <c r="M1332" i="9" s="1"/>
  <c r="M1233" i="9"/>
  <c r="M1240" i="9" s="1"/>
  <c r="M1247" i="9" s="1"/>
  <c r="M1254" i="9" s="1"/>
  <c r="M1261" i="9" s="1"/>
  <c r="M1268" i="9" s="1"/>
  <c r="M1275" i="9" s="1"/>
  <c r="M1282" i="9" s="1"/>
  <c r="M1289" i="9" s="1"/>
  <c r="M1296" i="9" s="1"/>
  <c r="M1303" i="9" s="1"/>
  <c r="M1310" i="9" s="1"/>
  <c r="M1317" i="9" s="1"/>
  <c r="M1324" i="9" s="1"/>
  <c r="M1331" i="9" s="1"/>
  <c r="M1232" i="9"/>
  <c r="M1239" i="9" s="1"/>
  <c r="M1246" i="9" s="1"/>
  <c r="M1253" i="9" s="1"/>
  <c r="M1231" i="9"/>
  <c r="M1238" i="9" s="1"/>
  <c r="M1245" i="9" s="1"/>
  <c r="M1252" i="9" s="1"/>
  <c r="M1259" i="9" s="1"/>
  <c r="M1266" i="9" s="1"/>
  <c r="M1273" i="9" s="1"/>
  <c r="M1280" i="9" s="1"/>
  <c r="M1287" i="9" s="1"/>
  <c r="M1294" i="9" s="1"/>
  <c r="M1301" i="9" s="1"/>
  <c r="M1308" i="9" s="1"/>
  <c r="M1315" i="9" s="1"/>
  <c r="M1322" i="9" s="1"/>
  <c r="M1329" i="9" s="1"/>
  <c r="M1146" i="9"/>
  <c r="M1153" i="9" s="1"/>
  <c r="M1160" i="9" s="1"/>
  <c r="M1167" i="9" s="1"/>
  <c r="M1174" i="9" s="1"/>
  <c r="M1181" i="9" s="1"/>
  <c r="M1188" i="9" s="1"/>
  <c r="M1195" i="9" s="1"/>
  <c r="M1202" i="9" s="1"/>
  <c r="M1209" i="9" s="1"/>
  <c r="M1216" i="9" s="1"/>
  <c r="M1223" i="9" s="1"/>
  <c r="M1131" i="9"/>
  <c r="M1138" i="9" s="1"/>
  <c r="M1145" i="9" s="1"/>
  <c r="M1152" i="9" s="1"/>
  <c r="M1159" i="9" s="1"/>
  <c r="M1166" i="9" s="1"/>
  <c r="M1173" i="9" s="1"/>
  <c r="M1180" i="9" s="1"/>
  <c r="M1187" i="9" s="1"/>
  <c r="M1194" i="9" s="1"/>
  <c r="M1201" i="9" s="1"/>
  <c r="M1208" i="9" s="1"/>
  <c r="M1215" i="9" s="1"/>
  <c r="M1222" i="9" s="1"/>
  <c r="M1130" i="9"/>
  <c r="M1137" i="9" s="1"/>
  <c r="M1144" i="9" s="1"/>
  <c r="M1151" i="9" s="1"/>
  <c r="M1158" i="9" s="1"/>
  <c r="M1165" i="9" s="1"/>
  <c r="M1172" i="9" s="1"/>
  <c r="M1179" i="9" s="1"/>
  <c r="M1186" i="9" s="1"/>
  <c r="M1193" i="9" s="1"/>
  <c r="M1200" i="9" s="1"/>
  <c r="M1207" i="9" s="1"/>
  <c r="M1214" i="9" s="1"/>
  <c r="M1221" i="9" s="1"/>
  <c r="M1125" i="9"/>
  <c r="M1132" i="9" s="1"/>
  <c r="M1139" i="9" s="1"/>
  <c r="M1124" i="9"/>
  <c r="M1123" i="9"/>
  <c r="M1122" i="9"/>
  <c r="M1129" i="9" s="1"/>
  <c r="M1136" i="9" s="1"/>
  <c r="M1143" i="9" s="1"/>
  <c r="M1150" i="9" s="1"/>
  <c r="M1157" i="9" s="1"/>
  <c r="M1164" i="9" s="1"/>
  <c r="M1171" i="9" s="1"/>
  <c r="M1178" i="9" s="1"/>
  <c r="M1185" i="9" s="1"/>
  <c r="M1192" i="9" s="1"/>
  <c r="M1199" i="9" s="1"/>
  <c r="M1206" i="9" s="1"/>
  <c r="M1213" i="9" s="1"/>
  <c r="M1220" i="9" s="1"/>
  <c r="M1121" i="9"/>
  <c r="M1128" i="9" s="1"/>
  <c r="M1135" i="9" s="1"/>
  <c r="M1142" i="9" s="1"/>
  <c r="M1149" i="9" s="1"/>
  <c r="M1156" i="9" s="1"/>
  <c r="M1163" i="9" s="1"/>
  <c r="M1170" i="9" s="1"/>
  <c r="M1177" i="9" s="1"/>
  <c r="M1184" i="9" s="1"/>
  <c r="M1191" i="9" s="1"/>
  <c r="M1198" i="9" s="1"/>
  <c r="M1205" i="9" s="1"/>
  <c r="M1212" i="9" s="1"/>
  <c r="M1219" i="9" s="1"/>
  <c r="M1120" i="9"/>
  <c r="M1127" i="9" s="1"/>
  <c r="M1134" i="9" s="1"/>
  <c r="M1141" i="9" s="1"/>
  <c r="M1148" i="9" s="1"/>
  <c r="M1155" i="9" s="1"/>
  <c r="M1162" i="9" s="1"/>
  <c r="M1169" i="9" s="1"/>
  <c r="M1176" i="9" s="1"/>
  <c r="M1183" i="9" s="1"/>
  <c r="M1190" i="9" s="1"/>
  <c r="M1197" i="9" s="1"/>
  <c r="M1204" i="9" s="1"/>
  <c r="M1211" i="9" s="1"/>
  <c r="M1218" i="9" s="1"/>
  <c r="M1119" i="9"/>
  <c r="M1126" i="9" s="1"/>
  <c r="M1133" i="9" s="1"/>
  <c r="M1140" i="9" s="1"/>
  <c r="M1147" i="9" s="1"/>
  <c r="M1154" i="9" s="1"/>
  <c r="M1161" i="9" s="1"/>
  <c r="M1168" i="9" s="1"/>
  <c r="M1175" i="9" s="1"/>
  <c r="M1182" i="9" s="1"/>
  <c r="M1189" i="9" s="1"/>
  <c r="M1196" i="9" s="1"/>
  <c r="M1203" i="9" s="1"/>
  <c r="M1210" i="9" s="1"/>
  <c r="M1217" i="9" s="1"/>
  <c r="M1014" i="9"/>
  <c r="M1021" i="9" s="1"/>
  <c r="M1028" i="9" s="1"/>
  <c r="M1035" i="9" s="1"/>
  <c r="M1042" i="9" s="1"/>
  <c r="M1049" i="9" s="1"/>
  <c r="M1056" i="9" s="1"/>
  <c r="M1063" i="9" s="1"/>
  <c r="M1070" i="9" s="1"/>
  <c r="M1077" i="9" s="1"/>
  <c r="M1084" i="9" s="1"/>
  <c r="M1091" i="9" s="1"/>
  <c r="M1098" i="9" s="1"/>
  <c r="M1105" i="9" s="1"/>
  <c r="M1013" i="9"/>
  <c r="M1020" i="9" s="1"/>
  <c r="M1027" i="9" s="1"/>
  <c r="M1034" i="9" s="1"/>
  <c r="M1041" i="9" s="1"/>
  <c r="M1048" i="9" s="1"/>
  <c r="M1055" i="9" s="1"/>
  <c r="M1062" i="9" s="1"/>
  <c r="M1069" i="9" s="1"/>
  <c r="M1076" i="9" s="1"/>
  <c r="M1083" i="9" s="1"/>
  <c r="M1090" i="9" s="1"/>
  <c r="M1097" i="9" s="1"/>
  <c r="M1104" i="9" s="1"/>
  <c r="M1111" i="9" s="1"/>
  <c r="M1012" i="9"/>
  <c r="M1019" i="9" s="1"/>
  <c r="M1026" i="9" s="1"/>
  <c r="M1033" i="9" s="1"/>
  <c r="M1040" i="9" s="1"/>
  <c r="M1047" i="9" s="1"/>
  <c r="M1054" i="9" s="1"/>
  <c r="M1061" i="9" s="1"/>
  <c r="M1068" i="9" s="1"/>
  <c r="M1075" i="9" s="1"/>
  <c r="M1082" i="9" s="1"/>
  <c r="M1089" i="9" s="1"/>
  <c r="M1096" i="9" s="1"/>
  <c r="M1103" i="9" s="1"/>
  <c r="M1110" i="9" s="1"/>
  <c r="M1011" i="9"/>
  <c r="M1018" i="9" s="1"/>
  <c r="M1025" i="9" s="1"/>
  <c r="M1032" i="9" s="1"/>
  <c r="M1039" i="9" s="1"/>
  <c r="M1046" i="9" s="1"/>
  <c r="M1053" i="9" s="1"/>
  <c r="M1060" i="9" s="1"/>
  <c r="M1067" i="9" s="1"/>
  <c r="M1074" i="9" s="1"/>
  <c r="M1081" i="9" s="1"/>
  <c r="M1088" i="9" s="1"/>
  <c r="M1095" i="9" s="1"/>
  <c r="M1102" i="9" s="1"/>
  <c r="M1109" i="9" s="1"/>
  <c r="M1010" i="9"/>
  <c r="M1017" i="9" s="1"/>
  <c r="M1024" i="9" s="1"/>
  <c r="M1031" i="9" s="1"/>
  <c r="M1038" i="9" s="1"/>
  <c r="M1045" i="9" s="1"/>
  <c r="M1052" i="9" s="1"/>
  <c r="M1059" i="9" s="1"/>
  <c r="M1066" i="9" s="1"/>
  <c r="M1073" i="9" s="1"/>
  <c r="M1080" i="9" s="1"/>
  <c r="M1087" i="9" s="1"/>
  <c r="M1094" i="9" s="1"/>
  <c r="M1101" i="9" s="1"/>
  <c r="M1108" i="9" s="1"/>
  <c r="M1009" i="9"/>
  <c r="M1016" i="9" s="1"/>
  <c r="M1023" i="9" s="1"/>
  <c r="M1030" i="9" s="1"/>
  <c r="M1037" i="9" s="1"/>
  <c r="M1044" i="9" s="1"/>
  <c r="M1051" i="9" s="1"/>
  <c r="M1058" i="9" s="1"/>
  <c r="M1065" i="9" s="1"/>
  <c r="M1072" i="9" s="1"/>
  <c r="M1079" i="9" s="1"/>
  <c r="M1086" i="9" s="1"/>
  <c r="M1093" i="9" s="1"/>
  <c r="M1100" i="9" s="1"/>
  <c r="M1107" i="9" s="1"/>
  <c r="M1008" i="9"/>
  <c r="M1015" i="9" s="1"/>
  <c r="M1022" i="9" s="1"/>
  <c r="M1029" i="9" s="1"/>
  <c r="M1036" i="9" s="1"/>
  <c r="M1043" i="9" s="1"/>
  <c r="M1050" i="9" s="1"/>
  <c r="M1057" i="9" s="1"/>
  <c r="M1064" i="9" s="1"/>
  <c r="M1071" i="9" s="1"/>
  <c r="M1078" i="9" s="1"/>
  <c r="M1085" i="9" s="1"/>
  <c r="M1092" i="9" s="1"/>
  <c r="M1099" i="9" s="1"/>
  <c r="M1106" i="9" s="1"/>
  <c r="M1007" i="9"/>
  <c r="M918" i="9"/>
  <c r="M925" i="9" s="1"/>
  <c r="M932" i="9" s="1"/>
  <c r="M939" i="9" s="1"/>
  <c r="M946" i="9" s="1"/>
  <c r="M953" i="9" s="1"/>
  <c r="M960" i="9" s="1"/>
  <c r="M967" i="9" s="1"/>
  <c r="M974" i="9" s="1"/>
  <c r="M981" i="9" s="1"/>
  <c r="M988" i="9" s="1"/>
  <c r="M995" i="9" s="1"/>
  <c r="M905" i="9"/>
  <c r="M912" i="9" s="1"/>
  <c r="M919" i="9" s="1"/>
  <c r="M926" i="9" s="1"/>
  <c r="M933" i="9" s="1"/>
  <c r="M940" i="9" s="1"/>
  <c r="M947" i="9" s="1"/>
  <c r="M954" i="9" s="1"/>
  <c r="M961" i="9" s="1"/>
  <c r="M968" i="9" s="1"/>
  <c r="M975" i="9" s="1"/>
  <c r="M982" i="9" s="1"/>
  <c r="M989" i="9" s="1"/>
  <c r="M996" i="9" s="1"/>
  <c r="M902" i="9"/>
  <c r="M909" i="9" s="1"/>
  <c r="M916" i="9" s="1"/>
  <c r="M923" i="9" s="1"/>
  <c r="M930" i="9" s="1"/>
  <c r="M937" i="9" s="1"/>
  <c r="M944" i="9" s="1"/>
  <c r="M951" i="9" s="1"/>
  <c r="M958" i="9" s="1"/>
  <c r="M965" i="9" s="1"/>
  <c r="M972" i="9" s="1"/>
  <c r="M979" i="9" s="1"/>
  <c r="M986" i="9" s="1"/>
  <c r="M993" i="9" s="1"/>
  <c r="M901" i="9"/>
  <c r="M908" i="9" s="1"/>
  <c r="M915" i="9" s="1"/>
  <c r="M922" i="9" s="1"/>
  <c r="M929" i="9" s="1"/>
  <c r="M936" i="9" s="1"/>
  <c r="M943" i="9" s="1"/>
  <c r="M950" i="9" s="1"/>
  <c r="M957" i="9" s="1"/>
  <c r="M964" i="9" s="1"/>
  <c r="M971" i="9" s="1"/>
  <c r="M978" i="9" s="1"/>
  <c r="M985" i="9" s="1"/>
  <c r="M992" i="9" s="1"/>
  <c r="M999" i="9" s="1"/>
  <c r="M900" i="9"/>
  <c r="M907" i="9" s="1"/>
  <c r="M914" i="9" s="1"/>
  <c r="M921" i="9" s="1"/>
  <c r="M928" i="9" s="1"/>
  <c r="M935" i="9" s="1"/>
  <c r="M942" i="9" s="1"/>
  <c r="M949" i="9" s="1"/>
  <c r="M956" i="9" s="1"/>
  <c r="M963" i="9" s="1"/>
  <c r="M970" i="9" s="1"/>
  <c r="M977" i="9" s="1"/>
  <c r="M984" i="9" s="1"/>
  <c r="M991" i="9" s="1"/>
  <c r="M998" i="9" s="1"/>
  <c r="M899" i="9"/>
  <c r="M906" i="9" s="1"/>
  <c r="M913" i="9" s="1"/>
  <c r="M920" i="9" s="1"/>
  <c r="M927" i="9" s="1"/>
  <c r="M934" i="9" s="1"/>
  <c r="M941" i="9" s="1"/>
  <c r="M948" i="9" s="1"/>
  <c r="M955" i="9" s="1"/>
  <c r="M962" i="9" s="1"/>
  <c r="M969" i="9" s="1"/>
  <c r="M976" i="9" s="1"/>
  <c r="M983" i="9" s="1"/>
  <c r="M990" i="9" s="1"/>
  <c r="M997" i="9" s="1"/>
  <c r="M898" i="9"/>
  <c r="M897" i="9"/>
  <c r="M904" i="9" s="1"/>
  <c r="M911" i="9" s="1"/>
  <c r="M896" i="9"/>
  <c r="M903" i="9" s="1"/>
  <c r="M910" i="9" s="1"/>
  <c r="M917" i="9" s="1"/>
  <c r="M924" i="9" s="1"/>
  <c r="M931" i="9" s="1"/>
  <c r="M938" i="9" s="1"/>
  <c r="M945" i="9" s="1"/>
  <c r="M952" i="9" s="1"/>
  <c r="M959" i="9" s="1"/>
  <c r="M966" i="9" s="1"/>
  <c r="M973" i="9" s="1"/>
  <c r="M980" i="9" s="1"/>
  <c r="M987" i="9" s="1"/>
  <c r="M994" i="9" s="1"/>
  <c r="M895" i="9"/>
  <c r="M794" i="9"/>
  <c r="M801" i="9" s="1"/>
  <c r="M808" i="9" s="1"/>
  <c r="M815" i="9" s="1"/>
  <c r="M822" i="9" s="1"/>
  <c r="M829" i="9" s="1"/>
  <c r="M836" i="9" s="1"/>
  <c r="M843" i="9" s="1"/>
  <c r="M850" i="9" s="1"/>
  <c r="M857" i="9" s="1"/>
  <c r="M864" i="9" s="1"/>
  <c r="M871" i="9" s="1"/>
  <c r="M878" i="9" s="1"/>
  <c r="M885" i="9" s="1"/>
  <c r="M792" i="9"/>
  <c r="M799" i="9" s="1"/>
  <c r="M806" i="9" s="1"/>
  <c r="M813" i="9" s="1"/>
  <c r="M820" i="9" s="1"/>
  <c r="M827" i="9" s="1"/>
  <c r="M834" i="9" s="1"/>
  <c r="M841" i="9" s="1"/>
  <c r="M848" i="9" s="1"/>
  <c r="M855" i="9" s="1"/>
  <c r="M862" i="9" s="1"/>
  <c r="M869" i="9" s="1"/>
  <c r="M876" i="9" s="1"/>
  <c r="M883" i="9" s="1"/>
  <c r="M789" i="9"/>
  <c r="M796" i="9" s="1"/>
  <c r="M803" i="9" s="1"/>
  <c r="M810" i="9" s="1"/>
  <c r="M817" i="9" s="1"/>
  <c r="M824" i="9" s="1"/>
  <c r="M831" i="9" s="1"/>
  <c r="M838" i="9" s="1"/>
  <c r="M845" i="9" s="1"/>
  <c r="M852" i="9" s="1"/>
  <c r="M859" i="9" s="1"/>
  <c r="M866" i="9" s="1"/>
  <c r="M873" i="9" s="1"/>
  <c r="M880" i="9" s="1"/>
  <c r="M887" i="9" s="1"/>
  <c r="M788" i="9"/>
  <c r="M795" i="9" s="1"/>
  <c r="M802" i="9" s="1"/>
  <c r="M809" i="9" s="1"/>
  <c r="M816" i="9" s="1"/>
  <c r="M823" i="9" s="1"/>
  <c r="M830" i="9" s="1"/>
  <c r="M837" i="9" s="1"/>
  <c r="M844" i="9" s="1"/>
  <c r="M851" i="9" s="1"/>
  <c r="M858" i="9" s="1"/>
  <c r="M865" i="9" s="1"/>
  <c r="M872" i="9" s="1"/>
  <c r="M879" i="9" s="1"/>
  <c r="M886" i="9" s="1"/>
  <c r="M787" i="9"/>
  <c r="M786" i="9"/>
  <c r="M793" i="9" s="1"/>
  <c r="M800" i="9" s="1"/>
  <c r="M807" i="9" s="1"/>
  <c r="M814" i="9" s="1"/>
  <c r="M821" i="9" s="1"/>
  <c r="M828" i="9" s="1"/>
  <c r="M835" i="9" s="1"/>
  <c r="M842" i="9" s="1"/>
  <c r="M849" i="9" s="1"/>
  <c r="M856" i="9" s="1"/>
  <c r="M863" i="9" s="1"/>
  <c r="M870" i="9" s="1"/>
  <c r="M877" i="9" s="1"/>
  <c r="M884" i="9" s="1"/>
  <c r="M785" i="9"/>
  <c r="M784" i="9"/>
  <c r="M791" i="9" s="1"/>
  <c r="M798" i="9" s="1"/>
  <c r="M805" i="9" s="1"/>
  <c r="M812" i="9" s="1"/>
  <c r="M819" i="9" s="1"/>
  <c r="M826" i="9" s="1"/>
  <c r="M833" i="9" s="1"/>
  <c r="M840" i="9" s="1"/>
  <c r="M847" i="9" s="1"/>
  <c r="M854" i="9" s="1"/>
  <c r="M861" i="9" s="1"/>
  <c r="M868" i="9" s="1"/>
  <c r="M875" i="9" s="1"/>
  <c r="M882" i="9" s="1"/>
  <c r="M783" i="9"/>
  <c r="M790" i="9" s="1"/>
  <c r="M797" i="9" s="1"/>
  <c r="M804" i="9" s="1"/>
  <c r="M811" i="9" s="1"/>
  <c r="M818" i="9" s="1"/>
  <c r="M825" i="9" s="1"/>
  <c r="M832" i="9" s="1"/>
  <c r="M839" i="9" s="1"/>
  <c r="M846" i="9" s="1"/>
  <c r="M853" i="9" s="1"/>
  <c r="M860" i="9" s="1"/>
  <c r="M867" i="9" s="1"/>
  <c r="M874" i="9" s="1"/>
  <c r="M881" i="9" s="1"/>
  <c r="M683" i="9"/>
  <c r="M690" i="9" s="1"/>
  <c r="M697" i="9" s="1"/>
  <c r="M704" i="9" s="1"/>
  <c r="M711" i="9" s="1"/>
  <c r="M718" i="9" s="1"/>
  <c r="M725" i="9" s="1"/>
  <c r="M732" i="9" s="1"/>
  <c r="M739" i="9" s="1"/>
  <c r="M746" i="9" s="1"/>
  <c r="M753" i="9" s="1"/>
  <c r="M760" i="9" s="1"/>
  <c r="M767" i="9" s="1"/>
  <c r="M774" i="9" s="1"/>
  <c r="M677" i="9"/>
  <c r="M684" i="9" s="1"/>
  <c r="M691" i="9" s="1"/>
  <c r="M698" i="9" s="1"/>
  <c r="M705" i="9" s="1"/>
  <c r="M712" i="9" s="1"/>
  <c r="M719" i="9" s="1"/>
  <c r="M726" i="9" s="1"/>
  <c r="M733" i="9" s="1"/>
  <c r="M740" i="9" s="1"/>
  <c r="M747" i="9" s="1"/>
  <c r="M754" i="9" s="1"/>
  <c r="M761" i="9" s="1"/>
  <c r="M768" i="9" s="1"/>
  <c r="M775" i="9" s="1"/>
  <c r="M676" i="9"/>
  <c r="M675" i="9"/>
  <c r="M682" i="9" s="1"/>
  <c r="M689" i="9" s="1"/>
  <c r="M696" i="9" s="1"/>
  <c r="M703" i="9" s="1"/>
  <c r="M710" i="9" s="1"/>
  <c r="M717" i="9" s="1"/>
  <c r="M724" i="9" s="1"/>
  <c r="M731" i="9" s="1"/>
  <c r="M738" i="9" s="1"/>
  <c r="M745" i="9" s="1"/>
  <c r="M752" i="9" s="1"/>
  <c r="M759" i="9" s="1"/>
  <c r="M766" i="9" s="1"/>
  <c r="M773" i="9" s="1"/>
  <c r="M674" i="9"/>
  <c r="M681" i="9" s="1"/>
  <c r="M688" i="9" s="1"/>
  <c r="M695" i="9" s="1"/>
  <c r="M702" i="9" s="1"/>
  <c r="M709" i="9" s="1"/>
  <c r="M716" i="9" s="1"/>
  <c r="M723" i="9" s="1"/>
  <c r="M730" i="9" s="1"/>
  <c r="M737" i="9" s="1"/>
  <c r="M744" i="9" s="1"/>
  <c r="M751" i="9" s="1"/>
  <c r="M758" i="9" s="1"/>
  <c r="M765" i="9" s="1"/>
  <c r="M772" i="9" s="1"/>
  <c r="M673" i="9"/>
  <c r="M680" i="9" s="1"/>
  <c r="M687" i="9" s="1"/>
  <c r="M694" i="9" s="1"/>
  <c r="M701" i="9" s="1"/>
  <c r="M708" i="9" s="1"/>
  <c r="M715" i="9" s="1"/>
  <c r="M722" i="9" s="1"/>
  <c r="M729" i="9" s="1"/>
  <c r="M736" i="9" s="1"/>
  <c r="M743" i="9" s="1"/>
  <c r="M750" i="9" s="1"/>
  <c r="M757" i="9" s="1"/>
  <c r="M764" i="9" s="1"/>
  <c r="M771" i="9" s="1"/>
  <c r="M672" i="9"/>
  <c r="M679" i="9" s="1"/>
  <c r="M686" i="9" s="1"/>
  <c r="M693" i="9" s="1"/>
  <c r="M700" i="9" s="1"/>
  <c r="M707" i="9" s="1"/>
  <c r="M714" i="9" s="1"/>
  <c r="M721" i="9" s="1"/>
  <c r="M728" i="9" s="1"/>
  <c r="M735" i="9" s="1"/>
  <c r="M742" i="9" s="1"/>
  <c r="M749" i="9" s="1"/>
  <c r="M756" i="9" s="1"/>
  <c r="M763" i="9" s="1"/>
  <c r="M770" i="9" s="1"/>
  <c r="M671" i="9"/>
  <c r="M678" i="9" s="1"/>
  <c r="M685" i="9" s="1"/>
  <c r="M692" i="9" s="1"/>
  <c r="M699" i="9" s="1"/>
  <c r="M706" i="9" s="1"/>
  <c r="M713" i="9" s="1"/>
  <c r="M720" i="9" s="1"/>
  <c r="M727" i="9" s="1"/>
  <c r="M734" i="9" s="1"/>
  <c r="M741" i="9" s="1"/>
  <c r="M748" i="9" s="1"/>
  <c r="M755" i="9" s="1"/>
  <c r="M762" i="9" s="1"/>
  <c r="M769" i="9" s="1"/>
  <c r="M565" i="9"/>
  <c r="M572" i="9" s="1"/>
  <c r="M579" i="9" s="1"/>
  <c r="M586" i="9" s="1"/>
  <c r="M593" i="9" s="1"/>
  <c r="M600" i="9" s="1"/>
  <c r="M607" i="9" s="1"/>
  <c r="M614" i="9" s="1"/>
  <c r="M621" i="9" s="1"/>
  <c r="M628" i="9" s="1"/>
  <c r="M635" i="9" s="1"/>
  <c r="M642" i="9" s="1"/>
  <c r="M649" i="9" s="1"/>
  <c r="M656" i="9" s="1"/>
  <c r="M663" i="9" s="1"/>
  <c r="M564" i="9"/>
  <c r="M571" i="9" s="1"/>
  <c r="M578" i="9" s="1"/>
  <c r="M585" i="9" s="1"/>
  <c r="M592" i="9" s="1"/>
  <c r="M599" i="9" s="1"/>
  <c r="M606" i="9" s="1"/>
  <c r="M613" i="9" s="1"/>
  <c r="M620" i="9" s="1"/>
  <c r="M627" i="9" s="1"/>
  <c r="M634" i="9" s="1"/>
  <c r="M641" i="9" s="1"/>
  <c r="M648" i="9" s="1"/>
  <c r="M655" i="9" s="1"/>
  <c r="M662" i="9" s="1"/>
  <c r="M563" i="9"/>
  <c r="M570" i="9" s="1"/>
  <c r="M577" i="9" s="1"/>
  <c r="M584" i="9" s="1"/>
  <c r="M591" i="9" s="1"/>
  <c r="M598" i="9" s="1"/>
  <c r="M605" i="9" s="1"/>
  <c r="M612" i="9" s="1"/>
  <c r="M619" i="9" s="1"/>
  <c r="M626" i="9" s="1"/>
  <c r="M633" i="9" s="1"/>
  <c r="M640" i="9" s="1"/>
  <c r="M647" i="9" s="1"/>
  <c r="M654" i="9" s="1"/>
  <c r="M661" i="9" s="1"/>
  <c r="M562" i="9"/>
  <c r="M569" i="9" s="1"/>
  <c r="M576" i="9" s="1"/>
  <c r="M583" i="9" s="1"/>
  <c r="M590" i="9" s="1"/>
  <c r="M597" i="9" s="1"/>
  <c r="M604" i="9" s="1"/>
  <c r="M611" i="9" s="1"/>
  <c r="M618" i="9" s="1"/>
  <c r="M625" i="9" s="1"/>
  <c r="M632" i="9" s="1"/>
  <c r="M639" i="9" s="1"/>
  <c r="M646" i="9" s="1"/>
  <c r="M653" i="9" s="1"/>
  <c r="M660" i="9" s="1"/>
  <c r="M561" i="9"/>
  <c r="M568" i="9" s="1"/>
  <c r="M575" i="9" s="1"/>
  <c r="M582" i="9" s="1"/>
  <c r="M589" i="9" s="1"/>
  <c r="M596" i="9" s="1"/>
  <c r="M603" i="9" s="1"/>
  <c r="M610" i="9" s="1"/>
  <c r="M617" i="9" s="1"/>
  <c r="M624" i="9" s="1"/>
  <c r="M631" i="9" s="1"/>
  <c r="M638" i="9" s="1"/>
  <c r="M645" i="9" s="1"/>
  <c r="M652" i="9" s="1"/>
  <c r="M659" i="9" s="1"/>
  <c r="M560" i="9"/>
  <c r="M567" i="9" s="1"/>
  <c r="M574" i="9" s="1"/>
  <c r="M581" i="9" s="1"/>
  <c r="M588" i="9" s="1"/>
  <c r="M595" i="9" s="1"/>
  <c r="M602" i="9" s="1"/>
  <c r="M609" i="9" s="1"/>
  <c r="M616" i="9" s="1"/>
  <c r="M623" i="9" s="1"/>
  <c r="M630" i="9" s="1"/>
  <c r="M637" i="9" s="1"/>
  <c r="M644" i="9" s="1"/>
  <c r="M651" i="9" s="1"/>
  <c r="M658" i="9" s="1"/>
  <c r="M559" i="9"/>
  <c r="M566" i="9" s="1"/>
  <c r="M573" i="9" s="1"/>
  <c r="M580" i="9" s="1"/>
  <c r="M587" i="9" s="1"/>
  <c r="M594" i="9" s="1"/>
  <c r="M601" i="9" s="1"/>
  <c r="M608" i="9" s="1"/>
  <c r="M615" i="9" s="1"/>
  <c r="M622" i="9" s="1"/>
  <c r="M629" i="9" s="1"/>
  <c r="M636" i="9" s="1"/>
  <c r="M643" i="9" s="1"/>
  <c r="M650" i="9" s="1"/>
  <c r="M657" i="9" s="1"/>
  <c r="M453" i="9"/>
  <c r="M460" i="9" s="1"/>
  <c r="M467" i="9" s="1"/>
  <c r="M474" i="9" s="1"/>
  <c r="M481" i="9" s="1"/>
  <c r="M488" i="9" s="1"/>
  <c r="M495" i="9" s="1"/>
  <c r="M502" i="9" s="1"/>
  <c r="M509" i="9" s="1"/>
  <c r="M516" i="9" s="1"/>
  <c r="M523" i="9" s="1"/>
  <c r="M530" i="9" s="1"/>
  <c r="M537" i="9" s="1"/>
  <c r="M544" i="9" s="1"/>
  <c r="M551" i="9" s="1"/>
  <c r="M452" i="9"/>
  <c r="M459" i="9" s="1"/>
  <c r="M466" i="9" s="1"/>
  <c r="M473" i="9" s="1"/>
  <c r="M480" i="9" s="1"/>
  <c r="M487" i="9" s="1"/>
  <c r="M494" i="9" s="1"/>
  <c r="M501" i="9" s="1"/>
  <c r="M508" i="9" s="1"/>
  <c r="M515" i="9" s="1"/>
  <c r="M522" i="9" s="1"/>
  <c r="M529" i="9" s="1"/>
  <c r="M536" i="9" s="1"/>
  <c r="M543" i="9" s="1"/>
  <c r="M550" i="9" s="1"/>
  <c r="M451" i="9"/>
  <c r="M458" i="9" s="1"/>
  <c r="M465" i="9" s="1"/>
  <c r="M472" i="9" s="1"/>
  <c r="M479" i="9" s="1"/>
  <c r="M486" i="9" s="1"/>
  <c r="M493" i="9" s="1"/>
  <c r="M500" i="9" s="1"/>
  <c r="M507" i="9" s="1"/>
  <c r="M514" i="9" s="1"/>
  <c r="M521" i="9" s="1"/>
  <c r="M528" i="9" s="1"/>
  <c r="M535" i="9" s="1"/>
  <c r="M542" i="9" s="1"/>
  <c r="M549" i="9" s="1"/>
  <c r="M450" i="9"/>
  <c r="M457" i="9" s="1"/>
  <c r="M464" i="9" s="1"/>
  <c r="M471" i="9" s="1"/>
  <c r="M478" i="9" s="1"/>
  <c r="M485" i="9" s="1"/>
  <c r="M492" i="9" s="1"/>
  <c r="M499" i="9" s="1"/>
  <c r="M506" i="9" s="1"/>
  <c r="M513" i="9" s="1"/>
  <c r="M520" i="9" s="1"/>
  <c r="M527" i="9" s="1"/>
  <c r="M534" i="9" s="1"/>
  <c r="M541" i="9" s="1"/>
  <c r="M548" i="9" s="1"/>
  <c r="M449" i="9"/>
  <c r="M456" i="9" s="1"/>
  <c r="M463" i="9" s="1"/>
  <c r="M470" i="9" s="1"/>
  <c r="M477" i="9" s="1"/>
  <c r="M484" i="9" s="1"/>
  <c r="M491" i="9" s="1"/>
  <c r="M498" i="9" s="1"/>
  <c r="M505" i="9" s="1"/>
  <c r="M512" i="9" s="1"/>
  <c r="M519" i="9" s="1"/>
  <c r="M526" i="9" s="1"/>
  <c r="M533" i="9" s="1"/>
  <c r="M540" i="9" s="1"/>
  <c r="M547" i="9" s="1"/>
  <c r="M448" i="9"/>
  <c r="M455" i="9" s="1"/>
  <c r="M462" i="9" s="1"/>
  <c r="M469" i="9" s="1"/>
  <c r="M476" i="9" s="1"/>
  <c r="M483" i="9" s="1"/>
  <c r="M490" i="9" s="1"/>
  <c r="M497" i="9" s="1"/>
  <c r="M504" i="9" s="1"/>
  <c r="M511" i="9" s="1"/>
  <c r="M518" i="9" s="1"/>
  <c r="M525" i="9" s="1"/>
  <c r="M532" i="9" s="1"/>
  <c r="M539" i="9" s="1"/>
  <c r="M546" i="9" s="1"/>
  <c r="M447" i="9"/>
  <c r="M454" i="9" s="1"/>
  <c r="M461" i="9" s="1"/>
  <c r="M468" i="9" s="1"/>
  <c r="M475" i="9" s="1"/>
  <c r="M482" i="9" s="1"/>
  <c r="M489" i="9" s="1"/>
  <c r="M496" i="9" s="1"/>
  <c r="M503" i="9" s="1"/>
  <c r="M510" i="9" s="1"/>
  <c r="M517" i="9" s="1"/>
  <c r="M524" i="9" s="1"/>
  <c r="M531" i="9" s="1"/>
  <c r="M538" i="9" s="1"/>
  <c r="M545" i="9" s="1"/>
  <c r="M341" i="9"/>
  <c r="M348" i="9" s="1"/>
  <c r="M355" i="9" s="1"/>
  <c r="M362" i="9" s="1"/>
  <c r="M369" i="9" s="1"/>
  <c r="M376" i="9" s="1"/>
  <c r="M383" i="9" s="1"/>
  <c r="M390" i="9" s="1"/>
  <c r="M397" i="9" s="1"/>
  <c r="M404" i="9" s="1"/>
  <c r="M411" i="9" s="1"/>
  <c r="M418" i="9" s="1"/>
  <c r="M425" i="9" s="1"/>
  <c r="M432" i="9" s="1"/>
  <c r="M439" i="9" s="1"/>
  <c r="M340" i="9"/>
  <c r="M347" i="9" s="1"/>
  <c r="M354" i="9" s="1"/>
  <c r="M361" i="9" s="1"/>
  <c r="M368" i="9" s="1"/>
  <c r="M375" i="9" s="1"/>
  <c r="M382" i="9" s="1"/>
  <c r="M389" i="9" s="1"/>
  <c r="M396" i="9" s="1"/>
  <c r="M403" i="9" s="1"/>
  <c r="M410" i="9" s="1"/>
  <c r="M417" i="9" s="1"/>
  <c r="M424" i="9" s="1"/>
  <c r="M431" i="9" s="1"/>
  <c r="M438" i="9" s="1"/>
  <c r="M339" i="9"/>
  <c r="M346" i="9" s="1"/>
  <c r="M353" i="9" s="1"/>
  <c r="M360" i="9" s="1"/>
  <c r="M367" i="9" s="1"/>
  <c r="M374" i="9" s="1"/>
  <c r="M381" i="9" s="1"/>
  <c r="M388" i="9" s="1"/>
  <c r="M395" i="9" s="1"/>
  <c r="M402" i="9" s="1"/>
  <c r="M409" i="9" s="1"/>
  <c r="M416" i="9" s="1"/>
  <c r="M423" i="9" s="1"/>
  <c r="M430" i="9" s="1"/>
  <c r="M437" i="9" s="1"/>
  <c r="M338" i="9"/>
  <c r="M345" i="9" s="1"/>
  <c r="M352" i="9" s="1"/>
  <c r="M359" i="9" s="1"/>
  <c r="M366" i="9" s="1"/>
  <c r="M373" i="9" s="1"/>
  <c r="M380" i="9" s="1"/>
  <c r="M387" i="9" s="1"/>
  <c r="M394" i="9" s="1"/>
  <c r="M401" i="9" s="1"/>
  <c r="M408" i="9" s="1"/>
  <c r="M415" i="9" s="1"/>
  <c r="M422" i="9" s="1"/>
  <c r="M429" i="9" s="1"/>
  <c r="M436" i="9" s="1"/>
  <c r="M337" i="9"/>
  <c r="M344" i="9" s="1"/>
  <c r="M351" i="9" s="1"/>
  <c r="M358" i="9" s="1"/>
  <c r="M365" i="9" s="1"/>
  <c r="M372" i="9" s="1"/>
  <c r="M379" i="9" s="1"/>
  <c r="M386" i="9" s="1"/>
  <c r="M393" i="9" s="1"/>
  <c r="M400" i="9" s="1"/>
  <c r="M407" i="9" s="1"/>
  <c r="M414" i="9" s="1"/>
  <c r="M421" i="9" s="1"/>
  <c r="M428" i="9" s="1"/>
  <c r="M435" i="9" s="1"/>
  <c r="M336" i="9"/>
  <c r="M343" i="9" s="1"/>
  <c r="M350" i="9" s="1"/>
  <c r="M357" i="9" s="1"/>
  <c r="M364" i="9" s="1"/>
  <c r="M371" i="9" s="1"/>
  <c r="M378" i="9" s="1"/>
  <c r="M385" i="9" s="1"/>
  <c r="M392" i="9" s="1"/>
  <c r="M399" i="9" s="1"/>
  <c r="M406" i="9" s="1"/>
  <c r="M413" i="9" s="1"/>
  <c r="M420" i="9" s="1"/>
  <c r="M427" i="9" s="1"/>
  <c r="M434" i="9" s="1"/>
  <c r="M335" i="9"/>
  <c r="M342" i="9" s="1"/>
  <c r="M349" i="9" s="1"/>
  <c r="M356" i="9" s="1"/>
  <c r="M363" i="9" s="1"/>
  <c r="M370" i="9" s="1"/>
  <c r="M377" i="9" s="1"/>
  <c r="M384" i="9" s="1"/>
  <c r="M391" i="9" s="1"/>
  <c r="M398" i="9" s="1"/>
  <c r="M405" i="9" s="1"/>
  <c r="M412" i="9" s="1"/>
  <c r="M419" i="9" s="1"/>
  <c r="M426" i="9" s="1"/>
  <c r="M433" i="9" s="1"/>
  <c r="M229" i="9"/>
  <c r="M236" i="9" s="1"/>
  <c r="M243" i="9" s="1"/>
  <c r="M250" i="9" s="1"/>
  <c r="M257" i="9" s="1"/>
  <c r="M264" i="9" s="1"/>
  <c r="M271" i="9" s="1"/>
  <c r="M278" i="9" s="1"/>
  <c r="M285" i="9" s="1"/>
  <c r="M292" i="9" s="1"/>
  <c r="M299" i="9" s="1"/>
  <c r="M306" i="9" s="1"/>
  <c r="M313" i="9" s="1"/>
  <c r="M320" i="9" s="1"/>
  <c r="M327" i="9" s="1"/>
  <c r="M228" i="9"/>
  <c r="M235" i="9" s="1"/>
  <c r="M242" i="9" s="1"/>
  <c r="M249" i="9" s="1"/>
  <c r="M256" i="9" s="1"/>
  <c r="M263" i="9" s="1"/>
  <c r="M270" i="9" s="1"/>
  <c r="M277" i="9" s="1"/>
  <c r="M284" i="9" s="1"/>
  <c r="M291" i="9" s="1"/>
  <c r="M298" i="9" s="1"/>
  <c r="M305" i="9" s="1"/>
  <c r="M312" i="9" s="1"/>
  <c r="M319" i="9" s="1"/>
  <c r="M326" i="9" s="1"/>
  <c r="M227" i="9"/>
  <c r="M234" i="9" s="1"/>
  <c r="M241" i="9" s="1"/>
  <c r="M248" i="9" s="1"/>
  <c r="M255" i="9" s="1"/>
  <c r="M262" i="9" s="1"/>
  <c r="M269" i="9" s="1"/>
  <c r="M276" i="9" s="1"/>
  <c r="M283" i="9" s="1"/>
  <c r="M290" i="9" s="1"/>
  <c r="M297" i="9" s="1"/>
  <c r="M304" i="9" s="1"/>
  <c r="M311" i="9" s="1"/>
  <c r="M318" i="9" s="1"/>
  <c r="M325" i="9" s="1"/>
  <c r="M226" i="9"/>
  <c r="M233" i="9" s="1"/>
  <c r="M240" i="9" s="1"/>
  <c r="M247" i="9" s="1"/>
  <c r="M254" i="9" s="1"/>
  <c r="M261" i="9" s="1"/>
  <c r="M268" i="9" s="1"/>
  <c r="M275" i="9" s="1"/>
  <c r="M282" i="9" s="1"/>
  <c r="M289" i="9" s="1"/>
  <c r="M296" i="9" s="1"/>
  <c r="M303" i="9" s="1"/>
  <c r="M310" i="9" s="1"/>
  <c r="M317" i="9" s="1"/>
  <c r="M324" i="9" s="1"/>
  <c r="M225" i="9"/>
  <c r="M232" i="9" s="1"/>
  <c r="M239" i="9" s="1"/>
  <c r="M246" i="9" s="1"/>
  <c r="M253" i="9" s="1"/>
  <c r="M260" i="9" s="1"/>
  <c r="M267" i="9" s="1"/>
  <c r="M274" i="9" s="1"/>
  <c r="M281" i="9" s="1"/>
  <c r="M288" i="9" s="1"/>
  <c r="M295" i="9" s="1"/>
  <c r="M302" i="9" s="1"/>
  <c r="M309" i="9" s="1"/>
  <c r="M316" i="9" s="1"/>
  <c r="M323" i="9" s="1"/>
  <c r="M224" i="9"/>
  <c r="M231" i="9" s="1"/>
  <c r="M238" i="9" s="1"/>
  <c r="M245" i="9" s="1"/>
  <c r="M252" i="9" s="1"/>
  <c r="M259" i="9" s="1"/>
  <c r="M266" i="9" s="1"/>
  <c r="M273" i="9" s="1"/>
  <c r="M280" i="9" s="1"/>
  <c r="M287" i="9" s="1"/>
  <c r="M294" i="9" s="1"/>
  <c r="M301" i="9" s="1"/>
  <c r="M308" i="9" s="1"/>
  <c r="M315" i="9" s="1"/>
  <c r="M322" i="9" s="1"/>
  <c r="M223" i="9"/>
  <c r="M230" i="9" s="1"/>
  <c r="M237" i="9" s="1"/>
  <c r="M244" i="9" s="1"/>
  <c r="M251" i="9" s="1"/>
  <c r="M258" i="9" s="1"/>
  <c r="M265" i="9" s="1"/>
  <c r="M272" i="9" s="1"/>
  <c r="M279" i="9" s="1"/>
  <c r="M286" i="9" s="1"/>
  <c r="M293" i="9" s="1"/>
  <c r="M300" i="9" s="1"/>
  <c r="M307" i="9" s="1"/>
  <c r="M314" i="9" s="1"/>
  <c r="M321" i="9" s="1"/>
  <c r="M117" i="9"/>
  <c r="M124" i="9" s="1"/>
  <c r="M131" i="9" s="1"/>
  <c r="M138" i="9" s="1"/>
  <c r="M145" i="9" s="1"/>
  <c r="M152" i="9" s="1"/>
  <c r="M159" i="9" s="1"/>
  <c r="M166" i="9" s="1"/>
  <c r="M173" i="9" s="1"/>
  <c r="M180" i="9" s="1"/>
  <c r="M187" i="9" s="1"/>
  <c r="M194" i="9" s="1"/>
  <c r="M201" i="9" s="1"/>
  <c r="M208" i="9" s="1"/>
  <c r="M215" i="9" s="1"/>
  <c r="M116" i="9"/>
  <c r="M123" i="9" s="1"/>
  <c r="M130" i="9" s="1"/>
  <c r="M137" i="9" s="1"/>
  <c r="M144" i="9" s="1"/>
  <c r="M151" i="9" s="1"/>
  <c r="M158" i="9" s="1"/>
  <c r="M165" i="9" s="1"/>
  <c r="M172" i="9" s="1"/>
  <c r="M179" i="9" s="1"/>
  <c r="M186" i="9" s="1"/>
  <c r="M193" i="9" s="1"/>
  <c r="M200" i="9" s="1"/>
  <c r="M207" i="9" s="1"/>
  <c r="M214" i="9" s="1"/>
  <c r="M115" i="9"/>
  <c r="M122" i="9" s="1"/>
  <c r="M129" i="9" s="1"/>
  <c r="M136" i="9" s="1"/>
  <c r="M143" i="9" s="1"/>
  <c r="M150" i="9" s="1"/>
  <c r="M157" i="9" s="1"/>
  <c r="M164" i="9" s="1"/>
  <c r="M171" i="9" s="1"/>
  <c r="M178" i="9" s="1"/>
  <c r="M185" i="9" s="1"/>
  <c r="M192" i="9" s="1"/>
  <c r="M199" i="9" s="1"/>
  <c r="M206" i="9" s="1"/>
  <c r="M213" i="9" s="1"/>
  <c r="M114" i="9"/>
  <c r="M121" i="9" s="1"/>
  <c r="M128" i="9" s="1"/>
  <c r="M135" i="9" s="1"/>
  <c r="M142" i="9" s="1"/>
  <c r="M149" i="9" s="1"/>
  <c r="M156" i="9" s="1"/>
  <c r="M163" i="9" s="1"/>
  <c r="M170" i="9" s="1"/>
  <c r="M177" i="9" s="1"/>
  <c r="M184" i="9" s="1"/>
  <c r="M191" i="9" s="1"/>
  <c r="M198" i="9" s="1"/>
  <c r="M205" i="9" s="1"/>
  <c r="M212" i="9" s="1"/>
  <c r="M113" i="9"/>
  <c r="M120" i="9" s="1"/>
  <c r="M127" i="9" s="1"/>
  <c r="M134" i="9" s="1"/>
  <c r="M141" i="9" s="1"/>
  <c r="M148" i="9" s="1"/>
  <c r="M155" i="9" s="1"/>
  <c r="M162" i="9" s="1"/>
  <c r="M169" i="9" s="1"/>
  <c r="M176" i="9" s="1"/>
  <c r="M183" i="9" s="1"/>
  <c r="M190" i="9" s="1"/>
  <c r="M197" i="9" s="1"/>
  <c r="M204" i="9" s="1"/>
  <c r="M211" i="9" s="1"/>
  <c r="M112" i="9"/>
  <c r="M119" i="9" s="1"/>
  <c r="M126" i="9" s="1"/>
  <c r="M133" i="9" s="1"/>
  <c r="M140" i="9" s="1"/>
  <c r="M147" i="9" s="1"/>
  <c r="M154" i="9" s="1"/>
  <c r="M161" i="9" s="1"/>
  <c r="M168" i="9" s="1"/>
  <c r="M175" i="9" s="1"/>
  <c r="M182" i="9" s="1"/>
  <c r="M189" i="9" s="1"/>
  <c r="M196" i="9" s="1"/>
  <c r="M203" i="9" s="1"/>
  <c r="M210" i="9" s="1"/>
  <c r="M111" i="9"/>
  <c r="M118" i="9" s="1"/>
  <c r="M125" i="9" s="1"/>
  <c r="M132" i="9" s="1"/>
  <c r="M139" i="9" s="1"/>
  <c r="M146" i="9" s="1"/>
  <c r="M153" i="9" s="1"/>
  <c r="M160" i="9" s="1"/>
  <c r="M167" i="9" s="1"/>
  <c r="M174" i="9" s="1"/>
  <c r="M181" i="9" s="1"/>
  <c r="M188" i="9" s="1"/>
  <c r="M195" i="9" s="1"/>
  <c r="M202" i="9" s="1"/>
  <c r="M209" i="9" s="1"/>
  <c r="M33" i="9"/>
  <c r="M40" i="9" s="1"/>
  <c r="M47" i="9" s="1"/>
  <c r="M54" i="9" s="1"/>
  <c r="M61" i="9" s="1"/>
  <c r="M68" i="9" s="1"/>
  <c r="M75" i="9" s="1"/>
  <c r="M82" i="9" s="1"/>
  <c r="M89" i="9" s="1"/>
  <c r="M96" i="9" s="1"/>
  <c r="M103" i="9" s="1"/>
  <c r="M32" i="9"/>
  <c r="M39" i="9" s="1"/>
  <c r="M46" i="9" s="1"/>
  <c r="M53" i="9" s="1"/>
  <c r="M60" i="9" s="1"/>
  <c r="M67" i="9" s="1"/>
  <c r="M74" i="9" s="1"/>
  <c r="M81" i="9" s="1"/>
  <c r="M88" i="9" s="1"/>
  <c r="M95" i="9" s="1"/>
  <c r="M102" i="9" s="1"/>
  <c r="M31" i="9"/>
  <c r="M38" i="9" s="1"/>
  <c r="M45" i="9" s="1"/>
  <c r="M52" i="9" s="1"/>
  <c r="M59" i="9" s="1"/>
  <c r="M66" i="9" s="1"/>
  <c r="M73" i="9" s="1"/>
  <c r="M80" i="9" s="1"/>
  <c r="M87" i="9" s="1"/>
  <c r="M94" i="9" s="1"/>
  <c r="M101" i="9" s="1"/>
  <c r="M30" i="9"/>
  <c r="M37" i="9" s="1"/>
  <c r="M44" i="9" s="1"/>
  <c r="M51" i="9" s="1"/>
  <c r="M58" i="9" s="1"/>
  <c r="M65" i="9" s="1"/>
  <c r="M72" i="9" s="1"/>
  <c r="M79" i="9" s="1"/>
  <c r="M86" i="9" s="1"/>
  <c r="M93" i="9" s="1"/>
  <c r="M100" i="9" s="1"/>
  <c r="M29" i="9"/>
  <c r="M36" i="9" s="1"/>
  <c r="M43" i="9" s="1"/>
  <c r="M50" i="9" s="1"/>
  <c r="M57" i="9" s="1"/>
  <c r="M64" i="9" s="1"/>
  <c r="M71" i="9" s="1"/>
  <c r="M78" i="9" s="1"/>
  <c r="M85" i="9" s="1"/>
  <c r="M92" i="9" s="1"/>
  <c r="M99" i="9" s="1"/>
  <c r="M28" i="9"/>
  <c r="M35" i="9" s="1"/>
  <c r="M42" i="9" s="1"/>
  <c r="M49" i="9" s="1"/>
  <c r="M56" i="9" s="1"/>
  <c r="M63" i="9" s="1"/>
  <c r="M70" i="9" s="1"/>
  <c r="M77" i="9" s="1"/>
  <c r="M84" i="9" s="1"/>
  <c r="M91" i="9" s="1"/>
  <c r="M98" i="9" s="1"/>
  <c r="M27" i="9"/>
  <c r="M34" i="9" s="1"/>
  <c r="M41" i="9" s="1"/>
  <c r="M48" i="9" s="1"/>
  <c r="M55" i="9" s="1"/>
  <c r="M62" i="9" s="1"/>
  <c r="M69" i="9" s="1"/>
  <c r="M76" i="9" s="1"/>
  <c r="M83" i="9" s="1"/>
  <c r="M90" i="9" s="1"/>
  <c r="M97" i="9" s="1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E11" i="7"/>
  <c r="P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B25" i="3"/>
  <c r="Z16" i="3"/>
  <c r="K16" i="3"/>
  <c r="J16" i="3"/>
  <c r="Z18" i="3"/>
  <c r="K18" i="3"/>
  <c r="J18" i="3"/>
  <c r="Z8" i="3"/>
  <c r="K8" i="3"/>
  <c r="J8" i="3"/>
  <c r="Z5" i="3"/>
  <c r="K5" i="3"/>
  <c r="J5" i="3"/>
  <c r="Z4" i="3"/>
  <c r="K4" i="3"/>
  <c r="J4" i="3"/>
  <c r="Z10" i="3"/>
  <c r="K10" i="3"/>
  <c r="J10" i="3"/>
  <c r="Z9" i="3"/>
  <c r="K9" i="3"/>
  <c r="J9" i="3"/>
  <c r="Z3" i="3"/>
  <c r="K3" i="3"/>
  <c r="J3" i="3"/>
  <c r="Z11" i="3"/>
  <c r="K11" i="3"/>
  <c r="J11" i="3"/>
  <c r="Z13" i="3"/>
  <c r="K13" i="3"/>
  <c r="J13" i="3"/>
  <c r="F13" i="3"/>
  <c r="Z14" i="3"/>
  <c r="K14" i="3"/>
  <c r="J14" i="3"/>
  <c r="F14" i="3"/>
  <c r="Z6" i="3"/>
  <c r="K6" i="3"/>
  <c r="J6" i="3"/>
  <c r="Z17" i="3"/>
  <c r="K17" i="3"/>
  <c r="J17" i="3"/>
  <c r="F17" i="3"/>
  <c r="Z19" i="3"/>
  <c r="K19" i="3"/>
  <c r="J19" i="3"/>
  <c r="F19" i="3"/>
  <c r="Z20" i="3"/>
  <c r="K20" i="3"/>
  <c r="J20" i="3"/>
  <c r="F20" i="3"/>
  <c r="Z21" i="3"/>
  <c r="K21" i="3"/>
  <c r="J21" i="3"/>
  <c r="Z22" i="3"/>
  <c r="K22" i="3"/>
  <c r="J22" i="3"/>
  <c r="AA10" i="17"/>
  <c r="Z10" i="17"/>
  <c r="Y10" i="17"/>
  <c r="X10" i="17"/>
  <c r="W10" i="17"/>
  <c r="V10" i="17"/>
  <c r="U10" i="17"/>
  <c r="T10" i="17"/>
  <c r="S10" i="17"/>
  <c r="R10" i="17"/>
  <c r="Q10" i="17"/>
  <c r="I10" i="17"/>
  <c r="E24" i="28"/>
  <c r="AA14" i="17"/>
  <c r="Z14" i="17"/>
  <c r="Y14" i="17"/>
  <c r="X14" i="17"/>
  <c r="W14" i="17"/>
  <c r="V14" i="17"/>
  <c r="U14" i="17"/>
  <c r="T14" i="17"/>
  <c r="S14" i="17"/>
  <c r="R14" i="17"/>
  <c r="Q14" i="17"/>
  <c r="I14" i="17"/>
  <c r="E23" i="28"/>
  <c r="AA9" i="17"/>
  <c r="Z9" i="17"/>
  <c r="Y9" i="17"/>
  <c r="X9" i="17"/>
  <c r="W9" i="17"/>
  <c r="V9" i="17"/>
  <c r="U9" i="17"/>
  <c r="T9" i="17"/>
  <c r="S9" i="17"/>
  <c r="R9" i="17"/>
  <c r="Q9" i="17"/>
  <c r="I9" i="17"/>
  <c r="AJ23" i="2"/>
  <c r="U23" i="2"/>
  <c r="Q23" i="2"/>
  <c r="P23" i="2"/>
  <c r="M23" i="2"/>
  <c r="K23" i="2"/>
  <c r="J23" i="2"/>
  <c r="I23" i="2"/>
  <c r="AA2" i="17"/>
  <c r="Z2" i="17"/>
  <c r="Y2" i="17"/>
  <c r="X2" i="17"/>
  <c r="W2" i="17"/>
  <c r="V2" i="17"/>
  <c r="U2" i="17"/>
  <c r="T2" i="17"/>
  <c r="S2" i="17"/>
  <c r="R2" i="17"/>
  <c r="Q2" i="17"/>
  <c r="I2" i="17"/>
  <c r="AJ22" i="2"/>
  <c r="U22" i="2"/>
  <c r="Q22" i="2"/>
  <c r="P22" i="2"/>
  <c r="M22" i="2"/>
  <c r="K22" i="2"/>
  <c r="J22" i="2"/>
  <c r="I22" i="2"/>
  <c r="E26" i="28"/>
  <c r="AA6" i="17"/>
  <c r="Z6" i="17"/>
  <c r="Y6" i="17"/>
  <c r="X6" i="17"/>
  <c r="W6" i="17"/>
  <c r="V6" i="17"/>
  <c r="U6" i="17"/>
  <c r="T6" i="17"/>
  <c r="S6" i="17"/>
  <c r="R6" i="17"/>
  <c r="Q6" i="17"/>
  <c r="I6" i="17"/>
  <c r="AJ14" i="2"/>
  <c r="U14" i="2"/>
  <c r="Q14" i="2"/>
  <c r="P14" i="2"/>
  <c r="M14" i="2"/>
  <c r="K14" i="2"/>
  <c r="J14" i="2"/>
  <c r="I14" i="2"/>
  <c r="AA8" i="17"/>
  <c r="Z8" i="17"/>
  <c r="Y8" i="17"/>
  <c r="X8" i="17"/>
  <c r="W8" i="17"/>
  <c r="V8" i="17"/>
  <c r="U8" i="17"/>
  <c r="T8" i="17"/>
  <c r="S8" i="17"/>
  <c r="R8" i="17"/>
  <c r="Q8" i="17"/>
  <c r="I8" i="17"/>
  <c r="AJ20" i="2"/>
  <c r="U20" i="2"/>
  <c r="Q20" i="2"/>
  <c r="P20" i="2"/>
  <c r="M20" i="2"/>
  <c r="K20" i="2"/>
  <c r="J20" i="2"/>
  <c r="I20" i="2"/>
  <c r="AA7" i="17"/>
  <c r="Z7" i="17"/>
  <c r="Y7" i="17"/>
  <c r="X7" i="17"/>
  <c r="W7" i="17"/>
  <c r="V7" i="17"/>
  <c r="U7" i="17"/>
  <c r="T7" i="17"/>
  <c r="S7" i="17"/>
  <c r="R7" i="17"/>
  <c r="Q7" i="17"/>
  <c r="I7" i="17"/>
  <c r="AJ18" i="2"/>
  <c r="U18" i="2"/>
  <c r="Q18" i="2"/>
  <c r="P18" i="2"/>
  <c r="M18" i="2"/>
  <c r="K18" i="2"/>
  <c r="J18" i="2"/>
  <c r="I18" i="2"/>
  <c r="AA5" i="17"/>
  <c r="Z5" i="17"/>
  <c r="Y5" i="17"/>
  <c r="X5" i="17"/>
  <c r="W5" i="17"/>
  <c r="V5" i="17"/>
  <c r="U5" i="17"/>
  <c r="T5" i="17"/>
  <c r="S5" i="17"/>
  <c r="R5" i="17"/>
  <c r="Q5" i="17"/>
  <c r="I5" i="17"/>
  <c r="E27" i="28"/>
  <c r="AA11" i="17"/>
  <c r="Z11" i="17"/>
  <c r="Y11" i="17"/>
  <c r="X11" i="17"/>
  <c r="W11" i="17"/>
  <c r="V11" i="17"/>
  <c r="U11" i="17"/>
  <c r="T11" i="17"/>
  <c r="S11" i="17"/>
  <c r="R11" i="17"/>
  <c r="Q11" i="17"/>
  <c r="I11" i="17"/>
  <c r="AJ11" i="2"/>
  <c r="U11" i="2"/>
  <c r="Q11" i="2"/>
  <c r="P11" i="2"/>
  <c r="M11" i="2"/>
  <c r="K11" i="2"/>
  <c r="J11" i="2"/>
  <c r="I11" i="2"/>
  <c r="AA4" i="17"/>
  <c r="Z4" i="17"/>
  <c r="Y4" i="17"/>
  <c r="X4" i="17"/>
  <c r="W4" i="17"/>
  <c r="V4" i="17"/>
  <c r="U4" i="17"/>
  <c r="T4" i="17"/>
  <c r="S4" i="17"/>
  <c r="R4" i="17"/>
  <c r="Q4" i="17"/>
  <c r="I4" i="17"/>
  <c r="AJ12" i="2"/>
  <c r="U12" i="2"/>
  <c r="Q12" i="2"/>
  <c r="P12" i="2"/>
  <c r="M12" i="2"/>
  <c r="K12" i="2"/>
  <c r="J12" i="2"/>
  <c r="I12" i="2"/>
  <c r="E25" i="28"/>
  <c r="AA13" i="17"/>
  <c r="Z13" i="17"/>
  <c r="Y13" i="17"/>
  <c r="X13" i="17"/>
  <c r="W13" i="17"/>
  <c r="V13" i="17"/>
  <c r="U13" i="17"/>
  <c r="T13" i="17"/>
  <c r="S13" i="17"/>
  <c r="R13" i="17"/>
  <c r="Q13" i="17"/>
  <c r="I13" i="17"/>
  <c r="AJ6" i="2"/>
  <c r="U6" i="2"/>
  <c r="Q6" i="2"/>
  <c r="P6" i="2"/>
  <c r="M6" i="2"/>
  <c r="K6" i="2"/>
  <c r="J6" i="2"/>
  <c r="I6" i="2"/>
  <c r="E10" i="28" s="1"/>
  <c r="AA19" i="17"/>
  <c r="Z19" i="17"/>
  <c r="Y19" i="17"/>
  <c r="X19" i="17"/>
  <c r="W19" i="17"/>
  <c r="V19" i="17"/>
  <c r="U19" i="17"/>
  <c r="T19" i="17"/>
  <c r="S19" i="17"/>
  <c r="R19" i="17"/>
  <c r="Q19" i="17"/>
  <c r="I19" i="17"/>
  <c r="AA12" i="17"/>
  <c r="Z12" i="17"/>
  <c r="Y12" i="17"/>
  <c r="X12" i="17"/>
  <c r="W12" i="17"/>
  <c r="V12" i="17"/>
  <c r="U12" i="17"/>
  <c r="T12" i="17"/>
  <c r="S12" i="17"/>
  <c r="R12" i="17"/>
  <c r="Q12" i="17"/>
  <c r="I12" i="17"/>
  <c r="AJ4" i="2"/>
  <c r="U4" i="2"/>
  <c r="Q4" i="2"/>
  <c r="P4" i="2"/>
  <c r="M4" i="2"/>
  <c r="K4" i="2"/>
  <c r="J4" i="2"/>
  <c r="I4" i="2"/>
  <c r="AE4" i="2" s="1"/>
  <c r="C1" i="2"/>
  <c r="AG22" i="2" l="1"/>
  <c r="AE22" i="2"/>
  <c r="AF22" i="2"/>
  <c r="AD22" i="2"/>
  <c r="AG20" i="2"/>
  <c r="AD20" i="2"/>
  <c r="AE20" i="2"/>
  <c r="AF20" i="2"/>
  <c r="AD18" i="2"/>
  <c r="AE18" i="2"/>
  <c r="AF18" i="2"/>
  <c r="AG18" i="2"/>
  <c r="AD23" i="2"/>
  <c r="AE23" i="2"/>
  <c r="AF23" i="2"/>
  <c r="AG23" i="2"/>
  <c r="E23" i="2"/>
  <c r="E15" i="2"/>
  <c r="E21" i="2"/>
  <c r="E16" i="2"/>
  <c r="E17" i="2"/>
  <c r="E11" i="2"/>
  <c r="E19" i="2"/>
  <c r="E13" i="2"/>
  <c r="E10" i="2"/>
  <c r="E13" i="28"/>
  <c r="AE11" i="2"/>
  <c r="AF11" i="2"/>
  <c r="AG11" i="2"/>
  <c r="AD11" i="2"/>
  <c r="E22" i="28"/>
  <c r="E17" i="28"/>
  <c r="AE14" i="2"/>
  <c r="AF14" i="2"/>
  <c r="AG14" i="2"/>
  <c r="AD14" i="2"/>
  <c r="E14" i="28"/>
  <c r="AE12" i="2"/>
  <c r="AF12" i="2"/>
  <c r="AG12" i="2"/>
  <c r="AD12" i="2"/>
  <c r="E21" i="28"/>
  <c r="E18" i="28"/>
  <c r="E15" i="28"/>
  <c r="E19" i="28"/>
  <c r="E7" i="2"/>
  <c r="E21" i="17" s="1"/>
  <c r="E4" i="2"/>
  <c r="E5" i="2"/>
  <c r="E6" i="2"/>
  <c r="E8" i="2"/>
  <c r="E20" i="17" s="1"/>
  <c r="E22" i="2"/>
  <c r="E14" i="2"/>
  <c r="E20" i="2"/>
  <c r="E18" i="2"/>
  <c r="E12" i="2"/>
  <c r="E9" i="2"/>
  <c r="D5" i="3"/>
  <c r="D6" i="3"/>
  <c r="D14" i="3"/>
  <c r="D17" i="3"/>
  <c r="D18" i="3"/>
  <c r="D16" i="3"/>
  <c r="D11" i="3"/>
  <c r="D13" i="3"/>
  <c r="D19" i="3"/>
  <c r="D9" i="3"/>
  <c r="D20" i="3"/>
  <c r="D4" i="3"/>
  <c r="D10" i="3"/>
  <c r="D3" i="3"/>
  <c r="K22" i="28"/>
  <c r="K14" i="28"/>
  <c r="L10" i="28"/>
  <c r="L14" i="28"/>
  <c r="L15" i="28"/>
  <c r="K18" i="28"/>
  <c r="D8" i="3"/>
  <c r="B24" i="7"/>
  <c r="B28" i="7" s="1"/>
  <c r="I10" i="7"/>
  <c r="I11" i="7"/>
  <c r="D21" i="3"/>
  <c r="D15" i="3"/>
  <c r="I16" i="21"/>
  <c r="D22" i="3"/>
  <c r="E5" i="10"/>
  <c r="E14" i="11"/>
  <c r="G14" i="11"/>
  <c r="G5" i="10"/>
  <c r="E13" i="26"/>
  <c r="E13" i="13"/>
  <c r="E13" i="27"/>
  <c r="E15" i="12"/>
  <c r="E9" i="10"/>
  <c r="E18" i="11"/>
  <c r="E18" i="26"/>
  <c r="E18" i="27"/>
  <c r="E18" i="13"/>
  <c r="E20" i="12"/>
  <c r="E23" i="11"/>
  <c r="E14" i="10"/>
  <c r="K18" i="13"/>
  <c r="K18" i="26"/>
  <c r="K18" i="27"/>
  <c r="K20" i="12"/>
  <c r="K14" i="10"/>
  <c r="K23" i="11"/>
  <c r="E26" i="13"/>
  <c r="E26" i="27"/>
  <c r="E26" i="26"/>
  <c r="E27" i="12"/>
  <c r="E30" i="11"/>
  <c r="E22" i="10"/>
  <c r="E23" i="27"/>
  <c r="E23" i="26"/>
  <c r="E23" i="13"/>
  <c r="E25" i="12"/>
  <c r="E19" i="10"/>
  <c r="E28" i="11"/>
  <c r="K14" i="26"/>
  <c r="K14" i="27"/>
  <c r="K14" i="13"/>
  <c r="K16" i="12"/>
  <c r="K10" i="10"/>
  <c r="K19" i="11"/>
  <c r="L14" i="13"/>
  <c r="L14" i="26"/>
  <c r="L14" i="27"/>
  <c r="L16" i="12"/>
  <c r="L19" i="11"/>
  <c r="L10" i="10"/>
  <c r="E15" i="26"/>
  <c r="E15" i="13"/>
  <c r="E15" i="27"/>
  <c r="E17" i="12"/>
  <c r="E11" i="10"/>
  <c r="E20" i="11"/>
  <c r="L15" i="26"/>
  <c r="L15" i="13"/>
  <c r="L15" i="27"/>
  <c r="L17" i="12"/>
  <c r="L11" i="10"/>
  <c r="L20" i="11"/>
  <c r="E22" i="27"/>
  <c r="E22" i="26"/>
  <c r="E22" i="13"/>
  <c r="E24" i="12"/>
  <c r="E27" i="11"/>
  <c r="E18" i="10"/>
  <c r="K22" i="13"/>
  <c r="K22" i="27"/>
  <c r="K22" i="26"/>
  <c r="K24" i="12"/>
  <c r="K27" i="11"/>
  <c r="K18" i="10"/>
  <c r="E14" i="26"/>
  <c r="E14" i="27"/>
  <c r="E14" i="13"/>
  <c r="E16" i="12"/>
  <c r="E19" i="11"/>
  <c r="E10" i="10"/>
  <c r="E17" i="26"/>
  <c r="E17" i="13"/>
  <c r="E17" i="27"/>
  <c r="E19" i="12"/>
  <c r="E13" i="10"/>
  <c r="E22" i="11"/>
  <c r="E25" i="27"/>
  <c r="E25" i="26"/>
  <c r="E25" i="13"/>
  <c r="E21" i="10"/>
  <c r="E27" i="27"/>
  <c r="E27" i="26"/>
  <c r="E27" i="13"/>
  <c r="E23" i="10"/>
  <c r="E21" i="26"/>
  <c r="E21" i="13"/>
  <c r="E21" i="27"/>
  <c r="E23" i="12"/>
  <c r="E17" i="10"/>
  <c r="E26" i="11"/>
  <c r="E24" i="13"/>
  <c r="E24" i="27"/>
  <c r="E24" i="26"/>
  <c r="E26" i="12"/>
  <c r="E29" i="11"/>
  <c r="E20" i="10"/>
  <c r="E10" i="26"/>
  <c r="E10" i="27"/>
  <c r="E6" i="10"/>
  <c r="E15" i="11"/>
  <c r="L10" i="26"/>
  <c r="L10" i="27"/>
  <c r="L15" i="11"/>
  <c r="L6" i="10"/>
  <c r="E19" i="26"/>
  <c r="E19" i="13"/>
  <c r="E19" i="27"/>
  <c r="E21" i="12"/>
  <c r="E15" i="10"/>
  <c r="E24" i="11"/>
  <c r="S13" i="11"/>
  <c r="B4" i="21" s="1"/>
  <c r="T13" i="11"/>
  <c r="C4" i="21" s="1"/>
  <c r="U13" i="11"/>
  <c r="D4" i="21" s="1"/>
  <c r="Q2" i="2"/>
  <c r="P2" i="2"/>
  <c r="S2" i="2"/>
  <c r="S24" i="2"/>
  <c r="I12" i="7"/>
  <c r="AF6" i="2"/>
  <c r="E12" i="12"/>
  <c r="E10" i="13"/>
  <c r="L12" i="12"/>
  <c r="L10" i="13"/>
  <c r="J8" i="7"/>
  <c r="C24" i="7"/>
  <c r="C8" i="7"/>
  <c r="C9" i="7"/>
  <c r="K8" i="7"/>
  <c r="B12" i="7"/>
  <c r="B26" i="3"/>
  <c r="AE6" i="2"/>
  <c r="U24" i="2"/>
  <c r="AG6" i="2"/>
  <c r="AD6" i="2"/>
  <c r="AF4" i="2"/>
  <c r="B17" i="7"/>
  <c r="L8" i="7"/>
  <c r="B13" i="7"/>
  <c r="B10" i="7" s="1"/>
  <c r="C23" i="7"/>
  <c r="B30" i="7"/>
  <c r="C30" i="7" s="1"/>
  <c r="C25" i="7"/>
  <c r="E13" i="11"/>
  <c r="E4" i="10"/>
  <c r="G13" i="11"/>
  <c r="G4" i="10"/>
  <c r="AD4" i="2"/>
  <c r="C11" i="7"/>
  <c r="AG4" i="2"/>
  <c r="P4" i="10"/>
  <c r="W4" i="10" s="1"/>
  <c r="C3" i="21" s="1"/>
  <c r="I3" i="21" s="1"/>
  <c r="Q4" i="10"/>
  <c r="X4" i="10" s="1"/>
  <c r="D3" i="21" s="1"/>
  <c r="O5" i="10"/>
  <c r="C20" i="28" l="1"/>
  <c r="C14" i="11"/>
  <c r="Y14" i="11" s="1"/>
  <c r="C23" i="28"/>
  <c r="C15" i="9"/>
  <c r="D15" i="9" s="1"/>
  <c r="E15" i="9" s="1"/>
  <c r="C13" i="28"/>
  <c r="C24" i="28"/>
  <c r="C15" i="28"/>
  <c r="C12" i="28"/>
  <c r="C19" i="28"/>
  <c r="C2" i="9"/>
  <c r="D2" i="9" s="1"/>
  <c r="E2" i="9" s="1"/>
  <c r="E18" i="17"/>
  <c r="C17" i="9"/>
  <c r="D17" i="9" s="1"/>
  <c r="E17" i="9" s="1"/>
  <c r="C22" i="28"/>
  <c r="C20" i="9"/>
  <c r="D20" i="9" s="1"/>
  <c r="E20" i="9" s="1"/>
  <c r="C25" i="28"/>
  <c r="C18" i="27"/>
  <c r="C18" i="28"/>
  <c r="C14" i="27"/>
  <c r="C14" i="28"/>
  <c r="C17" i="27"/>
  <c r="C17" i="28"/>
  <c r="C11" i="27"/>
  <c r="C11" i="28"/>
  <c r="C16" i="9"/>
  <c r="D16" i="9" s="1"/>
  <c r="E16" i="9" s="1"/>
  <c r="C21" i="28"/>
  <c r="C22" i="9"/>
  <c r="D22" i="9" s="1"/>
  <c r="E22" i="9" s="1"/>
  <c r="C27" i="28"/>
  <c r="C21" i="9"/>
  <c r="D21" i="9" s="1"/>
  <c r="E21" i="9" s="1"/>
  <c r="C26" i="28"/>
  <c r="C10" i="27"/>
  <c r="C10" i="28"/>
  <c r="C16" i="27"/>
  <c r="C16" i="28"/>
  <c r="C24" i="9"/>
  <c r="D24" i="9" s="1"/>
  <c r="E24" i="9" s="1"/>
  <c r="C23" i="27"/>
  <c r="C18" i="9"/>
  <c r="D18" i="9" s="1"/>
  <c r="E18" i="9" s="1"/>
  <c r="C24" i="27"/>
  <c r="C19" i="9"/>
  <c r="D19" i="9" s="1"/>
  <c r="E19" i="9" s="1"/>
  <c r="C28" i="27"/>
  <c r="C23" i="9"/>
  <c r="D23" i="9" s="1"/>
  <c r="E23" i="9" s="1"/>
  <c r="C20" i="26"/>
  <c r="C20" i="27"/>
  <c r="C26" i="26"/>
  <c r="C26" i="27"/>
  <c r="C29" i="26"/>
  <c r="C29" i="27"/>
  <c r="C12" i="26"/>
  <c r="C12" i="27"/>
  <c r="C13" i="26"/>
  <c r="C13" i="27"/>
  <c r="C25" i="26"/>
  <c r="C25" i="27"/>
  <c r="C19" i="26"/>
  <c r="C19" i="27"/>
  <c r="C22" i="26"/>
  <c r="C22" i="27"/>
  <c r="C27" i="26"/>
  <c r="C27" i="27"/>
  <c r="C21" i="26"/>
  <c r="C21" i="27"/>
  <c r="C15" i="26"/>
  <c r="C15" i="27"/>
  <c r="C17" i="13"/>
  <c r="C17" i="26"/>
  <c r="C16" i="13"/>
  <c r="C16" i="26"/>
  <c r="C23" i="13"/>
  <c r="C23" i="26"/>
  <c r="C11" i="13"/>
  <c r="C11" i="26"/>
  <c r="C28" i="13"/>
  <c r="C28" i="26"/>
  <c r="C15" i="11"/>
  <c r="Y15" i="11" s="1"/>
  <c r="C10" i="26"/>
  <c r="C24" i="13"/>
  <c r="C24" i="26"/>
  <c r="C14" i="13"/>
  <c r="C14" i="26"/>
  <c r="C18" i="13"/>
  <c r="C18" i="26"/>
  <c r="C23" i="12"/>
  <c r="W23" i="12" s="1"/>
  <c r="C21" i="13"/>
  <c r="C24" i="12"/>
  <c r="W24" i="12" s="1"/>
  <c r="C22" i="13"/>
  <c r="C14" i="12"/>
  <c r="W14" i="12" s="1"/>
  <c r="C12" i="13"/>
  <c r="C25" i="13"/>
  <c r="C15" i="12"/>
  <c r="W15" i="12" s="1"/>
  <c r="C13" i="13"/>
  <c r="C22" i="12"/>
  <c r="W22" i="12" s="1"/>
  <c r="C20" i="13"/>
  <c r="C17" i="12"/>
  <c r="W17" i="12" s="1"/>
  <c r="C15" i="13"/>
  <c r="C29" i="13"/>
  <c r="C21" i="12"/>
  <c r="W21" i="12" s="1"/>
  <c r="C19" i="13"/>
  <c r="C27" i="13"/>
  <c r="C27" i="12"/>
  <c r="W27" i="12" s="1"/>
  <c r="C26" i="13"/>
  <c r="C28" i="11"/>
  <c r="Y28" i="11" s="1"/>
  <c r="C25" i="12"/>
  <c r="W25" i="12" s="1"/>
  <c r="C16" i="11"/>
  <c r="Y16" i="11" s="1"/>
  <c r="C13" i="12"/>
  <c r="W13" i="12" s="1"/>
  <c r="C22" i="11"/>
  <c r="Y22" i="11" s="1"/>
  <c r="C19" i="12"/>
  <c r="W19" i="12" s="1"/>
  <c r="C29" i="11"/>
  <c r="Y29" i="11" s="1"/>
  <c r="C26" i="12"/>
  <c r="W26" i="12" s="1"/>
  <c r="C21" i="11"/>
  <c r="Y21" i="11" s="1"/>
  <c r="C18" i="12"/>
  <c r="W18" i="12" s="1"/>
  <c r="C19" i="11"/>
  <c r="Y19" i="11" s="1"/>
  <c r="C16" i="12"/>
  <c r="W16" i="12" s="1"/>
  <c r="C23" i="11"/>
  <c r="Y23" i="11" s="1"/>
  <c r="C20" i="12"/>
  <c r="W20" i="12" s="1"/>
  <c r="I4" i="21"/>
  <c r="C11" i="10"/>
  <c r="C20" i="11"/>
  <c r="Y20" i="11" s="1"/>
  <c r="C23" i="10"/>
  <c r="C16" i="10"/>
  <c r="C25" i="11"/>
  <c r="Y25" i="11" s="1"/>
  <c r="C18" i="10"/>
  <c r="C27" i="11"/>
  <c r="Y27" i="11" s="1"/>
  <c r="C9" i="10"/>
  <c r="C18" i="11"/>
  <c r="Y18" i="11" s="1"/>
  <c r="C22" i="10"/>
  <c r="C30" i="11"/>
  <c r="Y30" i="11" s="1"/>
  <c r="C21" i="10"/>
  <c r="C17" i="10"/>
  <c r="C26" i="11"/>
  <c r="Y26" i="11" s="1"/>
  <c r="C15" i="10"/>
  <c r="C24" i="11"/>
  <c r="Y24" i="11" s="1"/>
  <c r="C25" i="10"/>
  <c r="C8" i="10"/>
  <c r="C17" i="11"/>
  <c r="Y17" i="11" s="1"/>
  <c r="C3" i="9"/>
  <c r="D3" i="9" s="1"/>
  <c r="E3" i="9" s="1"/>
  <c r="C5" i="10"/>
  <c r="C5" i="9"/>
  <c r="D5" i="9" s="1"/>
  <c r="E5" i="9" s="1"/>
  <c r="C7" i="10"/>
  <c r="C8" i="9"/>
  <c r="D8" i="9" s="1"/>
  <c r="E8" i="9" s="1"/>
  <c r="C10" i="10"/>
  <c r="C12" i="9"/>
  <c r="D12" i="9" s="1"/>
  <c r="E12" i="9" s="1"/>
  <c r="C14" i="10"/>
  <c r="C20" i="10"/>
  <c r="C11" i="9"/>
  <c r="D11" i="9" s="1"/>
  <c r="E11" i="9" s="1"/>
  <c r="C13" i="10"/>
  <c r="C10" i="9"/>
  <c r="D10" i="9" s="1"/>
  <c r="E10" i="9" s="1"/>
  <c r="C12" i="10"/>
  <c r="C19" i="10"/>
  <c r="C24" i="10"/>
  <c r="C4" i="9"/>
  <c r="D4" i="9" s="1"/>
  <c r="E4" i="9" s="1"/>
  <c r="C6" i="10"/>
  <c r="C13" i="9"/>
  <c r="D13" i="9" s="1"/>
  <c r="E13" i="9" s="1"/>
  <c r="C6" i="9"/>
  <c r="D6" i="9" s="1"/>
  <c r="E6" i="9" s="1"/>
  <c r="C7" i="9"/>
  <c r="D7" i="9" s="1"/>
  <c r="E7" i="9" s="1"/>
  <c r="E16" i="17"/>
  <c r="C14" i="9"/>
  <c r="D14" i="9" s="1"/>
  <c r="E14" i="9" s="1"/>
  <c r="C9" i="9"/>
  <c r="D9" i="9" s="1"/>
  <c r="E9" i="9" s="1"/>
  <c r="C12" i="12"/>
  <c r="W12" i="12" s="1"/>
  <c r="C10" i="13"/>
  <c r="E15" i="17"/>
  <c r="E17" i="17"/>
  <c r="E8" i="17"/>
  <c r="E10" i="17"/>
  <c r="E14" i="17"/>
  <c r="E9" i="17"/>
  <c r="E2" i="17"/>
  <c r="E6" i="17"/>
  <c r="E13" i="17"/>
  <c r="E11" i="17"/>
  <c r="E19" i="17"/>
  <c r="E5" i="17"/>
  <c r="E4" i="17"/>
  <c r="E12" i="17"/>
  <c r="E7" i="17"/>
  <c r="E3" i="17"/>
  <c r="C31" i="7"/>
  <c r="D30" i="7"/>
  <c r="E30" i="7" s="1"/>
  <c r="B31" i="7"/>
  <c r="B32" i="7" s="1"/>
  <c r="D24" i="7"/>
  <c r="D28" i="7" s="1"/>
  <c r="D25" i="7"/>
  <c r="D29" i="7" s="1"/>
  <c r="D23" i="7"/>
  <c r="D27" i="7" s="1"/>
  <c r="C4" i="10"/>
  <c r="C13" i="11"/>
  <c r="Y13" i="11" s="1"/>
  <c r="C22" i="7"/>
  <c r="C17" i="7"/>
  <c r="E23" i="7" l="1"/>
  <c r="E25" i="7"/>
  <c r="D17" i="7"/>
  <c r="D22" i="7"/>
  <c r="D26" i="7" s="1"/>
  <c r="D31" i="7" s="1"/>
  <c r="B33" i="7"/>
  <c r="C32" i="7"/>
  <c r="E24" i="7"/>
  <c r="E31" i="7"/>
  <c r="F30" i="7"/>
  <c r="G30" i="7" s="1"/>
  <c r="F24" i="7" l="1"/>
  <c r="F28" i="7" s="1"/>
  <c r="F23" i="7"/>
  <c r="F27" i="7" s="1"/>
  <c r="H30" i="7"/>
  <c r="I30" i="7" s="1"/>
  <c r="G31" i="7"/>
  <c r="C33" i="7"/>
  <c r="D32" i="7"/>
  <c r="E22" i="7"/>
  <c r="E17" i="7"/>
  <c r="F25" i="7"/>
  <c r="F29" i="7" s="1"/>
  <c r="G24" i="7" l="1"/>
  <c r="G25" i="7"/>
  <c r="F22" i="7"/>
  <c r="F26" i="7" s="1"/>
  <c r="F31" i="7" s="1"/>
  <c r="F17" i="7"/>
  <c r="D33" i="7"/>
  <c r="E32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AC16" i="7" l="1"/>
  <c r="I25" i="7"/>
  <c r="I23" i="7"/>
  <c r="G32" i="7"/>
  <c r="F33" i="7"/>
  <c r="H22" i="7"/>
  <c r="H26" i="7" s="1"/>
  <c r="H31" i="7" s="1"/>
  <c r="H17" i="7"/>
  <c r="I24" i="7"/>
  <c r="M31" i="7"/>
  <c r="N30" i="7"/>
  <c r="O30" i="7" s="1"/>
  <c r="AD16" i="7" l="1"/>
  <c r="J24" i="7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K24" i="7" l="1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J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</commentList>
</comments>
</file>

<file path=xl/sharedStrings.xml><?xml version="1.0" encoding="utf-8"?>
<sst xmlns="http://schemas.openxmlformats.org/spreadsheetml/2006/main" count="934" uniqueCount="303">
  <si>
    <t>Fecha Actualizacion</t>
  </si>
  <si>
    <t>Mejor Partido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</si>
  <si>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</si>
  <si>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</si>
  <si>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</si>
  <si>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</si>
  <si>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</si>
  <si>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</si>
  <si>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</si>
  <si>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POR</t>
  </si>
  <si>
    <t>DAV</t>
  </si>
  <si>
    <t>DEF</t>
  </si>
  <si>
    <t>EXT</t>
  </si>
  <si>
    <t>MED</t>
  </si>
  <si>
    <t>Més vegades Capità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</si>
  <si>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</si>
  <si>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</si>
  <si>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</si>
  <si>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</si>
  <si>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</si>
  <si>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</si>
  <si>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</si>
  <si>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</si>
  <si>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</si>
  <si>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</si>
  <si>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</si>
  <si>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</si>
  <si>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</si>
  <si>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</si>
  <si>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</si>
  <si>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</si>
  <si>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</si>
  <si>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</si>
  <si>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</si>
  <si>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</si>
  <si>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</si>
  <si>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</si>
  <si>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</si>
  <si>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</si>
  <si>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</si>
  <si>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</si>
  <si>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</si>
  <si>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JMn</t>
  </si>
  <si>
    <t>JMx</t>
  </si>
  <si>
    <t>CA</t>
  </si>
  <si>
    <t>PEN</t>
  </si>
  <si>
    <t>Ag</t>
  </si>
  <si>
    <t>Ho</t>
  </si>
  <si>
    <t>%T</t>
  </si>
  <si>
    <t>Total</t>
  </si>
  <si>
    <t>DC</t>
  </si>
  <si>
    <t>LD</t>
  </si>
  <si>
    <t>INN</t>
  </si>
  <si>
    <t>INO</t>
  </si>
  <si>
    <t>EN</t>
  </si>
  <si>
    <t>EhM</t>
  </si>
  <si>
    <t>DD</t>
  </si>
  <si>
    <t>LastWeek</t>
  </si>
  <si>
    <t>#1</t>
  </si>
  <si>
    <t>E. Tarrida</t>
  </si>
  <si>
    <t>RAP</t>
  </si>
  <si>
    <t>CAB</t>
  </si>
  <si>
    <t>LAT</t>
  </si>
  <si>
    <t>CEN</t>
  </si>
  <si>
    <t>#2</t>
  </si>
  <si>
    <t>B. Corominola</t>
  </si>
  <si>
    <t>#9</t>
  </si>
  <si>
    <t>G. Durand</t>
  </si>
  <si>
    <t>T. Orozco</t>
  </si>
  <si>
    <t>T. Lebon</t>
  </si>
  <si>
    <t>TEC</t>
  </si>
  <si>
    <t>#11</t>
  </si>
  <si>
    <t>L. Grière</t>
  </si>
  <si>
    <t>#5</t>
  </si>
  <si>
    <t>A. Balsebre</t>
  </si>
  <si>
    <t>#7</t>
  </si>
  <si>
    <t>A. Baldoví</t>
  </si>
  <si>
    <t>#13</t>
  </si>
  <si>
    <t>R. Abrain</t>
  </si>
  <si>
    <t>I. Velayo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</si>
  <si>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</si>
  <si>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</si>
  <si>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</si>
  <si>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</si>
  <si>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</si>
  <si>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</si>
  <si>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</si>
  <si>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</si>
  <si>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</si>
  <si>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</si>
  <si>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</si>
  <si>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</si>
  <si>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</si>
  <si>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</si>
  <si>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</si>
  <si>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</si>
  <si>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Actualización</t>
  </si>
  <si>
    <t>Capitan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</si>
  <si>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</si>
  <si>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</si>
  <si>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</si>
  <si>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</si>
  <si>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</si>
  <si>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</si>
  <si>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</si>
  <si>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</si>
  <si>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</si>
  <si>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</si>
  <si>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</si>
  <si>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</si>
  <si>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</si>
  <si>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</si>
  <si>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</si>
  <si>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</si>
  <si>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</si>
  <si>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</si>
  <si>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</si>
  <si>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</si>
  <si>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</si>
  <si>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</si>
  <si>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</si>
  <si>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</si>
  <si>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</si>
  <si>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</si>
  <si>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</si>
  <si>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</si>
  <si>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</si>
  <si>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</si>
  <si>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</si>
  <si>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</si>
  <si>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</si>
  <si>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</si>
  <si>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</si>
  <si>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</si>
  <si>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</si>
  <si>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</si>
  <si>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</si>
  <si>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</si>
  <si>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</si>
  <si>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</si>
  <si>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</si>
  <si>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</si>
  <si>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</si>
  <si>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</si>
  <si>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</si>
  <si>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</si>
  <si>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</si>
  <si>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</si>
  <si>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</si>
  <si>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</si>
  <si>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</si>
  <si>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</si>
  <si>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</si>
  <si>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</si>
  <si>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</si>
  <si>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</si>
  <si>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</si>
  <si>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</si>
  <si>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</si>
  <si>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</si>
  <si>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</si>
  <si>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</si>
  <si>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</si>
  <si>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</si>
  <si>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</si>
  <si>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</si>
  <si>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</si>
  <si>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</si>
  <si>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#12</t>
  </si>
  <si>
    <t>#4</t>
  </si>
  <si>
    <t>IHL</t>
  </si>
  <si>
    <t>#3</t>
  </si>
  <si>
    <t>Ehm</t>
  </si>
  <si>
    <t>IhL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</si>
  <si>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</si>
  <si>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</si>
  <si>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</si>
  <si>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</si>
  <si>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</si>
  <si>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</si>
  <si>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</si>
  <si>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</si>
  <si>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Inner</t>
  </si>
  <si>
    <t>Dav</t>
  </si>
  <si>
    <t>Cof</t>
  </si>
  <si>
    <t>Por</t>
  </si>
  <si>
    <t>DhL</t>
  </si>
  <si>
    <t>Lof</t>
  </si>
  <si>
    <t>253CENTRO</t>
  </si>
  <si>
    <t>253CENTROBANDA</t>
  </si>
  <si>
    <t>Dof</t>
  </si>
  <si>
    <t>DOf</t>
  </si>
  <si>
    <t>LOf</t>
  </si>
  <si>
    <t>%</t>
  </si>
  <si>
    <t>LO</t>
  </si>
  <si>
    <t>Dhl</t>
  </si>
  <si>
    <t>#15</t>
  </si>
  <si>
    <t>#6</t>
  </si>
  <si>
    <t>Dor</t>
  </si>
  <si>
    <t>ATT LATERAL</t>
  </si>
  <si>
    <t>#20</t>
  </si>
  <si>
    <t>DL</t>
  </si>
  <si>
    <t>Comentario</t>
  </si>
  <si>
    <t>Nuevos</t>
  </si>
  <si>
    <t>Antiguo</t>
  </si>
  <si>
    <t>Fecha</t>
  </si>
  <si>
    <t>Semana</t>
  </si>
  <si>
    <t>Tiempo</t>
  </si>
  <si>
    <t>Lluvia</t>
  </si>
  <si>
    <t>Soleado</t>
  </si>
  <si>
    <t>Nublado</t>
  </si>
  <si>
    <t>Rival</t>
  </si>
  <si>
    <t>Preferentes</t>
  </si>
  <si>
    <t>Tribunas</t>
  </si>
  <si>
    <t>Palcos</t>
  </si>
  <si>
    <t>Entradas Grada general</t>
  </si>
  <si>
    <t>Entradas Preferentes</t>
  </si>
  <si>
    <t>Entradas Tribunas</t>
  </si>
  <si>
    <t>Entradas Palcos</t>
  </si>
  <si>
    <t>TOTAL INGRESO</t>
  </si>
  <si>
    <t>CUM INGRESO</t>
  </si>
  <si>
    <t>Construccion Grada general</t>
  </si>
  <si>
    <t>Construccion Preferentes</t>
  </si>
  <si>
    <t>Construccion Tribunas</t>
  </si>
  <si>
    <t>Construccion Palcos</t>
  </si>
  <si>
    <t>Mantenimiento Grada general</t>
  </si>
  <si>
    <t>Mantenimiento Preferentes</t>
  </si>
  <si>
    <t>Mantenimiento Tribunas</t>
  </si>
  <si>
    <t>Mantenimiento Palcos</t>
  </si>
  <si>
    <t>TOTAL COSTE</t>
  </si>
  <si>
    <t>CUM COSTE</t>
  </si>
  <si>
    <t>Balance</t>
  </si>
  <si>
    <t>Fijo Construccion</t>
  </si>
  <si>
    <t>Occitania</t>
  </si>
  <si>
    <t>Pinkman</t>
  </si>
  <si>
    <t>Benaventurats</t>
  </si>
  <si>
    <t xml:space="preserve">Qldxcalhattrick </t>
  </si>
  <si>
    <t>InterGorditos</t>
  </si>
  <si>
    <t>Ussassai</t>
  </si>
  <si>
    <t>Howwach</t>
  </si>
  <si>
    <t>Robot</t>
  </si>
  <si>
    <t>Ovelles</t>
  </si>
  <si>
    <t>POT</t>
  </si>
  <si>
    <t>#18</t>
  </si>
  <si>
    <t>FC Pinkman - Luke JC</t>
  </si>
  <si>
    <t>357 hts</t>
  </si>
  <si>
    <t>#21</t>
  </si>
  <si>
    <t>Temporada 56</t>
  </si>
  <si>
    <t>ZeraSum</t>
  </si>
  <si>
    <t>Obtén 58 500 € por cada partido de liga jugado.</t>
  </si>
  <si>
    <t>Elmhedden</t>
  </si>
  <si>
    <t>Obtén 1 060 000 € por ascender de división.</t>
  </si>
  <si>
    <t>Obtén 47 500 € por cada partido de liga ganado.
Obtén 43 500 € por cada partido de liga ganado como visitante.</t>
  </si>
  <si>
    <t>MegaBrain</t>
  </si>
  <si>
    <t>Obtén 9 500 € por cada gol marcado en un partido de liga, con un máximo de 47 500 € por semana.
Obtén 370 000 € si acabas la temporada entre los 3 primeros de tu grupo.</t>
  </si>
  <si>
    <t>Bigfoots</t>
  </si>
  <si>
    <t>Obtén 76 500 € por cada vez que mantengas tu portería a cero en partido de liga como local.
Obtén 87 500 € por cada vez que mantengas tu portería a cero en partido de liga como visitante.</t>
  </si>
  <si>
    <t>Saldria mejor que la priemra opcion si marco 48 goles o mas</t>
  </si>
  <si>
    <t>375 hts</t>
  </si>
  <si>
    <t>Luke JC - Qldxcalhattrick</t>
  </si>
  <si>
    <t>Juan Carlos Morata</t>
  </si>
  <si>
    <t>Marc Costa</t>
  </si>
  <si>
    <t>Mauro Ascariz</t>
  </si>
  <si>
    <t>Fernan de Caranza</t>
  </si>
  <si>
    <t>Jordi Ricart</t>
  </si>
  <si>
    <t>Hemmu Ramchi</t>
  </si>
  <si>
    <t>Calogero Coluccio</t>
  </si>
  <si>
    <t>Julian Blanco</t>
  </si>
  <si>
    <t>Albert Millau</t>
  </si>
  <si>
    <t>Juan Roca</t>
  </si>
  <si>
    <t>Loris Puppa</t>
  </si>
  <si>
    <t>Marcelino Velunza</t>
  </si>
  <si>
    <t>Antero Lombo</t>
  </si>
  <si>
    <t>Pablo Carbo</t>
  </si>
  <si>
    <t>PrecioMedio</t>
  </si>
  <si>
    <t>Bueno</t>
  </si>
  <si>
    <t>Pobre</t>
  </si>
  <si>
    <t>&lt;= debil</t>
  </si>
  <si>
    <t>Debil</t>
  </si>
  <si>
    <t>Insuficiente</t>
  </si>
  <si>
    <t>Aceptable</t>
  </si>
  <si>
    <t>Excelente</t>
  </si>
  <si>
    <t>Formidable</t>
  </si>
  <si>
    <t>Temporada</t>
  </si>
  <si>
    <t>Compra</t>
  </si>
  <si>
    <t>Descripcion Compra</t>
  </si>
  <si>
    <t>Venta</t>
  </si>
  <si>
    <t>Descripcion Venta</t>
  </si>
  <si>
    <t>2 Porteros probablemente Buenos</t>
  </si>
  <si>
    <t>SALDO</t>
  </si>
  <si>
    <t>2 Porteros Excelentes</t>
  </si>
  <si>
    <t>Venta 2 Porteros buenos que seran Excelentes</t>
  </si>
  <si>
    <t>Venta 2 Porteros Excelentes que seran Formidables</t>
  </si>
  <si>
    <t>#19</t>
  </si>
  <si>
    <t>Yakov Orekhanov</t>
  </si>
  <si>
    <t>Gabriel Morell</t>
  </si>
  <si>
    <t>Ffichaje</t>
  </si>
  <si>
    <t>#23</t>
  </si>
  <si>
    <t>Pier Cesare Compania</t>
  </si>
  <si>
    <t>Johst Radler</t>
  </si>
  <si>
    <t>Ricardo L. Namuncura</t>
  </si>
  <si>
    <t>#22</t>
  </si>
  <si>
    <t>Kristian Gamp-Massaunen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</si>
</sst>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  <numFmt numFmtId="179" formatCode="_-* #,##0\ _€_-;\-* #,##0\ _€_-;_-* &quot;-&quot;??\ _€_-;_-@_-"/>
    <numFmt numFmtId="180" formatCode="_-* #,##0\ &quot;€&quot;_-;\-* #,##0\ &quot;€&quot;_-;_-* &quot;-&quot;??\ &quot;€&quot;_-;_-@_-"/>
  </numFmts>
  <fonts count="38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Verdana"/>
      <family val="2"/>
    </font>
    <font>
      <b/>
      <sz val="11"/>
      <name val="Calibri"/>
      <family val="2"/>
    </font>
    <font>
      <b/>
      <sz val="12"/>
      <color rgb="FFFFFFFF"/>
      <name val="Verdana"/>
      <family val="2"/>
    </font>
    <font>
      <b/>
      <sz val="12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FFFF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9" fontId="25" fillId="0" borderId="0" applyBorder="0" applyProtection="0"/>
    <xf numFmtId="164" fontId="1" fillId="0" borderId="0" applyBorder="0" applyAlignment="0" applyProtection="0"/>
    <xf numFmtId="173" fontId="25" fillId="0" borderId="0" applyBorder="0" applyProtection="0"/>
    <xf numFmtId="42" fontId="1" fillId="0" borderId="0" applyBorder="0" applyAlignment="0" applyProtection="0"/>
    <xf numFmtId="166" fontId="25" fillId="0" borderId="0" applyBorder="0" applyProtection="0"/>
    <xf numFmtId="0" fontId="25" fillId="0" borderId="0"/>
  </cellStyleXfs>
  <cellXfs count="375">
    <xf numFmtId="0" fontId="0" fillId="0" borderId="0" xfId="0"/>
    <xf numFmtId="0" fontId="25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4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4" xfId="6" applyNumberFormat="1" applyFont="1" applyBorder="1" applyAlignment="1">
      <alignment horizontal="center"/>
    </xf>
    <xf numFmtId="166" fontId="2" fillId="0" borderId="4" xfId="5" applyFont="1" applyBorder="1" applyAlignment="1">
      <alignment horizontal="center"/>
    </xf>
    <xf numFmtId="170" fontId="2" fillId="0" borderId="4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5" borderId="5" xfId="1" applyNumberFormat="1" applyFont="1" applyFill="1" applyBorder="1" applyAlignment="1">
      <alignment horizontal="right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1" borderId="11" xfId="6" applyFont="1" applyFill="1" applyBorder="1" applyAlignment="1">
      <alignment horizontal="left"/>
    </xf>
    <xf numFmtId="0" fontId="7" fillId="1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13" borderId="13" xfId="0" applyFont="1" applyFill="1" applyBorder="1" applyAlignment="1">
      <alignment horizontal="left" vertical="center"/>
    </xf>
    <xf numFmtId="1" fontId="10" fillId="13" borderId="1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5" borderId="5" xfId="0" applyNumberFormat="1" applyFont="1" applyFill="1" applyBorder="1" applyAlignment="1">
      <alignment horizontal="left" vertical="center"/>
    </xf>
    <xf numFmtId="2" fontId="10" fillId="5" borderId="5" xfId="0" applyNumberFormat="1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6" fontId="10" fillId="5" borderId="5" xfId="5" applyFont="1" applyFill="1" applyBorder="1" applyAlignment="1">
      <alignment horizontal="center" vertical="center"/>
    </xf>
    <xf numFmtId="170" fontId="10" fillId="5" borderId="5" xfId="1" applyNumberFormat="1" applyFont="1" applyFill="1" applyBorder="1" applyAlignment="1">
      <alignment horizontal="right" vertical="center"/>
    </xf>
    <xf numFmtId="171" fontId="10" fillId="5" borderId="5" xfId="1" applyNumberFormat="1" applyFont="1" applyFill="1" applyBorder="1" applyAlignment="1">
      <alignment horizontal="right" vertical="center"/>
    </xf>
    <xf numFmtId="168" fontId="11" fillId="0" borderId="4" xfId="0" applyNumberFormat="1" applyFont="1" applyBorder="1"/>
    <xf numFmtId="171" fontId="6" fillId="5" borderId="5" xfId="5" applyNumberFormat="1" applyFont="1" applyFill="1" applyBorder="1" applyAlignment="1">
      <alignment horizontal="center" vertical="center"/>
    </xf>
    <xf numFmtId="171" fontId="10" fillId="5" borderId="5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0" fontId="2" fillId="0" borderId="4" xfId="6" applyFont="1" applyBorder="1" applyAlignment="1">
      <alignment horizont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5" borderId="5" xfId="1" applyNumberFormat="1" applyFont="1" applyFill="1" applyBorder="1" applyAlignment="1">
      <alignment horizontal="right" vertical="center"/>
    </xf>
    <xf numFmtId="170" fontId="12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3" fillId="0" borderId="0" xfId="0" applyFont="1"/>
    <xf numFmtId="0" fontId="4" fillId="15" borderId="15" xfId="6" applyFont="1" applyFill="1" applyBorder="1" applyAlignment="1">
      <alignment horizontal="left"/>
    </xf>
    <xf numFmtId="0" fontId="4" fillId="15" borderId="15" xfId="6" applyFont="1" applyFill="1" applyBorder="1" applyAlignment="1">
      <alignment horizontal="center"/>
    </xf>
    <xf numFmtId="0" fontId="14" fillId="15" borderId="15" xfId="6" applyFont="1" applyFill="1" applyBorder="1" applyAlignment="1">
      <alignment horizontal="center"/>
    </xf>
    <xf numFmtId="0" fontId="15" fillId="15" borderId="15" xfId="6" applyFont="1" applyFill="1" applyBorder="1" applyAlignment="1">
      <alignment horizontal="center"/>
    </xf>
    <xf numFmtId="0" fontId="8" fillId="15" borderId="15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15" fillId="16" borderId="16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4" fillId="17" borderId="17" xfId="6" applyFont="1" applyFill="1" applyBorder="1" applyAlignment="1">
      <alignment horizontal="center"/>
    </xf>
    <xf numFmtId="1" fontId="25" fillId="0" borderId="0" xfId="6" applyNumberFormat="1"/>
    <xf numFmtId="1" fontId="16" fillId="0" borderId="0" xfId="6" applyNumberFormat="1" applyFont="1" applyAlignment="1">
      <alignment horizontal="right"/>
    </xf>
    <xf numFmtId="172" fontId="25" fillId="0" borderId="20" xfId="6" applyNumberFormat="1" applyBorder="1" applyAlignment="1">
      <alignment horizontal="center"/>
    </xf>
    <xf numFmtId="0" fontId="17" fillId="0" borderId="0" xfId="6" applyFont="1" applyAlignment="1">
      <alignment horizontal="center"/>
    </xf>
    <xf numFmtId="165" fontId="25" fillId="0" borderId="0" xfId="6" applyNumberFormat="1" applyAlignment="1">
      <alignment horizontal="center"/>
    </xf>
    <xf numFmtId="0" fontId="25" fillId="0" borderId="21" xfId="6" applyBorder="1" applyAlignment="1">
      <alignment horizontal="center"/>
    </xf>
    <xf numFmtId="0" fontId="13" fillId="0" borderId="20" xfId="6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5" fillId="0" borderId="25" xfId="6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25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0" fontId="19" fillId="0" borderId="0" xfId="6" applyFont="1" applyAlignment="1">
      <alignment horizontal="center"/>
    </xf>
    <xf numFmtId="49" fontId="17" fillId="0" borderId="0" xfId="6" applyNumberFormat="1" applyFont="1" applyAlignment="1">
      <alignment horizontal="center"/>
    </xf>
    <xf numFmtId="0" fontId="25" fillId="0" borderId="24" xfId="6" applyBorder="1" applyAlignment="1">
      <alignment horizontal="center"/>
    </xf>
    <xf numFmtId="49" fontId="18" fillId="0" borderId="0" xfId="6" applyNumberFormat="1" applyFont="1" applyAlignment="1">
      <alignment horizontal="center"/>
    </xf>
    <xf numFmtId="0" fontId="13" fillId="0" borderId="0" xfId="6" applyFont="1" applyAlignment="1">
      <alignment horizontal="center"/>
    </xf>
    <xf numFmtId="0" fontId="18" fillId="0" borderId="0" xfId="6" applyFont="1" applyAlignment="1">
      <alignment horizontal="center"/>
    </xf>
    <xf numFmtId="0" fontId="2" fillId="0" borderId="4" xfId="6" applyFont="1" applyBorder="1"/>
    <xf numFmtId="0" fontId="20" fillId="0" borderId="0" xfId="6" applyFont="1" applyAlignment="1">
      <alignment horizontal="center"/>
    </xf>
    <xf numFmtId="165" fontId="2" fillId="0" borderId="4" xfId="6" applyNumberFormat="1" applyFont="1" applyBorder="1"/>
    <xf numFmtId="165" fontId="25" fillId="0" borderId="0" xfId="6" applyNumberFormat="1"/>
    <xf numFmtId="0" fontId="12" fillId="0" borderId="0" xfId="6" applyFont="1" applyAlignment="1">
      <alignment horizontal="center"/>
    </xf>
    <xf numFmtId="1" fontId="12" fillId="0" borderId="0" xfId="6" applyNumberFormat="1" applyFont="1"/>
    <xf numFmtId="165" fontId="12" fillId="0" borderId="0" xfId="6" applyNumberFormat="1" applyFont="1"/>
    <xf numFmtId="165" fontId="0" fillId="0" borderId="0" xfId="0" applyNumberFormat="1" applyAlignment="1">
      <alignment horizontal="center"/>
    </xf>
    <xf numFmtId="167" fontId="25" fillId="0" borderId="0" xfId="5" applyNumberFormat="1"/>
    <xf numFmtId="0" fontId="0" fillId="0" borderId="0" xfId="0" applyAlignment="1">
      <alignment wrapText="1"/>
    </xf>
    <xf numFmtId="0" fontId="22" fillId="21" borderId="38" xfId="0" applyFont="1" applyFill="1" applyBorder="1" applyAlignment="1">
      <alignment horizontal="center" wrapText="1"/>
    </xf>
    <xf numFmtId="0" fontId="0" fillId="20" borderId="35" xfId="0" applyFill="1" applyBorder="1"/>
    <xf numFmtId="0" fontId="23" fillId="22" borderId="39" xfId="0" applyFont="1" applyFill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2" fontId="24" fillId="0" borderId="0" xfId="0" applyNumberFormat="1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0" xfId="0" applyBorder="1" applyAlignment="1">
      <alignment wrapText="1"/>
    </xf>
    <xf numFmtId="1" fontId="0" fillId="0" borderId="36" xfId="0" applyNumberFormat="1" applyBorder="1"/>
    <xf numFmtId="0" fontId="0" fillId="0" borderId="40" xfId="0" applyBorder="1"/>
    <xf numFmtId="0" fontId="24" fillId="23" borderId="41" xfId="0" applyFont="1" applyFill="1" applyBorder="1" applyAlignment="1">
      <alignment horizontal="center" wrapText="1"/>
    </xf>
    <xf numFmtId="0" fontId="23" fillId="23" borderId="41" xfId="0" applyFont="1" applyFill="1" applyBorder="1" applyAlignment="1">
      <alignment horizontal="center" wrapText="1"/>
    </xf>
    <xf numFmtId="1" fontId="0" fillId="24" borderId="42" xfId="0" applyNumberFormat="1" applyFill="1" applyBorder="1"/>
    <xf numFmtId="0" fontId="24" fillId="0" borderId="37" xfId="0" applyFont="1" applyBorder="1" applyAlignment="1">
      <alignment horizontal="center" wrapText="1"/>
    </xf>
    <xf numFmtId="174" fontId="25" fillId="0" borderId="4" xfId="3" applyNumberFormat="1" applyBorder="1"/>
    <xf numFmtId="0" fontId="24" fillId="0" borderId="4" xfId="0" applyFont="1" applyBorder="1" applyAlignment="1">
      <alignment horizontal="center" wrapText="1"/>
    </xf>
    <xf numFmtId="174" fontId="25" fillId="0" borderId="40" xfId="3" applyNumberFormat="1" applyBorder="1"/>
    <xf numFmtId="1" fontId="0" fillId="25" borderId="43" xfId="0" applyNumberFormat="1" applyFill="1" applyBorder="1"/>
    <xf numFmtId="0" fontId="24" fillId="26" borderId="44" xfId="0" applyFont="1" applyFill="1" applyBorder="1" applyAlignment="1">
      <alignment horizontal="center" wrapText="1"/>
    </xf>
    <xf numFmtId="0" fontId="24" fillId="27" borderId="45" xfId="0" applyFont="1" applyFill="1" applyBorder="1" applyAlignment="1">
      <alignment horizontal="center" wrapText="1"/>
    </xf>
    <xf numFmtId="1" fontId="0" fillId="28" borderId="46" xfId="0" applyNumberFormat="1" applyFill="1" applyBorder="1"/>
    <xf numFmtId="167" fontId="25" fillId="29" borderId="47" xfId="5" applyNumberFormat="1" applyFill="1" applyBorder="1"/>
    <xf numFmtId="167" fontId="25" fillId="30" borderId="48" xfId="5" applyNumberFormat="1" applyFill="1" applyBorder="1"/>
    <xf numFmtId="1" fontId="0" fillId="0" borderId="0" xfId="0" applyNumberFormat="1"/>
    <xf numFmtId="167" fontId="25" fillId="31" borderId="49" xfId="5" applyNumberFormat="1" applyFill="1" applyBorder="1"/>
    <xf numFmtId="175" fontId="0" fillId="31" borderId="49" xfId="0" applyNumberFormat="1" applyFill="1" applyBorder="1" applyAlignment="1">
      <alignment wrapText="1"/>
    </xf>
    <xf numFmtId="175" fontId="0" fillId="31" borderId="49" xfId="0" applyNumberFormat="1" applyFill="1" applyBorder="1"/>
    <xf numFmtId="0" fontId="9" fillId="32" borderId="50" xfId="0" applyFont="1" applyFill="1" applyBorder="1" applyAlignment="1">
      <alignment horizontal="right"/>
    </xf>
    <xf numFmtId="175" fontId="2" fillId="33" borderId="51" xfId="0" applyNumberFormat="1" applyFont="1" applyFill="1" applyBorder="1"/>
    <xf numFmtId="0" fontId="2" fillId="34" borderId="52" xfId="0" applyFont="1" applyFill="1" applyBorder="1" applyAlignment="1">
      <alignment horizontal="center"/>
    </xf>
    <xf numFmtId="0" fontId="0" fillId="35" borderId="53" xfId="0" applyFill="1" applyBorder="1"/>
    <xf numFmtId="1" fontId="0" fillId="35" borderId="53" xfId="0" applyNumberFormat="1" applyFill="1" applyBorder="1"/>
    <xf numFmtId="0" fontId="0" fillId="32" borderId="50" xfId="0" applyFill="1" applyBorder="1" applyAlignment="1">
      <alignment horizontal="right"/>
    </xf>
    <xf numFmtId="1" fontId="0" fillId="32" borderId="50" xfId="0" applyNumberFormat="1" applyFill="1" applyBorder="1"/>
    <xf numFmtId="0" fontId="0" fillId="36" borderId="54" xfId="0" applyFill="1" applyBorder="1" applyAlignment="1">
      <alignment horizontal="right" wrapText="1"/>
    </xf>
    <xf numFmtId="176" fontId="0" fillId="36" borderId="54" xfId="0" applyNumberFormat="1" applyFill="1" applyBorder="1"/>
    <xf numFmtId="0" fontId="0" fillId="37" borderId="55" xfId="0" applyFill="1" applyBorder="1" applyAlignment="1">
      <alignment horizontal="right" wrapText="1"/>
    </xf>
    <xf numFmtId="176" fontId="0" fillId="37" borderId="55" xfId="0" applyNumberFormat="1" applyFill="1" applyBorder="1"/>
    <xf numFmtId="0" fontId="5" fillId="35" borderId="53" xfId="0" applyFont="1" applyFill="1" applyBorder="1" applyAlignment="1">
      <alignment horizontal="right" wrapText="1"/>
    </xf>
    <xf numFmtId="176" fontId="21" fillId="35" borderId="53" xfId="0" applyNumberFormat="1" applyFont="1" applyFill="1" applyBorder="1"/>
    <xf numFmtId="0" fontId="21" fillId="35" borderId="53" xfId="0" applyFont="1" applyFill="1" applyBorder="1" applyAlignment="1">
      <alignment horizontal="right" wrapText="1"/>
    </xf>
    <xf numFmtId="0" fontId="7" fillId="38" borderId="56" xfId="0" applyFont="1" applyFill="1" applyBorder="1" applyAlignment="1">
      <alignment horizontal="right" vertical="center"/>
    </xf>
    <xf numFmtId="0" fontId="7" fillId="38" borderId="56" xfId="0" applyFont="1" applyFill="1" applyBorder="1" applyAlignment="1">
      <alignment horizontal="center" vertical="center"/>
    </xf>
    <xf numFmtId="0" fontId="7" fillId="39" borderId="57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  <xf numFmtId="0" fontId="0" fillId="40" borderId="58" xfId="0" applyFill="1" applyBorder="1"/>
    <xf numFmtId="0" fontId="0" fillId="40" borderId="58" xfId="0" applyFill="1" applyBorder="1" applyAlignment="1">
      <alignment horizontal="center"/>
    </xf>
    <xf numFmtId="165" fontId="0" fillId="40" borderId="58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3" borderId="62" xfId="0" applyFill="1" applyBorder="1"/>
    <xf numFmtId="165" fontId="0" fillId="43" borderId="62" xfId="0" applyNumberFormat="1" applyFill="1" applyBorder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0" fillId="13" borderId="61" xfId="0" applyFont="1" applyFill="1" applyBorder="1" applyAlignment="1">
      <alignment horizontal="left" vertical="center"/>
    </xf>
    <xf numFmtId="1" fontId="10" fillId="13" borderId="61" xfId="0" applyNumberFormat="1" applyFont="1" applyFill="1" applyBorder="1" applyAlignment="1">
      <alignment horizontal="left" vertical="center"/>
    </xf>
    <xf numFmtId="0" fontId="10" fillId="5" borderId="61" xfId="0" applyFont="1" applyFill="1" applyBorder="1" applyAlignment="1">
      <alignment horizontal="center" vertical="center"/>
    </xf>
    <xf numFmtId="168" fontId="10" fillId="5" borderId="61" xfId="0" applyNumberFormat="1" applyFont="1" applyFill="1" applyBorder="1" applyAlignment="1">
      <alignment horizontal="left" vertical="center"/>
    </xf>
    <xf numFmtId="2" fontId="10" fillId="5" borderId="61" xfId="0" applyNumberFormat="1" applyFont="1" applyFill="1" applyBorder="1" applyAlignment="1">
      <alignment horizontal="left" vertical="center"/>
    </xf>
    <xf numFmtId="1" fontId="10" fillId="14" borderId="61" xfId="0" applyNumberFormat="1" applyFont="1" applyFill="1" applyBorder="1" applyAlignment="1">
      <alignment horizontal="left" vertical="center"/>
    </xf>
    <xf numFmtId="1" fontId="10" fillId="5" borderId="61" xfId="0" applyNumberFormat="1" applyFont="1" applyFill="1" applyBorder="1" applyAlignment="1">
      <alignment horizontal="center" vertical="center"/>
    </xf>
    <xf numFmtId="2" fontId="10" fillId="5" borderId="61" xfId="0" applyNumberFormat="1" applyFont="1" applyFill="1" applyBorder="1" applyAlignment="1">
      <alignment horizontal="center" vertical="center"/>
    </xf>
    <xf numFmtId="166" fontId="10" fillId="5" borderId="61" xfId="5" applyFont="1" applyFill="1" applyBorder="1" applyAlignment="1">
      <alignment horizontal="center" vertical="center"/>
    </xf>
    <xf numFmtId="170" fontId="10" fillId="5" borderId="61" xfId="1" applyNumberFormat="1" applyFont="1" applyFill="1" applyBorder="1" applyAlignment="1">
      <alignment horizontal="right" vertical="center"/>
    </xf>
    <xf numFmtId="170" fontId="10" fillId="5" borderId="61" xfId="1" applyNumberFormat="1" applyFont="1" applyFill="1" applyBorder="1" applyAlignment="1">
      <alignment horizontal="left" vertical="center"/>
    </xf>
    <xf numFmtId="171" fontId="10" fillId="5" borderId="61" xfId="1" applyNumberFormat="1" applyFont="1" applyFill="1" applyBorder="1" applyAlignment="1">
      <alignment horizontal="right" vertical="center"/>
    </xf>
    <xf numFmtId="170" fontId="6" fillId="5" borderId="61" xfId="1" applyNumberFormat="1" applyFont="1" applyFill="1" applyBorder="1" applyAlignment="1">
      <alignment horizontal="right" vertical="center"/>
    </xf>
    <xf numFmtId="165" fontId="10" fillId="5" borderId="61" xfId="0" applyNumberFormat="1" applyFont="1" applyFill="1" applyBorder="1" applyAlignment="1">
      <alignment horizontal="center" vertical="center"/>
    </xf>
    <xf numFmtId="1" fontId="27" fillId="0" borderId="0" xfId="0" applyNumberFormat="1" applyFont="1" applyAlignment="1">
      <alignment horizontal="center"/>
    </xf>
    <xf numFmtId="2" fontId="27" fillId="0" borderId="23" xfId="6" applyNumberFormat="1" applyFont="1" applyBorder="1" applyAlignment="1">
      <alignment horizontal="center"/>
    </xf>
    <xf numFmtId="2" fontId="27" fillId="0" borderId="24" xfId="6" applyNumberFormat="1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28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48" borderId="2" xfId="0" applyFill="1" applyBorder="1" applyAlignment="1">
      <alignment horizontal="center"/>
    </xf>
    <xf numFmtId="0" fontId="0" fillId="48" borderId="2" xfId="0" applyFill="1" applyBorder="1"/>
    <xf numFmtId="165" fontId="0" fillId="48" borderId="2" xfId="0" applyNumberFormat="1" applyFill="1" applyBorder="1"/>
    <xf numFmtId="170" fontId="29" fillId="5" borderId="5" xfId="1" applyNumberFormat="1" applyFont="1" applyFill="1" applyBorder="1" applyAlignment="1">
      <alignment horizontal="right" vertical="center"/>
    </xf>
    <xf numFmtId="0" fontId="2" fillId="0" borderId="61" xfId="0" applyFont="1" applyBorder="1" applyAlignment="1">
      <alignment horizontal="center"/>
    </xf>
    <xf numFmtId="0" fontId="0" fillId="48" borderId="2" xfId="0" applyFont="1" applyFill="1" applyBorder="1" applyAlignment="1">
      <alignment horizontal="center"/>
    </xf>
    <xf numFmtId="0" fontId="0" fillId="48" borderId="2" xfId="0" applyFont="1" applyFill="1" applyBorder="1"/>
    <xf numFmtId="0" fontId="0" fillId="3" borderId="65" xfId="0" applyFill="1" applyBorder="1" applyAlignment="1">
      <alignment horizontal="center"/>
    </xf>
    <xf numFmtId="0" fontId="0" fillId="3" borderId="65" xfId="0" applyFill="1" applyBorder="1"/>
    <xf numFmtId="165" fontId="0" fillId="3" borderId="65" xfId="0" applyNumberFormat="1" applyFill="1" applyBorder="1"/>
    <xf numFmtId="0" fontId="0" fillId="48" borderId="65" xfId="0" applyFill="1" applyBorder="1" applyAlignment="1">
      <alignment horizontal="center"/>
    </xf>
    <xf numFmtId="2" fontId="27" fillId="0" borderId="28" xfId="6" applyNumberFormat="1" applyFont="1" applyBorder="1" applyAlignment="1">
      <alignment horizontal="center"/>
    </xf>
    <xf numFmtId="0" fontId="2" fillId="48" borderId="2" xfId="0" applyFont="1" applyFill="1" applyBorder="1"/>
    <xf numFmtId="2" fontId="2" fillId="48" borderId="3" xfId="0" applyNumberFormat="1" applyFont="1" applyFill="1" applyBorder="1"/>
    <xf numFmtId="168" fontId="29" fillId="5" borderId="5" xfId="0" applyNumberFormat="1" applyFont="1" applyFill="1" applyBorder="1" applyAlignment="1">
      <alignment horizontal="center" vertical="center"/>
    </xf>
    <xf numFmtId="168" fontId="29" fillId="5" borderId="6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0" fillId="49" borderId="11" xfId="0" applyFont="1" applyFill="1" applyBorder="1" applyAlignment="1">
      <alignment horizontal="center" vertical="center"/>
    </xf>
    <xf numFmtId="170" fontId="29" fillId="5" borderId="61" xfId="1" applyNumberFormat="1" applyFont="1" applyFill="1" applyBorder="1" applyAlignment="1">
      <alignment horizontal="right" vertical="center"/>
    </xf>
    <xf numFmtId="2" fontId="27" fillId="0" borderId="22" xfId="6" applyNumberFormat="1" applyFont="1" applyBorder="1" applyAlignment="1">
      <alignment horizontal="center"/>
    </xf>
    <xf numFmtId="2" fontId="27" fillId="0" borderId="26" xfId="6" applyNumberFormat="1" applyFont="1" applyBorder="1" applyAlignment="1">
      <alignment horizontal="center"/>
    </xf>
    <xf numFmtId="2" fontId="27" fillId="0" borderId="27" xfId="6" applyNumberFormat="1" applyFont="1" applyBorder="1" applyAlignment="1">
      <alignment horizontal="center"/>
    </xf>
    <xf numFmtId="2" fontId="31" fillId="0" borderId="22" xfId="6" applyNumberFormat="1" applyFont="1" applyBorder="1" applyAlignment="1">
      <alignment horizontal="center"/>
    </xf>
    <xf numFmtId="2" fontId="31" fillId="0" borderId="23" xfId="6" applyNumberFormat="1" applyFont="1" applyBorder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0" fontId="25" fillId="47" borderId="65" xfId="6" applyFill="1" applyBorder="1" applyAlignment="1">
      <alignment horizontal="right"/>
    </xf>
    <xf numFmtId="172" fontId="25" fillId="0" borderId="20" xfId="6" applyNumberFormat="1" applyFont="1" applyBorder="1" applyAlignment="1">
      <alignment horizontal="center"/>
    </xf>
    <xf numFmtId="0" fontId="2" fillId="50" borderId="0" xfId="0" applyFont="1" applyFill="1" applyAlignment="1">
      <alignment horizontal="center"/>
    </xf>
    <xf numFmtId="0" fontId="25" fillId="50" borderId="0" xfId="6" applyFill="1"/>
    <xf numFmtId="1" fontId="25" fillId="50" borderId="0" xfId="6" applyNumberFormat="1" applyFill="1"/>
    <xf numFmtId="0" fontId="2" fillId="50" borderId="0" xfId="6" applyFont="1" applyFill="1" applyAlignment="1">
      <alignment horizontal="center"/>
    </xf>
    <xf numFmtId="1" fontId="16" fillId="50" borderId="0" xfId="6" applyNumberFormat="1" applyFont="1" applyFill="1" applyAlignment="1">
      <alignment horizontal="right"/>
    </xf>
    <xf numFmtId="172" fontId="25" fillId="50" borderId="29" xfId="6" applyNumberFormat="1" applyFill="1" applyBorder="1" applyAlignment="1">
      <alignment horizontal="center"/>
    </xf>
    <xf numFmtId="0" fontId="19" fillId="50" borderId="0" xfId="6" applyFont="1" applyFill="1" applyAlignment="1">
      <alignment horizontal="center"/>
    </xf>
    <xf numFmtId="165" fontId="25" fillId="50" borderId="0" xfId="6" applyNumberFormat="1" applyFill="1" applyAlignment="1">
      <alignment horizontal="center"/>
    </xf>
    <xf numFmtId="0" fontId="25" fillId="50" borderId="30" xfId="6" applyFill="1" applyBorder="1" applyAlignment="1">
      <alignment horizontal="center"/>
    </xf>
    <xf numFmtId="0" fontId="13" fillId="50" borderId="0" xfId="6" applyFont="1" applyFill="1" applyAlignment="1">
      <alignment horizontal="center"/>
    </xf>
    <xf numFmtId="2" fontId="27" fillId="50" borderId="31" xfId="6" applyNumberFormat="1" applyFont="1" applyFill="1" applyBorder="1" applyAlignment="1">
      <alignment horizontal="center"/>
    </xf>
    <xf numFmtId="2" fontId="27" fillId="50" borderId="32" xfId="6" applyNumberFormat="1" applyFont="1" applyFill="1" applyBorder="1" applyAlignment="1">
      <alignment horizontal="center"/>
    </xf>
    <xf numFmtId="2" fontId="27" fillId="50" borderId="33" xfId="6" applyNumberFormat="1" applyFont="1" applyFill="1" applyBorder="1" applyAlignment="1">
      <alignment horizontal="center"/>
    </xf>
    <xf numFmtId="0" fontId="3" fillId="50" borderId="31" xfId="0" applyFont="1" applyFill="1" applyBorder="1" applyAlignment="1">
      <alignment horizontal="center"/>
    </xf>
    <xf numFmtId="0" fontId="25" fillId="50" borderId="33" xfId="6" applyFill="1" applyBorder="1" applyAlignment="1">
      <alignment horizontal="center"/>
    </xf>
    <xf numFmtId="0" fontId="25" fillId="50" borderId="34" xfId="6" applyFill="1" applyBorder="1" applyAlignment="1">
      <alignment horizontal="center"/>
    </xf>
    <xf numFmtId="0" fontId="0" fillId="50" borderId="34" xfId="0" applyFill="1" applyBorder="1" applyAlignment="1">
      <alignment horizontal="center"/>
    </xf>
    <xf numFmtId="0" fontId="0" fillId="50" borderId="32" xfId="0" applyFill="1" applyBorder="1" applyAlignment="1">
      <alignment horizontal="center"/>
    </xf>
    <xf numFmtId="0" fontId="25" fillId="50" borderId="0" xfId="6" applyFill="1" applyAlignment="1">
      <alignment horizontal="center"/>
    </xf>
    <xf numFmtId="168" fontId="0" fillId="50" borderId="0" xfId="0" applyNumberFormat="1" applyFill="1" applyAlignment="1">
      <alignment horizontal="center"/>
    </xf>
    <xf numFmtId="168" fontId="0" fillId="50" borderId="0" xfId="0" applyNumberFormat="1" applyFill="1"/>
    <xf numFmtId="0" fontId="0" fillId="50" borderId="0" xfId="0" applyFill="1"/>
    <xf numFmtId="0" fontId="0" fillId="3" borderId="65" xfId="0" applyFont="1" applyFill="1" applyBorder="1" applyAlignment="1">
      <alignment horizontal="center"/>
    </xf>
    <xf numFmtId="0" fontId="0" fillId="3" borderId="65" xfId="0" applyFont="1" applyFill="1" applyBorder="1"/>
    <xf numFmtId="165" fontId="0" fillId="3" borderId="65" xfId="0" applyNumberFormat="1" applyFont="1" applyFill="1" applyBorder="1"/>
    <xf numFmtId="165" fontId="0" fillId="48" borderId="2" xfId="0" applyNumberFormat="1" applyFont="1" applyFill="1" applyBorder="1"/>
    <xf numFmtId="0" fontId="0" fillId="40" borderId="58" xfId="0" applyFont="1" applyFill="1" applyBorder="1" applyAlignment="1">
      <alignment horizontal="center"/>
    </xf>
    <xf numFmtId="0" fontId="0" fillId="40" borderId="58" xfId="0" applyFont="1" applyFill="1" applyBorder="1"/>
    <xf numFmtId="165" fontId="0" fillId="40" borderId="58" xfId="0" applyNumberFormat="1" applyFont="1" applyFill="1" applyBorder="1"/>
    <xf numFmtId="2" fontId="0" fillId="48" borderId="3" xfId="0" applyNumberFormat="1" applyFont="1" applyFill="1" applyBorder="1"/>
    <xf numFmtId="2" fontId="0" fillId="4" borderId="3" xfId="0" applyNumberFormat="1" applyFont="1" applyFill="1" applyBorder="1"/>
    <xf numFmtId="2" fontId="0" fillId="40" borderId="58" xfId="0" applyNumberFormat="1" applyFont="1" applyFill="1" applyBorder="1"/>
    <xf numFmtId="2" fontId="0" fillId="43" borderId="62" xfId="0" applyNumberFormat="1" applyFont="1" applyFill="1" applyBorder="1"/>
    <xf numFmtId="0" fontId="0" fillId="43" borderId="62" xfId="0" applyFont="1" applyFill="1" applyBorder="1"/>
    <xf numFmtId="165" fontId="0" fillId="43" borderId="62" xfId="0" applyNumberFormat="1" applyFont="1" applyFill="1" applyBorder="1"/>
    <xf numFmtId="2" fontId="0" fillId="0" borderId="0" xfId="0" applyNumberFormat="1" applyFont="1"/>
    <xf numFmtId="0" fontId="0" fillId="45" borderId="64" xfId="0" applyFont="1" applyFill="1" applyBorder="1" applyAlignment="1">
      <alignment horizontal="center"/>
    </xf>
    <xf numFmtId="165" fontId="0" fillId="44" borderId="63" xfId="0" applyNumberFormat="1" applyFont="1" applyFill="1" applyBorder="1"/>
    <xf numFmtId="0" fontId="0" fillId="0" borderId="63" xfId="0" applyFont="1" applyFill="1" applyBorder="1"/>
    <xf numFmtId="0" fontId="27" fillId="49" borderId="19" xfId="6" applyFont="1" applyFill="1" applyBorder="1" applyAlignment="1">
      <alignment horizontal="right"/>
    </xf>
    <xf numFmtId="0" fontId="27" fillId="47" borderId="19" xfId="6" applyFont="1" applyFill="1" applyBorder="1" applyAlignment="1">
      <alignment horizontal="right"/>
    </xf>
    <xf numFmtId="0" fontId="27" fillId="47" borderId="65" xfId="6" applyFont="1" applyFill="1" applyBorder="1" applyAlignment="1">
      <alignment horizontal="right"/>
    </xf>
    <xf numFmtId="14" fontId="0" fillId="0" borderId="0" xfId="0" applyNumberFormat="1"/>
    <xf numFmtId="0" fontId="0" fillId="51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" fillId="46" borderId="0" xfId="0" applyFont="1" applyFill="1" applyAlignment="1">
      <alignment horizontal="center"/>
    </xf>
    <xf numFmtId="0" fontId="0" fillId="0" borderId="58" xfId="0" applyFill="1" applyBorder="1"/>
    <xf numFmtId="171" fontId="32" fillId="5" borderId="5" xfId="1" applyNumberFormat="1" applyFont="1" applyFill="1" applyBorder="1" applyAlignment="1">
      <alignment horizontal="right" vertical="center"/>
    </xf>
    <xf numFmtId="171" fontId="32" fillId="5" borderId="61" xfId="1" applyNumberFormat="1" applyFont="1" applyFill="1" applyBorder="1" applyAlignment="1">
      <alignment horizontal="right" vertical="center"/>
    </xf>
    <xf numFmtId="0" fontId="2" fillId="50" borderId="0" xfId="0" applyFont="1" applyFill="1"/>
    <xf numFmtId="0" fontId="0" fillId="50" borderId="0" xfId="0" applyFill="1" applyAlignment="1">
      <alignment horizontal="center"/>
    </xf>
    <xf numFmtId="0" fontId="2" fillId="46" borderId="0" xfId="0" applyFont="1" applyFill="1"/>
    <xf numFmtId="0" fontId="2" fillId="51" borderId="0" xfId="0" applyFont="1" applyFill="1"/>
    <xf numFmtId="0" fontId="2" fillId="52" borderId="0" xfId="0" applyFont="1" applyFill="1"/>
    <xf numFmtId="0" fontId="0" fillId="52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Alignment="1"/>
    <xf numFmtId="0" fontId="7" fillId="39" borderId="65" xfId="0" applyFont="1" applyFill="1" applyBorder="1" applyAlignment="1">
      <alignment horizontal="center" vertical="center"/>
    </xf>
    <xf numFmtId="166" fontId="25" fillId="0" borderId="0" xfId="5"/>
    <xf numFmtId="0" fontId="2" fillId="3" borderId="65" xfId="0" applyFont="1" applyFill="1" applyBorder="1" applyAlignment="1">
      <alignment horizontal="center"/>
    </xf>
    <xf numFmtId="0" fontId="2" fillId="3" borderId="65" xfId="0" applyFont="1" applyFill="1" applyBorder="1"/>
    <xf numFmtId="0" fontId="2" fillId="0" borderId="2" xfId="0" applyFont="1" applyFill="1" applyBorder="1"/>
    <xf numFmtId="165" fontId="2" fillId="3" borderId="65" xfId="0" applyNumberFormat="1" applyFont="1" applyFill="1" applyBorder="1"/>
    <xf numFmtId="0" fontId="0" fillId="54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33" fillId="0" borderId="0" xfId="0" applyFont="1"/>
    <xf numFmtId="0" fontId="2" fillId="0" borderId="0" xfId="0" applyFont="1" applyAlignment="1">
      <alignment horizontal="center"/>
    </xf>
    <xf numFmtId="0" fontId="2" fillId="49" borderId="61" xfId="6" applyFont="1" applyFill="1" applyBorder="1" applyAlignment="1">
      <alignment horizontal="right"/>
    </xf>
    <xf numFmtId="0" fontId="25" fillId="0" borderId="61" xfId="6" applyFont="1" applyFill="1" applyBorder="1" applyAlignment="1">
      <alignment horizontal="right"/>
    </xf>
    <xf numFmtId="0" fontId="25" fillId="50" borderId="61" xfId="6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1" xfId="0" applyBorder="1" applyAlignment="1">
      <alignment horizontal="center"/>
    </xf>
    <xf numFmtId="0" fontId="13" fillId="0" borderId="67" xfId="0" applyFont="1" applyBorder="1" applyAlignment="1">
      <alignment horizontal="center"/>
    </xf>
    <xf numFmtId="177" fontId="13" fillId="0" borderId="67" xfId="0" applyNumberFormat="1" applyFont="1" applyBorder="1" applyAlignment="1">
      <alignment horizontal="center"/>
    </xf>
    <xf numFmtId="0" fontId="13" fillId="0" borderId="68" xfId="0" applyFont="1" applyBorder="1" applyAlignment="1">
      <alignment horizontal="center"/>
    </xf>
    <xf numFmtId="0" fontId="33" fillId="0" borderId="69" xfId="0" applyFont="1" applyBorder="1"/>
    <xf numFmtId="177" fontId="13" fillId="0" borderId="69" xfId="0" applyNumberFormat="1" applyFont="1" applyBorder="1"/>
    <xf numFmtId="177" fontId="13" fillId="0" borderId="70" xfId="0" applyNumberFormat="1" applyFont="1" applyBorder="1"/>
    <xf numFmtId="177" fontId="13" fillId="0" borderId="67" xfId="0" applyNumberFormat="1" applyFont="1" applyBorder="1"/>
    <xf numFmtId="0" fontId="2" fillId="0" borderId="71" xfId="0" applyFont="1" applyBorder="1" applyAlignment="1">
      <alignment horizontal="center"/>
    </xf>
    <xf numFmtId="0" fontId="7" fillId="11" borderId="72" xfId="0" applyFont="1" applyFill="1" applyBorder="1" applyAlignment="1">
      <alignment horizontal="center" vertical="center"/>
    </xf>
    <xf numFmtId="0" fontId="34" fillId="49" borderId="66" xfId="0" applyFont="1" applyFill="1" applyBorder="1" applyAlignment="1">
      <alignment horizontal="center" vertical="center"/>
    </xf>
    <xf numFmtId="0" fontId="34" fillId="49" borderId="73" xfId="0" applyFont="1" applyFill="1" applyBorder="1" applyAlignment="1">
      <alignment horizontal="center" vertical="center"/>
    </xf>
    <xf numFmtId="0" fontId="7" fillId="11" borderId="73" xfId="0" applyFont="1" applyFill="1" applyBorder="1" applyAlignment="1">
      <alignment horizontal="center" vertical="center"/>
    </xf>
    <xf numFmtId="0" fontId="0" fillId="0" borderId="65" xfId="0" applyBorder="1"/>
    <xf numFmtId="0" fontId="0" fillId="0" borderId="69" xfId="0" applyBorder="1"/>
    <xf numFmtId="177" fontId="0" fillId="0" borderId="65" xfId="0" applyNumberFormat="1" applyBorder="1"/>
    <xf numFmtId="177" fontId="0" fillId="0" borderId="69" xfId="0" applyNumberFormat="1" applyBorder="1"/>
    <xf numFmtId="177" fontId="0" fillId="0" borderId="74" xfId="0" applyNumberFormat="1" applyBorder="1"/>
    <xf numFmtId="177" fontId="0" fillId="0" borderId="70" xfId="0" applyNumberFormat="1" applyBorder="1"/>
    <xf numFmtId="0" fontId="13" fillId="0" borderId="69" xfId="0" applyFont="1" applyBorder="1" applyAlignment="1">
      <alignment horizontal="center"/>
    </xf>
    <xf numFmtId="177" fontId="13" fillId="0" borderId="69" xfId="0" applyNumberFormat="1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36" fillId="39" borderId="57" xfId="0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7" fillId="55" borderId="19" xfId="6" applyFont="1" applyFill="1" applyBorder="1" applyAlignment="1">
      <alignment horizontal="right"/>
    </xf>
    <xf numFmtId="2" fontId="35" fillId="0" borderId="28" xfId="6" applyNumberFormat="1" applyFont="1" applyBorder="1" applyAlignment="1">
      <alignment horizontal="center"/>
    </xf>
    <xf numFmtId="2" fontId="35" fillId="0" borderId="23" xfId="6" applyNumberFormat="1" applyFont="1" applyBorder="1" applyAlignment="1">
      <alignment horizontal="center"/>
    </xf>
    <xf numFmtId="2" fontId="35" fillId="0" borderId="24" xfId="6" applyNumberFormat="1" applyFont="1" applyBorder="1" applyAlignment="1">
      <alignment horizontal="center"/>
    </xf>
    <xf numFmtId="2" fontId="35" fillId="0" borderId="22" xfId="6" applyNumberFormat="1" applyFont="1" applyBorder="1" applyAlignment="1">
      <alignment horizontal="center"/>
    </xf>
    <xf numFmtId="2" fontId="37" fillId="0" borderId="24" xfId="6" applyNumberFormat="1" applyFont="1" applyBorder="1" applyAlignment="1">
      <alignment horizontal="center"/>
    </xf>
    <xf numFmtId="2" fontId="37" fillId="0" borderId="23" xfId="6" applyNumberFormat="1" applyFont="1" applyBorder="1" applyAlignment="1">
      <alignment horizontal="center"/>
    </xf>
    <xf numFmtId="0" fontId="8" fillId="19" borderId="65" xfId="6" applyFont="1" applyFill="1" applyBorder="1" applyAlignment="1">
      <alignment horizontal="left"/>
    </xf>
    <xf numFmtId="0" fontId="0" fillId="0" borderId="65" xfId="0" applyBorder="1" applyAlignment="1">
      <alignment wrapText="1"/>
    </xf>
    <xf numFmtId="179" fontId="0" fillId="0" borderId="0" xfId="1" applyNumberFormat="1" applyFont="1"/>
    <xf numFmtId="179" fontId="0" fillId="0" borderId="0" xfId="0" applyNumberFormat="1"/>
    <xf numFmtId="0" fontId="0" fillId="50" borderId="65" xfId="0" applyFill="1" applyBorder="1" applyAlignment="1">
      <alignment horizontal="right" wrapText="1"/>
    </xf>
    <xf numFmtId="14" fontId="0" fillId="50" borderId="0" xfId="0" applyNumberFormat="1" applyFill="1" applyAlignment="1">
      <alignment horizontal="right"/>
    </xf>
    <xf numFmtId="0" fontId="0" fillId="50" borderId="0" xfId="0" applyFill="1" applyAlignment="1">
      <alignment horizontal="right"/>
    </xf>
    <xf numFmtId="0" fontId="0" fillId="46" borderId="65" xfId="0" applyFill="1" applyBorder="1" applyAlignment="1">
      <alignment horizontal="right" wrapText="1"/>
    </xf>
    <xf numFmtId="0" fontId="0" fillId="46" borderId="0" xfId="0" applyFill="1" applyAlignment="1">
      <alignment horizontal="right"/>
    </xf>
    <xf numFmtId="0" fontId="2" fillId="46" borderId="0" xfId="0" applyFont="1" applyFill="1" applyAlignment="1">
      <alignment horizontal="right"/>
    </xf>
    <xf numFmtId="0" fontId="0" fillId="51" borderId="65" xfId="0" applyFill="1" applyBorder="1" applyAlignment="1">
      <alignment horizontal="right" wrapText="1"/>
    </xf>
    <xf numFmtId="180" fontId="0" fillId="51" borderId="0" xfId="3" applyNumberFormat="1" applyFont="1" applyFill="1" applyAlignment="1">
      <alignment horizontal="right"/>
    </xf>
    <xf numFmtId="0" fontId="13" fillId="51" borderId="65" xfId="0" applyFont="1" applyFill="1" applyBorder="1" applyAlignment="1">
      <alignment horizontal="right" wrapText="1"/>
    </xf>
    <xf numFmtId="180" fontId="13" fillId="51" borderId="0" xfId="0" applyNumberFormat="1" applyFont="1" applyFill="1" applyAlignment="1">
      <alignment horizontal="right"/>
    </xf>
    <xf numFmtId="180" fontId="13" fillId="51" borderId="0" xfId="3" applyNumberFormat="1" applyFont="1" applyFill="1" applyAlignment="1">
      <alignment horizontal="right"/>
    </xf>
    <xf numFmtId="0" fontId="0" fillId="54" borderId="65" xfId="0" applyFill="1" applyBorder="1" applyAlignment="1">
      <alignment horizontal="right" wrapText="1"/>
    </xf>
    <xf numFmtId="180" fontId="0" fillId="54" borderId="0" xfId="3" applyNumberFormat="1" applyFont="1" applyFill="1" applyAlignment="1">
      <alignment horizontal="right"/>
    </xf>
    <xf numFmtId="180" fontId="0" fillId="54" borderId="0" xfId="0" applyNumberFormat="1" applyFill="1" applyAlignment="1">
      <alignment horizontal="right"/>
    </xf>
    <xf numFmtId="0" fontId="13" fillId="54" borderId="65" xfId="0" applyFont="1" applyFill="1" applyBorder="1" applyAlignment="1">
      <alignment horizontal="right" wrapText="1"/>
    </xf>
    <xf numFmtId="180" fontId="13" fillId="54" borderId="0" xfId="0" applyNumberFormat="1" applyFont="1" applyFill="1" applyAlignment="1">
      <alignment horizontal="right"/>
    </xf>
    <xf numFmtId="180" fontId="2" fillId="54" borderId="0" xfId="0" applyNumberFormat="1" applyFont="1" applyFill="1" applyAlignment="1">
      <alignment horizontal="right"/>
    </xf>
    <xf numFmtId="0" fontId="0" fillId="46" borderId="0" xfId="0" applyFont="1" applyFill="1" applyAlignment="1">
      <alignment horizontal="right"/>
    </xf>
    <xf numFmtId="174" fontId="25" fillId="0" borderId="0" xfId="3" applyNumberFormat="1"/>
    <xf numFmtId="17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174" fontId="2" fillId="50" borderId="0" xfId="3" applyNumberFormat="1" applyFont="1" applyFill="1"/>
    <xf numFmtId="174" fontId="25" fillId="51" borderId="0" xfId="3" applyNumberFormat="1" applyFill="1"/>
    <xf numFmtId="0" fontId="0" fillId="51" borderId="0" xfId="0" applyFill="1"/>
    <xf numFmtId="0" fontId="2" fillId="51" borderId="0" xfId="0" applyFont="1" applyFill="1" applyAlignment="1">
      <alignment horizontal="center"/>
    </xf>
    <xf numFmtId="174" fontId="25" fillId="54" borderId="0" xfId="3" applyNumberFormat="1" applyFill="1"/>
    <xf numFmtId="0" fontId="0" fillId="54" borderId="0" xfId="0" applyFill="1"/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2" fillId="0" borderId="65" xfId="0" applyFont="1" applyBorder="1" applyAlignment="1">
      <alignment horizontal="left"/>
    </xf>
    <xf numFmtId="0" fontId="0" fillId="30" borderId="48" xfId="0" applyFill="1" applyBorder="1" applyAlignment="1">
      <alignment horizontal="center"/>
    </xf>
    <xf numFmtId="0" fontId="0" fillId="41" borderId="59" xfId="0" applyFill="1" applyBorder="1" applyAlignment="1">
      <alignment horizontal="center"/>
    </xf>
    <xf numFmtId="0" fontId="0" fillId="42" borderId="6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5" fillId="46" borderId="61" xfId="6" applyFont="1" applyFill="1" applyBorder="1" applyAlignment="1">
      <alignment horizontal="right"/>
    </xf>
    <xf numFmtId="0" fontId="2" fillId="0" borderId="61" xfId="6" applyFont="1" applyBorder="1" applyAlignment="1">
      <alignment horizontal="center"/>
    </xf>
    <xf numFmtId="0" fontId="27" fillId="51" borderId="61" xfId="6" applyFont="1" applyFill="1" applyBorder="1" applyAlignment="1">
      <alignment horizontal="right"/>
    </xf>
    <xf numFmtId="0" fontId="25" fillId="51" borderId="61" xfId="6" applyFont="1" applyFill="1" applyBorder="1" applyAlignment="1">
      <alignment horizontal="right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184150</xdr:colOff>
      <xdr:row>50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44"/>
  <sheetViews>
    <sheetView workbookViewId="0">
      <selection activeCell="A3" sqref="A3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186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62" t="s">
        <v>0</v>
      </c>
      <c r="B1" s="362"/>
      <c r="C1" s="362"/>
      <c r="E1" s="363" t="s">
        <v>1</v>
      </c>
      <c r="F1" s="363"/>
      <c r="G1" s="363"/>
      <c r="H1" s="363"/>
    </row>
    <row r="2" spans="1:23" x14ac:dyDescent="0.25">
      <c r="A2" s="364">
        <v>44645</v>
      </c>
      <c r="B2" s="364"/>
      <c r="C2" s="364"/>
      <c r="E2" s="2" t="s">
        <v>2</v>
      </c>
      <c r="F2" s="4" t="s">
        <v>258</v>
      </c>
      <c r="G2" s="159">
        <v>44521</v>
      </c>
      <c r="H2" t="s">
        <v>259</v>
      </c>
    </row>
    <row r="3" spans="1:23" x14ac:dyDescent="0.25">
      <c r="E3" s="2" t="s">
        <v>3</v>
      </c>
      <c r="F3" s="4" t="s">
        <v>245</v>
      </c>
      <c r="G3" s="159">
        <v>44486</v>
      </c>
      <c r="H3" t="s">
        <v>244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87"/>
      <c r="R4" s="6"/>
      <c r="S4" s="6"/>
      <c r="T4" s="6"/>
      <c r="U4" s="6"/>
    </row>
    <row r="5" spans="1:23" ht="18.75" x14ac:dyDescent="0.3">
      <c r="A5" s="6"/>
      <c r="B5" s="361" t="s">
        <v>4</v>
      </c>
      <c r="C5" s="361"/>
      <c r="E5" s="6"/>
      <c r="F5" s="6"/>
      <c r="G5" s="361" t="s">
        <v>5</v>
      </c>
      <c r="H5" s="361"/>
      <c r="I5" s="361"/>
      <c r="J5" s="8"/>
      <c r="K5" s="8"/>
      <c r="L5" s="361" t="s">
        <v>6</v>
      </c>
      <c r="M5" s="361"/>
      <c r="O5" s="9" t="s">
        <v>7</v>
      </c>
      <c r="P5" s="6"/>
      <c r="Q5" s="187"/>
      <c r="R5" s="361" t="s">
        <v>8</v>
      </c>
      <c r="S5" s="361"/>
      <c r="T5" s="6"/>
      <c r="U5" s="6"/>
    </row>
    <row r="6" spans="1:23" x14ac:dyDescent="0.25">
      <c r="A6" s="186">
        <v>1</v>
      </c>
      <c r="B6" s="10"/>
      <c r="C6" s="11"/>
      <c r="D6" s="12"/>
      <c r="F6" s="189">
        <v>1</v>
      </c>
      <c r="G6" s="10"/>
      <c r="H6" s="11"/>
      <c r="I6" s="12"/>
      <c r="K6" s="261">
        <v>1</v>
      </c>
      <c r="L6" s="10"/>
      <c r="M6" s="11"/>
      <c r="N6" s="11"/>
      <c r="O6" s="13"/>
      <c r="Q6" s="285">
        <v>1</v>
      </c>
      <c r="R6" s="10"/>
      <c r="S6" s="11"/>
      <c r="T6" s="11"/>
    </row>
    <row r="7" spans="1:23" x14ac:dyDescent="0.25">
      <c r="A7" s="186">
        <v>2</v>
      </c>
      <c r="B7" s="16"/>
      <c r="C7" s="15"/>
      <c r="D7" s="17"/>
      <c r="F7" s="189">
        <v>2</v>
      </c>
      <c r="G7" s="10"/>
      <c r="H7" s="11"/>
      <c r="I7" s="11"/>
      <c r="K7" s="261">
        <v>2</v>
      </c>
      <c r="L7" s="10"/>
      <c r="M7" s="11"/>
      <c r="N7" s="12"/>
      <c r="O7" s="13"/>
      <c r="Q7" s="285">
        <v>1</v>
      </c>
      <c r="R7" s="283"/>
      <c r="S7" s="284"/>
      <c r="T7" s="286"/>
    </row>
    <row r="8" spans="1:23" x14ac:dyDescent="0.25">
      <c r="A8" s="269">
        <v>3</v>
      </c>
      <c r="B8" s="161"/>
      <c r="C8" s="160"/>
      <c r="D8" s="162"/>
      <c r="F8" s="189">
        <v>3</v>
      </c>
      <c r="G8" s="10"/>
      <c r="H8" s="11"/>
      <c r="I8" s="12"/>
      <c r="K8" s="261">
        <v>3</v>
      </c>
      <c r="L8" s="10"/>
      <c r="M8" s="208"/>
      <c r="N8" s="208"/>
      <c r="O8" s="209"/>
      <c r="Q8" s="285">
        <v>3</v>
      </c>
      <c r="R8" s="283"/>
      <c r="S8" s="284"/>
      <c r="T8" s="286"/>
    </row>
    <row r="9" spans="1:23" ht="18.75" x14ac:dyDescent="0.3">
      <c r="A9" s="186">
        <v>4</v>
      </c>
      <c r="E9" s="6"/>
      <c r="F9" s="189">
        <v>4</v>
      </c>
      <c r="G9" s="190"/>
      <c r="H9" s="191"/>
      <c r="I9" s="192"/>
      <c r="J9" s="6"/>
      <c r="K9" s="261">
        <v>4</v>
      </c>
      <c r="L9" s="190"/>
      <c r="M9" s="191"/>
      <c r="N9" s="192"/>
      <c r="O9" s="253"/>
      <c r="P9" s="6"/>
      <c r="Q9" s="285">
        <v>4</v>
      </c>
      <c r="R9" s="10"/>
      <c r="S9" s="11"/>
      <c r="T9" s="12"/>
      <c r="U9" s="193"/>
      <c r="V9" s="194"/>
      <c r="W9" s="194"/>
    </row>
    <row r="10" spans="1:23" x14ac:dyDescent="0.25">
      <c r="A10" s="186">
        <v>5</v>
      </c>
      <c r="B10" s="2"/>
      <c r="F10" s="189">
        <v>5</v>
      </c>
      <c r="G10" s="190"/>
      <c r="H10" s="191"/>
      <c r="I10" s="192"/>
      <c r="K10" s="261">
        <v>5</v>
      </c>
      <c r="L10" s="190"/>
      <c r="M10" s="191"/>
      <c r="N10" s="192"/>
      <c r="O10" s="255"/>
      <c r="Q10" s="189">
        <v>4</v>
      </c>
      <c r="R10" s="190"/>
      <c r="S10" s="191"/>
      <c r="T10" s="192"/>
      <c r="U10" s="195"/>
      <c r="V10" s="194"/>
      <c r="W10" s="194"/>
    </row>
    <row r="11" spans="1:23" x14ac:dyDescent="0.25">
      <c r="A11" s="186">
        <v>6</v>
      </c>
      <c r="B11" s="2"/>
      <c r="F11" s="189">
        <v>6</v>
      </c>
      <c r="G11" s="190"/>
      <c r="H11" s="191"/>
      <c r="I11" s="191"/>
      <c r="K11" s="261">
        <v>6</v>
      </c>
      <c r="L11" s="190"/>
      <c r="M11" s="191"/>
      <c r="N11" s="191"/>
      <c r="O11" s="253"/>
      <c r="Q11" s="189">
        <v>4</v>
      </c>
      <c r="R11" s="190"/>
      <c r="S11" s="191"/>
      <c r="T11" s="192"/>
      <c r="U11" s="195"/>
      <c r="V11" s="194"/>
      <c r="W11" s="194"/>
    </row>
    <row r="12" spans="1:23" x14ac:dyDescent="0.25">
      <c r="A12" s="186"/>
      <c r="B12" s="2"/>
      <c r="F12" s="189">
        <v>7</v>
      </c>
      <c r="G12" s="16"/>
      <c r="H12" s="15"/>
      <c r="I12" s="17"/>
      <c r="K12" s="261">
        <v>6</v>
      </c>
      <c r="L12" s="190"/>
      <c r="M12" s="191"/>
      <c r="N12" s="192"/>
      <c r="O12" s="253"/>
      <c r="Q12" s="189">
        <v>4</v>
      </c>
      <c r="R12" s="190"/>
      <c r="S12" s="191"/>
      <c r="T12" s="192"/>
    </row>
    <row r="13" spans="1:23" ht="18.75" x14ac:dyDescent="0.3">
      <c r="A13" s="186"/>
      <c r="B13" s="2"/>
      <c r="E13" s="6"/>
      <c r="F13" s="189">
        <v>8</v>
      </c>
      <c r="G13" s="190"/>
      <c r="H13" s="191"/>
      <c r="I13" s="192"/>
      <c r="J13" s="6"/>
      <c r="K13" s="261">
        <v>8</v>
      </c>
      <c r="L13" s="190"/>
      <c r="M13" s="191"/>
      <c r="N13" s="192"/>
      <c r="O13" s="258"/>
      <c r="P13" s="6"/>
      <c r="Q13" s="189">
        <v>8</v>
      </c>
      <c r="R13" s="245"/>
      <c r="S13" s="246"/>
      <c r="T13" s="247"/>
    </row>
    <row r="14" spans="1:23" ht="18.75" x14ac:dyDescent="0.3">
      <c r="A14" s="187"/>
      <c r="B14" s="7" t="s">
        <v>14</v>
      </c>
      <c r="C14" s="7"/>
      <c r="F14" s="189">
        <v>9</v>
      </c>
      <c r="G14" s="203"/>
      <c r="H14" s="204"/>
      <c r="I14" s="205"/>
      <c r="K14" s="261">
        <v>9</v>
      </c>
      <c r="L14" s="259"/>
      <c r="M14" s="191"/>
      <c r="N14" s="260"/>
      <c r="O14" s="258"/>
      <c r="Q14" s="189">
        <v>8</v>
      </c>
      <c r="R14" s="190"/>
      <c r="S14" s="191"/>
      <c r="T14" s="191"/>
    </row>
    <row r="15" spans="1:23" x14ac:dyDescent="0.25">
      <c r="A15" s="186">
        <v>1</v>
      </c>
      <c r="B15" s="10"/>
      <c r="C15" s="11"/>
      <c r="D15" s="11"/>
      <c r="F15" s="189">
        <v>10</v>
      </c>
      <c r="G15" s="190"/>
      <c r="H15" s="191"/>
      <c r="I15" s="191"/>
      <c r="K15" s="261">
        <v>10</v>
      </c>
      <c r="L15" s="249"/>
      <c r="M15" s="250"/>
      <c r="N15" s="251"/>
      <c r="O15" s="254"/>
      <c r="Q15" s="189">
        <v>10</v>
      </c>
      <c r="R15" s="190"/>
      <c r="S15" s="246"/>
      <c r="T15" s="247"/>
    </row>
    <row r="16" spans="1:23" x14ac:dyDescent="0.25">
      <c r="A16" s="269">
        <v>2</v>
      </c>
      <c r="B16" s="2"/>
      <c r="C16" s="164"/>
      <c r="D16" s="17"/>
      <c r="F16" s="189">
        <v>11</v>
      </c>
      <c r="G16" s="16"/>
      <c r="H16" s="15"/>
      <c r="I16" s="17"/>
      <c r="K16" s="261">
        <v>10</v>
      </c>
      <c r="L16" s="190"/>
      <c r="M16" s="191"/>
      <c r="N16" s="192"/>
      <c r="O16" s="253"/>
      <c r="Q16" s="189">
        <v>11</v>
      </c>
      <c r="R16" s="190"/>
      <c r="S16" s="191"/>
      <c r="T16" s="192"/>
    </row>
    <row r="17" spans="1:21" x14ac:dyDescent="0.25">
      <c r="A17" s="186">
        <v>3</v>
      </c>
      <c r="B17" s="196"/>
      <c r="C17" s="197"/>
      <c r="D17" s="198"/>
      <c r="F17" s="189">
        <v>12</v>
      </c>
      <c r="G17" s="201"/>
      <c r="H17" s="202"/>
      <c r="I17" s="248"/>
      <c r="K17" s="261">
        <v>12</v>
      </c>
      <c r="L17" s="190"/>
      <c r="M17" s="191"/>
      <c r="N17" s="191"/>
      <c r="O17" s="253"/>
      <c r="Q17" s="189">
        <v>12</v>
      </c>
      <c r="R17" s="190"/>
      <c r="S17" s="191"/>
      <c r="T17" s="192"/>
    </row>
    <row r="18" spans="1:21" x14ac:dyDescent="0.25">
      <c r="A18" s="269">
        <v>4</v>
      </c>
      <c r="B18" s="196"/>
      <c r="C18" s="197"/>
      <c r="D18" s="198"/>
      <c r="F18" s="189">
        <v>13</v>
      </c>
      <c r="G18" s="201"/>
      <c r="H18" s="202"/>
      <c r="I18" s="248"/>
      <c r="K18" s="261">
        <v>13</v>
      </c>
      <c r="L18" s="190"/>
      <c r="M18" s="191"/>
      <c r="N18" s="192"/>
      <c r="O18" s="253"/>
      <c r="Q18" s="189">
        <v>13</v>
      </c>
      <c r="R18" s="201"/>
      <c r="S18" s="202"/>
      <c r="T18" s="202"/>
    </row>
    <row r="19" spans="1:21" x14ac:dyDescent="0.25">
      <c r="A19" s="186">
        <v>5</v>
      </c>
      <c r="B19" s="161"/>
      <c r="C19" s="160"/>
      <c r="D19" s="162"/>
      <c r="F19" s="189">
        <v>14</v>
      </c>
      <c r="G19" s="16"/>
      <c r="H19" s="15"/>
      <c r="I19" s="17"/>
      <c r="K19" s="261">
        <v>14</v>
      </c>
      <c r="L19" s="190"/>
      <c r="M19" s="202"/>
      <c r="N19" s="202"/>
      <c r="O19" s="252"/>
      <c r="Q19" s="189">
        <v>14</v>
      </c>
      <c r="R19" s="245"/>
      <c r="S19" s="246"/>
      <c r="T19" s="247"/>
    </row>
    <row r="20" spans="1:21" x14ac:dyDescent="0.25">
      <c r="A20" s="186">
        <v>6</v>
      </c>
      <c r="B20" s="163"/>
      <c r="C20" s="191"/>
      <c r="D20" s="192"/>
      <c r="F20" s="189">
        <v>15</v>
      </c>
      <c r="G20" s="203"/>
      <c r="H20" s="204"/>
      <c r="I20" s="205"/>
      <c r="K20" s="261">
        <v>14</v>
      </c>
      <c r="L20" s="249"/>
      <c r="M20" s="250"/>
      <c r="N20" s="251"/>
      <c r="O20" s="254"/>
      <c r="Q20" s="189">
        <v>14</v>
      </c>
      <c r="R20" s="245"/>
      <c r="S20" s="191"/>
      <c r="T20" s="192"/>
    </row>
    <row r="21" spans="1:21" x14ac:dyDescent="0.25">
      <c r="A21" s="269">
        <v>7</v>
      </c>
      <c r="B21" s="161"/>
      <c r="C21" s="160"/>
      <c r="D21" s="162"/>
      <c r="F21" s="189">
        <v>16</v>
      </c>
      <c r="G21" s="190"/>
      <c r="H21" s="202"/>
      <c r="I21" s="202"/>
      <c r="K21" s="261">
        <v>16</v>
      </c>
      <c r="L21" s="245"/>
      <c r="M21" s="246"/>
      <c r="N21" s="247"/>
      <c r="O21" s="253"/>
      <c r="Q21" s="189">
        <v>16</v>
      </c>
      <c r="R21" s="249"/>
      <c r="S21" s="250"/>
      <c r="T21" s="251"/>
    </row>
    <row r="22" spans="1:21" x14ac:dyDescent="0.25">
      <c r="A22" s="269">
        <v>7</v>
      </c>
      <c r="B22" s="16"/>
      <c r="C22" s="197"/>
      <c r="D22" s="197"/>
      <c r="F22" s="189">
        <v>17</v>
      </c>
      <c r="G22" s="201"/>
      <c r="H22" s="202"/>
      <c r="I22" s="202"/>
      <c r="K22" s="261">
        <v>17</v>
      </c>
      <c r="L22" s="190"/>
      <c r="M22" s="191"/>
      <c r="N22" s="192"/>
      <c r="O22" s="253"/>
      <c r="Q22" s="189">
        <v>16</v>
      </c>
      <c r="R22" s="190"/>
      <c r="S22" s="202"/>
      <c r="T22" s="248"/>
    </row>
    <row r="23" spans="1:21" x14ac:dyDescent="0.25">
      <c r="A23" s="186">
        <v>7</v>
      </c>
      <c r="B23" s="16"/>
      <c r="C23" s="15"/>
      <c r="D23" s="17"/>
      <c r="F23" s="189">
        <v>18</v>
      </c>
      <c r="G23" s="190"/>
      <c r="H23" s="202"/>
      <c r="I23" s="248"/>
      <c r="K23" s="261">
        <v>17</v>
      </c>
      <c r="L23" s="190"/>
      <c r="M23" s="202"/>
      <c r="N23" s="248"/>
      <c r="O23" s="252"/>
      <c r="Q23" s="189">
        <v>16</v>
      </c>
      <c r="R23" s="249"/>
      <c r="S23" s="250"/>
      <c r="T23" s="251"/>
    </row>
    <row r="24" spans="1:21" x14ac:dyDescent="0.25">
      <c r="A24" s="186">
        <v>10</v>
      </c>
      <c r="B24" s="161"/>
      <c r="C24" s="160"/>
      <c r="D24" s="162"/>
      <c r="F24" s="189">
        <v>19</v>
      </c>
      <c r="G24" s="16"/>
      <c r="H24" s="15"/>
      <c r="I24" s="17"/>
      <c r="K24" s="261">
        <v>19</v>
      </c>
      <c r="L24" s="249"/>
      <c r="M24" s="250"/>
      <c r="N24" s="251"/>
      <c r="O24" s="254"/>
      <c r="Q24" s="189">
        <v>16</v>
      </c>
      <c r="R24" s="190"/>
      <c r="S24" s="202"/>
      <c r="T24" s="202"/>
    </row>
    <row r="25" spans="1:21" x14ac:dyDescent="0.25">
      <c r="A25" s="186">
        <v>10</v>
      </c>
      <c r="B25" s="161"/>
      <c r="C25" s="160"/>
      <c r="D25" s="162"/>
      <c r="F25" s="189">
        <v>20</v>
      </c>
      <c r="G25" s="249"/>
      <c r="H25" s="250"/>
      <c r="I25" s="251"/>
      <c r="K25" s="261">
        <v>20</v>
      </c>
      <c r="L25" s="190"/>
      <c r="M25" s="256"/>
      <c r="N25" s="257"/>
      <c r="O25" s="255"/>
      <c r="Q25" s="189">
        <v>16</v>
      </c>
      <c r="R25" s="249"/>
      <c r="S25" s="250"/>
      <c r="T25" s="251"/>
      <c r="U25" s="2"/>
    </row>
    <row r="26" spans="1:21" x14ac:dyDescent="0.25">
      <c r="A26" s="186">
        <v>10</v>
      </c>
      <c r="B26" s="161"/>
      <c r="C26" s="191"/>
      <c r="D26" s="191"/>
      <c r="F26" s="189">
        <v>21</v>
      </c>
      <c r="G26" s="190"/>
      <c r="H26" s="202"/>
      <c r="I26" s="202"/>
      <c r="K26" s="261">
        <v>21</v>
      </c>
      <c r="L26" s="190"/>
      <c r="M26" s="191"/>
      <c r="N26" s="192"/>
      <c r="O26" s="253"/>
      <c r="Q26" s="189">
        <v>16</v>
      </c>
      <c r="R26" s="190"/>
      <c r="S26" s="202"/>
      <c r="T26" s="248"/>
      <c r="U26" s="2"/>
    </row>
    <row r="27" spans="1:21" x14ac:dyDescent="0.25">
      <c r="B27" s="2"/>
      <c r="C27" s="191"/>
      <c r="D27" s="191"/>
      <c r="F27" s="189">
        <v>22</v>
      </c>
      <c r="G27" s="16"/>
      <c r="H27" s="165"/>
      <c r="I27" s="166"/>
      <c r="K27" s="261">
        <v>21</v>
      </c>
      <c r="L27" s="190"/>
      <c r="M27" s="202"/>
      <c r="N27" s="202"/>
      <c r="O27" s="252"/>
      <c r="Q27" s="189">
        <v>22</v>
      </c>
      <c r="R27" s="190"/>
      <c r="S27" s="202"/>
      <c r="T27" s="248"/>
      <c r="U27" s="2"/>
    </row>
    <row r="28" spans="1:21" x14ac:dyDescent="0.25">
      <c r="B28" s="351"/>
      <c r="C28" s="191"/>
      <c r="D28" s="191"/>
      <c r="F28" s="189">
        <v>23</v>
      </c>
      <c r="G28" s="196"/>
      <c r="H28" s="204"/>
      <c r="I28" s="205"/>
      <c r="K28" s="261">
        <v>23</v>
      </c>
      <c r="L28" s="249"/>
      <c r="M28" s="191"/>
      <c r="N28" s="192"/>
      <c r="O28" s="253"/>
      <c r="Q28" s="189">
        <v>22</v>
      </c>
      <c r="R28" s="190"/>
      <c r="S28" s="202"/>
      <c r="T28" s="202"/>
      <c r="U28" s="2"/>
    </row>
    <row r="29" spans="1:21" x14ac:dyDescent="0.25">
      <c r="B29" s="4">
        <f>SUM(B15:B28)</f>
        <v>0</v>
      </c>
      <c r="F29" s="189">
        <v>24</v>
      </c>
      <c r="G29" s="161"/>
      <c r="H29" s="160"/>
      <c r="I29" s="162"/>
      <c r="K29" s="261">
        <v>24</v>
      </c>
      <c r="L29" s="190"/>
      <c r="M29" s="256"/>
      <c r="N29" s="257"/>
      <c r="O29" s="255"/>
      <c r="Q29" s="189">
        <v>22</v>
      </c>
      <c r="R29" s="249"/>
      <c r="S29" s="250"/>
      <c r="T29" s="251"/>
      <c r="U29" s="2"/>
    </row>
    <row r="30" spans="1:21" x14ac:dyDescent="0.25">
      <c r="B30" s="2"/>
      <c r="F30" s="189">
        <v>25</v>
      </c>
      <c r="G30" s="161"/>
      <c r="H30" s="160"/>
      <c r="I30" s="162"/>
      <c r="K30" s="261">
        <v>25</v>
      </c>
      <c r="L30" s="249"/>
      <c r="M30" s="250"/>
      <c r="N30" s="251"/>
      <c r="O30" s="254"/>
      <c r="Q30" s="189">
        <v>22</v>
      </c>
      <c r="R30" s="190"/>
      <c r="S30" s="256"/>
      <c r="T30" s="257"/>
      <c r="U30" s="2"/>
    </row>
    <row r="31" spans="1:21" x14ac:dyDescent="0.25">
      <c r="B31" s="2"/>
      <c r="F31" s="189">
        <v>26</v>
      </c>
      <c r="G31" s="161"/>
      <c r="H31" s="160"/>
      <c r="I31" s="162"/>
      <c r="K31" s="261">
        <v>26</v>
      </c>
      <c r="L31" s="190"/>
      <c r="M31" s="191"/>
      <c r="N31" s="192"/>
      <c r="O31" s="253"/>
      <c r="Q31" s="189">
        <v>22</v>
      </c>
      <c r="R31" s="190"/>
      <c r="S31" s="256"/>
      <c r="T31" s="257"/>
      <c r="U31" s="2"/>
    </row>
    <row r="32" spans="1:21" x14ac:dyDescent="0.25">
      <c r="B32" s="2"/>
      <c r="F32" s="189">
        <v>27</v>
      </c>
      <c r="G32" s="206"/>
      <c r="H32" s="204"/>
      <c r="I32" s="205"/>
      <c r="K32" s="261">
        <v>27</v>
      </c>
      <c r="L32" s="190"/>
      <c r="M32" s="191"/>
      <c r="N32" s="192"/>
      <c r="O32" s="253"/>
      <c r="Q32" s="189">
        <v>22</v>
      </c>
      <c r="R32" s="190"/>
      <c r="S32" s="256"/>
      <c r="T32" s="257"/>
      <c r="U32" s="2"/>
    </row>
    <row r="33" spans="2:21" x14ac:dyDescent="0.25">
      <c r="B33" s="2"/>
      <c r="F33" s="189">
        <v>28</v>
      </c>
      <c r="G33" s="161"/>
      <c r="H33" s="160"/>
      <c r="I33" s="162"/>
      <c r="K33" s="261">
        <v>28</v>
      </c>
      <c r="L33" s="190"/>
      <c r="M33" s="202"/>
      <c r="N33" s="248"/>
      <c r="O33" s="253"/>
      <c r="Q33" s="188"/>
      <c r="R33" s="2"/>
      <c r="S33" s="2"/>
      <c r="T33" s="2"/>
      <c r="U33" s="2"/>
    </row>
    <row r="34" spans="2:21" x14ac:dyDescent="0.25">
      <c r="B34" s="2"/>
      <c r="F34" s="189">
        <v>29</v>
      </c>
      <c r="G34" s="16"/>
      <c r="H34" s="165"/>
      <c r="I34" s="166"/>
      <c r="K34" s="261"/>
      <c r="L34" s="249"/>
      <c r="M34" s="250"/>
      <c r="N34" s="251"/>
      <c r="O34" s="253"/>
      <c r="Q34" s="188"/>
      <c r="R34" s="2"/>
      <c r="S34" s="2"/>
      <c r="T34" s="2"/>
      <c r="U34" s="2"/>
    </row>
    <row r="35" spans="2:21" x14ac:dyDescent="0.25">
      <c r="B35" s="2"/>
      <c r="F35" s="189">
        <v>30</v>
      </c>
      <c r="G35" s="161"/>
      <c r="H35" s="160"/>
      <c r="I35" s="162"/>
      <c r="K35" s="261"/>
      <c r="L35" s="249"/>
      <c r="M35" s="250"/>
      <c r="N35" s="251"/>
      <c r="O35" s="253"/>
      <c r="Q35" s="188"/>
      <c r="R35" s="2"/>
      <c r="S35" s="2"/>
      <c r="T35" s="2"/>
      <c r="U35" s="2"/>
    </row>
    <row r="36" spans="2:21" x14ac:dyDescent="0.25">
      <c r="B36" s="2"/>
      <c r="F36" s="189">
        <v>31</v>
      </c>
      <c r="G36" s="16"/>
      <c r="H36" s="197"/>
      <c r="I36" s="198"/>
      <c r="K36" s="186"/>
      <c r="L36" s="268">
        <f>SUM(L6:L33)</f>
        <v>0</v>
      </c>
      <c r="Q36" s="188"/>
      <c r="R36" s="2"/>
      <c r="S36" s="2"/>
      <c r="T36" s="2"/>
    </row>
    <row r="37" spans="2:21" x14ac:dyDescent="0.25">
      <c r="B37" s="2"/>
      <c r="F37" s="189">
        <v>32</v>
      </c>
      <c r="G37" s="161"/>
      <c r="H37" s="160"/>
      <c r="I37" s="162"/>
      <c r="K37" s="186"/>
      <c r="R37" s="2"/>
      <c r="S37" s="2"/>
      <c r="T37" s="2"/>
    </row>
    <row r="38" spans="2:21" x14ac:dyDescent="0.25">
      <c r="B38" s="2"/>
      <c r="F38" s="189">
        <v>33</v>
      </c>
      <c r="G38" s="196"/>
      <c r="H38" s="204"/>
      <c r="I38" s="205"/>
      <c r="K38" s="186"/>
      <c r="R38" s="2"/>
      <c r="S38" s="2"/>
      <c r="T38" s="2"/>
    </row>
    <row r="39" spans="2:21" x14ac:dyDescent="0.25">
      <c r="B39" s="2"/>
      <c r="F39" s="189">
        <v>34</v>
      </c>
      <c r="G39" s="196"/>
      <c r="H39" s="197"/>
      <c r="I39" s="198"/>
      <c r="K39" s="186"/>
      <c r="R39" s="2"/>
      <c r="S39" s="2"/>
      <c r="T39" s="2"/>
    </row>
    <row r="40" spans="2:21" x14ac:dyDescent="0.25">
      <c r="F40" s="189">
        <v>35</v>
      </c>
      <c r="G40" s="196"/>
      <c r="H40" s="197"/>
      <c r="I40" s="198"/>
      <c r="K40" s="186"/>
      <c r="R40" s="2"/>
      <c r="S40" s="2"/>
      <c r="T40" s="2"/>
    </row>
    <row r="41" spans="2:21" x14ac:dyDescent="0.25">
      <c r="F41" s="186"/>
    </row>
    <row r="42" spans="2:21" x14ac:dyDescent="0.25">
      <c r="F42" s="186"/>
    </row>
    <row r="43" spans="2:21" x14ac:dyDescent="0.25">
      <c r="F43" s="186"/>
    </row>
    <row r="44" spans="2:21" x14ac:dyDescent="0.25">
      <c r="F44" s="186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21">
      <colorScale>
        <cfvo type="min"/>
        <cfvo type="max"/>
        <color rgb="FFFFEF9C"/>
        <color rgb="FF63BE7B"/>
      </colorScale>
    </cfRule>
  </conditionalFormatting>
  <conditionalFormatting sqref="B15:B26">
    <cfRule type="colorScale" priority="1718">
      <colorScale>
        <cfvo type="min"/>
        <cfvo type="max"/>
        <color rgb="FFFCFCFF"/>
        <color rgb="FFF8696B"/>
      </colorScale>
    </cfRule>
  </conditionalFormatting>
  <conditionalFormatting sqref="R6:R32">
    <cfRule type="colorScale" priority="1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2183">
      <colorScale>
        <cfvo type="min"/>
        <cfvo type="max"/>
        <color rgb="FFFFEF9C"/>
        <color rgb="FF63BE7B"/>
      </colorScale>
    </cfRule>
  </conditionalFormatting>
  <conditionalFormatting sqref="L6:L35">
    <cfRule type="colorScale" priority="2190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219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1FF-E452-470D-9009-86A8ED690EE1}">
  <sheetPr>
    <tabColor theme="7" tint="-0.249977111117893"/>
  </sheetPr>
  <dimension ref="A1:O23"/>
  <sheetViews>
    <sheetView workbookViewId="0">
      <selection activeCell="H11" sqref="H11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185</v>
      </c>
    </row>
    <row r="2" spans="1:15" x14ac:dyDescent="0.25">
      <c r="B2" t="s">
        <v>184</v>
      </c>
      <c r="D2" t="s">
        <v>184</v>
      </c>
      <c r="I2" s="273" t="str">
        <f>PLANTILLA!C4</f>
        <v>Jordi Ricart</v>
      </c>
      <c r="M2" s="272" t="str">
        <f>PLANTILLA!B4</f>
        <v>POR</v>
      </c>
      <c r="N2" s="272" t="str">
        <f>PLANTILLA!C4</f>
        <v>Jordi Ricart</v>
      </c>
      <c r="O2" s="272">
        <f>PLANTILLA!R4</f>
        <v>4860</v>
      </c>
    </row>
    <row r="3" spans="1:15" x14ac:dyDescent="0.25">
      <c r="A3" t="s">
        <v>55</v>
      </c>
      <c r="B3" t="s">
        <v>182</v>
      </c>
      <c r="C3" t="s">
        <v>182</v>
      </c>
      <c r="D3" t="s">
        <v>182</v>
      </c>
      <c r="E3" t="s">
        <v>55</v>
      </c>
      <c r="M3" t="e">
        <f>PLANTILLA!#REF!</f>
        <v>#REF!</v>
      </c>
      <c r="N3" t="e">
        <f>PLANTILLA!#REF!</f>
        <v>#REF!</v>
      </c>
      <c r="O3" t="e">
        <f>PLANTILLA!#REF!</f>
        <v>#REF!</v>
      </c>
    </row>
    <row r="4" spans="1:15" x14ac:dyDescent="0.25">
      <c r="B4" t="s">
        <v>183</v>
      </c>
      <c r="C4" t="s">
        <v>183</v>
      </c>
      <c r="D4" t="s">
        <v>183</v>
      </c>
      <c r="H4" s="267" t="str">
        <f>PLANTILLA!C11</f>
        <v>Juan Roca</v>
      </c>
      <c r="J4" s="267" t="e">
        <f>PLANTILLA!#REF!</f>
        <v>#REF!</v>
      </c>
      <c r="M4" t="str">
        <f>PLANTILLA!B6</f>
        <v>LAT</v>
      </c>
      <c r="N4" t="str">
        <f>PLANTILLA!C6</f>
        <v>Antero Lombo</v>
      </c>
      <c r="O4">
        <f>PLANTILLA!R6</f>
        <v>950</v>
      </c>
    </row>
    <row r="5" spans="1:15" x14ac:dyDescent="0.25">
      <c r="M5" t="str">
        <f>PLANTILLA!B9</f>
        <v>CEN</v>
      </c>
      <c r="N5" t="str">
        <f>PLANTILLA!C9</f>
        <v>Juan Carlos Morata</v>
      </c>
      <c r="O5">
        <f>PLANTILLA!R9</f>
        <v>690</v>
      </c>
    </row>
    <row r="6" spans="1:15" x14ac:dyDescent="0.25">
      <c r="G6" s="266" t="str">
        <f>PLANTILLA!C20</f>
        <v>Hemmu Ramchi</v>
      </c>
      <c r="H6" s="266" t="str">
        <f>PLANTILLA!C14</f>
        <v>Julian Blanco</v>
      </c>
      <c r="I6" s="266" t="str">
        <f>PLANTILLA!C12</f>
        <v>Mauro Ascariz</v>
      </c>
      <c r="J6" s="266" t="str">
        <f>PLANTILLA!C13</f>
        <v>Calogero Coluccio</v>
      </c>
      <c r="K6" s="266" t="str">
        <f>PLANTILLA!C18</f>
        <v>Fernan de Caranza</v>
      </c>
      <c r="M6" t="e">
        <f>PLANTILLA!#REF!</f>
        <v>#REF!</v>
      </c>
      <c r="N6" t="e">
        <f>PLANTILLA!#REF!</f>
        <v>#REF!</v>
      </c>
      <c r="O6" t="e">
        <f>PLANTILLA!#REF!</f>
        <v>#REF!</v>
      </c>
    </row>
    <row r="7" spans="1:15" x14ac:dyDescent="0.25">
      <c r="M7" s="274" t="str">
        <f>PLANTILLA!B11</f>
        <v>MED</v>
      </c>
      <c r="N7" s="274" t="str">
        <f>PLANTILLA!C11</f>
        <v>Juan Roca</v>
      </c>
      <c r="O7" s="274">
        <f>PLANTILLA!R11</f>
        <v>920</v>
      </c>
    </row>
    <row r="8" spans="1:15" x14ac:dyDescent="0.25">
      <c r="H8" s="277" t="str">
        <f>PLANTILLA!C22</f>
        <v>Albert Millau</v>
      </c>
      <c r="I8" s="277" t="str">
        <f>PLANTILLA!C23</f>
        <v>Pablo Carbo</v>
      </c>
      <c r="J8" s="277" t="e">
        <f>PLANTILLA!#REF!</f>
        <v>#REF!</v>
      </c>
      <c r="M8" s="275" t="str">
        <f>PLANTILLA!B12</f>
        <v>MED</v>
      </c>
      <c r="N8" s="275" t="str">
        <f>PLANTILLA!C12</f>
        <v>Mauro Ascariz</v>
      </c>
      <c r="O8" s="275">
        <f>PLANTILLA!R12</f>
        <v>1170</v>
      </c>
    </row>
    <row r="9" spans="1:15" x14ac:dyDescent="0.25">
      <c r="M9" s="274" t="e">
        <f>PLANTILLA!#REF!</f>
        <v>#REF!</v>
      </c>
      <c r="N9" s="274" t="e">
        <f>PLANTILLA!#REF!</f>
        <v>#REF!</v>
      </c>
      <c r="O9" s="274" t="e">
        <f>PLANTILLA!#REF!</f>
        <v>#REF!</v>
      </c>
    </row>
    <row r="10" spans="1:15" x14ac:dyDescent="0.25">
      <c r="M10" s="275" t="str">
        <f>PLANTILLA!B13</f>
        <v>MED</v>
      </c>
      <c r="N10" s="275" t="str">
        <f>PLANTILLA!C13</f>
        <v>Calogero Coluccio</v>
      </c>
      <c r="O10" s="275">
        <f>PLANTILLA!R13</f>
        <v>1410</v>
      </c>
    </row>
    <row r="11" spans="1:15" x14ac:dyDescent="0.25">
      <c r="M11" s="275" t="str">
        <f>PLANTILLA!B14</f>
        <v>MED</v>
      </c>
      <c r="N11" s="275" t="str">
        <f>PLANTILLA!C14</f>
        <v>Julian Blanco</v>
      </c>
      <c r="O11" s="275">
        <f>PLANTILLA!R14</f>
        <v>950</v>
      </c>
    </row>
    <row r="12" spans="1:15" x14ac:dyDescent="0.25">
      <c r="M12" s="275" t="str">
        <f>PLANTILLA!B18</f>
        <v>EXT</v>
      </c>
      <c r="N12" s="275" t="str">
        <f>PLANTILLA!C18</f>
        <v>Fernan de Caranza</v>
      </c>
      <c r="O12" s="275">
        <f>PLANTILLA!R18</f>
        <v>1400</v>
      </c>
    </row>
    <row r="13" spans="1:15" x14ac:dyDescent="0.25">
      <c r="M13" s="275" t="str">
        <f>PLANTILLA!B20</f>
        <v>EXT</v>
      </c>
      <c r="N13" s="275" t="str">
        <f>PLANTILLA!C20</f>
        <v>Hemmu Ramchi</v>
      </c>
      <c r="O13" s="275">
        <f>PLANTILLA!R20</f>
        <v>1950</v>
      </c>
    </row>
    <row r="14" spans="1:15" x14ac:dyDescent="0.25">
      <c r="M14" t="str">
        <f>PLANTILLA!B21</f>
        <v>DAV</v>
      </c>
      <c r="N14" t="str">
        <f>PLANTILLA!C21</f>
        <v>Marc Costa</v>
      </c>
      <c r="O14">
        <f>PLANTILLA!R21</f>
        <v>1510</v>
      </c>
    </row>
    <row r="15" spans="1:15" x14ac:dyDescent="0.25">
      <c r="M15" s="276" t="str">
        <f>PLANTILLA!B22</f>
        <v>DAV</v>
      </c>
      <c r="N15" s="276" t="str">
        <f>PLANTILLA!C22</f>
        <v>Albert Millau</v>
      </c>
      <c r="O15" s="276">
        <f>PLANTILLA!R22</f>
        <v>1270</v>
      </c>
    </row>
    <row r="16" spans="1:15" x14ac:dyDescent="0.25">
      <c r="M16" s="276" t="str">
        <f>PLANTILLA!B23</f>
        <v>DAV</v>
      </c>
      <c r="N16" s="276" t="str">
        <f>PLANTILLA!C23</f>
        <v>Pablo Carbo</v>
      </c>
      <c r="O16" s="276">
        <f>PLANTILLA!R23</f>
        <v>100</v>
      </c>
    </row>
    <row r="17" spans="13:15" x14ac:dyDescent="0.25">
      <c r="M17" t="e">
        <f>PLANTILLA!#REF!</f>
        <v>#REF!</v>
      </c>
      <c r="N17" t="e">
        <f>PLANTILLA!#REF!</f>
        <v>#REF!</v>
      </c>
      <c r="O17" t="e">
        <f>PLANTILLA!#REF!</f>
        <v>#REF!</v>
      </c>
    </row>
    <row r="18" spans="13:15" x14ac:dyDescent="0.25">
      <c r="M18" s="276" t="e">
        <f>PLANTILLA!#REF!</f>
        <v>#REF!</v>
      </c>
      <c r="N18" s="276" t="e">
        <f>PLANTILLA!#REF!</f>
        <v>#REF!</v>
      </c>
      <c r="O18" s="276" t="e">
        <f>PLANTILLA!#REF!</f>
        <v>#REF!</v>
      </c>
    </row>
    <row r="19" spans="13:15" x14ac:dyDescent="0.25">
      <c r="M19" t="e">
        <f>PLANTILLA!#REF!</f>
        <v>#REF!</v>
      </c>
      <c r="N19" t="e">
        <f>PLANTILLA!#REF!</f>
        <v>#REF!</v>
      </c>
      <c r="O19" t="e">
        <f>PLANTILLA!#REF!</f>
        <v>#REF!</v>
      </c>
    </row>
    <row r="20" spans="13:15" x14ac:dyDescent="0.25">
      <c r="M20" t="e">
        <f>PLANTILLA!#REF!</f>
        <v>#REF!</v>
      </c>
      <c r="N20" t="e">
        <f>PLANTILLA!#REF!</f>
        <v>#REF!</v>
      </c>
      <c r="O20" t="e">
        <f>PLANTILLA!#REF!</f>
        <v>#REF!</v>
      </c>
    </row>
    <row r="21" spans="13:15" x14ac:dyDescent="0.25">
      <c r="M21" t="e">
        <f>PLANTILLA!#REF!</f>
        <v>#REF!</v>
      </c>
      <c r="N21" t="e">
        <f>PLANTILLA!#REF!</f>
        <v>#REF!</v>
      </c>
      <c r="O21" t="e">
        <f>PLANTILLA!#REF!</f>
        <v>#REF!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EE5-2D65-415E-A614-EA6553C0A3A3}">
  <sheetPr>
    <tabColor theme="7" tint="-0.249977111117893"/>
  </sheetPr>
  <dimension ref="A1:O18"/>
  <sheetViews>
    <sheetView workbookViewId="0">
      <selection activeCell="H15" sqref="H15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185</v>
      </c>
    </row>
    <row r="2" spans="1:15" x14ac:dyDescent="0.25">
      <c r="B2" t="s">
        <v>184</v>
      </c>
      <c r="E2" t="s">
        <v>187</v>
      </c>
      <c r="I2" s="273" t="str">
        <f>PLANTILLA!C4</f>
        <v>Jordi Ricart</v>
      </c>
      <c r="M2" s="272" t="str">
        <f>PLANTILLA!B4</f>
        <v>POR</v>
      </c>
      <c r="N2" s="272" t="str">
        <f>PLANTILLA!C4</f>
        <v>Jordi Ricart</v>
      </c>
      <c r="O2" s="272">
        <f>PLANTILLA!R4</f>
        <v>4860</v>
      </c>
    </row>
    <row r="3" spans="1:15" x14ac:dyDescent="0.25">
      <c r="A3" t="s">
        <v>55</v>
      </c>
      <c r="B3" t="s">
        <v>182</v>
      </c>
      <c r="C3" t="s">
        <v>182</v>
      </c>
      <c r="D3" t="s">
        <v>173</v>
      </c>
      <c r="E3" t="s">
        <v>54</v>
      </c>
      <c r="M3" t="e">
        <f>PLANTILLA!#REF!</f>
        <v>#REF!</v>
      </c>
      <c r="N3" t="e">
        <f>PLANTILLA!#REF!</f>
        <v>#REF!</v>
      </c>
      <c r="O3" t="e">
        <f>PLANTILLA!#REF!</f>
        <v>#REF!</v>
      </c>
    </row>
    <row r="4" spans="1:15" x14ac:dyDescent="0.25">
      <c r="B4" t="s">
        <v>183</v>
      </c>
      <c r="C4" t="s">
        <v>183</v>
      </c>
      <c r="D4" t="s">
        <v>186</v>
      </c>
      <c r="H4" s="267" t="str">
        <f>PLANTILLA!C11</f>
        <v>Juan Roca</v>
      </c>
      <c r="J4" s="278"/>
      <c r="K4" s="267" t="str">
        <f>PLANTILLA!C20</f>
        <v>Hemmu Ramchi</v>
      </c>
      <c r="M4" t="str">
        <f>PLANTILLA!B6</f>
        <v>LAT</v>
      </c>
      <c r="N4" t="str">
        <f>PLANTILLA!C6</f>
        <v>Antero Lombo</v>
      </c>
      <c r="O4">
        <f>PLANTILLA!R6</f>
        <v>950</v>
      </c>
    </row>
    <row r="5" spans="1:15" x14ac:dyDescent="0.25">
      <c r="M5" t="str">
        <f>PLANTILLA!B9</f>
        <v>CEN</v>
      </c>
      <c r="N5" t="str">
        <f>PLANTILLA!C9</f>
        <v>Juan Carlos Morata</v>
      </c>
      <c r="O5">
        <f>PLANTILLA!R9</f>
        <v>690</v>
      </c>
    </row>
    <row r="6" spans="1:15" x14ac:dyDescent="0.25">
      <c r="G6" s="266" t="e">
        <f>PLANTILLA!#REF!</f>
        <v>#REF!</v>
      </c>
      <c r="H6" s="266" t="str">
        <f>PLANTILLA!C14</f>
        <v>Julian Blanco</v>
      </c>
      <c r="I6" s="266" t="str">
        <f>PLANTILLA!C12</f>
        <v>Mauro Ascariz</v>
      </c>
      <c r="J6" s="266" t="str">
        <f>PLANTILLA!C13</f>
        <v>Calogero Coluccio</v>
      </c>
      <c r="K6" s="266" t="str">
        <f>PLANTILLA!C18</f>
        <v>Fernan de Caranza</v>
      </c>
      <c r="M6" t="e">
        <f>PLANTILLA!#REF!</f>
        <v>#REF!</v>
      </c>
      <c r="N6" t="e">
        <f>PLANTILLA!#REF!</f>
        <v>#REF!</v>
      </c>
      <c r="O6" t="e">
        <f>PLANTILLA!#REF!</f>
        <v>#REF!</v>
      </c>
    </row>
    <row r="7" spans="1:15" x14ac:dyDescent="0.25">
      <c r="M7" s="279" t="str">
        <f>PLANTILLA!B11</f>
        <v>MED</v>
      </c>
      <c r="N7" s="279" t="str">
        <f>PLANTILLA!C11</f>
        <v>Juan Roca</v>
      </c>
      <c r="O7" s="279">
        <f>PLANTILLA!R11</f>
        <v>920</v>
      </c>
    </row>
    <row r="8" spans="1:15" x14ac:dyDescent="0.25">
      <c r="H8" s="277" t="e">
        <f>PLANTILLA!#REF!</f>
        <v>#REF!</v>
      </c>
      <c r="I8" s="277" t="str">
        <f>PLANTILLA!C23</f>
        <v>Pablo Carbo</v>
      </c>
      <c r="J8" s="277" t="str">
        <f>PLANTILLA!C22</f>
        <v>Albert Millau</v>
      </c>
      <c r="M8" s="275" t="str">
        <f>PLANTILLA!B12</f>
        <v>MED</v>
      </c>
      <c r="N8" s="275" t="str">
        <f>PLANTILLA!C12</f>
        <v>Mauro Ascariz</v>
      </c>
      <c r="O8" s="275">
        <f>PLANTILLA!R12</f>
        <v>1170</v>
      </c>
    </row>
    <row r="9" spans="1:15" x14ac:dyDescent="0.25">
      <c r="M9" s="275" t="e">
        <f>PLANTILLA!#REF!</f>
        <v>#REF!</v>
      </c>
      <c r="N9" s="275" t="e">
        <f>PLANTILLA!#REF!</f>
        <v>#REF!</v>
      </c>
      <c r="O9" s="275" t="e">
        <f>PLANTILLA!#REF!</f>
        <v>#REF!</v>
      </c>
    </row>
    <row r="10" spans="1:15" x14ac:dyDescent="0.25">
      <c r="M10" s="275" t="str">
        <f>PLANTILLA!B13</f>
        <v>MED</v>
      </c>
      <c r="N10" s="275" t="str">
        <f>PLANTILLA!C13</f>
        <v>Calogero Coluccio</v>
      </c>
      <c r="O10" s="275">
        <f>PLANTILLA!R13</f>
        <v>1410</v>
      </c>
    </row>
    <row r="11" spans="1:15" x14ac:dyDescent="0.25">
      <c r="M11" s="275" t="str">
        <f>PLANTILLA!B14</f>
        <v>MED</v>
      </c>
      <c r="N11" s="275" t="str">
        <f>PLANTILLA!C14</f>
        <v>Julian Blanco</v>
      </c>
      <c r="O11" s="275">
        <f>PLANTILLA!R14</f>
        <v>950</v>
      </c>
    </row>
    <row r="12" spans="1:15" x14ac:dyDescent="0.25">
      <c r="M12" s="275" t="str">
        <f>PLANTILLA!B18</f>
        <v>EXT</v>
      </c>
      <c r="N12" s="275" t="str">
        <f>PLANTILLA!C18</f>
        <v>Fernan de Caranza</v>
      </c>
      <c r="O12" s="275">
        <f>PLANTILLA!R18</f>
        <v>1400</v>
      </c>
    </row>
    <row r="13" spans="1:15" x14ac:dyDescent="0.25">
      <c r="M13" s="274" t="str">
        <f>PLANTILLA!B20</f>
        <v>EXT</v>
      </c>
      <c r="N13" s="274" t="str">
        <f>PLANTILLA!C20</f>
        <v>Hemmu Ramchi</v>
      </c>
      <c r="O13" s="274">
        <f>PLANTILLA!R20</f>
        <v>1950</v>
      </c>
    </row>
    <row r="14" spans="1:15" x14ac:dyDescent="0.25">
      <c r="M14" t="str">
        <f>PLANTILLA!B21</f>
        <v>DAV</v>
      </c>
      <c r="N14" t="str">
        <f>PLANTILLA!C21</f>
        <v>Marc Costa</v>
      </c>
      <c r="O14">
        <f>PLANTILLA!R21</f>
        <v>1510</v>
      </c>
    </row>
    <row r="15" spans="1:15" x14ac:dyDescent="0.25">
      <c r="M15" s="276" t="str">
        <f>PLANTILLA!B22</f>
        <v>DAV</v>
      </c>
      <c r="N15" s="276" t="str">
        <f>PLANTILLA!C22</f>
        <v>Albert Millau</v>
      </c>
      <c r="O15" s="276">
        <f>PLANTILLA!R22</f>
        <v>1270</v>
      </c>
    </row>
    <row r="16" spans="1:15" x14ac:dyDescent="0.25">
      <c r="M16" s="276" t="str">
        <f>PLANTILLA!B23</f>
        <v>DAV</v>
      </c>
      <c r="N16" s="276" t="str">
        <f>PLANTILLA!C23</f>
        <v>Pablo Carbo</v>
      </c>
      <c r="O16" s="276">
        <f>PLANTILLA!R23</f>
        <v>100</v>
      </c>
    </row>
    <row r="17" spans="13:15" x14ac:dyDescent="0.25">
      <c r="M17" t="e">
        <f>PLANTILLA!#REF!</f>
        <v>#REF!</v>
      </c>
      <c r="N17" t="e">
        <f>PLANTILLA!#REF!</f>
        <v>#REF!</v>
      </c>
      <c r="O17" t="e">
        <f>PLANTILLA!#REF!</f>
        <v>#REF!</v>
      </c>
    </row>
    <row r="18" spans="13:15" x14ac:dyDescent="0.25">
      <c r="M18" s="276" t="e">
        <f>PLANTILLA!#REF!</f>
        <v>#REF!</v>
      </c>
      <c r="N18" s="276" t="e">
        <f>PLANTILLA!#REF!</f>
        <v>#REF!</v>
      </c>
      <c r="O18" s="276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1:Y21"/>
  <sheetViews>
    <sheetView workbookViewId="0">
      <selection activeCell="J6" sqref="J6"/>
    </sheetView>
  </sheetViews>
  <sheetFormatPr baseColWidth="10" defaultRowHeight="15.75" x14ac:dyDescent="0.25"/>
  <cols>
    <col min="1" max="1" width="17.7109375" style="2" bestFit="1" customWidth="1"/>
    <col min="2" max="2" width="8.140625" bestFit="1" customWidth="1"/>
    <col min="3" max="3" width="7.5703125" bestFit="1" customWidth="1"/>
    <col min="4" max="4" width="8.140625" bestFit="1" customWidth="1"/>
    <col min="5" max="5" width="6.140625" style="288" bestFit="1" customWidth="1"/>
    <col min="6" max="6" width="7" bestFit="1" customWidth="1"/>
    <col min="7" max="7" width="6.42578125" bestFit="1" customWidth="1"/>
    <col min="8" max="8" width="7" bestFit="1" customWidth="1"/>
    <col min="9" max="9" width="6.140625" style="288" bestFit="1" customWidth="1"/>
    <col min="10" max="10" width="6.42578125" style="289" bestFit="1" customWidth="1"/>
    <col min="15" max="15" width="9.140625" bestFit="1" customWidth="1"/>
    <col min="16" max="16" width="11" bestFit="1" customWidth="1"/>
    <col min="17" max="17" width="13.42578125" bestFit="1" customWidth="1"/>
    <col min="18" max="18" width="10.140625" bestFit="1" customWidth="1"/>
    <col min="19" max="19" width="8.42578125" bestFit="1" customWidth="1"/>
    <col min="21" max="21" width="4.85546875" bestFit="1" customWidth="1"/>
    <col min="22" max="24" width="5.7109375" bestFit="1" customWidth="1"/>
    <col min="25" max="25" width="4.85546875" bestFit="1" customWidth="1"/>
  </cols>
  <sheetData>
    <row r="1" spans="1:25" x14ac:dyDescent="0.25">
      <c r="A1" s="18" t="s">
        <v>188</v>
      </c>
    </row>
    <row r="2" spans="1:25" ht="15" x14ac:dyDescent="0.25">
      <c r="A2" s="303" t="s">
        <v>174</v>
      </c>
      <c r="B2" s="304" t="s">
        <v>161</v>
      </c>
      <c r="C2" s="304" t="s">
        <v>162</v>
      </c>
      <c r="D2" s="304" t="s">
        <v>163</v>
      </c>
      <c r="E2" s="305" t="s">
        <v>164</v>
      </c>
      <c r="F2" s="304" t="s">
        <v>165</v>
      </c>
      <c r="G2" s="304" t="s">
        <v>166</v>
      </c>
      <c r="H2" s="304" t="s">
        <v>167</v>
      </c>
      <c r="I2" s="305" t="s">
        <v>11</v>
      </c>
      <c r="J2" s="306" t="s">
        <v>181</v>
      </c>
      <c r="O2" s="2"/>
      <c r="P2" s="2"/>
      <c r="Q2" s="273" t="s">
        <v>59</v>
      </c>
      <c r="R2" s="2"/>
      <c r="S2" s="2"/>
    </row>
    <row r="3" spans="1:25" x14ac:dyDescent="0.25">
      <c r="A3" s="287" t="s">
        <v>175</v>
      </c>
      <c r="B3" s="157">
        <f>POR!V4</f>
        <v>8.5285714285714284E-2</v>
      </c>
      <c r="C3" s="157">
        <f>POR!W4</f>
        <v>0.12371428571428571</v>
      </c>
      <c r="D3" s="157">
        <f>POR!X4</f>
        <v>8.5285714285714284E-2</v>
      </c>
      <c r="E3" s="296"/>
      <c r="F3" s="308"/>
      <c r="G3" s="308"/>
      <c r="H3" s="308"/>
      <c r="I3" s="302">
        <f>(B3*0.257+C3*0.36+D3*0.257)/0.874</f>
        <v>0.10111441647597254</v>
      </c>
      <c r="J3" s="299"/>
      <c r="O3" s="2"/>
      <c r="P3" s="2"/>
      <c r="Q3" s="2"/>
      <c r="R3" s="2"/>
      <c r="S3" s="2"/>
      <c r="W3" t="s">
        <v>185</v>
      </c>
    </row>
    <row r="4" spans="1:25" x14ac:dyDescent="0.25">
      <c r="A4" s="287" t="s">
        <v>176</v>
      </c>
      <c r="B4" s="157">
        <f>DEF!S13</f>
        <v>0.36154999999999998</v>
      </c>
      <c r="C4" s="157">
        <f>DEF!T13</f>
        <v>0.82915000000000005</v>
      </c>
      <c r="D4" s="157">
        <f>DEF!U13</f>
        <v>0.33830000000000005</v>
      </c>
      <c r="E4" s="296"/>
      <c r="F4" s="308"/>
      <c r="G4" s="308"/>
      <c r="H4" s="308"/>
      <c r="I4" s="302">
        <f>(B4*0.257+C4*0.36+D4*0.257)/0.874</f>
        <v>0.54731744851258579</v>
      </c>
      <c r="J4" s="299"/>
      <c r="O4" s="2"/>
      <c r="P4" s="267" t="s">
        <v>67</v>
      </c>
      <c r="Q4" s="2"/>
      <c r="R4" s="267" t="s">
        <v>68</v>
      </c>
      <c r="S4" s="2"/>
      <c r="V4" t="s">
        <v>184</v>
      </c>
      <c r="X4" t="s">
        <v>184</v>
      </c>
    </row>
    <row r="5" spans="1:25" x14ac:dyDescent="0.25">
      <c r="A5" s="273" t="s">
        <v>177</v>
      </c>
      <c r="E5" s="297">
        <f>JUG!R12</f>
        <v>0.45342948717948717</v>
      </c>
      <c r="F5" s="308"/>
      <c r="G5" s="308"/>
      <c r="H5" s="308"/>
      <c r="I5" s="296"/>
      <c r="J5" s="299"/>
      <c r="O5" s="2"/>
      <c r="P5" s="2"/>
      <c r="Q5" s="2"/>
      <c r="R5" s="2"/>
      <c r="S5" s="2"/>
      <c r="U5" t="s">
        <v>55</v>
      </c>
      <c r="V5" t="s">
        <v>182</v>
      </c>
      <c r="W5" t="s">
        <v>182</v>
      </c>
      <c r="X5" t="s">
        <v>182</v>
      </c>
      <c r="Y5" t="s">
        <v>55</v>
      </c>
    </row>
    <row r="6" spans="1:25" x14ac:dyDescent="0.25">
      <c r="A6" s="266" t="s">
        <v>178</v>
      </c>
      <c r="E6" s="296"/>
      <c r="F6" s="310">
        <f>LAT!T10</f>
        <v>0.40150000000000002</v>
      </c>
      <c r="G6" s="310">
        <f>LAT!U10</f>
        <v>0</v>
      </c>
      <c r="H6" s="310">
        <f>LAT!V10</f>
        <v>0.40150000000000002</v>
      </c>
      <c r="I6" s="297"/>
      <c r="J6" s="300">
        <f>(F6*0.257+G6*0.36+H6*0.257)/0.874</f>
        <v>0.23612242562929064</v>
      </c>
      <c r="O6" s="266" t="s">
        <v>72</v>
      </c>
      <c r="P6" s="266" t="s">
        <v>74</v>
      </c>
      <c r="Q6" s="266" t="s">
        <v>65</v>
      </c>
      <c r="R6" s="266" t="s">
        <v>95</v>
      </c>
      <c r="S6" s="266" t="s">
        <v>69</v>
      </c>
      <c r="V6" t="s">
        <v>183</v>
      </c>
      <c r="W6" t="s">
        <v>183</v>
      </c>
      <c r="X6" t="s">
        <v>183</v>
      </c>
    </row>
    <row r="7" spans="1:25" x14ac:dyDescent="0.25">
      <c r="A7" s="266" t="s">
        <v>199</v>
      </c>
      <c r="E7" s="296"/>
      <c r="F7" s="310">
        <f>ATTLAT!T10</f>
        <v>0.32127999999999995</v>
      </c>
      <c r="G7" s="310">
        <f>ATTLAT!U10</f>
        <v>0</v>
      </c>
      <c r="H7" s="310">
        <f>ATTLAT!V10</f>
        <v>0.32127999999999995</v>
      </c>
      <c r="I7" s="297"/>
      <c r="J7" s="300">
        <f>(F7*0.257+G7*0.36+H7*0.257)/0.874</f>
        <v>0.1889449885583524</v>
      </c>
      <c r="O7" s="2"/>
      <c r="P7" s="2"/>
      <c r="Q7" s="2"/>
      <c r="R7" s="2"/>
      <c r="S7" s="2"/>
    </row>
    <row r="8" spans="1:25" x14ac:dyDescent="0.25">
      <c r="A8" s="266" t="s">
        <v>179</v>
      </c>
      <c r="E8" s="296"/>
      <c r="F8" s="310">
        <f>PAS!T10</f>
        <v>0.40804166666666652</v>
      </c>
      <c r="G8" s="310">
        <f>PAS!U10</f>
        <v>0.80658333333333332</v>
      </c>
      <c r="H8" s="310">
        <f>PAS!V10</f>
        <v>0.44270833333333326</v>
      </c>
      <c r="I8" s="296"/>
      <c r="J8" s="300">
        <f t="shared" ref="J8:J9" si="0">(F8*0.257+G8*0.36+H8*0.257)/0.874</f>
        <v>0.58239445080091523</v>
      </c>
      <c r="O8" s="2"/>
      <c r="P8" s="277" t="s">
        <v>76</v>
      </c>
      <c r="Q8" s="277" t="s">
        <v>78</v>
      </c>
      <c r="R8" s="277" t="s">
        <v>79</v>
      </c>
      <c r="S8" s="2"/>
    </row>
    <row r="9" spans="1:25" x14ac:dyDescent="0.25">
      <c r="A9" s="266" t="s">
        <v>180</v>
      </c>
      <c r="E9" s="298"/>
      <c r="F9" s="312">
        <f>ANO!T10</f>
        <v>6.9000000000000006E-2</v>
      </c>
      <c r="G9" s="312">
        <f>ANO!U10</f>
        <v>0.68199999999999994</v>
      </c>
      <c r="H9" s="312">
        <f>ANO!V10</f>
        <v>6.9000000000000006E-2</v>
      </c>
      <c r="I9" s="298"/>
      <c r="J9" s="301">
        <f t="shared" si="0"/>
        <v>0.32149427917620133</v>
      </c>
    </row>
    <row r="13" spans="1:25" x14ac:dyDescent="0.25">
      <c r="A13" s="18" t="s">
        <v>189</v>
      </c>
      <c r="O13" s="2"/>
      <c r="P13" s="2"/>
      <c r="Q13" s="273" t="s">
        <v>59</v>
      </c>
      <c r="R13" s="2"/>
      <c r="S13" s="2"/>
    </row>
    <row r="14" spans="1:25" ht="15" x14ac:dyDescent="0.25">
      <c r="A14" s="303" t="s">
        <v>174</v>
      </c>
      <c r="B14" s="304" t="s">
        <v>161</v>
      </c>
      <c r="C14" s="304" t="s">
        <v>162</v>
      </c>
      <c r="D14" s="304" t="s">
        <v>163</v>
      </c>
      <c r="E14" s="305" t="s">
        <v>164</v>
      </c>
      <c r="F14" s="304" t="s">
        <v>165</v>
      </c>
      <c r="G14" s="304" t="s">
        <v>166</v>
      </c>
      <c r="H14" s="307" t="s">
        <v>167</v>
      </c>
      <c r="I14" s="306" t="s">
        <v>11</v>
      </c>
      <c r="J14" s="306" t="s">
        <v>181</v>
      </c>
      <c r="O14" s="2"/>
      <c r="P14" s="2"/>
      <c r="Q14" s="2"/>
      <c r="R14" s="2"/>
      <c r="S14" s="2"/>
      <c r="W14" t="s">
        <v>185</v>
      </c>
    </row>
    <row r="15" spans="1:25" x14ac:dyDescent="0.25">
      <c r="A15" s="287" t="s">
        <v>175</v>
      </c>
      <c r="B15" s="157">
        <f>POR!V4</f>
        <v>8.5285714285714284E-2</v>
      </c>
      <c r="C15" s="157">
        <f>POR!W4</f>
        <v>0.12371428571428571</v>
      </c>
      <c r="D15" s="157">
        <f>POR!X4</f>
        <v>8.5285714285714284E-2</v>
      </c>
      <c r="E15" s="296"/>
      <c r="F15" s="308"/>
      <c r="G15" s="308"/>
      <c r="H15" s="309"/>
      <c r="I15" s="300">
        <f>(B15*0.257+C15*0.36+D15*0.257)/0.874</f>
        <v>0.10111441647597254</v>
      </c>
      <c r="J15" s="299"/>
      <c r="O15" s="2"/>
      <c r="P15" s="267" t="s">
        <v>67</v>
      </c>
      <c r="Q15" s="2"/>
      <c r="R15" s="278"/>
      <c r="S15" s="267" t="s">
        <v>72</v>
      </c>
      <c r="V15" t="s">
        <v>184</v>
      </c>
      <c r="Y15" t="s">
        <v>187</v>
      </c>
    </row>
    <row r="16" spans="1:25" x14ac:dyDescent="0.25">
      <c r="A16" s="287" t="s">
        <v>176</v>
      </c>
      <c r="B16" s="157">
        <f>DEF!AF13</f>
        <v>0.27379999999999999</v>
      </c>
      <c r="C16" s="157">
        <f>DEF!AG13</f>
        <v>0.73615000000000008</v>
      </c>
      <c r="D16" s="157">
        <f>DEF!AH13</f>
        <v>0.45904999999999996</v>
      </c>
      <c r="E16" s="296"/>
      <c r="F16" s="308"/>
      <c r="G16" s="308"/>
      <c r="H16" s="309"/>
      <c r="I16" s="300">
        <f>(B16*0.257+C16*0.36+D16*0.257)/0.874</f>
        <v>0.51871447368421053</v>
      </c>
      <c r="J16" s="299"/>
      <c r="O16" s="2"/>
      <c r="P16" s="2"/>
      <c r="Q16" s="2"/>
      <c r="R16" s="2"/>
      <c r="S16" s="2"/>
      <c r="U16" t="s">
        <v>55</v>
      </c>
      <c r="V16" t="s">
        <v>182</v>
      </c>
      <c r="W16" t="s">
        <v>182</v>
      </c>
      <c r="X16" t="s">
        <v>173</v>
      </c>
      <c r="Y16" t="s">
        <v>54</v>
      </c>
    </row>
    <row r="17" spans="1:24" x14ac:dyDescent="0.25">
      <c r="A17" s="273" t="s">
        <v>177</v>
      </c>
      <c r="E17" s="297">
        <f>JUG!AC12</f>
        <v>0.4103525641025641</v>
      </c>
      <c r="F17" s="308"/>
      <c r="G17" s="308"/>
      <c r="H17" s="309"/>
      <c r="I17" s="314"/>
      <c r="J17" s="299"/>
      <c r="O17" s="266" t="s">
        <v>68</v>
      </c>
      <c r="P17" s="266" t="s">
        <v>74</v>
      </c>
      <c r="Q17" s="266" t="s">
        <v>65</v>
      </c>
      <c r="R17" s="266" t="s">
        <v>95</v>
      </c>
      <c r="S17" s="266" t="s">
        <v>69</v>
      </c>
      <c r="V17" t="s">
        <v>183</v>
      </c>
      <c r="W17" t="s">
        <v>183</v>
      </c>
      <c r="X17" t="s">
        <v>186</v>
      </c>
    </row>
    <row r="18" spans="1:24" x14ac:dyDescent="0.25">
      <c r="A18" s="266" t="s">
        <v>178</v>
      </c>
      <c r="E18" s="296"/>
      <c r="F18" s="310">
        <f>LAT!AD10</f>
        <v>0.10050000000000001</v>
      </c>
      <c r="G18" s="310">
        <f>LAT!AE10</f>
        <v>0</v>
      </c>
      <c r="H18" s="311">
        <f>LAT!AF10</f>
        <v>0.79916666666666658</v>
      </c>
      <c r="I18" s="315"/>
      <c r="J18" s="300">
        <f>(F18*0.257+G18*0.36+H18*0.257)/0.874</f>
        <v>0.264547292143402</v>
      </c>
      <c r="O18" s="2"/>
      <c r="P18" s="2"/>
      <c r="Q18" s="2"/>
      <c r="R18" s="2"/>
      <c r="S18" s="2"/>
    </row>
    <row r="19" spans="1:24" x14ac:dyDescent="0.25">
      <c r="A19" s="266" t="s">
        <v>199</v>
      </c>
      <c r="E19" s="296"/>
      <c r="F19" s="310">
        <f>ATTLAT!AD10</f>
        <v>0.12864</v>
      </c>
      <c r="G19" s="310">
        <f>ATTLAT!AE10</f>
        <v>0</v>
      </c>
      <c r="H19" s="311">
        <f>ATTLAT!AF10</f>
        <v>0.57578666666666667</v>
      </c>
      <c r="I19" s="315"/>
      <c r="J19" s="300">
        <f>(F19*0.257+G19*0.36+H19*0.257)/0.874</f>
        <v>0.2071369031273837</v>
      </c>
      <c r="O19" s="2"/>
      <c r="P19" s="277" t="s">
        <v>79</v>
      </c>
      <c r="Q19" s="277" t="s">
        <v>78</v>
      </c>
      <c r="R19" s="277" t="s">
        <v>76</v>
      </c>
      <c r="S19" s="2"/>
    </row>
    <row r="20" spans="1:24" x14ac:dyDescent="0.25">
      <c r="A20" s="266" t="s">
        <v>179</v>
      </c>
      <c r="E20" s="296"/>
      <c r="F20" s="310">
        <f>PAS!AD10</f>
        <v>0.31270833333333325</v>
      </c>
      <c r="G20" s="310">
        <f>PAS!AE10</f>
        <v>0.70791666666666664</v>
      </c>
      <c r="H20" s="311">
        <f>PAS!AF10</f>
        <v>0.45504166666666668</v>
      </c>
      <c r="I20" s="314"/>
      <c r="J20" s="300">
        <f t="shared" ref="J20:J21" si="1">(F20*0.257+G20*0.36+H20*0.257)/0.874</f>
        <v>0.51734754004576655</v>
      </c>
    </row>
    <row r="21" spans="1:24" x14ac:dyDescent="0.25">
      <c r="A21" s="266" t="s">
        <v>180</v>
      </c>
      <c r="E21" s="298"/>
      <c r="F21" s="312">
        <f>ANO!AD10</f>
        <v>6.9000000000000006E-2</v>
      </c>
      <c r="G21" s="312">
        <f>ANO!AE10</f>
        <v>0.53733333333333333</v>
      </c>
      <c r="H21" s="313">
        <f>ANO!AF10</f>
        <v>0.12416666666666665</v>
      </c>
      <c r="I21" s="316"/>
      <c r="J21" s="301">
        <f t="shared" si="1"/>
        <v>0.2781279557589626</v>
      </c>
    </row>
  </sheetData>
  <conditionalFormatting sqref="F6:H9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B3:D9">
    <cfRule type="colorScale" priority="1619">
      <colorScale>
        <cfvo type="min"/>
        <cfvo type="max"/>
        <color rgb="FFFCFCFF"/>
        <color rgb="FFF8696B"/>
      </colorScale>
    </cfRule>
  </conditionalFormatting>
  <conditionalFormatting sqref="F18:H21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B15:D21">
    <cfRule type="colorScale" priority="16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A3" sqref="A3:M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265">
        <v>44333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53" t="s">
        <v>16</v>
      </c>
      <c r="B3" s="154" t="s">
        <v>17</v>
      </c>
      <c r="C3" s="154" t="s">
        <v>18</v>
      </c>
      <c r="D3" s="154" t="s">
        <v>19</v>
      </c>
      <c r="E3" s="154" t="s">
        <v>22</v>
      </c>
      <c r="F3" s="154" t="s">
        <v>27</v>
      </c>
      <c r="G3" s="154" t="s">
        <v>35</v>
      </c>
      <c r="H3" s="154" t="s">
        <v>36</v>
      </c>
      <c r="I3" s="154" t="s">
        <v>37</v>
      </c>
      <c r="J3" s="154" t="s">
        <v>38</v>
      </c>
      <c r="K3" s="154" t="s">
        <v>39</v>
      </c>
      <c r="L3" s="154" t="s">
        <v>40</v>
      </c>
      <c r="M3" s="154" t="s">
        <v>19</v>
      </c>
      <c r="N3" s="155" t="s">
        <v>93</v>
      </c>
      <c r="O3" s="156" t="s">
        <v>161</v>
      </c>
      <c r="P3" s="156" t="s">
        <v>162</v>
      </c>
      <c r="Q3" s="156" t="s">
        <v>163</v>
      </c>
      <c r="R3" s="156" t="s">
        <v>164</v>
      </c>
      <c r="S3" s="156" t="s">
        <v>165</v>
      </c>
      <c r="T3" s="156" t="s">
        <v>166</v>
      </c>
      <c r="U3" s="156" t="s">
        <v>167</v>
      </c>
      <c r="V3" s="213" t="s">
        <v>49</v>
      </c>
      <c r="W3" s="213" t="s">
        <v>49</v>
      </c>
      <c r="X3" s="213" t="s">
        <v>49</v>
      </c>
    </row>
    <row r="4" spans="1:24" x14ac:dyDescent="0.25">
      <c r="A4" t="str">
        <f>PLANTILLA!C4</f>
        <v>Jordi Ricart</v>
      </c>
      <c r="B4">
        <f>PLANTILLA!D4</f>
        <v>22</v>
      </c>
      <c r="C4" s="135">
        <f ca="1">PLANTILLA!E4</f>
        <v>3</v>
      </c>
      <c r="D4">
        <f>PLANTILLA!F4</f>
        <v>0</v>
      </c>
      <c r="E4" s="68">
        <f>PLANTILLA!I4</f>
        <v>0.63616167295954995</v>
      </c>
      <c r="F4" s="66">
        <f>PLANTILLA!N4</f>
        <v>1.5</v>
      </c>
      <c r="G4" s="66">
        <f>PLANTILLA!V4</f>
        <v>6</v>
      </c>
      <c r="H4" s="66">
        <f>PLANTILLA!W4</f>
        <v>1</v>
      </c>
      <c r="I4" s="66">
        <f>PLANTILLA!X4</f>
        <v>0</v>
      </c>
      <c r="J4" s="66">
        <f>PLANTILLA!Y4</f>
        <v>0</v>
      </c>
      <c r="K4" s="66">
        <f>PLANTILLA!Z4</f>
        <v>0</v>
      </c>
      <c r="L4" s="66">
        <f>PLANTILLA!AA4</f>
        <v>0</v>
      </c>
      <c r="M4" s="66">
        <f>PLANTILLA!AB4</f>
        <v>5</v>
      </c>
      <c r="N4" s="212">
        <f>1/7</f>
        <v>0.14285714285714285</v>
      </c>
      <c r="O4" s="157">
        <f t="shared" ref="O4:Q5" si="0">$N4*O$2</f>
        <v>8.5285714285714284E-2</v>
      </c>
      <c r="P4" s="157">
        <f t="shared" si="0"/>
        <v>0.12371428571428571</v>
      </c>
      <c r="Q4" s="157">
        <f t="shared" si="0"/>
        <v>8.5285714285714284E-2</v>
      </c>
      <c r="V4" s="158">
        <f>O4</f>
        <v>8.5285714285714284E-2</v>
      </c>
      <c r="W4" s="158">
        <f t="shared" ref="W4:X4" si="1">P4</f>
        <v>0.12371428571428571</v>
      </c>
      <c r="X4" s="158">
        <f t="shared" si="1"/>
        <v>8.5285714285714284E-2</v>
      </c>
    </row>
    <row r="5" spans="1:24" x14ac:dyDescent="0.25">
      <c r="A5" t="e">
        <f>PLANTILLA!#REF!</f>
        <v>#REF!</v>
      </c>
      <c r="B5" t="e">
        <f>PLANTILLA!#REF!</f>
        <v>#REF!</v>
      </c>
      <c r="C5" s="135" t="e">
        <f>PLANTILLA!#REF!</f>
        <v>#REF!</v>
      </c>
      <c r="D5" t="e">
        <f>PLANTILLA!#REF!</f>
        <v>#REF!</v>
      </c>
      <c r="E5" s="68" t="e">
        <f>PLANTILLA!#REF!</f>
        <v>#REF!</v>
      </c>
      <c r="F5" s="66" t="e">
        <f>PLANTILLA!#REF!</f>
        <v>#REF!</v>
      </c>
      <c r="G5" s="66" t="e">
        <f>PLANTILLA!#REF!</f>
        <v>#REF!</v>
      </c>
      <c r="H5" s="66" t="e">
        <f>PLANTILLA!#REF!</f>
        <v>#REF!</v>
      </c>
      <c r="I5" s="66" t="e">
        <f>PLANTILLA!#REF!</f>
        <v>#REF!</v>
      </c>
      <c r="J5" s="66" t="e">
        <f>PLANTILLA!#REF!</f>
        <v>#REF!</v>
      </c>
      <c r="K5" s="66" t="e">
        <f>PLANTILLA!#REF!</f>
        <v>#REF!</v>
      </c>
      <c r="L5" s="66" t="e">
        <f>PLANTILLA!#REF!</f>
        <v>#REF!</v>
      </c>
      <c r="M5" s="66" t="e">
        <f>PLANTILLA!#REF!</f>
        <v>#REF!</v>
      </c>
      <c r="N5" s="212">
        <f>1/6.5</f>
        <v>0.15384615384615385</v>
      </c>
      <c r="O5" s="157">
        <f t="shared" si="0"/>
        <v>9.1846153846153841E-2</v>
      </c>
      <c r="P5" s="157">
        <f t="shared" si="0"/>
        <v>0.13323076923076924</v>
      </c>
      <c r="Q5" s="157">
        <f t="shared" si="0"/>
        <v>9.1846153846153841E-2</v>
      </c>
      <c r="V5" s="158"/>
    </row>
    <row r="6" spans="1:24" x14ac:dyDescent="0.25">
      <c r="A6" t="str">
        <f>PLANTILLA!C6</f>
        <v>Antero Lombo</v>
      </c>
      <c r="B6">
        <f>PLANTILLA!D6</f>
        <v>31</v>
      </c>
      <c r="C6" s="135">
        <f ca="1">PLANTILLA!E6</f>
        <v>52</v>
      </c>
      <c r="D6">
        <f>PLANTILLA!F6</f>
        <v>0</v>
      </c>
      <c r="E6" s="68">
        <f>PLANTILLA!I6</f>
        <v>1.0375350005115249</v>
      </c>
      <c r="F6" s="66">
        <f>PLANTILLA!N6</f>
        <v>1.5</v>
      </c>
      <c r="G6" s="66">
        <f>PLANTILLA!V6</f>
        <v>0</v>
      </c>
      <c r="H6" s="66">
        <f>PLANTILLA!W6</f>
        <v>5</v>
      </c>
      <c r="I6" s="66">
        <f>PLANTILLA!X6</f>
        <v>5</v>
      </c>
      <c r="J6" s="66">
        <f>PLANTILLA!Y6</f>
        <v>4</v>
      </c>
      <c r="K6" s="66">
        <f>PLANTILLA!Z6</f>
        <v>5</v>
      </c>
      <c r="L6" s="66">
        <f>PLANTILLA!AA6</f>
        <v>2</v>
      </c>
      <c r="M6" s="66">
        <f>PLANTILLA!AB6</f>
        <v>4</v>
      </c>
      <c r="N6" s="68"/>
      <c r="V6" s="9"/>
    </row>
    <row r="7" spans="1:24" x14ac:dyDescent="0.25">
      <c r="A7" t="str">
        <f>PLANTILLA!C9</f>
        <v>Juan Carlos Morata</v>
      </c>
      <c r="B7">
        <f>PLANTILLA!D9</f>
        <v>18</v>
      </c>
      <c r="C7" s="135">
        <f ca="1">PLANTILLA!E9</f>
        <v>87</v>
      </c>
      <c r="D7" t="str">
        <f>PLANTILLA!F9</f>
        <v>CAB</v>
      </c>
      <c r="E7" s="68">
        <f>PLANTILLA!I9</f>
        <v>0.40137332755197491</v>
      </c>
      <c r="F7" s="66">
        <f>PLANTILLA!N9</f>
        <v>1.5</v>
      </c>
      <c r="G7" s="66">
        <f>PLANTILLA!V9</f>
        <v>0</v>
      </c>
      <c r="H7" s="66">
        <f>PLANTILLA!W9</f>
        <v>6</v>
      </c>
      <c r="I7" s="66">
        <f>PLANTILLA!X9</f>
        <v>2</v>
      </c>
      <c r="J7" s="66">
        <f>PLANTILLA!Y9</f>
        <v>2</v>
      </c>
      <c r="K7" s="66">
        <f>PLANTILLA!Z9</f>
        <v>4</v>
      </c>
      <c r="L7" s="66">
        <f>PLANTILLA!AA9</f>
        <v>1</v>
      </c>
      <c r="M7" s="66">
        <f>PLANTILLA!AB9</f>
        <v>4</v>
      </c>
      <c r="N7" s="68"/>
      <c r="V7" s="9"/>
    </row>
    <row r="8" spans="1:24" x14ac:dyDescent="0.25">
      <c r="A8" t="e">
        <f>PLANTILLA!#REF!</f>
        <v>#REF!</v>
      </c>
      <c r="B8" t="e">
        <f>PLANTILLA!#REF!</f>
        <v>#REF!</v>
      </c>
      <c r="C8" s="135" t="e">
        <f>PLANTILLA!#REF!</f>
        <v>#REF!</v>
      </c>
      <c r="D8" t="e">
        <f>PLANTILLA!#REF!</f>
        <v>#REF!</v>
      </c>
      <c r="E8" s="68" t="e">
        <f>PLANTILLA!#REF!</f>
        <v>#REF!</v>
      </c>
      <c r="F8" s="66" t="e">
        <f>PLANTILLA!#REF!</f>
        <v>#REF!</v>
      </c>
      <c r="G8" s="66" t="e">
        <f>PLANTILLA!#REF!</f>
        <v>#REF!</v>
      </c>
      <c r="H8" s="66" t="e">
        <f>PLANTILLA!#REF!</f>
        <v>#REF!</v>
      </c>
      <c r="I8" s="66" t="e">
        <f>PLANTILLA!#REF!</f>
        <v>#REF!</v>
      </c>
      <c r="J8" s="66" t="e">
        <f>PLANTILLA!#REF!</f>
        <v>#REF!</v>
      </c>
      <c r="K8" s="66" t="e">
        <f>PLANTILLA!#REF!</f>
        <v>#REF!</v>
      </c>
      <c r="L8" s="66" t="e">
        <f>PLANTILLA!#REF!</f>
        <v>#REF!</v>
      </c>
      <c r="M8" s="66" t="e">
        <f>PLANTILLA!#REF!</f>
        <v>#REF!</v>
      </c>
      <c r="N8" s="68"/>
      <c r="V8" s="9"/>
    </row>
    <row r="9" spans="1:24" x14ac:dyDescent="0.25">
      <c r="A9" t="str">
        <f>PLANTILLA!C11</f>
        <v>Juan Roca</v>
      </c>
      <c r="B9">
        <f>PLANTILLA!D11</f>
        <v>26</v>
      </c>
      <c r="C9" s="135">
        <f ca="1">PLANTILLA!E11</f>
        <v>20</v>
      </c>
      <c r="D9">
        <f>PLANTILLA!F11</f>
        <v>0</v>
      </c>
      <c r="E9" s="68">
        <f>PLANTILLA!I11</f>
        <v>0.63616167295954995</v>
      </c>
      <c r="F9" s="66">
        <f>PLANTILLA!N11</f>
        <v>1.5</v>
      </c>
      <c r="G9" s="66">
        <f>PLANTILLA!V11</f>
        <v>0</v>
      </c>
      <c r="H9" s="66">
        <f>PLANTILLA!W11</f>
        <v>4</v>
      </c>
      <c r="I9" s="66">
        <f>PLANTILLA!X11</f>
        <v>5</v>
      </c>
      <c r="J9" s="66">
        <f>PLANTILLA!Y11</f>
        <v>1</v>
      </c>
      <c r="K9" s="66">
        <f>PLANTILLA!Z11</f>
        <v>4</v>
      </c>
      <c r="L9" s="66">
        <f>PLANTILLA!AA11</f>
        <v>1</v>
      </c>
      <c r="M9" s="66">
        <f>PLANTILLA!AB11</f>
        <v>4</v>
      </c>
      <c r="N9" s="68"/>
      <c r="V9" s="9"/>
    </row>
    <row r="10" spans="1:24" x14ac:dyDescent="0.25">
      <c r="A10" t="str">
        <f>PLANTILLA!C12</f>
        <v>Mauro Ascariz</v>
      </c>
      <c r="B10">
        <f>PLANTILLA!D12</f>
        <v>19</v>
      </c>
      <c r="C10" s="135">
        <f ca="1">PLANTILLA!E12</f>
        <v>80</v>
      </c>
      <c r="D10">
        <f>PLANTILLA!F12</f>
        <v>0</v>
      </c>
      <c r="E10" s="68">
        <f>PLANTILLA!I12</f>
        <v>0.40137332755197491</v>
      </c>
      <c r="F10" s="66">
        <f>PLANTILLA!N12</f>
        <v>1.5</v>
      </c>
      <c r="G10" s="66">
        <f>PLANTILLA!V12</f>
        <v>0</v>
      </c>
      <c r="H10" s="66">
        <f>PLANTILLA!W12</f>
        <v>3</v>
      </c>
      <c r="I10" s="66">
        <f>PLANTILLA!X12</f>
        <v>5</v>
      </c>
      <c r="J10" s="66">
        <f>PLANTILLA!Y12</f>
        <v>1</v>
      </c>
      <c r="K10" s="66">
        <f>PLANTILLA!Z12</f>
        <v>5</v>
      </c>
      <c r="L10" s="66">
        <f>PLANTILLA!AA12</f>
        <v>1</v>
      </c>
      <c r="M10" s="66">
        <f>PLANTILLA!AB12</f>
        <v>5</v>
      </c>
      <c r="N10" s="68"/>
      <c r="V10" s="9"/>
    </row>
    <row r="11" spans="1:24" x14ac:dyDescent="0.25">
      <c r="A11" t="e">
        <f>PLANTILLA!#REF!</f>
        <v>#REF!</v>
      </c>
      <c r="B11" t="e">
        <f>PLANTILLA!#REF!</f>
        <v>#REF!</v>
      </c>
      <c r="C11" s="135" t="e">
        <f>PLANTILLA!#REF!</f>
        <v>#REF!</v>
      </c>
      <c r="D11" t="e">
        <f>PLANTILLA!#REF!</f>
        <v>#REF!</v>
      </c>
      <c r="E11" s="68" t="e">
        <f>PLANTILLA!#REF!</f>
        <v>#REF!</v>
      </c>
      <c r="F11" s="66" t="e">
        <f>PLANTILLA!#REF!</f>
        <v>#REF!</v>
      </c>
      <c r="G11" s="66" t="e">
        <f>PLANTILLA!#REF!</f>
        <v>#REF!</v>
      </c>
      <c r="H11" s="66" t="e">
        <f>PLANTILLA!#REF!</f>
        <v>#REF!</v>
      </c>
      <c r="I11" s="66" t="e">
        <f>PLANTILLA!#REF!</f>
        <v>#REF!</v>
      </c>
      <c r="J11" s="66" t="e">
        <f>PLANTILLA!#REF!</f>
        <v>#REF!</v>
      </c>
      <c r="K11" s="66" t="e">
        <f>PLANTILLA!#REF!</f>
        <v>#REF!</v>
      </c>
      <c r="L11" s="66" t="e">
        <f>PLANTILLA!#REF!</f>
        <v>#REF!</v>
      </c>
      <c r="M11" s="66" t="e">
        <f>PLANTILLA!#REF!</f>
        <v>#REF!</v>
      </c>
      <c r="N11" s="68"/>
      <c r="V11" s="9"/>
    </row>
    <row r="12" spans="1:24" x14ac:dyDescent="0.25">
      <c r="A12" t="str">
        <f>PLANTILLA!C13</f>
        <v>Calogero Coluccio</v>
      </c>
      <c r="B12">
        <f>PLANTILLA!D13</f>
        <v>24</v>
      </c>
      <c r="C12" s="135">
        <f ca="1">PLANTILLA!E13</f>
        <v>15</v>
      </c>
      <c r="D12" t="str">
        <f>PLANTILLA!F13</f>
        <v>RAP</v>
      </c>
      <c r="E12" s="68">
        <f>PLANTILLA!I13</f>
        <v>0.63616167295954995</v>
      </c>
      <c r="F12" s="66">
        <f>PLANTILLA!N13</f>
        <v>1.5</v>
      </c>
      <c r="G12" s="66">
        <f>PLANTILLA!V13</f>
        <v>0</v>
      </c>
      <c r="H12" s="66">
        <f>PLANTILLA!W13</f>
        <v>5</v>
      </c>
      <c r="I12" s="66">
        <f>PLANTILLA!X13</f>
        <v>6</v>
      </c>
      <c r="J12" s="66">
        <f>PLANTILLA!Y13</f>
        <v>1</v>
      </c>
      <c r="K12" s="66">
        <f>PLANTILLA!Z13</f>
        <v>2</v>
      </c>
      <c r="L12" s="66">
        <f>PLANTILLA!AA13</f>
        <v>0</v>
      </c>
      <c r="M12" s="66">
        <f>PLANTILLA!AB13</f>
        <v>3</v>
      </c>
      <c r="N12" s="68"/>
      <c r="V12" s="9"/>
    </row>
    <row r="13" spans="1:24" x14ac:dyDescent="0.25">
      <c r="A13" t="str">
        <f>PLANTILLA!C14</f>
        <v>Julian Blanco</v>
      </c>
      <c r="B13">
        <f>PLANTILLA!D14</f>
        <v>24</v>
      </c>
      <c r="C13" s="135">
        <f ca="1">PLANTILLA!E14</f>
        <v>69</v>
      </c>
      <c r="D13" t="str">
        <f>PLANTILLA!F14</f>
        <v>TEC</v>
      </c>
      <c r="E13" s="68">
        <f>PLANTILLA!I14</f>
        <v>0.80274665510394982</v>
      </c>
      <c r="F13" s="66">
        <f>PLANTILLA!N14</f>
        <v>1.5</v>
      </c>
      <c r="G13" s="66">
        <f>PLANTILLA!V14</f>
        <v>0</v>
      </c>
      <c r="H13" s="66">
        <f>PLANTILLA!W14</f>
        <v>3</v>
      </c>
      <c r="I13" s="66">
        <f>PLANTILLA!X14</f>
        <v>6</v>
      </c>
      <c r="J13" s="66">
        <f>PLANTILLA!Y14</f>
        <v>2</v>
      </c>
      <c r="K13" s="66">
        <f>PLANTILLA!Z14</f>
        <v>3</v>
      </c>
      <c r="L13" s="66">
        <f>PLANTILLA!AA14</f>
        <v>2</v>
      </c>
      <c r="M13" s="66">
        <f>PLANTILLA!AB14</f>
        <v>4</v>
      </c>
      <c r="N13" s="68"/>
      <c r="V13" s="9"/>
    </row>
    <row r="14" spans="1:24" x14ac:dyDescent="0.25">
      <c r="A14" t="str">
        <f>PLANTILLA!C18</f>
        <v>Fernan de Caranza</v>
      </c>
      <c r="B14">
        <f>PLANTILLA!D18</f>
        <v>20</v>
      </c>
      <c r="C14" s="135">
        <f ca="1">PLANTILLA!E18</f>
        <v>50</v>
      </c>
      <c r="D14" t="str">
        <f>PLANTILLA!F18</f>
        <v>POT</v>
      </c>
      <c r="E14" s="68">
        <f>PLANTILLA!I18</f>
        <v>0.40137332755197491</v>
      </c>
      <c r="F14" s="66">
        <f>PLANTILLA!N18</f>
        <v>1.5</v>
      </c>
      <c r="G14" s="66">
        <f>PLANTILLA!V18</f>
        <v>0</v>
      </c>
      <c r="H14" s="66">
        <f>PLANTILLA!W18</f>
        <v>3</v>
      </c>
      <c r="I14" s="66">
        <f>PLANTILLA!X18</f>
        <v>5</v>
      </c>
      <c r="J14" s="66">
        <f>PLANTILLA!Y18</f>
        <v>5</v>
      </c>
      <c r="K14" s="66">
        <f>PLANTILLA!Z18</f>
        <v>4</v>
      </c>
      <c r="L14" s="66">
        <f>PLANTILLA!AA18</f>
        <v>2</v>
      </c>
      <c r="M14" s="66">
        <f>PLANTILLA!AB18</f>
        <v>3</v>
      </c>
      <c r="N14" s="68"/>
      <c r="V14" s="9"/>
    </row>
    <row r="15" spans="1:24" x14ac:dyDescent="0.25">
      <c r="A15" t="str">
        <f>PLANTILLA!C20</f>
        <v>Hemmu Ramchi</v>
      </c>
      <c r="B15">
        <f>PLANTILLA!D20</f>
        <v>22</v>
      </c>
      <c r="C15" s="135">
        <f ca="1">PLANTILLA!E20</f>
        <v>101</v>
      </c>
      <c r="D15">
        <f>PLANTILLA!F20</f>
        <v>0</v>
      </c>
      <c r="E15" s="68">
        <f>PLANTILLA!I20</f>
        <v>0.63616167295954995</v>
      </c>
      <c r="F15" s="66">
        <f>PLANTILLA!N20</f>
        <v>1.5</v>
      </c>
      <c r="G15" s="66">
        <f>PLANTILLA!V20</f>
        <v>0</v>
      </c>
      <c r="H15" s="66">
        <f>PLANTILLA!W20</f>
        <v>3</v>
      </c>
      <c r="I15" s="66">
        <f>PLANTILLA!X20</f>
        <v>4</v>
      </c>
      <c r="J15" s="66">
        <f>PLANTILLA!Y20</f>
        <v>6</v>
      </c>
      <c r="K15" s="66">
        <f>PLANTILLA!Z20</f>
        <v>5</v>
      </c>
      <c r="L15" s="66">
        <f>PLANTILLA!AA20</f>
        <v>2</v>
      </c>
      <c r="M15" s="66">
        <f>PLANTILLA!AB20</f>
        <v>3</v>
      </c>
      <c r="N15" s="68"/>
      <c r="V15" s="9"/>
    </row>
    <row r="16" spans="1:24" x14ac:dyDescent="0.25">
      <c r="A16" t="str">
        <f>PLANTILLA!C21</f>
        <v>Marc Costa</v>
      </c>
      <c r="B16">
        <f>PLANTILLA!D21</f>
        <v>19</v>
      </c>
      <c r="C16" s="135">
        <f ca="1">PLANTILLA!E21</f>
        <v>16</v>
      </c>
      <c r="D16">
        <f>PLANTILLA!F21</f>
        <v>0</v>
      </c>
      <c r="E16" s="68">
        <f>PLANTILLA!I21</f>
        <v>0.40137332755197491</v>
      </c>
      <c r="F16" s="66">
        <f>PLANTILLA!N21</f>
        <v>1.5</v>
      </c>
      <c r="G16" s="66">
        <f>PLANTILLA!V21</f>
        <v>0</v>
      </c>
      <c r="H16" s="66">
        <f>PLANTILLA!W21</f>
        <v>1</v>
      </c>
      <c r="I16" s="66">
        <f>PLANTILLA!X21</f>
        <v>2</v>
      </c>
      <c r="J16" s="66">
        <f>PLANTILLA!Y21</f>
        <v>5</v>
      </c>
      <c r="K16" s="66">
        <f>PLANTILLA!Z21</f>
        <v>3</v>
      </c>
      <c r="L16" s="66">
        <f>PLANTILLA!AA21</f>
        <v>6</v>
      </c>
      <c r="M16" s="66">
        <f>PLANTILLA!AB21</f>
        <v>5</v>
      </c>
      <c r="N16" s="68"/>
      <c r="V16" s="9"/>
    </row>
    <row r="17" spans="1:22" x14ac:dyDescent="0.25">
      <c r="A17" t="str">
        <f>PLANTILLA!C22</f>
        <v>Albert Millau</v>
      </c>
      <c r="B17">
        <f>PLANTILLA!D22</f>
        <v>25</v>
      </c>
      <c r="C17" s="135">
        <f ca="1">PLANTILLA!E22</f>
        <v>109</v>
      </c>
      <c r="D17">
        <f>PLANTILLA!F22</f>
        <v>0</v>
      </c>
      <c r="E17" s="68">
        <f>PLANTILLA!I22</f>
        <v>0.80274665510394982</v>
      </c>
      <c r="F17" s="66">
        <f>PLANTILLA!N22</f>
        <v>1.5</v>
      </c>
      <c r="G17" s="66">
        <f>PLANTILLA!V22</f>
        <v>0</v>
      </c>
      <c r="H17" s="66">
        <f>PLANTILLA!W22</f>
        <v>2</v>
      </c>
      <c r="I17" s="66">
        <f>PLANTILLA!X22</f>
        <v>4</v>
      </c>
      <c r="J17" s="66">
        <f>PLANTILLA!Y22</f>
        <v>3</v>
      </c>
      <c r="K17" s="66">
        <f>PLANTILLA!Z22</f>
        <v>5</v>
      </c>
      <c r="L17" s="66">
        <f>PLANTILLA!AA22</f>
        <v>5</v>
      </c>
      <c r="M17" s="66">
        <f>PLANTILLA!AB22</f>
        <v>1</v>
      </c>
      <c r="N17" s="68"/>
      <c r="V17" s="9"/>
    </row>
    <row r="18" spans="1:22" x14ac:dyDescent="0.25">
      <c r="A18" t="str">
        <f>PLANTILLA!C23</f>
        <v>Pablo Carbo</v>
      </c>
      <c r="B18">
        <f>PLANTILLA!D23</f>
        <v>34</v>
      </c>
      <c r="C18" s="135">
        <f ca="1">PLANTILLA!E23</f>
        <v>8</v>
      </c>
      <c r="D18">
        <f>PLANTILLA!F23</f>
        <v>0</v>
      </c>
      <c r="E18" s="68">
        <f>PLANTILLA!I23</f>
        <v>1.0375350005115249</v>
      </c>
      <c r="F18" s="66">
        <f>PLANTILLA!N23</f>
        <v>1.5</v>
      </c>
      <c r="G18" s="66">
        <f>PLANTILLA!V23</f>
        <v>0</v>
      </c>
      <c r="H18" s="66">
        <f>PLANTILLA!W23</f>
        <v>2</v>
      </c>
      <c r="I18" s="66">
        <f>PLANTILLA!X23</f>
        <v>3</v>
      </c>
      <c r="J18" s="66">
        <f>PLANTILLA!Y23</f>
        <v>3</v>
      </c>
      <c r="K18" s="66">
        <f>PLANTILLA!Z23</f>
        <v>2</v>
      </c>
      <c r="L18" s="66">
        <f>PLANTILLA!AA23</f>
        <v>6</v>
      </c>
      <c r="M18" s="66">
        <f>PLANTILLA!AB23</f>
        <v>3</v>
      </c>
      <c r="N18" s="68"/>
      <c r="V18" s="9"/>
    </row>
    <row r="19" spans="1:22" x14ac:dyDescent="0.25">
      <c r="A19" t="e">
        <f>PLANTILLA!#REF!</f>
        <v>#REF!</v>
      </c>
      <c r="B19" t="e">
        <f>PLANTILLA!#REF!</f>
        <v>#REF!</v>
      </c>
      <c r="C19" s="135" t="e">
        <f>PLANTILLA!#REF!</f>
        <v>#REF!</v>
      </c>
      <c r="D19" t="e">
        <f>PLANTILLA!#REF!</f>
        <v>#REF!</v>
      </c>
      <c r="E19" s="68" t="e">
        <f>PLANTILLA!#REF!</f>
        <v>#REF!</v>
      </c>
      <c r="F19" s="66" t="e">
        <f>PLANTILLA!#REF!</f>
        <v>#REF!</v>
      </c>
      <c r="G19" s="66" t="e">
        <f>PLANTILLA!#REF!</f>
        <v>#REF!</v>
      </c>
      <c r="H19" s="66" t="e">
        <f>PLANTILLA!#REF!</f>
        <v>#REF!</v>
      </c>
      <c r="I19" s="66" t="e">
        <f>PLANTILLA!#REF!</f>
        <v>#REF!</v>
      </c>
      <c r="J19" s="66" t="e">
        <f>PLANTILLA!#REF!</f>
        <v>#REF!</v>
      </c>
      <c r="K19" s="66" t="e">
        <f>PLANTILLA!#REF!</f>
        <v>#REF!</v>
      </c>
      <c r="L19" s="66" t="e">
        <f>PLANTILLA!#REF!</f>
        <v>#REF!</v>
      </c>
      <c r="M19" s="66" t="e">
        <f>PLANTILLA!#REF!</f>
        <v>#REF!</v>
      </c>
      <c r="N19" s="68"/>
      <c r="V19" s="9"/>
    </row>
    <row r="20" spans="1:22" x14ac:dyDescent="0.25">
      <c r="A20" t="e">
        <f>PLANTILLA!#REF!</f>
        <v>#REF!</v>
      </c>
      <c r="B20" t="e">
        <f>PLANTILLA!#REF!</f>
        <v>#REF!</v>
      </c>
      <c r="C20" s="135" t="e">
        <f>PLANTILLA!#REF!</f>
        <v>#REF!</v>
      </c>
      <c r="D20" t="e">
        <f>PLANTILLA!#REF!</f>
        <v>#REF!</v>
      </c>
      <c r="E20" s="68" t="e">
        <f>PLANTILLA!#REF!</f>
        <v>#REF!</v>
      </c>
      <c r="F20" s="66" t="e">
        <f>PLANTILLA!#REF!</f>
        <v>#REF!</v>
      </c>
      <c r="G20" s="66" t="e">
        <f>PLANTILLA!#REF!</f>
        <v>#REF!</v>
      </c>
      <c r="H20" s="66" t="e">
        <f>PLANTILLA!#REF!</f>
        <v>#REF!</v>
      </c>
      <c r="I20" s="66" t="e">
        <f>PLANTILLA!#REF!</f>
        <v>#REF!</v>
      </c>
      <c r="J20" s="66" t="e">
        <f>PLANTILLA!#REF!</f>
        <v>#REF!</v>
      </c>
      <c r="K20" s="66" t="e">
        <f>PLANTILLA!#REF!</f>
        <v>#REF!</v>
      </c>
      <c r="L20" s="66" t="e">
        <f>PLANTILLA!#REF!</f>
        <v>#REF!</v>
      </c>
      <c r="M20" s="66" t="e">
        <f>PLANTILLA!#REF!</f>
        <v>#REF!</v>
      </c>
    </row>
    <row r="21" spans="1:22" x14ac:dyDescent="0.25">
      <c r="A21" t="e">
        <f>PLANTILLA!#REF!</f>
        <v>#REF!</v>
      </c>
      <c r="B21" t="e">
        <f>PLANTILLA!#REF!</f>
        <v>#REF!</v>
      </c>
      <c r="C21" s="135" t="e">
        <f>PLANTILLA!#REF!</f>
        <v>#REF!</v>
      </c>
      <c r="D21" t="e">
        <f>PLANTILLA!#REF!</f>
        <v>#REF!</v>
      </c>
      <c r="E21" s="68" t="e">
        <f>PLANTILLA!#REF!</f>
        <v>#REF!</v>
      </c>
      <c r="F21" s="66" t="e">
        <f>PLANTILLA!#REF!</f>
        <v>#REF!</v>
      </c>
      <c r="G21" s="66" t="e">
        <f>PLANTILLA!#REF!</f>
        <v>#REF!</v>
      </c>
      <c r="H21" s="66" t="e">
        <f>PLANTILLA!#REF!</f>
        <v>#REF!</v>
      </c>
      <c r="I21" s="66" t="e">
        <f>PLANTILLA!#REF!</f>
        <v>#REF!</v>
      </c>
      <c r="J21" s="66" t="e">
        <f>PLANTILLA!#REF!</f>
        <v>#REF!</v>
      </c>
      <c r="K21" s="66" t="e">
        <f>PLANTILLA!#REF!</f>
        <v>#REF!</v>
      </c>
      <c r="L21" s="66" t="e">
        <f>PLANTILLA!#REF!</f>
        <v>#REF!</v>
      </c>
      <c r="M21" s="66" t="e">
        <f>PLANTILLA!#REF!</f>
        <v>#REF!</v>
      </c>
    </row>
    <row r="22" spans="1:22" x14ac:dyDescent="0.25">
      <c r="A22" t="e">
        <f>PLANTILLA!#REF!</f>
        <v>#REF!</v>
      </c>
      <c r="B22" t="e">
        <f>PLANTILLA!#REF!</f>
        <v>#REF!</v>
      </c>
      <c r="C22" s="135" t="e">
        <f>PLANTILLA!#REF!</f>
        <v>#REF!</v>
      </c>
      <c r="D22" t="e">
        <f>PLANTILLA!#REF!</f>
        <v>#REF!</v>
      </c>
      <c r="E22" s="68" t="e">
        <f>PLANTILLA!#REF!</f>
        <v>#REF!</v>
      </c>
      <c r="F22" s="66" t="e">
        <f>PLANTILLA!#REF!</f>
        <v>#REF!</v>
      </c>
      <c r="G22" s="66" t="e">
        <f>PLANTILLA!#REF!</f>
        <v>#REF!</v>
      </c>
      <c r="H22" s="66" t="e">
        <f>PLANTILLA!#REF!</f>
        <v>#REF!</v>
      </c>
      <c r="I22" s="66" t="e">
        <f>PLANTILLA!#REF!</f>
        <v>#REF!</v>
      </c>
      <c r="J22" s="66" t="e">
        <f>PLANTILLA!#REF!</f>
        <v>#REF!</v>
      </c>
      <c r="K22" s="66" t="e">
        <f>PLANTILLA!#REF!</f>
        <v>#REF!</v>
      </c>
      <c r="L22" s="66" t="e">
        <f>PLANTILLA!#REF!</f>
        <v>#REF!</v>
      </c>
      <c r="M22" s="66" t="e">
        <f>PLANTILLA!#REF!</f>
        <v>#REF!</v>
      </c>
    </row>
    <row r="23" spans="1:2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</row>
    <row r="24" spans="1:2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</row>
    <row r="25" spans="1:2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</row>
    <row r="26" spans="1:22" x14ac:dyDescent="0.25">
      <c r="C26" s="135"/>
      <c r="E26" s="68"/>
      <c r="F26" s="66"/>
      <c r="G26" s="66"/>
      <c r="H26" s="66"/>
      <c r="I26" s="66"/>
      <c r="J26" s="66"/>
      <c r="K26" s="66"/>
      <c r="L26" s="66"/>
      <c r="M26" s="66"/>
    </row>
    <row r="27" spans="1:22" x14ac:dyDescent="0.25">
      <c r="C27" s="135"/>
      <c r="E27" s="68"/>
      <c r="F27" s="66"/>
      <c r="G27" s="66"/>
      <c r="H27" s="66"/>
      <c r="I27" s="66"/>
      <c r="J27" s="66"/>
      <c r="K27" s="66"/>
      <c r="L27" s="66"/>
      <c r="M27" s="66"/>
    </row>
    <row r="28" spans="1:22" x14ac:dyDescent="0.25">
      <c r="C28" s="135"/>
      <c r="E28" s="68"/>
      <c r="F28" s="66"/>
      <c r="G28" s="66"/>
      <c r="H28" s="66"/>
      <c r="I28" s="66"/>
      <c r="J28" s="66"/>
      <c r="K28" s="66"/>
      <c r="L28" s="66"/>
      <c r="M28" s="66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AH34"/>
  <sheetViews>
    <sheetView workbookViewId="0">
      <selection activeCell="P16" sqref="P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18" width="8.5703125" customWidth="1"/>
    <col min="19" max="19" width="6" customWidth="1"/>
    <col min="23" max="23" width="13.42578125" bestFit="1" customWidth="1"/>
    <col min="24" max="24" width="5.5703125" bestFit="1" customWidth="1"/>
    <col min="25" max="25" width="5" bestFit="1" customWidth="1"/>
    <col min="26" max="26" width="4.5703125" bestFit="1" customWidth="1"/>
  </cols>
  <sheetData>
    <row r="1" spans="1:34" x14ac:dyDescent="0.25">
      <c r="A1" s="5">
        <f>POR!A1</f>
        <v>44333</v>
      </c>
    </row>
    <row r="2" spans="1:34" x14ac:dyDescent="0.25">
      <c r="O2" s="2" t="s">
        <v>9</v>
      </c>
      <c r="P2" s="14">
        <v>0.26500000000000001</v>
      </c>
      <c r="Q2" s="14">
        <f>39.9%</f>
        <v>0.39899999999999997</v>
      </c>
      <c r="R2" s="14">
        <f>P2</f>
        <v>0.26500000000000001</v>
      </c>
      <c r="AA2" s="2"/>
      <c r="AB2" s="2" t="s">
        <v>9</v>
      </c>
      <c r="AC2" s="14">
        <v>0.26500000000000001</v>
      </c>
      <c r="AD2" s="14">
        <f>39.9%</f>
        <v>0.39899999999999997</v>
      </c>
      <c r="AE2" s="14">
        <f>AC2</f>
        <v>0.26500000000000001</v>
      </c>
    </row>
    <row r="3" spans="1:34" x14ac:dyDescent="0.25">
      <c r="O3" s="2" t="s">
        <v>190</v>
      </c>
      <c r="P3" s="14">
        <v>0.35499999999999998</v>
      </c>
      <c r="Q3" s="14">
        <v>0.72299999999999998</v>
      </c>
      <c r="R3" s="14">
        <v>0.17799999999999999</v>
      </c>
      <c r="AA3" s="2"/>
      <c r="AB3" s="2" t="s">
        <v>190</v>
      </c>
      <c r="AC3" s="14">
        <v>0.35499999999999998</v>
      </c>
      <c r="AD3" s="14">
        <v>0.72299999999999998</v>
      </c>
      <c r="AE3" s="14">
        <v>0.17799999999999999</v>
      </c>
    </row>
    <row r="4" spans="1:34" x14ac:dyDescent="0.25">
      <c r="O4" s="2" t="s">
        <v>50</v>
      </c>
      <c r="P4" s="14">
        <v>0.5</v>
      </c>
      <c r="Q4" s="14">
        <v>1</v>
      </c>
      <c r="R4" s="14">
        <v>0.25</v>
      </c>
      <c r="AA4" s="2"/>
      <c r="AB4" s="2" t="s">
        <v>50</v>
      </c>
      <c r="AC4" s="14">
        <v>0.5</v>
      </c>
      <c r="AD4" s="14">
        <v>1</v>
      </c>
      <c r="AE4" s="14">
        <v>0.25</v>
      </c>
    </row>
    <row r="5" spans="1:34" x14ac:dyDescent="0.25">
      <c r="O5" s="2" t="s">
        <v>51</v>
      </c>
      <c r="P5" s="14">
        <v>0.69099999999999995</v>
      </c>
      <c r="Q5" s="14">
        <v>0.38900000000000001</v>
      </c>
      <c r="R5" s="14">
        <v>0</v>
      </c>
      <c r="AA5" s="2"/>
      <c r="AB5" s="2" t="s">
        <v>51</v>
      </c>
      <c r="AC5" s="14">
        <v>1</v>
      </c>
      <c r="AD5" s="14">
        <v>0.51400000000000001</v>
      </c>
      <c r="AE5" s="14">
        <v>0</v>
      </c>
    </row>
    <row r="6" spans="1:34" x14ac:dyDescent="0.25">
      <c r="O6" s="2" t="s">
        <v>187</v>
      </c>
      <c r="P6" s="14">
        <v>0</v>
      </c>
      <c r="Q6" s="14">
        <v>0.42499999999999999</v>
      </c>
      <c r="R6" s="14">
        <v>0.91200000000000003</v>
      </c>
      <c r="AA6" s="2"/>
      <c r="AB6" s="2" t="s">
        <v>192</v>
      </c>
      <c r="AC6" s="14">
        <v>0</v>
      </c>
      <c r="AD6" s="14">
        <v>0.38900000000000001</v>
      </c>
      <c r="AE6" s="14">
        <v>0.69099999999999995</v>
      </c>
    </row>
    <row r="7" spans="1:34" x14ac:dyDescent="0.25">
      <c r="O7" s="2" t="s">
        <v>52</v>
      </c>
      <c r="P7" s="14">
        <f>(0.185+0.093)/2</f>
        <v>0.13900000000000001</v>
      </c>
      <c r="Q7" s="14">
        <v>0.42499999999999999</v>
      </c>
      <c r="R7" s="14">
        <f>P7</f>
        <v>0.13900000000000001</v>
      </c>
      <c r="AA7" s="2"/>
      <c r="AB7" s="2" t="s">
        <v>52</v>
      </c>
      <c r="AC7" s="14">
        <f>(0.185+0.093)/2</f>
        <v>0.13900000000000001</v>
      </c>
      <c r="AD7" s="14">
        <v>0.42499999999999999</v>
      </c>
      <c r="AE7" s="14">
        <f>AC7</f>
        <v>0.13900000000000001</v>
      </c>
    </row>
    <row r="8" spans="1:34" x14ac:dyDescent="0.25">
      <c r="O8" s="2" t="s">
        <v>52</v>
      </c>
      <c r="P8" s="14">
        <v>9.2999999999999999E-2</v>
      </c>
      <c r="Q8" s="14">
        <v>0.42499999999999999</v>
      </c>
      <c r="R8" s="14">
        <v>0.185</v>
      </c>
      <c r="AA8" s="2"/>
      <c r="AB8" s="2" t="s">
        <v>52</v>
      </c>
      <c r="AC8" s="14">
        <v>9.2999999999999999E-2</v>
      </c>
      <c r="AD8" s="14">
        <v>0.42499999999999999</v>
      </c>
      <c r="AE8" s="14">
        <v>0.185</v>
      </c>
    </row>
    <row r="9" spans="1:34" x14ac:dyDescent="0.25">
      <c r="P9" s="14"/>
      <c r="Q9" s="14"/>
      <c r="R9" s="14"/>
      <c r="AA9" s="2"/>
      <c r="AB9" s="2" t="s">
        <v>173</v>
      </c>
      <c r="AC9" s="14">
        <v>0.20399999999999999</v>
      </c>
      <c r="AD9" s="14">
        <v>0.33800000000000002</v>
      </c>
      <c r="AE9" s="14">
        <v>0</v>
      </c>
    </row>
    <row r="10" spans="1:34" x14ac:dyDescent="0.25">
      <c r="O10" s="2" t="s">
        <v>55</v>
      </c>
      <c r="P10" s="14">
        <v>0.28999999999999998</v>
      </c>
      <c r="Q10" s="14">
        <v>0.253</v>
      </c>
      <c r="R10" s="14">
        <v>0</v>
      </c>
      <c r="AA10" s="2"/>
      <c r="AB10" s="2" t="s">
        <v>55</v>
      </c>
      <c r="AC10" s="14">
        <v>0.28999999999999998</v>
      </c>
      <c r="AD10" s="14">
        <v>0.253</v>
      </c>
      <c r="AE10" s="14">
        <v>0</v>
      </c>
    </row>
    <row r="11" spans="1:34" x14ac:dyDescent="0.25">
      <c r="A11" s="370" t="s">
        <v>188</v>
      </c>
      <c r="B11" s="370"/>
      <c r="O11" s="2" t="s">
        <v>54</v>
      </c>
      <c r="P11" s="14">
        <v>0</v>
      </c>
      <c r="Q11" s="14">
        <v>0.20799999999999999</v>
      </c>
      <c r="R11" s="14">
        <v>0.34699999999999998</v>
      </c>
      <c r="W11" s="370" t="s">
        <v>189</v>
      </c>
      <c r="X11" s="370"/>
      <c r="AA11" s="2"/>
      <c r="AB11" s="2" t="s">
        <v>54</v>
      </c>
      <c r="AC11" s="14">
        <v>0</v>
      </c>
      <c r="AD11" s="14">
        <v>0.20799999999999999</v>
      </c>
      <c r="AE11" s="14">
        <v>0.34699999999999998</v>
      </c>
    </row>
    <row r="12" spans="1:34" x14ac:dyDescent="0.25">
      <c r="A12" s="153" t="s">
        <v>16</v>
      </c>
      <c r="B12" s="154" t="s">
        <v>17</v>
      </c>
      <c r="C12" s="154" t="s">
        <v>18</v>
      </c>
      <c r="D12" s="154" t="s">
        <v>19</v>
      </c>
      <c r="E12" s="154" t="s">
        <v>22</v>
      </c>
      <c r="F12" s="154" t="s">
        <v>27</v>
      </c>
      <c r="G12" s="154" t="s">
        <v>35</v>
      </c>
      <c r="H12" s="154" t="s">
        <v>36</v>
      </c>
      <c r="I12" s="154" t="s">
        <v>37</v>
      </c>
      <c r="J12" s="154" t="s">
        <v>38</v>
      </c>
      <c r="K12" s="154" t="s">
        <v>39</v>
      </c>
      <c r="L12" s="154" t="s">
        <v>40</v>
      </c>
      <c r="M12" s="154" t="s">
        <v>19</v>
      </c>
      <c r="N12" s="155" t="s">
        <v>93</v>
      </c>
      <c r="O12" s="155" t="s">
        <v>15</v>
      </c>
      <c r="P12" s="156" t="s">
        <v>161</v>
      </c>
      <c r="Q12" s="156" t="s">
        <v>162</v>
      </c>
      <c r="R12" s="156" t="s">
        <v>163</v>
      </c>
      <c r="S12" s="213" t="s">
        <v>49</v>
      </c>
      <c r="T12" s="213" t="s">
        <v>49</v>
      </c>
      <c r="U12" s="213" t="s">
        <v>49</v>
      </c>
      <c r="W12" s="153" t="s">
        <v>16</v>
      </c>
      <c r="X12" s="154" t="s">
        <v>17</v>
      </c>
      <c r="Y12" s="154" t="s">
        <v>18</v>
      </c>
      <c r="Z12" s="154" t="s">
        <v>19</v>
      </c>
      <c r="AA12" s="155" t="s">
        <v>93</v>
      </c>
      <c r="AB12" s="155" t="s">
        <v>15</v>
      </c>
      <c r="AC12" s="156" t="s">
        <v>161</v>
      </c>
      <c r="AD12" s="156" t="s">
        <v>162</v>
      </c>
      <c r="AE12" s="156" t="s">
        <v>163</v>
      </c>
      <c r="AF12" s="213" t="s">
        <v>49</v>
      </c>
      <c r="AG12" s="213" t="s">
        <v>49</v>
      </c>
      <c r="AH12" s="213" t="s">
        <v>49</v>
      </c>
    </row>
    <row r="13" spans="1:34" x14ac:dyDescent="0.25">
      <c r="A13" t="str">
        <f>PLANTILLA!C4</f>
        <v>Jordi Ricart</v>
      </c>
      <c r="B13">
        <f>PLANTILLA!D4</f>
        <v>22</v>
      </c>
      <c r="C13" s="135">
        <f ca="1">PLANTILLA!E4</f>
        <v>3</v>
      </c>
      <c r="D13">
        <f>PLANTILLA!F4</f>
        <v>0</v>
      </c>
      <c r="E13" s="68">
        <f>PLANTILLA!I4</f>
        <v>0.63616167295954995</v>
      </c>
      <c r="F13" s="66">
        <f>PLANTILLA!N4</f>
        <v>1.5</v>
      </c>
      <c r="G13" s="66">
        <f>PLANTILLA!V4</f>
        <v>6</v>
      </c>
      <c r="H13" s="66">
        <f>PLANTILLA!W4</f>
        <v>1</v>
      </c>
      <c r="I13" s="66">
        <f>PLANTILLA!X4</f>
        <v>0</v>
      </c>
      <c r="J13" s="66">
        <f>PLANTILLA!Y4</f>
        <v>0</v>
      </c>
      <c r="K13" s="66">
        <f>PLANTILLA!Z4</f>
        <v>0</v>
      </c>
      <c r="L13" s="66">
        <f>PLANTILLA!AA4</f>
        <v>0</v>
      </c>
      <c r="M13" s="66">
        <f>PLANTILLA!AB4</f>
        <v>5</v>
      </c>
      <c r="N13" s="2">
        <f>1/5</f>
        <v>0.2</v>
      </c>
      <c r="O13" s="2" t="s">
        <v>9</v>
      </c>
      <c r="P13" s="157">
        <f>$N13*P$2</f>
        <v>5.3000000000000005E-2</v>
      </c>
      <c r="Q13" s="157">
        <f>$N13*Q$2</f>
        <v>7.9799999999999996E-2</v>
      </c>
      <c r="R13" s="157">
        <f>$N13*R$2</f>
        <v>5.3000000000000005E-2</v>
      </c>
      <c r="S13" s="158">
        <f>SUM(P13:P30)</f>
        <v>0.36154999999999998</v>
      </c>
      <c r="T13" s="158">
        <f>SUM(Q13:Q30)</f>
        <v>0.82915000000000005</v>
      </c>
      <c r="U13" s="158">
        <f>SUM(R13:R30)</f>
        <v>0.33830000000000005</v>
      </c>
      <c r="W13" t="str">
        <f>A13</f>
        <v>Jordi Ricart</v>
      </c>
      <c r="X13">
        <f t="shared" ref="X13:Z28" si="0">B13</f>
        <v>22</v>
      </c>
      <c r="Y13">
        <f t="shared" ca="1" si="0"/>
        <v>3</v>
      </c>
      <c r="Z13">
        <f t="shared" si="0"/>
        <v>0</v>
      </c>
      <c r="AA13" s="68">
        <f>N13</f>
        <v>0.2</v>
      </c>
      <c r="AB13" s="68" t="str">
        <f>O13</f>
        <v>POR</v>
      </c>
      <c r="AC13" s="157">
        <f>P13</f>
        <v>5.3000000000000005E-2</v>
      </c>
      <c r="AD13" s="157">
        <f>Q13</f>
        <v>7.9799999999999996E-2</v>
      </c>
      <c r="AE13" s="157">
        <f>R13</f>
        <v>5.3000000000000005E-2</v>
      </c>
      <c r="AF13" s="158">
        <f>SUM(AC13:AC30)</f>
        <v>0.27379999999999999</v>
      </c>
      <c r="AG13" s="158">
        <f>SUM(AD13:AD30)</f>
        <v>0.73615000000000008</v>
      </c>
      <c r="AH13" s="158">
        <f>SUM(AE13:AE30)</f>
        <v>0.45904999999999996</v>
      </c>
    </row>
    <row r="14" spans="1:34" x14ac:dyDescent="0.25">
      <c r="A14" t="e">
        <f>PLANTILLA!#REF!</f>
        <v>#REF!</v>
      </c>
      <c r="B14" t="e">
        <f>PLANTILLA!#REF!</f>
        <v>#REF!</v>
      </c>
      <c r="C14" s="135" t="e">
        <f>PLANTILLA!#REF!</f>
        <v>#REF!</v>
      </c>
      <c r="D14" t="e">
        <f>PLANTILLA!#REF!</f>
        <v>#REF!</v>
      </c>
      <c r="E14" s="68" t="e">
        <f>PLANTILLA!#REF!</f>
        <v>#REF!</v>
      </c>
      <c r="F14" s="66" t="e">
        <f>PLANTILLA!#REF!</f>
        <v>#REF!</v>
      </c>
      <c r="G14" s="66" t="e">
        <f>PLANTILLA!#REF!</f>
        <v>#REF!</v>
      </c>
      <c r="H14" s="66" t="e">
        <f>PLANTILLA!#REF!</f>
        <v>#REF!</v>
      </c>
      <c r="I14" s="66" t="e">
        <f>PLANTILLA!#REF!</f>
        <v>#REF!</v>
      </c>
      <c r="J14" s="66" t="e">
        <f>PLANTILLA!#REF!</f>
        <v>#REF!</v>
      </c>
      <c r="K14" s="66" t="e">
        <f>PLANTILLA!#REF!</f>
        <v>#REF!</v>
      </c>
      <c r="L14" s="66" t="e">
        <f>PLANTILLA!#REF!</f>
        <v>#REF!</v>
      </c>
      <c r="M14" s="66" t="e">
        <f>PLANTILLA!#REF!</f>
        <v>#REF!</v>
      </c>
      <c r="N14" s="68"/>
      <c r="O14" s="68"/>
      <c r="P14" s="157"/>
      <c r="Q14" s="157"/>
      <c r="R14" s="157"/>
      <c r="S14" s="158"/>
      <c r="W14" t="e">
        <f t="shared" ref="W14:W30" si="1">A14</f>
        <v>#REF!</v>
      </c>
      <c r="X14" t="e">
        <f t="shared" si="0"/>
        <v>#REF!</v>
      </c>
      <c r="Y14" t="e">
        <f t="shared" si="0"/>
        <v>#REF!</v>
      </c>
      <c r="Z14" t="e">
        <f t="shared" si="0"/>
        <v>#REF!</v>
      </c>
      <c r="AA14" s="68"/>
      <c r="AB14" s="68"/>
      <c r="AC14" s="157"/>
      <c r="AD14" s="157"/>
      <c r="AE14" s="157"/>
      <c r="AF14" s="158"/>
    </row>
    <row r="15" spans="1:34" x14ac:dyDescent="0.25">
      <c r="A15" t="str">
        <f>PLANTILLA!C6</f>
        <v>Antero Lombo</v>
      </c>
      <c r="B15">
        <f>PLANTILLA!D6</f>
        <v>31</v>
      </c>
      <c r="C15" s="135">
        <f ca="1">PLANTILLA!E6</f>
        <v>52</v>
      </c>
      <c r="D15">
        <f>PLANTILLA!F6</f>
        <v>0</v>
      </c>
      <c r="E15" s="68">
        <f>PLANTILLA!I6</f>
        <v>1.0375350005115249</v>
      </c>
      <c r="F15" s="66">
        <f>PLANTILLA!N6</f>
        <v>1.5</v>
      </c>
      <c r="G15" s="66">
        <f>PLANTILLA!V6</f>
        <v>0</v>
      </c>
      <c r="H15" s="66">
        <f>PLANTILLA!W6</f>
        <v>5</v>
      </c>
      <c r="I15" s="66">
        <f>PLANTILLA!X6</f>
        <v>5</v>
      </c>
      <c r="J15" s="66">
        <f>PLANTILLA!Y6</f>
        <v>4</v>
      </c>
      <c r="K15" s="66">
        <f>PLANTILLA!Z6</f>
        <v>5</v>
      </c>
      <c r="L15" s="66">
        <f>PLANTILLA!AA6</f>
        <v>2</v>
      </c>
      <c r="M15" s="66">
        <f>PLANTILLA!AB6</f>
        <v>4</v>
      </c>
      <c r="N15" s="68"/>
      <c r="O15" s="68"/>
      <c r="P15" s="157"/>
      <c r="Q15" s="157"/>
      <c r="R15" s="157"/>
      <c r="S15" s="158"/>
      <c r="W15" t="str">
        <f t="shared" si="1"/>
        <v>Antero Lombo</v>
      </c>
      <c r="X15">
        <f t="shared" si="0"/>
        <v>31</v>
      </c>
      <c r="Y15">
        <f t="shared" ca="1" si="0"/>
        <v>52</v>
      </c>
      <c r="Z15">
        <f t="shared" si="0"/>
        <v>0</v>
      </c>
      <c r="AA15" s="68"/>
      <c r="AB15" s="68"/>
      <c r="AC15" s="157"/>
      <c r="AD15" s="157"/>
      <c r="AE15" s="157"/>
      <c r="AF15" s="158"/>
    </row>
    <row r="16" spans="1:34" x14ac:dyDescent="0.25">
      <c r="A16" t="str">
        <f>PLANTILLA!C9</f>
        <v>Juan Carlos Morata</v>
      </c>
      <c r="B16">
        <f>PLANTILLA!D9</f>
        <v>18</v>
      </c>
      <c r="C16" s="135">
        <f ca="1">PLANTILLA!E9</f>
        <v>87</v>
      </c>
      <c r="D16" t="str">
        <f>PLANTILLA!F9</f>
        <v>CAB</v>
      </c>
      <c r="E16" s="68">
        <f>PLANTILLA!I9</f>
        <v>0.40137332755197491</v>
      </c>
      <c r="F16" s="66">
        <f>PLANTILLA!N9</f>
        <v>1.5</v>
      </c>
      <c r="G16" s="66">
        <f>PLANTILLA!V9</f>
        <v>0</v>
      </c>
      <c r="H16" s="66">
        <f>PLANTILLA!W9</f>
        <v>6</v>
      </c>
      <c r="I16" s="66">
        <f>PLANTILLA!X9</f>
        <v>2</v>
      </c>
      <c r="J16" s="66">
        <f>PLANTILLA!Y9</f>
        <v>2</v>
      </c>
      <c r="K16" s="66">
        <f>PLANTILLA!Z9</f>
        <v>4</v>
      </c>
      <c r="L16" s="66">
        <f>PLANTILLA!AA9</f>
        <v>1</v>
      </c>
      <c r="M16" s="66">
        <f>PLANTILLA!AB9</f>
        <v>4</v>
      </c>
      <c r="O16" s="68"/>
      <c r="P16" s="157"/>
      <c r="Q16" s="157"/>
      <c r="R16" s="157"/>
      <c r="S16" s="158"/>
      <c r="W16" t="str">
        <f t="shared" si="1"/>
        <v>Juan Carlos Morata</v>
      </c>
      <c r="X16">
        <f t="shared" si="0"/>
        <v>18</v>
      </c>
      <c r="Y16">
        <f t="shared" ca="1" si="0"/>
        <v>87</v>
      </c>
      <c r="Z16" t="str">
        <f t="shared" si="0"/>
        <v>CAB</v>
      </c>
      <c r="AA16" s="2"/>
      <c r="AB16" s="68"/>
      <c r="AC16" s="157"/>
      <c r="AD16" s="157"/>
      <c r="AE16" s="157"/>
      <c r="AF16" s="158"/>
    </row>
    <row r="17" spans="1:32" x14ac:dyDescent="0.25">
      <c r="A17" t="e">
        <f>PLANTILLA!#REF!</f>
        <v>#REF!</v>
      </c>
      <c r="B17" t="e">
        <f>PLANTILLA!#REF!</f>
        <v>#REF!</v>
      </c>
      <c r="C17" s="135" t="e">
        <f>PLANTILLA!#REF!</f>
        <v>#REF!</v>
      </c>
      <c r="D17" t="e">
        <f>PLANTILLA!#REF!</f>
        <v>#REF!</v>
      </c>
      <c r="E17" s="68" t="e">
        <f>PLANTILLA!#REF!</f>
        <v>#REF!</v>
      </c>
      <c r="F17" s="66" t="e">
        <f>PLANTILLA!#REF!</f>
        <v>#REF!</v>
      </c>
      <c r="G17" s="66" t="e">
        <f>PLANTILLA!#REF!</f>
        <v>#REF!</v>
      </c>
      <c r="H17" s="66" t="e">
        <f>PLANTILLA!#REF!</f>
        <v>#REF!</v>
      </c>
      <c r="I17" s="66" t="e">
        <f>PLANTILLA!#REF!</f>
        <v>#REF!</v>
      </c>
      <c r="J17" s="66" t="e">
        <f>PLANTILLA!#REF!</f>
        <v>#REF!</v>
      </c>
      <c r="K17" s="66" t="e">
        <f>PLANTILLA!#REF!</f>
        <v>#REF!</v>
      </c>
      <c r="L17" s="66" t="e">
        <f>PLANTILLA!#REF!</f>
        <v>#REF!</v>
      </c>
      <c r="M17" s="66" t="e">
        <f>PLANTILLA!#REF!</f>
        <v>#REF!</v>
      </c>
      <c r="N17" s="68"/>
      <c r="O17" s="68"/>
      <c r="P17" s="157"/>
      <c r="Q17" s="157"/>
      <c r="R17" s="157"/>
      <c r="S17" s="158"/>
      <c r="W17" t="e">
        <f t="shared" si="1"/>
        <v>#REF!</v>
      </c>
      <c r="X17" t="e">
        <f t="shared" si="0"/>
        <v>#REF!</v>
      </c>
      <c r="Y17" t="e">
        <f t="shared" si="0"/>
        <v>#REF!</v>
      </c>
      <c r="Z17" t="e">
        <f t="shared" si="0"/>
        <v>#REF!</v>
      </c>
      <c r="AA17" s="68"/>
      <c r="AB17" s="68"/>
      <c r="AC17" s="157"/>
      <c r="AD17" s="157"/>
      <c r="AE17" s="157"/>
      <c r="AF17" s="158"/>
    </row>
    <row r="18" spans="1:32" x14ac:dyDescent="0.25">
      <c r="A18" t="str">
        <f>PLANTILLA!C11</f>
        <v>Juan Roca</v>
      </c>
      <c r="B18">
        <f>PLANTILLA!D11</f>
        <v>26</v>
      </c>
      <c r="C18" s="135">
        <f ca="1">PLANTILLA!E11</f>
        <v>20</v>
      </c>
      <c r="D18">
        <f>PLANTILLA!F11</f>
        <v>0</v>
      </c>
      <c r="E18" s="68">
        <f>PLANTILLA!I11</f>
        <v>0.63616167295954995</v>
      </c>
      <c r="F18" s="66">
        <f>PLANTILLA!N11</f>
        <v>1.5</v>
      </c>
      <c r="G18" s="66">
        <f>PLANTILLA!V11</f>
        <v>0</v>
      </c>
      <c r="H18" s="66">
        <f>PLANTILLA!W11</f>
        <v>4</v>
      </c>
      <c r="I18" s="66">
        <f>PLANTILLA!X11</f>
        <v>5</v>
      </c>
      <c r="J18" s="66">
        <f>PLANTILLA!Y11</f>
        <v>1</v>
      </c>
      <c r="K18" s="66">
        <f>PLANTILLA!Z11</f>
        <v>4</v>
      </c>
      <c r="L18" s="66">
        <f>PLANTILLA!AA11</f>
        <v>1</v>
      </c>
      <c r="M18" s="66">
        <f>PLANTILLA!AB11</f>
        <v>4</v>
      </c>
      <c r="N18" s="68">
        <f>1/4</f>
        <v>0.25</v>
      </c>
      <c r="O18" s="68" t="s">
        <v>191</v>
      </c>
      <c r="P18" s="157">
        <f>$N$18*P3</f>
        <v>8.8749999999999996E-2</v>
      </c>
      <c r="Q18" s="157">
        <f t="shared" ref="Q18:R18" si="2">$N$18*Q3</f>
        <v>0.18074999999999999</v>
      </c>
      <c r="R18" s="157">
        <f t="shared" si="2"/>
        <v>4.4499999999999998E-2</v>
      </c>
      <c r="S18" s="9"/>
      <c r="W18" t="str">
        <f t="shared" si="1"/>
        <v>Juan Roca</v>
      </c>
      <c r="X18">
        <f t="shared" si="0"/>
        <v>26</v>
      </c>
      <c r="Y18">
        <f t="shared" ca="1" si="0"/>
        <v>20</v>
      </c>
      <c r="Z18">
        <f t="shared" si="0"/>
        <v>0</v>
      </c>
      <c r="AA18" s="68">
        <f>N18</f>
        <v>0.25</v>
      </c>
      <c r="AB18" s="68" t="str">
        <f>O18</f>
        <v>DOf</v>
      </c>
      <c r="AC18" s="157">
        <f>P18</f>
        <v>8.8749999999999996E-2</v>
      </c>
      <c r="AD18" s="157">
        <f>Q18</f>
        <v>0.18074999999999999</v>
      </c>
      <c r="AE18" s="157">
        <f>R18</f>
        <v>4.4499999999999998E-2</v>
      </c>
      <c r="AF18" s="9"/>
    </row>
    <row r="19" spans="1:32" x14ac:dyDescent="0.25">
      <c r="A19" t="str">
        <f>PLANTILLA!C12</f>
        <v>Mauro Ascariz</v>
      </c>
      <c r="B19">
        <f>PLANTILLA!D12</f>
        <v>19</v>
      </c>
      <c r="C19" s="135">
        <f ca="1">PLANTILLA!E12</f>
        <v>80</v>
      </c>
      <c r="D19">
        <f>PLANTILLA!F12</f>
        <v>0</v>
      </c>
      <c r="E19" s="68">
        <f>PLANTILLA!I12</f>
        <v>0.40137332755197491</v>
      </c>
      <c r="F19" s="66">
        <f>PLANTILLA!N12</f>
        <v>1.5</v>
      </c>
      <c r="G19" s="66">
        <f>PLANTILLA!V12</f>
        <v>0</v>
      </c>
      <c r="H19" s="66">
        <f>PLANTILLA!W12</f>
        <v>3</v>
      </c>
      <c r="I19" s="66">
        <f>PLANTILLA!X12</f>
        <v>5</v>
      </c>
      <c r="J19" s="66">
        <f>PLANTILLA!Y12</f>
        <v>1</v>
      </c>
      <c r="K19" s="66">
        <f>PLANTILLA!Z12</f>
        <v>5</v>
      </c>
      <c r="L19" s="66">
        <f>PLANTILLA!AA12</f>
        <v>1</v>
      </c>
      <c r="M19" s="66">
        <f>PLANTILLA!AB12</f>
        <v>5</v>
      </c>
      <c r="N19" s="68">
        <f>1/5</f>
        <v>0.2</v>
      </c>
      <c r="O19" s="68" t="s">
        <v>13</v>
      </c>
      <c r="P19" s="157">
        <f>$N19*P$7</f>
        <v>2.7800000000000005E-2</v>
      </c>
      <c r="Q19" s="157">
        <f>$N19*Q$7</f>
        <v>8.5000000000000006E-2</v>
      </c>
      <c r="R19" s="157">
        <f>$N19*R$7</f>
        <v>2.7800000000000005E-2</v>
      </c>
      <c r="S19" s="9"/>
      <c r="W19" t="str">
        <f t="shared" si="1"/>
        <v>Mauro Ascariz</v>
      </c>
      <c r="X19">
        <f t="shared" si="0"/>
        <v>19</v>
      </c>
      <c r="Y19">
        <f t="shared" ca="1" si="0"/>
        <v>80</v>
      </c>
      <c r="Z19">
        <f t="shared" si="0"/>
        <v>0</v>
      </c>
      <c r="AA19" s="68">
        <f t="shared" ref="AA19:AA24" si="3">N19</f>
        <v>0.2</v>
      </c>
      <c r="AB19" s="68" t="str">
        <f>O19</f>
        <v>MED</v>
      </c>
      <c r="AC19" s="157">
        <f>P19</f>
        <v>2.7800000000000005E-2</v>
      </c>
      <c r="AD19" s="157">
        <f>Q19</f>
        <v>8.5000000000000006E-2</v>
      </c>
      <c r="AE19" s="157">
        <f>R19</f>
        <v>2.7800000000000005E-2</v>
      </c>
      <c r="AF19" s="9"/>
    </row>
    <row r="20" spans="1:32" x14ac:dyDescent="0.25">
      <c r="A20" t="e">
        <f>PLANTILLA!#REF!</f>
        <v>#REF!</v>
      </c>
      <c r="B20" t="e">
        <f>PLANTILLA!#REF!</f>
        <v>#REF!</v>
      </c>
      <c r="C20" s="135" t="e">
        <f>PLANTILLA!#REF!</f>
        <v>#REF!</v>
      </c>
      <c r="D20" t="e">
        <f>PLANTILLA!#REF!</f>
        <v>#REF!</v>
      </c>
      <c r="E20" s="68" t="e">
        <f>PLANTILLA!#REF!</f>
        <v>#REF!</v>
      </c>
      <c r="F20" s="66" t="e">
        <f>PLANTILLA!#REF!</f>
        <v>#REF!</v>
      </c>
      <c r="G20" s="66" t="e">
        <f>PLANTILLA!#REF!</f>
        <v>#REF!</v>
      </c>
      <c r="H20" s="66" t="e">
        <f>PLANTILLA!#REF!</f>
        <v>#REF!</v>
      </c>
      <c r="I20" s="66" t="e">
        <f>PLANTILLA!#REF!</f>
        <v>#REF!</v>
      </c>
      <c r="J20" s="66" t="e">
        <f>PLANTILLA!#REF!</f>
        <v>#REF!</v>
      </c>
      <c r="K20" s="66" t="e">
        <f>PLANTILLA!#REF!</f>
        <v>#REF!</v>
      </c>
      <c r="L20" s="66" t="e">
        <f>PLANTILLA!#REF!</f>
        <v>#REF!</v>
      </c>
      <c r="M20" s="66" t="e">
        <f>PLANTILLA!#REF!</f>
        <v>#REF!</v>
      </c>
      <c r="N20" s="68">
        <f>1/5</f>
        <v>0.2</v>
      </c>
      <c r="O20" s="68" t="s">
        <v>191</v>
      </c>
      <c r="P20" s="157">
        <f>N20*R4</f>
        <v>0.05</v>
      </c>
      <c r="Q20" s="157">
        <f>N20*Q3</f>
        <v>0.14460000000000001</v>
      </c>
      <c r="R20" s="157">
        <f>N20*P3</f>
        <v>7.0999999999999994E-2</v>
      </c>
      <c r="S20" s="9"/>
      <c r="W20" t="e">
        <f t="shared" si="1"/>
        <v>#REF!</v>
      </c>
      <c r="X20" t="e">
        <f t="shared" si="0"/>
        <v>#REF!</v>
      </c>
      <c r="Y20" t="e">
        <f t="shared" si="0"/>
        <v>#REF!</v>
      </c>
      <c r="Z20" t="e">
        <f t="shared" si="0"/>
        <v>#REF!</v>
      </c>
      <c r="AA20" s="68">
        <f t="shared" si="3"/>
        <v>0.2</v>
      </c>
      <c r="AB20" s="68" t="s">
        <v>55</v>
      </c>
      <c r="AC20">
        <f>AA20*AC10</f>
        <v>5.7999999999999996E-2</v>
      </c>
      <c r="AD20">
        <f>AA20*AD10</f>
        <v>5.0600000000000006E-2</v>
      </c>
      <c r="AF20" s="9"/>
    </row>
    <row r="21" spans="1:32" x14ac:dyDescent="0.25">
      <c r="A21" t="str">
        <f>PLANTILLA!C13</f>
        <v>Calogero Coluccio</v>
      </c>
      <c r="B21">
        <f>PLANTILLA!D13</f>
        <v>24</v>
      </c>
      <c r="C21" s="135">
        <f ca="1">PLANTILLA!E13</f>
        <v>15</v>
      </c>
      <c r="D21" t="str">
        <f>PLANTILLA!F13</f>
        <v>RAP</v>
      </c>
      <c r="E21" s="68">
        <f>PLANTILLA!I13</f>
        <v>0.63616167295954995</v>
      </c>
      <c r="F21" s="66">
        <f>PLANTILLA!N13</f>
        <v>1.5</v>
      </c>
      <c r="G21" s="66">
        <f>PLANTILLA!V13</f>
        <v>0</v>
      </c>
      <c r="H21" s="66">
        <f>PLANTILLA!W13</f>
        <v>5</v>
      </c>
      <c r="I21" s="66">
        <f>PLANTILLA!X13</f>
        <v>6</v>
      </c>
      <c r="J21" s="66">
        <f>PLANTILLA!Y13</f>
        <v>1</v>
      </c>
      <c r="K21" s="66">
        <f>PLANTILLA!Z13</f>
        <v>2</v>
      </c>
      <c r="L21" s="66">
        <f>PLANTILLA!AA13</f>
        <v>0</v>
      </c>
      <c r="M21" s="66">
        <f>PLANTILLA!AB13</f>
        <v>3</v>
      </c>
      <c r="N21" s="68">
        <f>1/4</f>
        <v>0.25</v>
      </c>
      <c r="O21" s="68" t="s">
        <v>52</v>
      </c>
      <c r="P21" s="157">
        <f>$N21*P$8</f>
        <v>2.325E-2</v>
      </c>
      <c r="Q21" s="157">
        <f t="shared" ref="Q21:R21" si="4">$N21*Q$8</f>
        <v>0.10625</v>
      </c>
      <c r="R21" s="157">
        <f t="shared" si="4"/>
        <v>4.6249999999999999E-2</v>
      </c>
      <c r="S21" s="9"/>
      <c r="W21" t="str">
        <f t="shared" si="1"/>
        <v>Calogero Coluccio</v>
      </c>
      <c r="X21">
        <f t="shared" si="0"/>
        <v>24</v>
      </c>
      <c r="Y21">
        <f t="shared" ca="1" si="0"/>
        <v>15</v>
      </c>
      <c r="Z21" t="str">
        <f t="shared" si="0"/>
        <v>RAP</v>
      </c>
      <c r="AA21" s="68">
        <f t="shared" si="3"/>
        <v>0.25</v>
      </c>
      <c r="AB21" s="68" t="s">
        <v>170</v>
      </c>
      <c r="AC21" s="157"/>
      <c r="AD21" s="157">
        <f>AA21*AD9</f>
        <v>8.4500000000000006E-2</v>
      </c>
      <c r="AE21" s="157">
        <f>AA21*AC9</f>
        <v>5.0999999999999997E-2</v>
      </c>
      <c r="AF21" s="9"/>
    </row>
    <row r="22" spans="1:32" x14ac:dyDescent="0.25">
      <c r="A22" t="str">
        <f>PLANTILLA!C14</f>
        <v>Julian Blanco</v>
      </c>
      <c r="B22">
        <f>PLANTILLA!D14</f>
        <v>24</v>
      </c>
      <c r="C22" s="135">
        <f ca="1">PLANTILLA!E14</f>
        <v>69</v>
      </c>
      <c r="D22" t="str">
        <f>PLANTILLA!F14</f>
        <v>TEC</v>
      </c>
      <c r="E22" s="68">
        <f>PLANTILLA!I14</f>
        <v>0.80274665510394982</v>
      </c>
      <c r="F22" s="66">
        <f>PLANTILLA!N14</f>
        <v>1.5</v>
      </c>
      <c r="G22" s="66">
        <f>PLANTILLA!V14</f>
        <v>0</v>
      </c>
      <c r="H22" s="66">
        <f>PLANTILLA!W14</f>
        <v>3</v>
      </c>
      <c r="I22" s="66">
        <f>PLANTILLA!X14</f>
        <v>6</v>
      </c>
      <c r="J22" s="66">
        <f>PLANTILLA!Y14</f>
        <v>2</v>
      </c>
      <c r="K22" s="66">
        <f>PLANTILLA!Z14</f>
        <v>3</v>
      </c>
      <c r="L22" s="66">
        <f>PLANTILLA!AA14</f>
        <v>2</v>
      </c>
      <c r="M22" s="66">
        <f>PLANTILLA!AB14</f>
        <v>4</v>
      </c>
      <c r="N22" s="68">
        <f>1/4</f>
        <v>0.25</v>
      </c>
      <c r="O22" s="68" t="s">
        <v>52</v>
      </c>
      <c r="P22" s="157">
        <f>N22*R8</f>
        <v>4.6249999999999999E-2</v>
      </c>
      <c r="Q22" s="157">
        <f>N22*Q8</f>
        <v>0.10625</v>
      </c>
      <c r="R22" s="157">
        <f>N22*P8</f>
        <v>2.325E-2</v>
      </c>
      <c r="S22" s="9"/>
      <c r="W22" t="str">
        <f t="shared" si="1"/>
        <v>Julian Blanco</v>
      </c>
      <c r="X22">
        <f t="shared" si="0"/>
        <v>24</v>
      </c>
      <c r="Y22">
        <f t="shared" ca="1" si="0"/>
        <v>69</v>
      </c>
      <c r="Z22" t="str">
        <f t="shared" si="0"/>
        <v>TEC</v>
      </c>
      <c r="AA22" s="68">
        <f t="shared" si="3"/>
        <v>0.25</v>
      </c>
      <c r="AB22" s="68" t="s">
        <v>52</v>
      </c>
      <c r="AC22">
        <f>AA22*AE8</f>
        <v>4.6249999999999999E-2</v>
      </c>
      <c r="AD22">
        <f>AA22*AD8</f>
        <v>0.10625</v>
      </c>
      <c r="AE22">
        <f>AA22*AC8</f>
        <v>2.325E-2</v>
      </c>
      <c r="AF22" s="9"/>
    </row>
    <row r="23" spans="1:32" x14ac:dyDescent="0.25">
      <c r="A23" t="str">
        <f>PLANTILLA!C18</f>
        <v>Fernan de Caranza</v>
      </c>
      <c r="B23">
        <f>PLANTILLA!D18</f>
        <v>20</v>
      </c>
      <c r="C23" s="135">
        <f ca="1">PLANTILLA!E18</f>
        <v>50</v>
      </c>
      <c r="D23" t="str">
        <f>PLANTILLA!F18</f>
        <v>POT</v>
      </c>
      <c r="E23" s="68">
        <f>PLANTILLA!I18</f>
        <v>0.40137332755197491</v>
      </c>
      <c r="F23" s="66">
        <f>PLANTILLA!N18</f>
        <v>1.5</v>
      </c>
      <c r="G23" s="66">
        <f>PLANTILLA!V18</f>
        <v>0</v>
      </c>
      <c r="H23" s="66">
        <f>PLANTILLA!W18</f>
        <v>3</v>
      </c>
      <c r="I23" s="66">
        <f>PLANTILLA!X18</f>
        <v>5</v>
      </c>
      <c r="J23" s="66">
        <f>PLANTILLA!Y18</f>
        <v>5</v>
      </c>
      <c r="K23" s="66">
        <f>PLANTILLA!Z18</f>
        <v>4</v>
      </c>
      <c r="L23" s="66">
        <f>PLANTILLA!AA18</f>
        <v>2</v>
      </c>
      <c r="M23" s="66">
        <f>PLANTILLA!AB18</f>
        <v>3</v>
      </c>
      <c r="N23" s="68">
        <f>1/4</f>
        <v>0.25</v>
      </c>
      <c r="O23" s="68" t="s">
        <v>55</v>
      </c>
      <c r="P23" s="157"/>
      <c r="Q23" s="157">
        <f>$N23*Q$10</f>
        <v>6.3250000000000001E-2</v>
      </c>
      <c r="R23" s="157">
        <f>$N23*P10</f>
        <v>7.2499999999999995E-2</v>
      </c>
      <c r="S23" s="9"/>
      <c r="W23" t="str">
        <f t="shared" si="1"/>
        <v>Fernan de Caranza</v>
      </c>
      <c r="X23">
        <f t="shared" si="0"/>
        <v>20</v>
      </c>
      <c r="Y23">
        <f t="shared" ca="1" si="0"/>
        <v>50</v>
      </c>
      <c r="Z23" t="str">
        <f t="shared" si="0"/>
        <v>POT</v>
      </c>
      <c r="AA23" s="68">
        <f t="shared" si="3"/>
        <v>0.25</v>
      </c>
      <c r="AB23" s="68" t="s">
        <v>54</v>
      </c>
      <c r="AC23" s="157"/>
      <c r="AD23" s="157">
        <f>AA23*AD11</f>
        <v>5.1999999999999998E-2</v>
      </c>
      <c r="AE23" s="157">
        <f>AA23*AE11</f>
        <v>8.6749999999999994E-2</v>
      </c>
      <c r="AF23" s="9"/>
    </row>
    <row r="24" spans="1:32" x14ac:dyDescent="0.25">
      <c r="A24" t="str">
        <f>PLANTILLA!C20</f>
        <v>Hemmu Ramchi</v>
      </c>
      <c r="B24">
        <f>PLANTILLA!D20</f>
        <v>22</v>
      </c>
      <c r="C24" s="135">
        <f ca="1">PLANTILLA!E20</f>
        <v>101</v>
      </c>
      <c r="D24">
        <f>PLANTILLA!F20</f>
        <v>0</v>
      </c>
      <c r="E24" s="68">
        <f>PLANTILLA!I20</f>
        <v>0.63616167295954995</v>
      </c>
      <c r="F24" s="66">
        <f>PLANTILLA!N20</f>
        <v>1.5</v>
      </c>
      <c r="G24" s="66">
        <f>PLANTILLA!V20</f>
        <v>0</v>
      </c>
      <c r="H24" s="66">
        <f>PLANTILLA!W20</f>
        <v>3</v>
      </c>
      <c r="I24" s="66">
        <f>PLANTILLA!X20</f>
        <v>4</v>
      </c>
      <c r="J24" s="66">
        <f>PLANTILLA!Y20</f>
        <v>6</v>
      </c>
      <c r="K24" s="66">
        <f>PLANTILLA!Z20</f>
        <v>5</v>
      </c>
      <c r="L24" s="66">
        <f>PLANTILLA!AA20</f>
        <v>2</v>
      </c>
      <c r="M24" s="66">
        <f>PLANTILLA!AB20</f>
        <v>3</v>
      </c>
      <c r="N24" s="68">
        <f>1/4</f>
        <v>0.25</v>
      </c>
      <c r="O24" s="68" t="s">
        <v>55</v>
      </c>
      <c r="P24" s="157">
        <f>$N24*P$10</f>
        <v>7.2499999999999995E-2</v>
      </c>
      <c r="Q24" s="157">
        <f>$N24*Q$10</f>
        <v>6.3250000000000001E-2</v>
      </c>
      <c r="R24" s="157"/>
      <c r="S24" s="9"/>
      <c r="W24" t="str">
        <f t="shared" si="1"/>
        <v>Hemmu Ramchi</v>
      </c>
      <c r="X24">
        <f t="shared" si="0"/>
        <v>22</v>
      </c>
      <c r="Y24">
        <f t="shared" ca="1" si="0"/>
        <v>101</v>
      </c>
      <c r="Z24">
        <f t="shared" si="0"/>
        <v>0</v>
      </c>
      <c r="AA24" s="68">
        <f t="shared" si="3"/>
        <v>0.25</v>
      </c>
      <c r="AB24" s="68" t="s">
        <v>187</v>
      </c>
      <c r="AC24" s="157"/>
      <c r="AD24" s="157">
        <f>AA24*AD6</f>
        <v>9.7250000000000003E-2</v>
      </c>
      <c r="AE24" s="157">
        <f>AA24*AE6</f>
        <v>0.17274999999999999</v>
      </c>
      <c r="AF24" s="9"/>
    </row>
    <row r="25" spans="1:32" x14ac:dyDescent="0.25">
      <c r="A25" t="str">
        <f>PLANTILLA!C21</f>
        <v>Marc Costa</v>
      </c>
      <c r="B25">
        <f>PLANTILLA!D21</f>
        <v>19</v>
      </c>
      <c r="C25" s="135">
        <f ca="1">PLANTILLA!E21</f>
        <v>16</v>
      </c>
      <c r="D25">
        <f>PLANTILLA!F21</f>
        <v>0</v>
      </c>
      <c r="E25" s="68">
        <f>PLANTILLA!I21</f>
        <v>0.40137332755197491</v>
      </c>
      <c r="F25" s="66">
        <f>PLANTILLA!N21</f>
        <v>1.5</v>
      </c>
      <c r="G25" s="66">
        <f>PLANTILLA!V21</f>
        <v>0</v>
      </c>
      <c r="H25" s="66">
        <f>PLANTILLA!W21</f>
        <v>1</v>
      </c>
      <c r="I25" s="66">
        <f>PLANTILLA!X21</f>
        <v>2</v>
      </c>
      <c r="J25" s="66">
        <f>PLANTILLA!Y21</f>
        <v>5</v>
      </c>
      <c r="K25" s="66">
        <f>PLANTILLA!Z21</f>
        <v>3</v>
      </c>
      <c r="L25" s="66">
        <f>PLANTILLA!AA21</f>
        <v>6</v>
      </c>
      <c r="M25" s="66">
        <f>PLANTILLA!AB21</f>
        <v>5</v>
      </c>
      <c r="N25" s="68"/>
      <c r="O25" s="68"/>
      <c r="P25" s="157"/>
      <c r="Q25" s="157"/>
      <c r="R25" s="157"/>
      <c r="S25" s="9"/>
      <c r="W25" t="str">
        <f t="shared" si="1"/>
        <v>Marc Costa</v>
      </c>
      <c r="X25">
        <f t="shared" si="0"/>
        <v>19</v>
      </c>
      <c r="Y25">
        <f t="shared" ca="1" si="0"/>
        <v>16</v>
      </c>
      <c r="Z25">
        <f t="shared" si="0"/>
        <v>0</v>
      </c>
      <c r="AA25" s="68"/>
      <c r="AB25" s="68"/>
      <c r="AC25" s="157"/>
      <c r="AD25" s="157"/>
      <c r="AE25" s="157"/>
      <c r="AF25" s="9"/>
    </row>
    <row r="26" spans="1:32" x14ac:dyDescent="0.25">
      <c r="A26" t="str">
        <f>PLANTILLA!C22</f>
        <v>Albert Millau</v>
      </c>
      <c r="B26">
        <f>PLANTILLA!D22</f>
        <v>25</v>
      </c>
      <c r="C26" s="135">
        <f ca="1">PLANTILLA!E22</f>
        <v>109</v>
      </c>
      <c r="D26">
        <f>PLANTILLA!F22</f>
        <v>0</v>
      </c>
      <c r="E26" s="68">
        <f>PLANTILLA!I22</f>
        <v>0.80274665510394982</v>
      </c>
      <c r="F26" s="66">
        <f>PLANTILLA!N22</f>
        <v>1.5</v>
      </c>
      <c r="G26" s="66">
        <f>PLANTILLA!V22</f>
        <v>0</v>
      </c>
      <c r="H26" s="66">
        <f>PLANTILLA!W22</f>
        <v>2</v>
      </c>
      <c r="I26" s="66">
        <f>PLANTILLA!X22</f>
        <v>4</v>
      </c>
      <c r="J26" s="66">
        <f>PLANTILLA!Y22</f>
        <v>3</v>
      </c>
      <c r="K26" s="66">
        <f>PLANTILLA!Z22</f>
        <v>5</v>
      </c>
      <c r="L26" s="66">
        <f>PLANTILLA!AA22</f>
        <v>5</v>
      </c>
      <c r="M26" s="66">
        <f>PLANTILLA!AB22</f>
        <v>1</v>
      </c>
      <c r="N26" s="68"/>
      <c r="O26" s="68"/>
      <c r="P26" s="157"/>
      <c r="Q26" s="157"/>
      <c r="R26" s="157"/>
      <c r="S26" s="9"/>
      <c r="W26" t="str">
        <f t="shared" si="1"/>
        <v>Albert Millau</v>
      </c>
      <c r="X26">
        <f t="shared" si="0"/>
        <v>25</v>
      </c>
      <c r="Y26">
        <f t="shared" ca="1" si="0"/>
        <v>109</v>
      </c>
      <c r="Z26">
        <f t="shared" si="0"/>
        <v>0</v>
      </c>
      <c r="AA26" s="68"/>
      <c r="AB26" s="68"/>
      <c r="AC26" s="157"/>
      <c r="AD26" s="157"/>
      <c r="AE26" s="157"/>
      <c r="AF26" s="9"/>
    </row>
    <row r="27" spans="1:32" x14ac:dyDescent="0.25">
      <c r="A27" t="str">
        <f>PLANTILLA!C23</f>
        <v>Pablo Carbo</v>
      </c>
      <c r="B27">
        <f>PLANTILLA!D23</f>
        <v>34</v>
      </c>
      <c r="C27" s="135">
        <f ca="1">PLANTILLA!E23</f>
        <v>8</v>
      </c>
      <c r="D27">
        <f>PLANTILLA!F23</f>
        <v>0</v>
      </c>
      <c r="E27" s="68">
        <f>PLANTILLA!I23</f>
        <v>1.0375350005115249</v>
      </c>
      <c r="F27" s="66">
        <f>PLANTILLA!N23</f>
        <v>1.5</v>
      </c>
      <c r="G27" s="66">
        <f>PLANTILLA!V23</f>
        <v>0</v>
      </c>
      <c r="H27" s="66">
        <f>PLANTILLA!W23</f>
        <v>2</v>
      </c>
      <c r="I27" s="66">
        <f>PLANTILLA!X23</f>
        <v>3</v>
      </c>
      <c r="J27" s="66">
        <f>PLANTILLA!Y23</f>
        <v>3</v>
      </c>
      <c r="K27" s="66">
        <f>PLANTILLA!Z23</f>
        <v>2</v>
      </c>
      <c r="L27" s="66">
        <f>PLANTILLA!AA23</f>
        <v>6</v>
      </c>
      <c r="M27" s="66">
        <f>PLANTILLA!AB23</f>
        <v>3</v>
      </c>
      <c r="N27" s="68"/>
      <c r="O27" s="68"/>
      <c r="P27" s="157"/>
      <c r="Q27" s="157"/>
      <c r="R27" s="157"/>
      <c r="S27" s="9"/>
      <c r="W27" t="str">
        <f t="shared" si="1"/>
        <v>Pablo Carbo</v>
      </c>
      <c r="X27">
        <f t="shared" si="0"/>
        <v>34</v>
      </c>
      <c r="Y27">
        <f t="shared" ca="1" si="0"/>
        <v>8</v>
      </c>
      <c r="Z27">
        <f t="shared" si="0"/>
        <v>0</v>
      </c>
      <c r="AA27" s="68"/>
      <c r="AB27" s="68"/>
      <c r="AC27" s="157"/>
      <c r="AD27" s="157"/>
      <c r="AE27" s="157"/>
      <c r="AF27" s="9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P28" s="157"/>
      <c r="Q28" s="157"/>
      <c r="R28" s="157"/>
      <c r="W28" t="e">
        <f t="shared" si="1"/>
        <v>#REF!</v>
      </c>
      <c r="X28" t="e">
        <f t="shared" si="0"/>
        <v>#REF!</v>
      </c>
      <c r="Y28" t="e">
        <f t="shared" si="0"/>
        <v>#REF!</v>
      </c>
      <c r="Z28" t="e">
        <f t="shared" si="0"/>
        <v>#REF!</v>
      </c>
      <c r="AA28" s="68"/>
      <c r="AB28" s="2"/>
      <c r="AC28" s="157"/>
      <c r="AD28" s="157"/>
      <c r="AE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P29" s="157"/>
      <c r="Q29" s="157"/>
      <c r="R29" s="157"/>
      <c r="W29" t="e">
        <f t="shared" si="1"/>
        <v>#REF!</v>
      </c>
      <c r="X29" t="e">
        <f t="shared" ref="X29:X30" si="5">B29</f>
        <v>#REF!</v>
      </c>
      <c r="Y29" t="e">
        <f t="shared" ref="Y29:Y30" si="6">C29</f>
        <v>#REF!</v>
      </c>
      <c r="Z29" t="e">
        <f t="shared" ref="Z29:Z30" si="7">D29</f>
        <v>#REF!</v>
      </c>
      <c r="AA29" s="68"/>
      <c r="AB29" s="2"/>
    </row>
    <row r="30" spans="1:32" x14ac:dyDescent="0.25">
      <c r="A30" t="e">
        <f>PLANTILLA!#REF!</f>
        <v>#REF!</v>
      </c>
      <c r="B30" t="e">
        <f>PLANTILLA!#REF!</f>
        <v>#REF!</v>
      </c>
      <c r="C30" s="135" t="e">
        <f>PLANTILLA!#REF!</f>
        <v>#REF!</v>
      </c>
      <c r="D30" t="e">
        <f>PLANTILLA!#REF!</f>
        <v>#REF!</v>
      </c>
      <c r="E30" s="68" t="e">
        <f>PLANTILLA!#REF!</f>
        <v>#REF!</v>
      </c>
      <c r="F30" s="66" t="e">
        <f>PLANTILLA!#REF!</f>
        <v>#REF!</v>
      </c>
      <c r="G30" s="66" t="e">
        <f>PLANTILLA!#REF!</f>
        <v>#REF!</v>
      </c>
      <c r="H30" s="66" t="e">
        <f>PLANTILLA!#REF!</f>
        <v>#REF!</v>
      </c>
      <c r="I30" s="66" t="e">
        <f>PLANTILLA!#REF!</f>
        <v>#REF!</v>
      </c>
      <c r="J30" s="66" t="e">
        <f>PLANTILLA!#REF!</f>
        <v>#REF!</v>
      </c>
      <c r="K30" s="66" t="e">
        <f>PLANTILLA!#REF!</f>
        <v>#REF!</v>
      </c>
      <c r="L30" s="66" t="e">
        <f>PLANTILLA!#REF!</f>
        <v>#REF!</v>
      </c>
      <c r="M30" s="66" t="e">
        <f>PLANTILLA!#REF!</f>
        <v>#REF!</v>
      </c>
      <c r="P30" s="157"/>
      <c r="Q30" s="157"/>
      <c r="R30" s="157"/>
      <c r="W30" t="e">
        <f t="shared" si="1"/>
        <v>#REF!</v>
      </c>
      <c r="X30" t="e">
        <f t="shared" si="5"/>
        <v>#REF!</v>
      </c>
      <c r="Y30" t="e">
        <f t="shared" si="6"/>
        <v>#REF!</v>
      </c>
      <c r="Z30" t="e">
        <f t="shared" si="7"/>
        <v>#REF!</v>
      </c>
      <c r="AA30" s="68"/>
      <c r="AB30" s="2"/>
    </row>
    <row r="31" spans="1:32" x14ac:dyDescent="0.25">
      <c r="C31" s="135"/>
      <c r="E31" s="68"/>
      <c r="F31" s="66"/>
      <c r="G31" s="66"/>
      <c r="H31" s="66"/>
      <c r="I31" s="66"/>
      <c r="J31" s="66"/>
      <c r="K31" s="66"/>
      <c r="L31" s="66"/>
      <c r="M31" s="66"/>
      <c r="Y31" s="135"/>
      <c r="AA31" s="2"/>
      <c r="AB31" s="2"/>
    </row>
    <row r="32" spans="1:32" x14ac:dyDescent="0.25">
      <c r="C32" s="135"/>
      <c r="E32" s="68"/>
      <c r="F32" s="66"/>
      <c r="G32" s="66"/>
      <c r="H32" s="66"/>
      <c r="I32" s="66"/>
      <c r="J32" s="66"/>
      <c r="K32" s="66"/>
      <c r="L32" s="66"/>
      <c r="M32" s="66"/>
    </row>
    <row r="33" spans="3:13" x14ac:dyDescent="0.25">
      <c r="C33" s="135"/>
      <c r="E33" s="68"/>
      <c r="F33" s="66"/>
      <c r="G33" s="66"/>
      <c r="H33" s="66"/>
      <c r="I33" s="66"/>
      <c r="J33" s="66"/>
      <c r="K33" s="66"/>
      <c r="L33" s="66"/>
      <c r="M33" s="66"/>
    </row>
    <row r="34" spans="3:13" x14ac:dyDescent="0.25">
      <c r="C34" s="135"/>
      <c r="E34" s="68"/>
      <c r="F34" s="66"/>
      <c r="G34" s="66"/>
      <c r="H34" s="66"/>
      <c r="I34" s="66"/>
      <c r="J34" s="66"/>
      <c r="K34" s="66"/>
      <c r="L34" s="66"/>
      <c r="M34" s="66"/>
    </row>
  </sheetData>
  <mergeCells count="2">
    <mergeCell ref="W11:X11"/>
    <mergeCell ref="A11:B11"/>
  </mergeCells>
  <conditionalFormatting sqref="N13:O2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N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AA13:AB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{9ACB8A48-8626-4850-A3DC-2D107EE1A811}</x14:id>
        </ext>
      </extLst>
    </cfRule>
  </conditionalFormatting>
  <conditionalFormatting sqref="AC13:A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{015934C7-EC68-4F58-BFCF-1A58644BE98A}</x14:id>
        </ext>
      </extLst>
    </cfRule>
  </conditionalFormatting>
  <conditionalFormatting sqref="AB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{60E6AE8A-DE86-4893-8E38-F163DBF49076}</x14:id>
        </ext>
      </extLst>
    </cfRule>
  </conditionalFormatting>
  <conditionalFormatting sqref="AC19:A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{FCAB8DBC-7D88-46CB-BBFF-161BBDB8A9CF}</x14:id>
        </ext>
      </extLst>
    </cfRule>
  </conditionalFormatting>
  <conditionalFormatting sqref="AA14:AB18 AB20:AB27 AA19:AA30">
    <cfRule type="dataBar" priority="1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{56961E55-BC2B-402C-A3D4-D6868AA75241}</x14:id>
        </ext>
      </extLst>
    </cfRule>
  </conditionalFormatting>
  <conditionalFormatting sqref="E13:F34">
    <cfRule type="colorScale" priority="1902">
      <colorScale>
        <cfvo type="min"/>
        <cfvo type="max"/>
        <color rgb="FFFCFCFF"/>
        <color rgb="FFF8696B"/>
      </colorScale>
    </cfRule>
  </conditionalFormatting>
  <conditionalFormatting sqref="G13:M34">
    <cfRule type="colorScale" priority="1904">
      <colorScale>
        <cfvo type="min"/>
        <cfvo type="max"/>
        <color rgb="FFFFEF9C"/>
        <color rgb="FF63BE7B"/>
      </colorScale>
    </cfRule>
  </conditionalFormatting>
  <conditionalFormatting sqref="P13:R30">
    <cfRule type="dataBar" priority="1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conditionalFormatting sqref="AC14:AE18 AC20:AE30">
    <cfRule type="dataBar" priority="1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{35EDAE62-E84A-406A-B182-0B38AACA5913}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N13:O27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9ACB8A48-8626-4850-A3DC-2D107EE1A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015934C7-EC68-4F58-BFCF-1A58644BE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AC13:AE13</xm:sqref>
        </x14:conditionalFormatting>
        <x14:conditionalFormatting xmlns:xm="http://schemas.microsoft.com/office/excel/2006/main">
          <x14:cfRule type="dataBar" id="{60E6AE8A-DE86-4893-8E38-F163DBF4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AB8DBC-7D88-46CB-BBFF-161BBDB8A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AC19:AE19</xm:sqref>
        </x14:conditionalFormatting>
        <x14:conditionalFormatting xmlns:xm="http://schemas.microsoft.com/office/excel/2006/main">
          <x14:cfRule type="dataBar" id="{56961E55-BC2B-402C-A3D4-D6868AA75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AA14:AB18 AB20:AB27 AA19:AA30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P13:R30</xm:sqref>
        </x14:conditionalFormatting>
        <x14:conditionalFormatting xmlns:xm="http://schemas.microsoft.com/office/excel/2006/main">
          <x14:cfRule type="dataBar" id="{35EDAE62-E84A-406A-B182-0B38AACA5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AC14:AE18 AC20:AE30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AC30"/>
  <sheetViews>
    <sheetView workbookViewId="0">
      <selection activeCell="F18" sqref="F18"/>
    </sheetView>
  </sheetViews>
  <sheetFormatPr baseColWidth="10" defaultColWidth="10.7109375" defaultRowHeight="15.7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6.85546875" style="71" customWidth="1"/>
    <col min="15" max="15" width="4.85546875" bestFit="1" customWidth="1"/>
    <col min="16" max="16" width="6" bestFit="1" customWidth="1"/>
    <col min="17" max="17" width="7.140625" customWidth="1"/>
    <col min="18" max="18" width="5.7109375" bestFit="1" customWidth="1"/>
    <col min="21" max="21" width="17.7109375" bestFit="1" customWidth="1"/>
    <col min="22" max="22" width="5.5703125" bestFit="1" customWidth="1"/>
    <col min="23" max="23" width="5" bestFit="1" customWidth="1"/>
    <col min="24" max="24" width="4.5703125" bestFit="1" customWidth="1"/>
    <col min="25" max="25" width="6" style="71" customWidth="1"/>
    <col min="26" max="26" width="4.85546875" bestFit="1" customWidth="1"/>
    <col min="27" max="27" width="6" bestFit="1" customWidth="1"/>
    <col min="28" max="28" width="7.140625" bestFit="1" customWidth="1"/>
    <col min="29" max="29" width="5.7109375" bestFit="1" customWidth="1"/>
  </cols>
  <sheetData>
    <row r="1" spans="1:29" x14ac:dyDescent="0.25">
      <c r="A1" s="5">
        <f>POR!A1</f>
        <v>44333</v>
      </c>
      <c r="N1" s="288"/>
      <c r="O1" s="2"/>
      <c r="P1" s="2"/>
    </row>
    <row r="2" spans="1:29" x14ac:dyDescent="0.25">
      <c r="N2" s="288"/>
      <c r="O2" s="2" t="s">
        <v>50</v>
      </c>
      <c r="P2" s="2"/>
      <c r="Q2" s="14">
        <v>0.27500000000000002</v>
      </c>
      <c r="Y2" s="288"/>
      <c r="Z2" s="2" t="s">
        <v>50</v>
      </c>
      <c r="AA2" s="2"/>
      <c r="AB2" s="14">
        <v>0.27500000000000002</v>
      </c>
    </row>
    <row r="3" spans="1:29" x14ac:dyDescent="0.25">
      <c r="N3" s="288"/>
      <c r="O3" s="2" t="s">
        <v>190</v>
      </c>
      <c r="P3" s="2"/>
      <c r="Q3" s="14">
        <v>0.44</v>
      </c>
      <c r="Y3" s="288"/>
      <c r="Z3" s="2" t="s">
        <v>190</v>
      </c>
      <c r="AA3" s="2"/>
      <c r="AB3" s="14">
        <v>0.44</v>
      </c>
    </row>
    <row r="4" spans="1:29" x14ac:dyDescent="0.25">
      <c r="N4" s="288"/>
      <c r="O4" s="2" t="s">
        <v>51</v>
      </c>
      <c r="P4" s="2"/>
      <c r="Q4" s="14">
        <v>4.3999999999999997E-2</v>
      </c>
      <c r="Y4" s="288"/>
      <c r="Z4" s="2" t="s">
        <v>194</v>
      </c>
      <c r="AA4" s="2"/>
      <c r="AB4" s="14">
        <v>0.21</v>
      </c>
    </row>
    <row r="5" spans="1:29" x14ac:dyDescent="0.25">
      <c r="N5" s="288"/>
      <c r="O5" s="2" t="s">
        <v>52</v>
      </c>
      <c r="P5" s="2"/>
      <c r="Q5" s="14">
        <v>1</v>
      </c>
      <c r="Y5" s="288"/>
      <c r="Z5" s="2" t="s">
        <v>52</v>
      </c>
      <c r="AA5" s="2"/>
      <c r="AB5" s="14">
        <v>1</v>
      </c>
    </row>
    <row r="6" spans="1:29" x14ac:dyDescent="0.25">
      <c r="N6" s="288"/>
      <c r="O6" s="2" t="s">
        <v>53</v>
      </c>
      <c r="P6" s="2"/>
      <c r="Q6" s="14">
        <v>0.94399999999999995</v>
      </c>
      <c r="Y6" s="288"/>
      <c r="Z6" s="2" t="s">
        <v>53</v>
      </c>
      <c r="AA6" s="2"/>
      <c r="AB6" s="14">
        <v>0.94399999999999995</v>
      </c>
    </row>
    <row r="7" spans="1:29" x14ac:dyDescent="0.25">
      <c r="N7" s="288"/>
      <c r="O7" s="2" t="s">
        <v>172</v>
      </c>
      <c r="P7" s="2"/>
      <c r="Q7" s="14">
        <v>0.72499999999999998</v>
      </c>
      <c r="Y7" s="288"/>
      <c r="Z7" s="2" t="s">
        <v>172</v>
      </c>
      <c r="AA7" s="2"/>
      <c r="AB7" s="14">
        <v>0.72499999999999998</v>
      </c>
    </row>
    <row r="8" spans="1:29" x14ac:dyDescent="0.25">
      <c r="N8" s="288"/>
      <c r="O8" s="2" t="s">
        <v>54</v>
      </c>
      <c r="P8" s="2"/>
      <c r="Q8" s="14">
        <v>0.45499999999999996</v>
      </c>
      <c r="Y8" s="288"/>
      <c r="Z8" s="2" t="s">
        <v>54</v>
      </c>
      <c r="AA8" s="2"/>
      <c r="AB8" s="14">
        <v>0.45499999999999996</v>
      </c>
    </row>
    <row r="9" spans="1:29" x14ac:dyDescent="0.25">
      <c r="N9" s="288"/>
      <c r="O9" s="2" t="s">
        <v>56</v>
      </c>
      <c r="P9" s="2"/>
      <c r="Q9" s="14">
        <v>0.45600000000000002</v>
      </c>
      <c r="Y9" s="288"/>
      <c r="Z9" s="2" t="s">
        <v>56</v>
      </c>
      <c r="AA9" s="2"/>
      <c r="AB9" s="14">
        <v>0.45600000000000002</v>
      </c>
    </row>
    <row r="10" spans="1:29" x14ac:dyDescent="0.25">
      <c r="A10" s="370" t="s">
        <v>188</v>
      </c>
      <c r="B10" s="370"/>
      <c r="N10" s="288"/>
      <c r="O10" s="2" t="s">
        <v>10</v>
      </c>
      <c r="P10" s="2"/>
      <c r="Q10" s="14">
        <v>0.25</v>
      </c>
      <c r="U10" s="280" t="s">
        <v>189</v>
      </c>
      <c r="V10" s="280"/>
      <c r="Y10" s="288"/>
      <c r="Z10" s="2" t="s">
        <v>10</v>
      </c>
      <c r="AA10" s="2"/>
      <c r="AB10" s="14">
        <v>0.25</v>
      </c>
    </row>
    <row r="11" spans="1:29" ht="15" x14ac:dyDescent="0.25">
      <c r="A11" s="153" t="s">
        <v>16</v>
      </c>
      <c r="B11" s="154" t="s">
        <v>17</v>
      </c>
      <c r="C11" s="154" t="s">
        <v>18</v>
      </c>
      <c r="D11" s="154" t="s">
        <v>19</v>
      </c>
      <c r="E11" s="154" t="s">
        <v>22</v>
      </c>
      <c r="F11" s="154" t="s">
        <v>27</v>
      </c>
      <c r="G11" s="154" t="s">
        <v>35</v>
      </c>
      <c r="H11" s="154" t="s">
        <v>36</v>
      </c>
      <c r="I11" s="154" t="s">
        <v>37</v>
      </c>
      <c r="J11" s="154" t="s">
        <v>38</v>
      </c>
      <c r="K11" s="154" t="s">
        <v>39</v>
      </c>
      <c r="L11" s="154" t="s">
        <v>40</v>
      </c>
      <c r="M11" s="154" t="s">
        <v>19</v>
      </c>
      <c r="N11" s="317" t="s">
        <v>93</v>
      </c>
      <c r="O11" s="155" t="s">
        <v>15</v>
      </c>
      <c r="P11" s="281" t="s">
        <v>193</v>
      </c>
      <c r="Q11" s="156" t="s">
        <v>164</v>
      </c>
      <c r="R11" s="156" t="s">
        <v>49</v>
      </c>
      <c r="U11" s="153" t="s">
        <v>16</v>
      </c>
      <c r="V11" s="154" t="s">
        <v>17</v>
      </c>
      <c r="W11" s="154" t="s">
        <v>18</v>
      </c>
      <c r="X11" s="154" t="s">
        <v>19</v>
      </c>
      <c r="Y11" s="317" t="s">
        <v>93</v>
      </c>
      <c r="Z11" s="155" t="s">
        <v>15</v>
      </c>
      <c r="AA11" s="281" t="s">
        <v>193</v>
      </c>
      <c r="AB11" s="156" t="s">
        <v>164</v>
      </c>
      <c r="AC11" s="156" t="s">
        <v>49</v>
      </c>
    </row>
    <row r="12" spans="1:29" x14ac:dyDescent="0.25">
      <c r="A12" t="str">
        <f>PLANTILLA!C6</f>
        <v>Antero Lombo</v>
      </c>
      <c r="B12">
        <f>PLANTILLA!D6</f>
        <v>31</v>
      </c>
      <c r="C12" s="135">
        <f ca="1">PLANTILLA!E6</f>
        <v>52</v>
      </c>
      <c r="D12">
        <f>PLANTILLA!F6</f>
        <v>0</v>
      </c>
      <c r="E12" s="68">
        <f>PLANTILLA!I6</f>
        <v>1.0375350005115249</v>
      </c>
      <c r="F12" s="66">
        <f>PLANTILLA!N6</f>
        <v>1.5</v>
      </c>
      <c r="G12" s="66">
        <f>PLANTILLA!V6</f>
        <v>0</v>
      </c>
      <c r="H12" s="66">
        <f>PLANTILLA!W6</f>
        <v>5</v>
      </c>
      <c r="I12" s="66">
        <f>PLANTILLA!X6</f>
        <v>5</v>
      </c>
      <c r="J12" s="66">
        <f>PLANTILLA!Y6</f>
        <v>4</v>
      </c>
      <c r="K12" s="66">
        <f>PLANTILLA!Z6</f>
        <v>5</v>
      </c>
      <c r="L12" s="66">
        <f>PLANTILLA!AA6</f>
        <v>2</v>
      </c>
      <c r="M12" s="66">
        <f>PLANTILLA!AB6</f>
        <v>4</v>
      </c>
      <c r="N12" s="288"/>
      <c r="O12" s="68"/>
      <c r="P12" s="68"/>
      <c r="Q12" s="158"/>
      <c r="R12" s="158">
        <f>SUM(Q12:Q27)</f>
        <v>0.45342948717948717</v>
      </c>
      <c r="U12" t="str">
        <f>A12</f>
        <v>Antero Lombo</v>
      </c>
      <c r="V12">
        <f t="shared" ref="V12:W12" si="0">B12</f>
        <v>31</v>
      </c>
      <c r="W12">
        <f t="shared" ca="1" si="0"/>
        <v>52</v>
      </c>
      <c r="Y12" s="288"/>
      <c r="Z12" s="68"/>
      <c r="AA12" s="68"/>
      <c r="AB12" s="158"/>
      <c r="AC12" s="158">
        <f>SUM(AB12:AB27)</f>
        <v>0.4103525641025641</v>
      </c>
    </row>
    <row r="13" spans="1:29" x14ac:dyDescent="0.25">
      <c r="A13" t="str">
        <f>PLANTILLA!C9</f>
        <v>Juan Carlos Morata</v>
      </c>
      <c r="B13">
        <f>PLANTILLA!D9</f>
        <v>18</v>
      </c>
      <c r="C13" s="135">
        <f ca="1">PLANTILLA!E9</f>
        <v>87</v>
      </c>
      <c r="D13" t="str">
        <f>PLANTILLA!F9</f>
        <v>CAB</v>
      </c>
      <c r="E13" s="68">
        <f>PLANTILLA!I9</f>
        <v>0.40137332755197491</v>
      </c>
      <c r="F13" s="66">
        <f>PLANTILLA!N9</f>
        <v>1.5</v>
      </c>
      <c r="G13" s="66">
        <f>PLANTILLA!V9</f>
        <v>0</v>
      </c>
      <c r="H13" s="66">
        <f>PLANTILLA!W9</f>
        <v>6</v>
      </c>
      <c r="I13" s="66">
        <f>PLANTILLA!X9</f>
        <v>2</v>
      </c>
      <c r="J13" s="66">
        <f>PLANTILLA!Y9</f>
        <v>2</v>
      </c>
      <c r="K13" s="66">
        <f>PLANTILLA!Z9</f>
        <v>4</v>
      </c>
      <c r="L13" s="66">
        <f>PLANTILLA!AA9</f>
        <v>1</v>
      </c>
      <c r="M13" s="66">
        <f>PLANTILLA!AB9</f>
        <v>4</v>
      </c>
      <c r="N13" s="318"/>
      <c r="O13" s="68"/>
      <c r="P13" s="68"/>
      <c r="Q13" s="158"/>
      <c r="R13" s="158"/>
      <c r="U13" t="str">
        <f t="shared" ref="U13:U27" si="1">A13</f>
        <v>Juan Carlos Morata</v>
      </c>
      <c r="V13">
        <f t="shared" ref="V13:V27" si="2">B13</f>
        <v>18</v>
      </c>
      <c r="W13">
        <f t="shared" ref="W13:W27" ca="1" si="3">C13</f>
        <v>87</v>
      </c>
      <c r="Y13" s="318"/>
      <c r="Z13" s="68"/>
      <c r="AA13" s="68"/>
      <c r="AB13" s="158"/>
      <c r="AC13" s="158"/>
    </row>
    <row r="14" spans="1:29" x14ac:dyDescent="0.25">
      <c r="A14" t="e">
        <f>PLANTILLA!#REF!</f>
        <v>#REF!</v>
      </c>
      <c r="B14" t="e">
        <f>PLANTILLA!#REF!</f>
        <v>#REF!</v>
      </c>
      <c r="C14" s="135" t="e">
        <f>PLANTILLA!#REF!</f>
        <v>#REF!</v>
      </c>
      <c r="D14" t="e">
        <f>PLANTILLA!#REF!</f>
        <v>#REF!</v>
      </c>
      <c r="E14" s="68" t="e">
        <f>PLANTILLA!#REF!</f>
        <v>#REF!</v>
      </c>
      <c r="F14" s="66" t="e">
        <f>PLANTILLA!#REF!</f>
        <v>#REF!</v>
      </c>
      <c r="G14" s="66" t="e">
        <f>PLANTILLA!#REF!</f>
        <v>#REF!</v>
      </c>
      <c r="H14" s="66" t="e">
        <f>PLANTILLA!#REF!</f>
        <v>#REF!</v>
      </c>
      <c r="I14" s="66" t="e">
        <f>PLANTILLA!#REF!</f>
        <v>#REF!</v>
      </c>
      <c r="J14" s="66" t="e">
        <f>PLANTILLA!#REF!</f>
        <v>#REF!</v>
      </c>
      <c r="K14" s="66" t="e">
        <f>PLANTILLA!#REF!</f>
        <v>#REF!</v>
      </c>
      <c r="L14" s="66" t="e">
        <f>PLANTILLA!#REF!</f>
        <v>#REF!</v>
      </c>
      <c r="M14" s="66" t="e">
        <f>PLANTILLA!#REF!</f>
        <v>#REF!</v>
      </c>
      <c r="N14" s="318"/>
      <c r="O14" s="68"/>
      <c r="P14" s="68"/>
      <c r="Q14" s="158"/>
      <c r="R14" s="158"/>
      <c r="U14" t="e">
        <f t="shared" si="1"/>
        <v>#REF!</v>
      </c>
      <c r="V14" t="e">
        <f t="shared" si="2"/>
        <v>#REF!</v>
      </c>
      <c r="W14" t="e">
        <f t="shared" si="3"/>
        <v>#REF!</v>
      </c>
      <c r="Y14" s="318"/>
      <c r="Z14" s="68"/>
      <c r="AA14" s="68"/>
      <c r="AB14" s="158"/>
      <c r="AC14" s="158"/>
    </row>
    <row r="15" spans="1:29" x14ac:dyDescent="0.25">
      <c r="A15" t="str">
        <f>PLANTILLA!C11</f>
        <v>Juan Roca</v>
      </c>
      <c r="B15">
        <f>PLANTILLA!D11</f>
        <v>26</v>
      </c>
      <c r="C15" s="135">
        <f ca="1">PLANTILLA!E11</f>
        <v>20</v>
      </c>
      <c r="D15">
        <f>PLANTILLA!F11</f>
        <v>0</v>
      </c>
      <c r="E15" s="68">
        <f>PLANTILLA!I11</f>
        <v>0.63616167295954995</v>
      </c>
      <c r="F15" s="66">
        <f>PLANTILLA!N11</f>
        <v>1.5</v>
      </c>
      <c r="G15" s="66">
        <f>PLANTILLA!V11</f>
        <v>0</v>
      </c>
      <c r="H15" s="66">
        <f>PLANTILLA!W11</f>
        <v>4</v>
      </c>
      <c r="I15" s="66">
        <f>PLANTILLA!X11</f>
        <v>5</v>
      </c>
      <c r="J15" s="66">
        <f>PLANTILLA!Y11</f>
        <v>1</v>
      </c>
      <c r="K15" s="66">
        <f>PLANTILLA!Z11</f>
        <v>4</v>
      </c>
      <c r="L15" s="66">
        <f>PLANTILLA!AA11</f>
        <v>1</v>
      </c>
      <c r="M15" s="66">
        <f>PLANTILLA!AB11</f>
        <v>4</v>
      </c>
      <c r="N15" s="318">
        <f>1/8</f>
        <v>0.125</v>
      </c>
      <c r="O15" s="68" t="s">
        <v>190</v>
      </c>
      <c r="P15" s="282">
        <v>0.5</v>
      </c>
      <c r="Q15" s="158">
        <f>N15*P15*Q3</f>
        <v>2.75E-2</v>
      </c>
      <c r="R15" s="158"/>
      <c r="U15" t="str">
        <f t="shared" si="1"/>
        <v>Juan Roca</v>
      </c>
      <c r="V15">
        <f t="shared" si="2"/>
        <v>26</v>
      </c>
      <c r="W15">
        <f t="shared" ca="1" si="3"/>
        <v>20</v>
      </c>
      <c r="X15">
        <f t="shared" ref="X15:X26" si="4">D15</f>
        <v>0</v>
      </c>
      <c r="Y15" s="318">
        <f t="shared" ref="Y15:Y21" si="5">N15</f>
        <v>0.125</v>
      </c>
      <c r="Z15" s="68" t="s">
        <v>190</v>
      </c>
      <c r="AA15" s="282">
        <v>0.5</v>
      </c>
      <c r="AB15" s="158">
        <f>Y15*AA15*AB3</f>
        <v>2.75E-2</v>
      </c>
      <c r="AC15" s="158"/>
    </row>
    <row r="16" spans="1:29" x14ac:dyDescent="0.25">
      <c r="A16" t="str">
        <f>PLANTILLA!C12</f>
        <v>Mauro Ascariz</v>
      </c>
      <c r="B16">
        <f>PLANTILLA!D12</f>
        <v>19</v>
      </c>
      <c r="C16" s="135">
        <f ca="1">PLANTILLA!E12</f>
        <v>80</v>
      </c>
      <c r="D16">
        <f>PLANTILLA!F12</f>
        <v>0</v>
      </c>
      <c r="E16" s="68">
        <f>PLANTILLA!I12</f>
        <v>0.40137332755197491</v>
      </c>
      <c r="F16" s="66">
        <f>PLANTILLA!N12</f>
        <v>1.5</v>
      </c>
      <c r="G16" s="66">
        <f>PLANTILLA!V12</f>
        <v>0</v>
      </c>
      <c r="H16" s="66">
        <f>PLANTILLA!W12</f>
        <v>3</v>
      </c>
      <c r="I16" s="66">
        <f>PLANTILLA!X12</f>
        <v>5</v>
      </c>
      <c r="J16" s="66">
        <f>PLANTILLA!Y12</f>
        <v>1</v>
      </c>
      <c r="K16" s="66">
        <f>PLANTILLA!Z12</f>
        <v>5</v>
      </c>
      <c r="L16" s="66">
        <f>PLANTILLA!AA12</f>
        <v>1</v>
      </c>
      <c r="M16" s="66">
        <f>PLANTILLA!AB12</f>
        <v>5</v>
      </c>
      <c r="N16" s="318">
        <f>1/13</f>
        <v>7.6923076923076927E-2</v>
      </c>
      <c r="O16" s="68" t="s">
        <v>52</v>
      </c>
      <c r="P16" s="282">
        <v>1</v>
      </c>
      <c r="Q16" s="158">
        <f>N16*P16*Q5</f>
        <v>7.6923076923076927E-2</v>
      </c>
      <c r="R16" s="158"/>
      <c r="U16" t="str">
        <f t="shared" si="1"/>
        <v>Mauro Ascariz</v>
      </c>
      <c r="V16">
        <f t="shared" si="2"/>
        <v>19</v>
      </c>
      <c r="W16">
        <f t="shared" ca="1" si="3"/>
        <v>80</v>
      </c>
      <c r="X16">
        <f t="shared" si="4"/>
        <v>0</v>
      </c>
      <c r="Y16" s="318">
        <f t="shared" si="5"/>
        <v>7.6923076923076927E-2</v>
      </c>
      <c r="Z16" s="68" t="s">
        <v>52</v>
      </c>
      <c r="AA16" s="282">
        <v>1</v>
      </c>
      <c r="AB16" s="158">
        <f>Y16*AA16*AB5</f>
        <v>7.6923076923076927E-2</v>
      </c>
      <c r="AC16" s="158"/>
    </row>
    <row r="17" spans="1:29" x14ac:dyDescent="0.25">
      <c r="A17" t="e">
        <f>PLANTILLA!#REF!</f>
        <v>#REF!</v>
      </c>
      <c r="B17" t="e">
        <f>PLANTILLA!#REF!</f>
        <v>#REF!</v>
      </c>
      <c r="C17" s="135" t="e">
        <f>PLANTILLA!#REF!</f>
        <v>#REF!</v>
      </c>
      <c r="D17" t="e">
        <f>PLANTILLA!#REF!</f>
        <v>#REF!</v>
      </c>
      <c r="E17" s="68" t="e">
        <f>PLANTILLA!#REF!</f>
        <v>#REF!</v>
      </c>
      <c r="F17" s="66" t="e">
        <f>PLANTILLA!#REF!</f>
        <v>#REF!</v>
      </c>
      <c r="G17" s="66" t="e">
        <f>PLANTILLA!#REF!</f>
        <v>#REF!</v>
      </c>
      <c r="H17" s="66" t="e">
        <f>PLANTILLA!#REF!</f>
        <v>#REF!</v>
      </c>
      <c r="I17" s="66" t="e">
        <f>PLANTILLA!#REF!</f>
        <v>#REF!</v>
      </c>
      <c r="J17" s="66" t="e">
        <f>PLANTILLA!#REF!</f>
        <v>#REF!</v>
      </c>
      <c r="K17" s="66" t="e">
        <f>PLANTILLA!#REF!</f>
        <v>#REF!</v>
      </c>
      <c r="L17" s="66" t="e">
        <f>PLANTILLA!#REF!</f>
        <v>#REF!</v>
      </c>
      <c r="M17" s="66" t="e">
        <f>PLANTILLA!#REF!</f>
        <v>#REF!</v>
      </c>
      <c r="N17" s="318">
        <f>1/13</f>
        <v>7.6923076923076927E-2</v>
      </c>
      <c r="O17" s="68" t="s">
        <v>190</v>
      </c>
      <c r="P17" s="282">
        <v>1</v>
      </c>
      <c r="Q17" s="158">
        <f>N17*P17*Q3</f>
        <v>3.3846153846153845E-2</v>
      </c>
      <c r="R17" s="158"/>
      <c r="U17" t="e">
        <f t="shared" si="1"/>
        <v>#REF!</v>
      </c>
      <c r="V17" t="e">
        <f t="shared" si="2"/>
        <v>#REF!</v>
      </c>
      <c r="W17" t="e">
        <f t="shared" si="3"/>
        <v>#REF!</v>
      </c>
      <c r="X17" t="e">
        <f t="shared" si="4"/>
        <v>#REF!</v>
      </c>
      <c r="Y17" s="318">
        <f t="shared" si="5"/>
        <v>7.6923076923076927E-2</v>
      </c>
      <c r="Z17" s="68" t="s">
        <v>55</v>
      </c>
      <c r="AA17" s="282">
        <v>1</v>
      </c>
      <c r="AB17" s="158">
        <f>Y17*AA17*AB7</f>
        <v>5.5769230769230772E-2</v>
      </c>
      <c r="AC17" s="158"/>
    </row>
    <row r="18" spans="1:29" x14ac:dyDescent="0.25">
      <c r="A18" t="str">
        <f>PLANTILLA!C13</f>
        <v>Calogero Coluccio</v>
      </c>
      <c r="B18">
        <f>PLANTILLA!D13</f>
        <v>24</v>
      </c>
      <c r="C18" s="135">
        <f ca="1">PLANTILLA!E13</f>
        <v>15</v>
      </c>
      <c r="D18" t="str">
        <f>PLANTILLA!F13</f>
        <v>RAP</v>
      </c>
      <c r="E18" s="68">
        <f>PLANTILLA!I13</f>
        <v>0.63616167295954995</v>
      </c>
      <c r="F18" s="66">
        <f>PLANTILLA!N13</f>
        <v>1.5</v>
      </c>
      <c r="G18" s="66">
        <f>PLANTILLA!V13</f>
        <v>0</v>
      </c>
      <c r="H18" s="66">
        <f>PLANTILLA!W13</f>
        <v>5</v>
      </c>
      <c r="I18" s="66">
        <f>PLANTILLA!X13</f>
        <v>6</v>
      </c>
      <c r="J18" s="66">
        <f>PLANTILLA!Y13</f>
        <v>1</v>
      </c>
      <c r="K18" s="66">
        <f>PLANTILLA!Z13</f>
        <v>2</v>
      </c>
      <c r="L18" s="66">
        <f>PLANTILLA!AA13</f>
        <v>0</v>
      </c>
      <c r="M18" s="66">
        <f>PLANTILLA!AB13</f>
        <v>3</v>
      </c>
      <c r="N18" s="318">
        <f>1/13</f>
        <v>7.6923076923076927E-2</v>
      </c>
      <c r="O18" s="68" t="s">
        <v>52</v>
      </c>
      <c r="P18" s="282">
        <v>1</v>
      </c>
      <c r="Q18" s="158">
        <f>N18*P18*Q5</f>
        <v>7.6923076923076927E-2</v>
      </c>
      <c r="U18" t="str">
        <f t="shared" si="1"/>
        <v>Calogero Coluccio</v>
      </c>
      <c r="V18">
        <f t="shared" si="2"/>
        <v>24</v>
      </c>
      <c r="W18">
        <f t="shared" ca="1" si="3"/>
        <v>15</v>
      </c>
      <c r="Y18" s="318">
        <f t="shared" si="5"/>
        <v>7.6923076923076927E-2</v>
      </c>
      <c r="Z18" s="68" t="s">
        <v>52</v>
      </c>
      <c r="AA18" s="282">
        <v>1</v>
      </c>
      <c r="AB18" s="158">
        <f>Y18*AA18*AB5</f>
        <v>7.6923076923076927E-2</v>
      </c>
    </row>
    <row r="19" spans="1:29" x14ac:dyDescent="0.25">
      <c r="A19" t="str">
        <f>PLANTILLA!C14</f>
        <v>Julian Blanco</v>
      </c>
      <c r="B19">
        <f>PLANTILLA!D14</f>
        <v>24</v>
      </c>
      <c r="C19" s="135">
        <f ca="1">PLANTILLA!E14</f>
        <v>69</v>
      </c>
      <c r="D19" t="str">
        <f>PLANTILLA!F14</f>
        <v>TEC</v>
      </c>
      <c r="E19" s="68">
        <f>PLANTILLA!I14</f>
        <v>0.80274665510394982</v>
      </c>
      <c r="F19" s="66">
        <f>PLANTILLA!N14</f>
        <v>1.5</v>
      </c>
      <c r="G19" s="66">
        <f>PLANTILLA!V14</f>
        <v>0</v>
      </c>
      <c r="H19" s="66">
        <f>PLANTILLA!W14</f>
        <v>3</v>
      </c>
      <c r="I19" s="66">
        <f>PLANTILLA!X14</f>
        <v>6</v>
      </c>
      <c r="J19" s="66">
        <f>PLANTILLA!Y14</f>
        <v>2</v>
      </c>
      <c r="K19" s="66">
        <f>PLANTILLA!Z14</f>
        <v>3</v>
      </c>
      <c r="L19" s="66">
        <f>PLANTILLA!AA14</f>
        <v>2</v>
      </c>
      <c r="M19" s="66">
        <f>PLANTILLA!AB14</f>
        <v>4</v>
      </c>
      <c r="N19" s="318">
        <f>1/13</f>
        <v>7.6923076923076927E-2</v>
      </c>
      <c r="O19" s="68" t="s">
        <v>52</v>
      </c>
      <c r="P19" s="282">
        <v>1</v>
      </c>
      <c r="Q19" s="158">
        <f>N19*P19*Q5</f>
        <v>7.6923076923076927E-2</v>
      </c>
      <c r="U19" t="str">
        <f t="shared" si="1"/>
        <v>Julian Blanco</v>
      </c>
      <c r="V19">
        <f t="shared" si="2"/>
        <v>24</v>
      </c>
      <c r="W19">
        <f t="shared" ca="1" si="3"/>
        <v>69</v>
      </c>
      <c r="Y19" s="318">
        <f t="shared" si="5"/>
        <v>7.6923076923076927E-2</v>
      </c>
      <c r="Z19" s="68" t="s">
        <v>52</v>
      </c>
      <c r="AA19" s="282">
        <v>1</v>
      </c>
      <c r="AB19" s="158">
        <f>Y19*AA19*AB5</f>
        <v>7.6923076923076927E-2</v>
      </c>
    </row>
    <row r="20" spans="1:29" x14ac:dyDescent="0.25">
      <c r="A20" t="str">
        <f>PLANTILLA!C18</f>
        <v>Fernan de Caranza</v>
      </c>
      <c r="B20">
        <f>PLANTILLA!D18</f>
        <v>20</v>
      </c>
      <c r="C20" s="135">
        <f ca="1">PLANTILLA!E18</f>
        <v>50</v>
      </c>
      <c r="D20" t="str">
        <f>PLANTILLA!F18</f>
        <v>POT</v>
      </c>
      <c r="E20" s="68">
        <f>PLANTILLA!I18</f>
        <v>0.40137332755197491</v>
      </c>
      <c r="F20" s="66">
        <f>PLANTILLA!N18</f>
        <v>1.5</v>
      </c>
      <c r="G20" s="66">
        <f>PLANTILLA!V18</f>
        <v>0</v>
      </c>
      <c r="H20" s="66">
        <f>PLANTILLA!W18</f>
        <v>3</v>
      </c>
      <c r="I20" s="66">
        <f>PLANTILLA!X18</f>
        <v>5</v>
      </c>
      <c r="J20" s="66">
        <f>PLANTILLA!Y18</f>
        <v>5</v>
      </c>
      <c r="K20" s="66">
        <f>PLANTILLA!Z18</f>
        <v>4</v>
      </c>
      <c r="L20" s="66">
        <f>PLANTILLA!AA18</f>
        <v>2</v>
      </c>
      <c r="M20" s="66">
        <f>PLANTILLA!AB18</f>
        <v>3</v>
      </c>
      <c r="N20" s="318">
        <f>1/10</f>
        <v>0.1</v>
      </c>
      <c r="O20" s="68" t="s">
        <v>55</v>
      </c>
      <c r="P20" s="282">
        <v>0.5</v>
      </c>
      <c r="Q20" s="158">
        <f>N20*P20*Q7</f>
        <v>3.6249999999999998E-2</v>
      </c>
      <c r="U20" t="str">
        <f t="shared" si="1"/>
        <v>Fernan de Caranza</v>
      </c>
      <c r="V20">
        <f t="shared" si="2"/>
        <v>20</v>
      </c>
      <c r="W20">
        <f t="shared" ca="1" si="3"/>
        <v>50</v>
      </c>
      <c r="X20" t="str">
        <f t="shared" si="4"/>
        <v>POT</v>
      </c>
      <c r="Y20" s="318">
        <f t="shared" si="5"/>
        <v>0.1</v>
      </c>
      <c r="Z20" s="68" t="s">
        <v>54</v>
      </c>
      <c r="AA20" s="282">
        <v>0.5</v>
      </c>
      <c r="AB20" s="158">
        <f>Y20*AA20*AB8</f>
        <v>2.2749999999999999E-2</v>
      </c>
    </row>
    <row r="21" spans="1:29" x14ac:dyDescent="0.25">
      <c r="A21" t="str">
        <f>PLANTILLA!C20</f>
        <v>Hemmu Ramchi</v>
      </c>
      <c r="B21">
        <f>PLANTILLA!D20</f>
        <v>22</v>
      </c>
      <c r="C21" s="135">
        <f ca="1">PLANTILLA!E20</f>
        <v>101</v>
      </c>
      <c r="D21">
        <f>PLANTILLA!F20</f>
        <v>0</v>
      </c>
      <c r="E21" s="68">
        <f>PLANTILLA!I20</f>
        <v>0.63616167295954995</v>
      </c>
      <c r="F21" s="66">
        <f>PLANTILLA!N20</f>
        <v>1.5</v>
      </c>
      <c r="G21" s="66">
        <f>PLANTILLA!V20</f>
        <v>0</v>
      </c>
      <c r="H21" s="66">
        <f>PLANTILLA!W20</f>
        <v>3</v>
      </c>
      <c r="I21" s="66">
        <f>PLANTILLA!X20</f>
        <v>4</v>
      </c>
      <c r="J21" s="66">
        <f>PLANTILLA!Y20</f>
        <v>6</v>
      </c>
      <c r="K21" s="66">
        <f>PLANTILLA!Z20</f>
        <v>5</v>
      </c>
      <c r="L21" s="66">
        <f>PLANTILLA!AA20</f>
        <v>2</v>
      </c>
      <c r="M21" s="66">
        <f>PLANTILLA!AB20</f>
        <v>3</v>
      </c>
      <c r="N21" s="318">
        <f>1/10</f>
        <v>0.1</v>
      </c>
      <c r="O21" s="68" t="s">
        <v>55</v>
      </c>
      <c r="P21" s="282">
        <v>1</v>
      </c>
      <c r="Q21" s="158">
        <f>N21*P21*Q7</f>
        <v>7.2499999999999995E-2</v>
      </c>
      <c r="U21" t="str">
        <f t="shared" si="1"/>
        <v>Hemmu Ramchi</v>
      </c>
      <c r="V21">
        <f t="shared" si="2"/>
        <v>22</v>
      </c>
      <c r="W21">
        <f t="shared" ca="1" si="3"/>
        <v>101</v>
      </c>
      <c r="X21">
        <f t="shared" si="4"/>
        <v>0</v>
      </c>
      <c r="Y21" s="318">
        <f t="shared" si="5"/>
        <v>0.1</v>
      </c>
      <c r="Z21" s="68" t="s">
        <v>194</v>
      </c>
      <c r="AA21" s="282">
        <v>1</v>
      </c>
      <c r="AB21" s="158">
        <f>Y21*AA21*AB4</f>
        <v>2.1000000000000001E-2</v>
      </c>
    </row>
    <row r="22" spans="1:29" x14ac:dyDescent="0.25">
      <c r="A22" t="str">
        <f>PLANTILLA!C21</f>
        <v>Marc Costa</v>
      </c>
      <c r="B22">
        <f>PLANTILLA!D21</f>
        <v>19</v>
      </c>
      <c r="C22" s="135">
        <f ca="1">PLANTILLA!E21</f>
        <v>16</v>
      </c>
      <c r="D22">
        <f>PLANTILLA!F21</f>
        <v>0</v>
      </c>
      <c r="E22" s="68">
        <f>PLANTILLA!I21</f>
        <v>0.40137332755197491</v>
      </c>
      <c r="F22" s="66">
        <f>PLANTILLA!N21</f>
        <v>1.5</v>
      </c>
      <c r="G22" s="66">
        <f>PLANTILLA!V21</f>
        <v>0</v>
      </c>
      <c r="H22" s="66">
        <f>PLANTILLA!W21</f>
        <v>1</v>
      </c>
      <c r="I22" s="66">
        <f>PLANTILLA!X21</f>
        <v>2</v>
      </c>
      <c r="J22" s="66">
        <f>PLANTILLA!Y21</f>
        <v>5</v>
      </c>
      <c r="K22" s="66">
        <f>PLANTILLA!Z21</f>
        <v>3</v>
      </c>
      <c r="L22" s="66">
        <f>PLANTILLA!AA21</f>
        <v>6</v>
      </c>
      <c r="M22" s="66">
        <f>PLANTILLA!AB21</f>
        <v>5</v>
      </c>
      <c r="N22" s="318"/>
      <c r="O22" s="68"/>
      <c r="P22" s="68"/>
      <c r="Q22" s="158"/>
      <c r="U22" t="str">
        <f t="shared" si="1"/>
        <v>Marc Costa</v>
      </c>
      <c r="V22">
        <f t="shared" si="2"/>
        <v>19</v>
      </c>
      <c r="W22">
        <f t="shared" ca="1" si="3"/>
        <v>16</v>
      </c>
      <c r="Y22" s="318"/>
      <c r="Z22" s="68"/>
      <c r="AA22" s="68"/>
      <c r="AB22" s="158"/>
    </row>
    <row r="23" spans="1:29" x14ac:dyDescent="0.25">
      <c r="A23" t="str">
        <f>PLANTILLA!C22</f>
        <v>Albert Millau</v>
      </c>
      <c r="B23">
        <f>PLANTILLA!D22</f>
        <v>25</v>
      </c>
      <c r="C23" s="135">
        <f ca="1">PLANTILLA!E22</f>
        <v>109</v>
      </c>
      <c r="D23">
        <f>PLANTILLA!F22</f>
        <v>0</v>
      </c>
      <c r="E23" s="68">
        <f>PLANTILLA!I22</f>
        <v>0.80274665510394982</v>
      </c>
      <c r="F23" s="66">
        <f>PLANTILLA!N22</f>
        <v>1.5</v>
      </c>
      <c r="G23" s="66">
        <f>PLANTILLA!V22</f>
        <v>0</v>
      </c>
      <c r="H23" s="66">
        <f>PLANTILLA!W22</f>
        <v>2</v>
      </c>
      <c r="I23" s="66">
        <f>PLANTILLA!X22</f>
        <v>4</v>
      </c>
      <c r="J23" s="66">
        <f>PLANTILLA!Y22</f>
        <v>3</v>
      </c>
      <c r="K23" s="66">
        <f>PLANTILLA!Z22</f>
        <v>5</v>
      </c>
      <c r="L23" s="66">
        <f>PLANTILLA!AA22</f>
        <v>5</v>
      </c>
      <c r="M23" s="66">
        <f>PLANTILLA!AB22</f>
        <v>1</v>
      </c>
      <c r="N23" s="318">
        <f>1/13</f>
        <v>7.6923076923076927E-2</v>
      </c>
      <c r="O23" s="68" t="s">
        <v>10</v>
      </c>
      <c r="P23" s="282">
        <v>1</v>
      </c>
      <c r="Q23" s="158">
        <f>N23*P23*Q10</f>
        <v>1.9230769230769232E-2</v>
      </c>
      <c r="U23" t="str">
        <f t="shared" si="1"/>
        <v>Albert Millau</v>
      </c>
      <c r="V23">
        <f t="shared" si="2"/>
        <v>25</v>
      </c>
      <c r="W23">
        <f t="shared" ca="1" si="3"/>
        <v>109</v>
      </c>
      <c r="X23">
        <f t="shared" si="4"/>
        <v>0</v>
      </c>
      <c r="Y23" s="318">
        <f>N23</f>
        <v>7.6923076923076927E-2</v>
      </c>
      <c r="Z23" s="68" t="s">
        <v>10</v>
      </c>
      <c r="AA23" s="282">
        <v>1</v>
      </c>
      <c r="AB23" s="158">
        <f>Y23*AA23*AB10</f>
        <v>1.9230769230769232E-2</v>
      </c>
    </row>
    <row r="24" spans="1:29" x14ac:dyDescent="0.25">
      <c r="A24" t="str">
        <f>PLANTILLA!C23</f>
        <v>Pablo Carbo</v>
      </c>
      <c r="B24">
        <f>PLANTILLA!D23</f>
        <v>34</v>
      </c>
      <c r="C24" s="135">
        <f ca="1">PLANTILLA!E23</f>
        <v>8</v>
      </c>
      <c r="D24">
        <f>PLANTILLA!F23</f>
        <v>0</v>
      </c>
      <c r="E24" s="68">
        <f>PLANTILLA!I23</f>
        <v>1.0375350005115249</v>
      </c>
      <c r="F24" s="66">
        <f>PLANTILLA!N23</f>
        <v>1.5</v>
      </c>
      <c r="G24" s="66">
        <f>PLANTILLA!V23</f>
        <v>0</v>
      </c>
      <c r="H24" s="66">
        <f>PLANTILLA!W23</f>
        <v>2</v>
      </c>
      <c r="I24" s="66">
        <f>PLANTILLA!X23</f>
        <v>3</v>
      </c>
      <c r="J24" s="66">
        <f>PLANTILLA!Y23</f>
        <v>3</v>
      </c>
      <c r="K24" s="66">
        <f>PLANTILLA!Z23</f>
        <v>2</v>
      </c>
      <c r="L24" s="66">
        <f>PLANTILLA!AA23</f>
        <v>6</v>
      </c>
      <c r="M24" s="66">
        <f>PLANTILLA!AB23</f>
        <v>3</v>
      </c>
      <c r="N24" s="318">
        <f>1/7.5</f>
        <v>0.13333333333333333</v>
      </c>
      <c r="O24" s="2" t="s">
        <v>10</v>
      </c>
      <c r="P24" s="282">
        <v>0.5</v>
      </c>
      <c r="Q24" s="158">
        <f>N24*P24*Q10</f>
        <v>1.6666666666666666E-2</v>
      </c>
      <c r="U24" t="str">
        <f t="shared" si="1"/>
        <v>Pablo Carbo</v>
      </c>
      <c r="V24">
        <f t="shared" si="2"/>
        <v>34</v>
      </c>
      <c r="W24">
        <f t="shared" ca="1" si="3"/>
        <v>8</v>
      </c>
      <c r="X24">
        <f t="shared" si="4"/>
        <v>0</v>
      </c>
      <c r="Y24" s="318">
        <f>N24</f>
        <v>0.13333333333333333</v>
      </c>
      <c r="Z24" s="2" t="s">
        <v>10</v>
      </c>
      <c r="AA24" s="282">
        <v>0.5</v>
      </c>
      <c r="AB24" s="158">
        <f>Y24*AA24*AB10</f>
        <v>1.6666666666666666E-2</v>
      </c>
    </row>
    <row r="25" spans="1:29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318"/>
      <c r="O25" s="68"/>
      <c r="P25" s="68"/>
      <c r="Q25" s="158"/>
      <c r="U25" t="e">
        <f t="shared" si="1"/>
        <v>#REF!</v>
      </c>
      <c r="V25" t="e">
        <f t="shared" si="2"/>
        <v>#REF!</v>
      </c>
      <c r="W25" t="e">
        <f t="shared" si="3"/>
        <v>#REF!</v>
      </c>
      <c r="Y25" s="318"/>
      <c r="Z25" s="68"/>
      <c r="AA25" s="68"/>
      <c r="AB25" s="158"/>
    </row>
    <row r="26" spans="1:29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318">
        <f>1/7.5</f>
        <v>0.13333333333333333</v>
      </c>
      <c r="O26" s="68" t="s">
        <v>10</v>
      </c>
      <c r="P26" s="282">
        <v>0.5</v>
      </c>
      <c r="Q26" s="158">
        <f>N26*P26*Q10</f>
        <v>1.6666666666666666E-2</v>
      </c>
      <c r="U26" t="e">
        <f t="shared" si="1"/>
        <v>#REF!</v>
      </c>
      <c r="V26" t="e">
        <f t="shared" si="2"/>
        <v>#REF!</v>
      </c>
      <c r="W26" t="e">
        <f t="shared" si="3"/>
        <v>#REF!</v>
      </c>
      <c r="X26" t="e">
        <f t="shared" si="4"/>
        <v>#REF!</v>
      </c>
      <c r="Y26" s="318">
        <f>N26</f>
        <v>0.13333333333333333</v>
      </c>
      <c r="Z26" s="68" t="s">
        <v>10</v>
      </c>
      <c r="AA26" s="282">
        <v>0.5</v>
      </c>
      <c r="AB26" s="158">
        <f>Y26*AA26*AB10</f>
        <v>1.6666666666666666E-2</v>
      </c>
    </row>
    <row r="27" spans="1:29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U27" t="e">
        <f t="shared" si="1"/>
        <v>#REF!</v>
      </c>
      <c r="V27" t="e">
        <f t="shared" si="2"/>
        <v>#REF!</v>
      </c>
      <c r="W27" t="e">
        <f t="shared" si="3"/>
        <v>#REF!</v>
      </c>
    </row>
    <row r="28" spans="1:29" x14ac:dyDescent="0.25">
      <c r="C28" s="135"/>
      <c r="E28" s="68"/>
      <c r="F28" s="66"/>
      <c r="G28" s="66"/>
      <c r="H28" s="66"/>
      <c r="I28" s="66"/>
      <c r="J28" s="66"/>
      <c r="K28" s="66"/>
      <c r="L28" s="66"/>
      <c r="M28" s="66"/>
    </row>
    <row r="29" spans="1:29" x14ac:dyDescent="0.25">
      <c r="C29" s="135"/>
      <c r="E29" s="68"/>
      <c r="F29" s="66"/>
      <c r="G29" s="66"/>
      <c r="H29" s="66"/>
      <c r="I29" s="66"/>
      <c r="J29" s="66"/>
      <c r="K29" s="66"/>
      <c r="L29" s="66"/>
      <c r="M29" s="66"/>
    </row>
    <row r="30" spans="1:29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</row>
  </sheetData>
  <mergeCells count="1">
    <mergeCell ref="A10:B10"/>
  </mergeCells>
  <conditionalFormatting sqref="N12:O2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R12:R17">
    <cfRule type="dataBar" priority="1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N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{93206E91-7D7F-4961-B6D5-B3607D0EC680}</x14:id>
        </ext>
      </extLst>
    </cfRule>
  </conditionalFormatting>
  <conditionalFormatting sqref="Y12:Z15 Z16:Z23 Y16:Y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{EAC69F16-8491-4824-95A4-31E918EE49F8}</x14:id>
        </ext>
      </extLst>
    </cfRule>
  </conditionalFormatting>
  <conditionalFormatting sqref="AC12:AC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{3B59DEF5-0E04-42DE-9933-D168FDFC7D54}</x14:id>
        </ext>
      </extLst>
    </cfRule>
  </conditionalFormatting>
  <conditionalFormatting sqref="N25:O26">
    <cfRule type="dataBar" priority="19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Q12:Q26"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Z25:Z26">
    <cfRule type="dataBar" priority="19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{EE415E2F-192D-4541-A526-A6AAF47D2528}</x14:id>
        </ext>
      </extLst>
    </cfRule>
  </conditionalFormatting>
  <conditionalFormatting sqref="AB12:AB26">
    <cfRule type="dataBar" priority="1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{DCF2AE1A-44E7-422E-976F-711AC560ACA6}</x14:id>
        </ext>
      </extLst>
    </cfRule>
  </conditionalFormatting>
  <conditionalFormatting sqref="E12:F30">
    <cfRule type="colorScale" priority="1932">
      <colorScale>
        <cfvo type="min"/>
        <cfvo type="max"/>
        <color rgb="FFFCFCFF"/>
        <color rgb="FFF8696B"/>
      </colorScale>
    </cfRule>
  </conditionalFormatting>
  <conditionalFormatting sqref="G12:M30">
    <cfRule type="colorScale" priority="193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R12:R17</xm:sqref>
        </x14:conditionalFormatting>
        <x14:conditionalFormatting xmlns:xm="http://schemas.microsoft.com/office/excel/2006/main">
          <x14:cfRule type="dataBar" id="{93206E91-7D7F-4961-B6D5-B3607D0EC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AC69F16-8491-4824-95A4-31E918EE4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Y12:Z15 Z16:Z23 Y16:Y26</xm:sqref>
        </x14:conditionalFormatting>
        <x14:conditionalFormatting xmlns:xm="http://schemas.microsoft.com/office/excel/2006/main">
          <x14:cfRule type="dataBar" id="{3B59DEF5-0E04-42DE-9933-D168FDFC7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N25:O26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Q12:Q26</xm:sqref>
        </x14:conditionalFormatting>
        <x14:conditionalFormatting xmlns:xm="http://schemas.microsoft.com/office/excel/2006/main">
          <x14:cfRule type="dataBar" id="{EE415E2F-192D-4541-A526-A6AAF4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Z25:Z26</xm:sqref>
        </x14:conditionalFormatting>
        <x14:conditionalFormatting xmlns:xm="http://schemas.microsoft.com/office/excel/2006/main">
          <x14:cfRule type="dataBar" id="{DCF2AE1A-44E7-422E-976F-711AC560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AB12:AB26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AF30"/>
  <sheetViews>
    <sheetView workbookViewId="0">
      <selection activeCell="Q15" sqref="Q1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62</v>
      </c>
      <c r="P2" s="2"/>
      <c r="Q2" s="14">
        <v>0</v>
      </c>
      <c r="R2" s="14">
        <v>0</v>
      </c>
      <c r="S2" s="14">
        <v>0.59899999999999998</v>
      </c>
      <c r="X2" s="2"/>
      <c r="Y2" s="2" t="s">
        <v>62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194</v>
      </c>
      <c r="P3" s="2"/>
      <c r="Q3" s="14">
        <v>0.73</v>
      </c>
      <c r="R3" s="14">
        <v>0</v>
      </c>
      <c r="S3" s="14">
        <v>0</v>
      </c>
      <c r="X3" s="2"/>
      <c r="Y3" s="2" t="s">
        <v>194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55</v>
      </c>
      <c r="P4" s="2"/>
      <c r="Q4" s="14">
        <v>0.70199999999999996</v>
      </c>
      <c r="R4" s="14">
        <v>0</v>
      </c>
      <c r="S4" s="14">
        <v>0</v>
      </c>
      <c r="X4" s="2"/>
      <c r="Y4" s="2" t="s">
        <v>55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0.85299999999999998</v>
      </c>
      <c r="X5" s="2"/>
      <c r="Y5" s="2" t="s">
        <v>54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173</v>
      </c>
      <c r="P6" s="2"/>
      <c r="Q6" s="14">
        <v>0</v>
      </c>
      <c r="R6" s="14">
        <v>0</v>
      </c>
      <c r="S6" s="14">
        <v>0.66700000000000004</v>
      </c>
      <c r="X6" s="2"/>
      <c r="Y6" s="2" t="s">
        <v>173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10</v>
      </c>
      <c r="P7" s="2"/>
      <c r="Q7" s="14">
        <v>0</v>
      </c>
      <c r="R7" s="14">
        <v>0</v>
      </c>
      <c r="S7" s="14">
        <v>0.20100000000000001</v>
      </c>
      <c r="X7" s="2"/>
      <c r="Y7" s="2" t="s">
        <v>10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195</v>
      </c>
      <c r="P8" s="2"/>
      <c r="Q8" s="14">
        <v>0</v>
      </c>
      <c r="R8" s="14">
        <v>0</v>
      </c>
      <c r="S8" s="14">
        <v>0.57599999999999996</v>
      </c>
      <c r="X8" s="2"/>
      <c r="Y8" s="2" t="s">
        <v>195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193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193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52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>
        <f>1/3</f>
        <v>0.33333333333333331</v>
      </c>
      <c r="O10" s="68"/>
      <c r="P10" s="282">
        <v>0.5</v>
      </c>
      <c r="Q10" s="157"/>
      <c r="R10" s="157"/>
      <c r="S10" s="157"/>
      <c r="T10" s="158">
        <f>SUM(Q10:Q29)</f>
        <v>0.40150000000000002</v>
      </c>
      <c r="U10" s="158">
        <f t="shared" ref="U10:V10" si="0">SUM(R10:R29)</f>
        <v>0</v>
      </c>
      <c r="V10" s="158">
        <f t="shared" si="0"/>
        <v>0.40150000000000002</v>
      </c>
      <c r="X10" s="212">
        <f>N10</f>
        <v>0.33333333333333331</v>
      </c>
      <c r="Y10" s="68"/>
      <c r="Z10" s="282">
        <v>0.5</v>
      </c>
      <c r="AA10" s="157"/>
      <c r="AB10" s="157"/>
      <c r="AC10" s="157"/>
      <c r="AD10" s="158">
        <f>SUM(AA10:AA29)</f>
        <v>0.10050000000000001</v>
      </c>
      <c r="AE10" s="158">
        <f t="shared" ref="AE10" si="1">SUM(AB10:AB29)</f>
        <v>0</v>
      </c>
      <c r="AF10" s="158">
        <f t="shared" ref="AF10" si="2">SUM(AC10:AC29)</f>
        <v>0.79916666666666658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87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str">
        <f>PLANTILLA!C11</f>
        <v>Juan Roca</v>
      </c>
      <c r="B13">
        <f>PLANTILLA!D11</f>
        <v>26</v>
      </c>
      <c r="C13" s="135">
        <f ca="1">PLANTILLA!E11</f>
        <v>20</v>
      </c>
      <c r="D13">
        <f>PLANTILLA!F11</f>
        <v>0</v>
      </c>
      <c r="E13" s="68">
        <f>PLANTILLA!I11</f>
        <v>0.63616167295954995</v>
      </c>
      <c r="F13" s="66">
        <f>PLANTILLA!N11</f>
        <v>1.5</v>
      </c>
      <c r="G13" s="66">
        <f>PLANTILLA!V11</f>
        <v>0</v>
      </c>
      <c r="H13" s="66">
        <f>PLANTILLA!W11</f>
        <v>4</v>
      </c>
      <c r="I13" s="66">
        <f>PLANTILLA!X11</f>
        <v>5</v>
      </c>
      <c r="J13" s="66">
        <f>PLANTILLA!Y11</f>
        <v>1</v>
      </c>
      <c r="K13" s="66">
        <f>PLANTILLA!Z11</f>
        <v>4</v>
      </c>
      <c r="L13" s="66">
        <f>PLANTILLA!AA11</f>
        <v>1</v>
      </c>
      <c r="M13" s="66">
        <f>PLANTILLA!AB11</f>
        <v>4</v>
      </c>
      <c r="N13" s="68">
        <f>1/2</f>
        <v>0.5</v>
      </c>
      <c r="O13" s="68" t="s">
        <v>190</v>
      </c>
      <c r="P13" s="282">
        <v>0.5</v>
      </c>
      <c r="Q13" s="157"/>
      <c r="R13" s="157"/>
      <c r="S13" s="157"/>
      <c r="T13" s="158"/>
      <c r="X13" s="212">
        <f t="shared" ref="X13:X24" si="3">N13</f>
        <v>0.5</v>
      </c>
      <c r="Y13" s="68" t="s">
        <v>190</v>
      </c>
      <c r="Z13" s="282">
        <v>0.5</v>
      </c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PLANTILLA!C12</f>
        <v>Mauro Ascariz</v>
      </c>
      <c r="B14">
        <f>PLANTILLA!D12</f>
        <v>19</v>
      </c>
      <c r="C14" s="135">
        <f ca="1">PLANTILLA!E12</f>
        <v>80</v>
      </c>
      <c r="D14">
        <f>PLANTILLA!F12</f>
        <v>0</v>
      </c>
      <c r="E14" s="68">
        <f>PLANTILLA!I12</f>
        <v>0.40137332755197491</v>
      </c>
      <c r="F14" s="66">
        <f>PLANTILLA!N12</f>
        <v>1.5</v>
      </c>
      <c r="G14" s="66">
        <f>PLANTILLA!V12</f>
        <v>0</v>
      </c>
      <c r="H14" s="66">
        <f>PLANTILLA!W12</f>
        <v>3</v>
      </c>
      <c r="I14" s="66">
        <f>PLANTILLA!X12</f>
        <v>5</v>
      </c>
      <c r="J14" s="66">
        <f>PLANTILLA!Y12</f>
        <v>1</v>
      </c>
      <c r="K14" s="66">
        <f>PLANTILLA!Z12</f>
        <v>5</v>
      </c>
      <c r="L14" s="66">
        <f>PLANTILLA!AA12</f>
        <v>1</v>
      </c>
      <c r="M14" s="66">
        <f>PLANTILLA!AB12</f>
        <v>5</v>
      </c>
      <c r="N14" s="68"/>
      <c r="O14" s="68" t="s">
        <v>52</v>
      </c>
      <c r="P14" s="282"/>
      <c r="Q14" s="157"/>
      <c r="R14" s="157"/>
      <c r="S14" s="157"/>
      <c r="T14" s="157"/>
      <c r="X14" s="212"/>
      <c r="Y14" s="68" t="s">
        <v>52</v>
      </c>
      <c r="Z14" s="282"/>
      <c r="AA14" s="157"/>
      <c r="AB14" s="157"/>
      <c r="AC14" s="157"/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68"/>
      <c r="O15" s="68" t="s">
        <v>190</v>
      </c>
      <c r="P15" s="282"/>
      <c r="Q15" s="157"/>
      <c r="R15" s="157"/>
      <c r="S15" s="157"/>
      <c r="X15" s="212"/>
      <c r="Y15" s="68" t="s">
        <v>55</v>
      </c>
      <c r="Z15" s="282"/>
      <c r="AA15" s="157"/>
      <c r="AB15" s="157"/>
      <c r="AC15" s="157"/>
      <c r="AD15" s="157"/>
      <c r="AE15" s="157"/>
      <c r="AF15" s="157"/>
    </row>
    <row r="16" spans="1:32" x14ac:dyDescent="0.25">
      <c r="A16" t="str">
        <f>PLANTILLA!C13</f>
        <v>Calogero Coluccio</v>
      </c>
      <c r="B16">
        <f>PLANTILLA!D13</f>
        <v>24</v>
      </c>
      <c r="C16" s="135">
        <f ca="1">PLANTILLA!E13</f>
        <v>15</v>
      </c>
      <c r="D16" t="str">
        <f>PLANTILLA!F13</f>
        <v>RAP</v>
      </c>
      <c r="E16" s="68">
        <f>PLANTILLA!I13</f>
        <v>0.63616167295954995</v>
      </c>
      <c r="F16" s="66">
        <f>PLANTILLA!N13</f>
        <v>1.5</v>
      </c>
      <c r="G16" s="66">
        <f>PLANTILLA!V13</f>
        <v>0</v>
      </c>
      <c r="H16" s="66">
        <f>PLANTILLA!W13</f>
        <v>5</v>
      </c>
      <c r="I16" s="66">
        <f>PLANTILLA!X13</f>
        <v>6</v>
      </c>
      <c r="J16" s="66">
        <f>PLANTILLA!Y13</f>
        <v>1</v>
      </c>
      <c r="K16" s="66">
        <f>PLANTILLA!Z13</f>
        <v>2</v>
      </c>
      <c r="L16" s="66">
        <f>PLANTILLA!AA13</f>
        <v>0</v>
      </c>
      <c r="M16" s="66">
        <f>PLANTILLA!AB13</f>
        <v>3</v>
      </c>
      <c r="N16" s="68">
        <f>1/3</f>
        <v>0.33333333333333331</v>
      </c>
      <c r="O16" s="68" t="s">
        <v>52</v>
      </c>
      <c r="P16" s="282">
        <v>1</v>
      </c>
      <c r="Q16" s="157"/>
      <c r="R16" s="157"/>
      <c r="S16" s="157"/>
      <c r="X16" s="212">
        <f t="shared" si="3"/>
        <v>0.33333333333333331</v>
      </c>
      <c r="Y16" s="68" t="s">
        <v>173</v>
      </c>
      <c r="Z16" s="282">
        <v>1</v>
      </c>
      <c r="AA16" s="157"/>
      <c r="AB16" s="157"/>
      <c r="AC16" s="157">
        <f>X16*Z16*AC6</f>
        <v>0.22233333333333333</v>
      </c>
      <c r="AD16" s="157"/>
      <c r="AE16" s="157"/>
      <c r="AF16" s="157"/>
    </row>
    <row r="17" spans="1:32" x14ac:dyDescent="0.25">
      <c r="A17" t="str">
        <f>PLANTILLA!C14</f>
        <v>Julian Blanco</v>
      </c>
      <c r="B17">
        <f>PLANTILLA!D14</f>
        <v>24</v>
      </c>
      <c r="C17" s="135">
        <f ca="1">PLANTILLA!E14</f>
        <v>69</v>
      </c>
      <c r="D17" t="str">
        <f>PLANTILLA!F14</f>
        <v>TEC</v>
      </c>
      <c r="E17" s="68">
        <f>PLANTILLA!I14</f>
        <v>0.80274665510394982</v>
      </c>
      <c r="F17" s="66">
        <f>PLANTILLA!N14</f>
        <v>1.5</v>
      </c>
      <c r="G17" s="66">
        <f>PLANTILLA!V14</f>
        <v>0</v>
      </c>
      <c r="H17" s="66">
        <f>PLANTILLA!W14</f>
        <v>3</v>
      </c>
      <c r="I17" s="66">
        <f>PLANTILLA!X14</f>
        <v>6</v>
      </c>
      <c r="J17" s="66">
        <f>PLANTILLA!Y14</f>
        <v>2</v>
      </c>
      <c r="K17" s="66">
        <f>PLANTILLA!Z14</f>
        <v>3</v>
      </c>
      <c r="L17" s="66">
        <f>PLANTILLA!AA14</f>
        <v>2</v>
      </c>
      <c r="M17" s="66">
        <f>PLANTILLA!AB14</f>
        <v>4</v>
      </c>
      <c r="N17" s="68"/>
      <c r="O17" s="68" t="s">
        <v>52</v>
      </c>
      <c r="P17" s="282"/>
      <c r="Q17" s="157"/>
      <c r="R17" s="157"/>
      <c r="S17" s="157"/>
      <c r="X17" s="212"/>
      <c r="Y17" s="68" t="s">
        <v>52</v>
      </c>
      <c r="Z17" s="282"/>
      <c r="AA17" s="157"/>
      <c r="AB17" s="157"/>
      <c r="AC17" s="157"/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50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68">
        <f>1/3</f>
        <v>0.33333333333333331</v>
      </c>
      <c r="O18" s="68" t="s">
        <v>55</v>
      </c>
      <c r="P18" s="282">
        <v>1</v>
      </c>
      <c r="Q18" s="157"/>
      <c r="R18" s="157"/>
      <c r="S18" s="157">
        <f>N18*P18*Q4</f>
        <v>0.23399999999999999</v>
      </c>
      <c r="X18" s="212">
        <f t="shared" si="3"/>
        <v>0.33333333333333331</v>
      </c>
      <c r="Y18" s="68" t="s">
        <v>54</v>
      </c>
      <c r="Z18" s="282">
        <v>1</v>
      </c>
      <c r="AA18" s="157"/>
      <c r="AB18" s="157"/>
      <c r="AC18" s="157">
        <f>X18*Z18*AC5</f>
        <v>0.28433333333333333</v>
      </c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101</v>
      </c>
      <c r="D19">
        <f>PLANTILLA!F20</f>
        <v>0</v>
      </c>
      <c r="E19" s="68">
        <f>PLANTILLA!I20</f>
        <v>0.63616167295954995</v>
      </c>
      <c r="F19" s="66">
        <f>PLANTILLA!N20</f>
        <v>1.5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68">
        <f>1/3</f>
        <v>0.33333333333333331</v>
      </c>
      <c r="O19" s="68" t="s">
        <v>55</v>
      </c>
      <c r="P19" s="282">
        <v>1</v>
      </c>
      <c r="Q19" s="157">
        <f>N19*P19*Q4</f>
        <v>0.23399999999999999</v>
      </c>
      <c r="R19" s="157"/>
      <c r="S19" s="157"/>
      <c r="X19" s="212">
        <f t="shared" si="3"/>
        <v>0.33333333333333331</v>
      </c>
      <c r="Y19" s="68" t="s">
        <v>194</v>
      </c>
      <c r="Z19" s="282">
        <v>1</v>
      </c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16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68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25</v>
      </c>
      <c r="C21" s="135">
        <f ca="1">PLANTILLA!E22</f>
        <v>109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68">
        <f>1/3</f>
        <v>0.33333333333333331</v>
      </c>
      <c r="O21" s="68" t="s">
        <v>10</v>
      </c>
      <c r="P21" s="282">
        <v>1</v>
      </c>
      <c r="Q21" s="157">
        <f>S21</f>
        <v>6.7000000000000004E-2</v>
      </c>
      <c r="R21" s="157"/>
      <c r="S21" s="157">
        <f>N21*P21*S7</f>
        <v>6.7000000000000004E-2</v>
      </c>
      <c r="X21" s="212">
        <f t="shared" si="3"/>
        <v>0.33333333333333331</v>
      </c>
      <c r="Y21" s="68" t="s">
        <v>186</v>
      </c>
      <c r="Z21" s="282">
        <v>1</v>
      </c>
      <c r="AA21" s="157"/>
      <c r="AB21" s="157"/>
      <c r="AC21" s="157">
        <f>X21*Z21*AC8</f>
        <v>0.19199999999999998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8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68">
        <f>1/2</f>
        <v>0.5</v>
      </c>
      <c r="O22" s="2" t="s">
        <v>10</v>
      </c>
      <c r="P22" s="282">
        <v>0.5</v>
      </c>
      <c r="Q22" s="157">
        <f>N22*P22*S7</f>
        <v>5.0250000000000003E-2</v>
      </c>
      <c r="R22" s="157"/>
      <c r="S22" s="157">
        <f>Q22</f>
        <v>5.0250000000000003E-2</v>
      </c>
      <c r="X22" s="212">
        <f t="shared" si="3"/>
        <v>0.5</v>
      </c>
      <c r="Y22" s="2" t="s">
        <v>10</v>
      </c>
      <c r="Z22" s="282">
        <v>0.5</v>
      </c>
      <c r="AA22" s="157">
        <f>X22*Z22*AC7</f>
        <v>5.0250000000000003E-2</v>
      </c>
      <c r="AB22" s="157"/>
      <c r="AC22" s="157">
        <f>AA22</f>
        <v>5.0250000000000003E-2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68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68">
        <f>1/2</f>
        <v>0.5</v>
      </c>
      <c r="O24" s="68" t="s">
        <v>10</v>
      </c>
      <c r="P24" s="282">
        <v>0.5</v>
      </c>
      <c r="Q24" s="157">
        <f>N24*P24*S7</f>
        <v>5.0250000000000003E-2</v>
      </c>
      <c r="R24" s="157"/>
      <c r="S24" s="157">
        <f>Q24</f>
        <v>5.0250000000000003E-2</v>
      </c>
      <c r="X24" s="212">
        <f t="shared" si="3"/>
        <v>0.5</v>
      </c>
      <c r="Y24" s="68" t="s">
        <v>10</v>
      </c>
      <c r="Z24" s="282">
        <v>0.5</v>
      </c>
      <c r="AA24" s="157">
        <f>X24*Z24*AC7</f>
        <v>5.0250000000000003E-2</v>
      </c>
      <c r="AB24" s="157"/>
      <c r="AC24" s="157">
        <f>AA24</f>
        <v>5.0250000000000003E-2</v>
      </c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O30:P3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N10:N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E10:F30">
    <cfRule type="colorScale" priority="1492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1496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conditionalFormatting sqref="O23:O2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{9F363212-461F-46CA-8506-8791A8437347}</x14:id>
        </ext>
      </extLst>
    </cfRule>
  </conditionalFormatting>
  <conditionalFormatting sqref="O10:O15 O17:O2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{1E81DD8F-CE89-4078-ACF5-0FEE90524844}</x14:id>
        </ext>
      </extLst>
    </cfRule>
  </conditionalFormatting>
  <conditionalFormatting sqref="O2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{947647A1-B0A4-47CC-8F77-B4A7CA2684CD}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{9871BE42-EF83-4B23-8758-D10082955A47}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{A2668EE6-2CC1-46FA-B9D5-6738E47C167E}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{D2AA0D46-52F5-4B1B-9CEF-31196FBBE87B}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{1097CB27-F125-4590-83D9-7980831F9F3A}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{C6641173-4FE0-40C8-8DA9-201728FA2778}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{92E7476E-A76C-48CE-8A65-EB5317CB82F8}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{25832B65-34CA-449B-BB97-4DCF61160067}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{2230A136-6D73-4584-A8CA-3190FF5662E9}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{B88A88B5-8086-4497-B61E-82C33540D1C5}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{D03C087E-7EE0-4C05-88ED-FE9D2D154848}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{5C917500-EFD4-4C90-AE5E-97C91E360E8D}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{D5E3D98E-5850-4C14-81C8-30A44C0580B9}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{C6EE8921-5D03-494E-BFC6-A5053F721F17}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F363212-461F-46CA-8506-8791A843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1E81DD8F-CE89-4078-ACF5-0FEE9052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947647A1-B0A4-47CC-8F77-B4A7CA26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871BE42-EF83-4B23-8758-D1008295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A2668EE6-2CC1-46FA-B9D5-6738E47C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D2AA0D46-52F5-4B1B-9CEF-31196FB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1097CB27-F125-4590-83D9-7980831F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C6641173-4FE0-40C8-8DA9-201728FA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92E7476E-A76C-48CE-8A65-EB5317CB8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25832B65-34CA-449B-BB97-4DCF6116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2230A136-6D73-4584-A8CA-3190FF56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88A88B5-8086-4497-B61E-82C33540D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03C087E-7EE0-4C05-88ED-FE9D2D154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5C917500-EFD4-4C90-AE5E-97C91E360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D5E3D98E-5850-4C14-81C8-30A44C0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6EE8921-5D03-494E-BFC6-A5053F721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C58-7435-4595-A2AF-42CD18D9B9E6}">
  <sheetPr>
    <tabColor rgb="FFFFD964"/>
  </sheetPr>
  <dimension ref="A1:AF30"/>
  <sheetViews>
    <sheetView workbookViewId="0">
      <selection activeCell="Z25" sqref="Z2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62</v>
      </c>
      <c r="P2" s="2"/>
      <c r="Q2" s="14">
        <v>0</v>
      </c>
      <c r="R2" s="14">
        <v>0</v>
      </c>
      <c r="S2" s="14">
        <v>0.59899999999999998</v>
      </c>
      <c r="X2" s="2"/>
      <c r="Y2" s="2" t="s">
        <v>62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194</v>
      </c>
      <c r="P3" s="2"/>
      <c r="Q3" s="14">
        <v>0.73</v>
      </c>
      <c r="R3" s="14">
        <v>0</v>
      </c>
      <c r="S3" s="14">
        <v>0</v>
      </c>
      <c r="X3" s="2"/>
      <c r="Y3" s="2" t="s">
        <v>194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55</v>
      </c>
      <c r="P4" s="2"/>
      <c r="Q4" s="14">
        <v>0.70199999999999996</v>
      </c>
      <c r="R4" s="14">
        <v>0</v>
      </c>
      <c r="S4" s="14">
        <v>0</v>
      </c>
      <c r="X4" s="2"/>
      <c r="Y4" s="2" t="s">
        <v>55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0.85299999999999998</v>
      </c>
      <c r="X5" s="2"/>
      <c r="Y5" s="2" t="s">
        <v>54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173</v>
      </c>
      <c r="P6" s="2"/>
      <c r="Q6" s="14">
        <v>0</v>
      </c>
      <c r="R6" s="14">
        <v>0</v>
      </c>
      <c r="S6" s="14">
        <v>0.66700000000000004</v>
      </c>
      <c r="X6" s="2"/>
      <c r="Y6" s="2" t="s">
        <v>173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10</v>
      </c>
      <c r="P7" s="2"/>
      <c r="Q7" s="14">
        <v>0</v>
      </c>
      <c r="R7" s="14">
        <v>0</v>
      </c>
      <c r="S7" s="14">
        <v>0.20100000000000001</v>
      </c>
      <c r="X7" s="2"/>
      <c r="Y7" s="2" t="s">
        <v>10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195</v>
      </c>
      <c r="P8" s="2"/>
      <c r="Q8" s="14">
        <v>0</v>
      </c>
      <c r="R8" s="14">
        <v>0</v>
      </c>
      <c r="S8" s="14">
        <v>0.57599999999999996</v>
      </c>
      <c r="X8" s="2"/>
      <c r="Y8" s="2" t="s">
        <v>195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193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193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52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>
        <f>1/3</f>
        <v>0.33333333333333331</v>
      </c>
      <c r="O10" s="68"/>
      <c r="P10" s="282">
        <v>0.64</v>
      </c>
      <c r="Q10" s="157"/>
      <c r="R10" s="157"/>
      <c r="S10" s="157"/>
      <c r="T10" s="158">
        <f>SUM(Q10:Q29)</f>
        <v>0.32127999999999995</v>
      </c>
      <c r="U10" s="158">
        <f t="shared" ref="U10:V10" si="0">SUM(R10:R29)</f>
        <v>0</v>
      </c>
      <c r="V10" s="158">
        <f t="shared" si="0"/>
        <v>0.32127999999999995</v>
      </c>
      <c r="X10" s="212">
        <f>N10</f>
        <v>0.33333333333333331</v>
      </c>
      <c r="Y10" s="68"/>
      <c r="Z10" s="282">
        <v>0.64</v>
      </c>
      <c r="AA10" s="157"/>
      <c r="AB10" s="157"/>
      <c r="AC10" s="157"/>
      <c r="AD10" s="158">
        <f>SUM(AA10:AA29)</f>
        <v>0.12864</v>
      </c>
      <c r="AE10" s="158">
        <f t="shared" ref="AE10:AF10" si="1">SUM(AB10:AB29)</f>
        <v>0</v>
      </c>
      <c r="AF10" s="158">
        <f t="shared" si="1"/>
        <v>0.57578666666666667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87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str">
        <f>PLANTILLA!C11</f>
        <v>Juan Roca</v>
      </c>
      <c r="B13">
        <f>PLANTILLA!D11</f>
        <v>26</v>
      </c>
      <c r="C13" s="135">
        <f ca="1">PLANTILLA!E11</f>
        <v>20</v>
      </c>
      <c r="D13">
        <f>PLANTILLA!F11</f>
        <v>0</v>
      </c>
      <c r="E13" s="68">
        <f>PLANTILLA!I11</f>
        <v>0.63616167295954995</v>
      </c>
      <c r="F13" s="66">
        <f>PLANTILLA!N11</f>
        <v>1.5</v>
      </c>
      <c r="G13" s="66">
        <f>PLANTILLA!V11</f>
        <v>0</v>
      </c>
      <c r="H13" s="66">
        <f>PLANTILLA!W11</f>
        <v>4</v>
      </c>
      <c r="I13" s="66">
        <f>PLANTILLA!X11</f>
        <v>5</v>
      </c>
      <c r="J13" s="66">
        <f>PLANTILLA!Y11</f>
        <v>1</v>
      </c>
      <c r="K13" s="66">
        <f>PLANTILLA!Z11</f>
        <v>4</v>
      </c>
      <c r="L13" s="66">
        <f>PLANTILLA!AA11</f>
        <v>1</v>
      </c>
      <c r="M13" s="66">
        <f>PLANTILLA!AB11</f>
        <v>4</v>
      </c>
      <c r="N13" s="68">
        <f>1/2</f>
        <v>0.5</v>
      </c>
      <c r="O13" s="68" t="s">
        <v>190</v>
      </c>
      <c r="P13" s="282">
        <v>0.64</v>
      </c>
      <c r="Q13" s="157"/>
      <c r="R13" s="157"/>
      <c r="S13" s="157"/>
      <c r="T13" s="158"/>
      <c r="X13" s="212">
        <f t="shared" ref="X13:X24" si="2">N13</f>
        <v>0.5</v>
      </c>
      <c r="Y13" s="68" t="s">
        <v>190</v>
      </c>
      <c r="Z13" s="282">
        <v>0.64</v>
      </c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PLANTILLA!C12</f>
        <v>Mauro Ascariz</v>
      </c>
      <c r="B14">
        <f>PLANTILLA!D12</f>
        <v>19</v>
      </c>
      <c r="C14" s="135">
        <f ca="1">PLANTILLA!E12</f>
        <v>80</v>
      </c>
      <c r="D14">
        <f>PLANTILLA!F12</f>
        <v>0</v>
      </c>
      <c r="E14" s="68">
        <f>PLANTILLA!I12</f>
        <v>0.40137332755197491</v>
      </c>
      <c r="F14" s="66">
        <f>PLANTILLA!N12</f>
        <v>1.5</v>
      </c>
      <c r="G14" s="66">
        <f>PLANTILLA!V12</f>
        <v>0</v>
      </c>
      <c r="H14" s="66">
        <f>PLANTILLA!W12</f>
        <v>3</v>
      </c>
      <c r="I14" s="66">
        <f>PLANTILLA!X12</f>
        <v>5</v>
      </c>
      <c r="J14" s="66">
        <f>PLANTILLA!Y12</f>
        <v>1</v>
      </c>
      <c r="K14" s="66">
        <f>PLANTILLA!Z12</f>
        <v>5</v>
      </c>
      <c r="L14" s="66">
        <f>PLANTILLA!AA12</f>
        <v>1</v>
      </c>
      <c r="M14" s="66">
        <f>PLANTILLA!AB12</f>
        <v>5</v>
      </c>
      <c r="N14" s="68"/>
      <c r="O14" s="68" t="s">
        <v>52</v>
      </c>
      <c r="P14" s="282"/>
      <c r="Q14" s="157"/>
      <c r="R14" s="157"/>
      <c r="S14" s="157"/>
      <c r="T14" s="157"/>
      <c r="X14" s="212"/>
      <c r="Y14" s="68" t="s">
        <v>52</v>
      </c>
      <c r="Z14" s="282"/>
      <c r="AA14" s="157"/>
      <c r="AB14" s="157"/>
      <c r="AC14" s="157"/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68"/>
      <c r="O15" s="68" t="s">
        <v>190</v>
      </c>
      <c r="P15" s="282"/>
      <c r="Q15" s="157"/>
      <c r="R15" s="157"/>
      <c r="S15" s="157"/>
      <c r="X15" s="212"/>
      <c r="Y15" s="68" t="s">
        <v>55</v>
      </c>
      <c r="Z15" s="282"/>
      <c r="AA15" s="157"/>
      <c r="AB15" s="157"/>
      <c r="AC15" s="157"/>
      <c r="AD15" s="157"/>
      <c r="AE15" s="157"/>
      <c r="AF15" s="157"/>
    </row>
    <row r="16" spans="1:32" x14ac:dyDescent="0.25">
      <c r="A16" t="str">
        <f>PLANTILLA!C13</f>
        <v>Calogero Coluccio</v>
      </c>
      <c r="B16">
        <f>PLANTILLA!D13</f>
        <v>24</v>
      </c>
      <c r="C16" s="135">
        <f ca="1">PLANTILLA!E13</f>
        <v>15</v>
      </c>
      <c r="D16" t="str">
        <f>PLANTILLA!F13</f>
        <v>RAP</v>
      </c>
      <c r="E16" s="68">
        <f>PLANTILLA!I13</f>
        <v>0.63616167295954995</v>
      </c>
      <c r="F16" s="66">
        <f>PLANTILLA!N13</f>
        <v>1.5</v>
      </c>
      <c r="G16" s="66">
        <f>PLANTILLA!V13</f>
        <v>0</v>
      </c>
      <c r="H16" s="66">
        <f>PLANTILLA!W13</f>
        <v>5</v>
      </c>
      <c r="I16" s="66">
        <f>PLANTILLA!X13</f>
        <v>6</v>
      </c>
      <c r="J16" s="66">
        <f>PLANTILLA!Y13</f>
        <v>1</v>
      </c>
      <c r="K16" s="66">
        <f>PLANTILLA!Z13</f>
        <v>2</v>
      </c>
      <c r="L16" s="66">
        <f>PLANTILLA!AA13</f>
        <v>0</v>
      </c>
      <c r="M16" s="66">
        <f>PLANTILLA!AB13</f>
        <v>3</v>
      </c>
      <c r="N16" s="68">
        <f>1/3</f>
        <v>0.33333333333333331</v>
      </c>
      <c r="O16" s="68" t="s">
        <v>52</v>
      </c>
      <c r="P16" s="282">
        <v>0.64</v>
      </c>
      <c r="Q16" s="157"/>
      <c r="R16" s="157"/>
      <c r="S16" s="157"/>
      <c r="X16" s="212">
        <f t="shared" si="2"/>
        <v>0.33333333333333331</v>
      </c>
      <c r="Y16" s="68" t="s">
        <v>173</v>
      </c>
      <c r="Z16" s="282">
        <v>0.64</v>
      </c>
      <c r="AA16" s="157"/>
      <c r="AB16" s="157"/>
      <c r="AC16" s="157">
        <f>X16*Z16*AC6</f>
        <v>0.14229333333333333</v>
      </c>
      <c r="AD16" s="157"/>
      <c r="AE16" s="157"/>
      <c r="AF16" s="157"/>
    </row>
    <row r="17" spans="1:32" x14ac:dyDescent="0.25">
      <c r="A17" t="str">
        <f>PLANTILLA!C14</f>
        <v>Julian Blanco</v>
      </c>
      <c r="B17">
        <f>PLANTILLA!D14</f>
        <v>24</v>
      </c>
      <c r="C17" s="135">
        <f ca="1">PLANTILLA!E14</f>
        <v>69</v>
      </c>
      <c r="D17" t="str">
        <f>PLANTILLA!F14</f>
        <v>TEC</v>
      </c>
      <c r="E17" s="68">
        <f>PLANTILLA!I14</f>
        <v>0.80274665510394982</v>
      </c>
      <c r="F17" s="66">
        <f>PLANTILLA!N14</f>
        <v>1.5</v>
      </c>
      <c r="G17" s="66">
        <f>PLANTILLA!V14</f>
        <v>0</v>
      </c>
      <c r="H17" s="66">
        <f>PLANTILLA!W14</f>
        <v>3</v>
      </c>
      <c r="I17" s="66">
        <f>PLANTILLA!X14</f>
        <v>6</v>
      </c>
      <c r="J17" s="66">
        <f>PLANTILLA!Y14</f>
        <v>2</v>
      </c>
      <c r="K17" s="66">
        <f>PLANTILLA!Z14</f>
        <v>3</v>
      </c>
      <c r="L17" s="66">
        <f>PLANTILLA!AA14</f>
        <v>2</v>
      </c>
      <c r="M17" s="66">
        <f>PLANTILLA!AB14</f>
        <v>4</v>
      </c>
      <c r="N17" s="68"/>
      <c r="O17" s="68" t="s">
        <v>52</v>
      </c>
      <c r="P17" s="282"/>
      <c r="Q17" s="157"/>
      <c r="R17" s="157"/>
      <c r="S17" s="157"/>
      <c r="X17" s="212"/>
      <c r="Y17" s="68" t="s">
        <v>52</v>
      </c>
      <c r="Z17" s="282"/>
      <c r="AA17" s="157"/>
      <c r="AB17" s="157"/>
      <c r="AC17" s="157"/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50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68">
        <f>1/3</f>
        <v>0.33333333333333331</v>
      </c>
      <c r="O18" s="68" t="s">
        <v>55</v>
      </c>
      <c r="P18" s="282">
        <v>0.64</v>
      </c>
      <c r="Q18" s="157"/>
      <c r="R18" s="157"/>
      <c r="S18" s="157">
        <f>N18*P18*Q4</f>
        <v>0.14975999999999998</v>
      </c>
      <c r="X18" s="212">
        <f t="shared" si="2"/>
        <v>0.33333333333333331</v>
      </c>
      <c r="Y18" s="68" t="s">
        <v>54</v>
      </c>
      <c r="Z18" s="282">
        <v>0.64</v>
      </c>
      <c r="AA18" s="157"/>
      <c r="AB18" s="157"/>
      <c r="AC18" s="157">
        <f>X18*Z18*AC5</f>
        <v>0.18197333333333332</v>
      </c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101</v>
      </c>
      <c r="D19">
        <f>PLANTILLA!F20</f>
        <v>0</v>
      </c>
      <c r="E19" s="68">
        <f>PLANTILLA!I20</f>
        <v>0.63616167295954995</v>
      </c>
      <c r="F19" s="66">
        <f>PLANTILLA!N20</f>
        <v>1.5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68">
        <f>1/3</f>
        <v>0.33333333333333331</v>
      </c>
      <c r="O19" s="68" t="s">
        <v>55</v>
      </c>
      <c r="P19" s="282">
        <v>0.64</v>
      </c>
      <c r="Q19" s="157">
        <f>N19*P19*Q4</f>
        <v>0.14975999999999998</v>
      </c>
      <c r="R19" s="157"/>
      <c r="S19" s="157"/>
      <c r="X19" s="212">
        <f t="shared" si="2"/>
        <v>0.33333333333333331</v>
      </c>
      <c r="Y19" s="68" t="s">
        <v>194</v>
      </c>
      <c r="Z19" s="282">
        <v>0.64</v>
      </c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16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68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25</v>
      </c>
      <c r="C21" s="135">
        <f ca="1">PLANTILLA!E22</f>
        <v>109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68">
        <f>1/3</f>
        <v>0.33333333333333331</v>
      </c>
      <c r="O21" s="68" t="s">
        <v>10</v>
      </c>
      <c r="P21" s="282">
        <v>0.64</v>
      </c>
      <c r="Q21" s="157">
        <f>S21</f>
        <v>4.2880000000000001E-2</v>
      </c>
      <c r="R21" s="157"/>
      <c r="S21" s="157">
        <f>N21*P21*S7</f>
        <v>4.2880000000000001E-2</v>
      </c>
      <c r="X21" s="212">
        <f t="shared" si="2"/>
        <v>0.33333333333333331</v>
      </c>
      <c r="Y21" s="68" t="s">
        <v>186</v>
      </c>
      <c r="Z21" s="282">
        <v>0.64</v>
      </c>
      <c r="AA21" s="157"/>
      <c r="AB21" s="157"/>
      <c r="AC21" s="157">
        <f>X21*Z21*AC8</f>
        <v>0.12287999999999999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8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68">
        <f>1/2</f>
        <v>0.5</v>
      </c>
      <c r="O22" s="2" t="s">
        <v>10</v>
      </c>
      <c r="P22" s="282">
        <v>0.64</v>
      </c>
      <c r="Q22" s="157">
        <f>N22*P22*S7</f>
        <v>6.4320000000000002E-2</v>
      </c>
      <c r="R22" s="157"/>
      <c r="S22" s="157">
        <f>Q22</f>
        <v>6.4320000000000002E-2</v>
      </c>
      <c r="X22" s="212">
        <f t="shared" si="2"/>
        <v>0.5</v>
      </c>
      <c r="Y22" s="2" t="s">
        <v>10</v>
      </c>
      <c r="Z22" s="282">
        <v>0.64</v>
      </c>
      <c r="AA22" s="157">
        <f>X22*Z22*AC7</f>
        <v>6.4320000000000002E-2</v>
      </c>
      <c r="AB22" s="157"/>
      <c r="AC22" s="157">
        <f>AA22</f>
        <v>6.4320000000000002E-2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68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68">
        <f>1/2</f>
        <v>0.5</v>
      </c>
      <c r="O24" s="68" t="s">
        <v>10</v>
      </c>
      <c r="P24" s="282">
        <v>0.64</v>
      </c>
      <c r="Q24" s="157">
        <f>N24*P24*S7</f>
        <v>6.4320000000000002E-2</v>
      </c>
      <c r="R24" s="157"/>
      <c r="S24" s="157">
        <f>Q24</f>
        <v>6.4320000000000002E-2</v>
      </c>
      <c r="X24" s="212">
        <f t="shared" si="2"/>
        <v>0.5</v>
      </c>
      <c r="Y24" s="68" t="s">
        <v>10</v>
      </c>
      <c r="Z24" s="282">
        <v>0.64</v>
      </c>
      <c r="AA24" s="157">
        <f>X24*Z24*AC7</f>
        <v>6.4320000000000002E-2</v>
      </c>
      <c r="AB24" s="157"/>
      <c r="AC24" s="157">
        <f>AA24</f>
        <v>6.4320000000000002E-2</v>
      </c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{E284D05A-00E1-423F-B319-FEE6A6F31452}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{5F9BEE01-9FE8-436F-A4E2-22FB2A8FDB2D}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{F5F5DE0C-A8A3-448C-BF3D-413CEB78B193}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{38113C95-7B99-416D-93F1-794A06DE3C06}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{91459369-1EEE-4BFF-A4B3-A4485D44783D}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{B001C7BB-555A-432A-9664-ABA5182EE403}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{8AA8CB77-F7F3-4EEE-AFA5-539D6F2445BE}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{2C8C022C-6768-4788-B380-96BD5D1D69E5}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{3BB24761-6C50-4FDF-A07F-2DF7EA8BDAF6}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{5090D067-0211-4C8E-A383-467049F4C1A5}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{EA6B8446-154D-437F-A5A3-FAF9B39D9661}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{A2D19E95-BBC3-48BF-80D2-115D9705D446}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{7FDF34BD-5748-46D1-BA7A-BB0A3244DE35}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{5994197E-9F3B-4A3D-AF68-C4BCC305CD69}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{B157CD0C-5646-40E7-B719-4E049D25DCE5}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{95F2ED36-36F9-454D-8F2E-1D6AD48BA6D1}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{F95828FA-FC76-4608-AAD4-C0590BBA99D5}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{980A9E35-2FCB-48E9-A544-4107608CC692}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{B0A0F7EE-9688-4C94-BDEE-F500A963FF2C}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{CFD4E670-341C-444F-BFF1-03005CAFAF46}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4D05A-00E1-423F-B319-FEE6A6F31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F9BEE01-9FE8-436F-A4E2-22FB2A8F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F5F5DE0C-A8A3-448C-BF3D-413CEB78B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38113C95-7B99-416D-93F1-794A06DE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1459369-1EEE-4BFF-A4B3-A4485D447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B001C7BB-555A-432A-9664-ABA5182E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8AA8CB77-F7F3-4EEE-AFA5-539D6F24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2C8C022C-6768-4788-B380-96BD5D1D6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3BB24761-6C50-4FDF-A07F-2DF7EA8B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5090D067-0211-4C8E-A383-467049F4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EA6B8446-154D-437F-A5A3-FAF9B39D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A2D19E95-BBC3-48BF-80D2-115D9705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FDF34BD-5748-46D1-BA7A-BB0A3244D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5994197E-9F3B-4A3D-AF68-C4BCC305C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B157CD0C-5646-40E7-B719-4E049D25D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95F2ED36-36F9-454D-8F2E-1D6AD48B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F95828FA-FC76-4608-AAD4-C0590BBA9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980A9E35-2FCB-48E9-A544-4107608CC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0A0F7EE-9688-4C94-BDEE-F500A963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FD4E670-341C-444F-BFF1-03005CAF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A7B-F81F-465C-9255-BF1B3552197D}">
  <sheetPr>
    <tabColor rgb="FFFFD964"/>
  </sheetPr>
  <dimension ref="A1:AF3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52</v>
      </c>
      <c r="P2" s="2"/>
      <c r="Q2" s="14">
        <v>0.28399999999999997</v>
      </c>
      <c r="R2" s="14">
        <v>0.35699999999999998</v>
      </c>
      <c r="S2" s="14">
        <v>0.14299999999999999</v>
      </c>
      <c r="X2" s="2"/>
      <c r="Y2" s="2" t="s">
        <v>52</v>
      </c>
      <c r="Z2" s="2"/>
      <c r="AA2" s="14">
        <v>0.28399999999999997</v>
      </c>
      <c r="AB2" s="14">
        <v>0.35699999999999998</v>
      </c>
      <c r="AC2" s="14">
        <v>0.14299999999999999</v>
      </c>
    </row>
    <row r="3" spans="1:32" x14ac:dyDescent="0.25">
      <c r="A3" s="5"/>
      <c r="N3" s="2"/>
      <c r="O3" s="2" t="s">
        <v>194</v>
      </c>
      <c r="P3" s="2"/>
      <c r="Q3" s="14">
        <v>0</v>
      </c>
      <c r="R3" s="14">
        <v>0</v>
      </c>
      <c r="S3" s="14">
        <v>0</v>
      </c>
      <c r="X3" s="2"/>
      <c r="Y3" s="2" t="s">
        <v>194</v>
      </c>
      <c r="Z3" s="2"/>
      <c r="AA3" s="14">
        <v>0</v>
      </c>
      <c r="AB3" s="14">
        <v>0</v>
      </c>
      <c r="AC3" s="14">
        <v>0</v>
      </c>
    </row>
    <row r="4" spans="1:32" x14ac:dyDescent="0.25">
      <c r="A4" s="5"/>
      <c r="N4" s="2"/>
      <c r="O4" s="2" t="s">
        <v>55</v>
      </c>
      <c r="P4" s="2"/>
      <c r="Q4" s="14">
        <v>0.20799999999999999</v>
      </c>
      <c r="R4" s="14">
        <v>0.17199999999999999</v>
      </c>
      <c r="S4" s="14">
        <v>0</v>
      </c>
      <c r="X4" s="2"/>
      <c r="Y4" s="2" t="s">
        <v>55</v>
      </c>
      <c r="Z4" s="2"/>
      <c r="AA4" s="14">
        <v>0.20799999999999999</v>
      </c>
      <c r="AB4" s="14">
        <v>0.17199999999999999</v>
      </c>
      <c r="AC4" s="14"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0.85299999999999998</v>
      </c>
      <c r="X5" s="2"/>
      <c r="Y5" s="2" t="s">
        <v>54</v>
      </c>
      <c r="Z5" s="2"/>
      <c r="AA5" s="14">
        <v>0</v>
      </c>
      <c r="AB5" s="14">
        <v>0.153</v>
      </c>
      <c r="AC5" s="14">
        <v>0.27400000000000002</v>
      </c>
    </row>
    <row r="6" spans="1:32" x14ac:dyDescent="0.25">
      <c r="N6" s="2"/>
      <c r="O6" s="2" t="s">
        <v>173</v>
      </c>
      <c r="P6" s="2"/>
      <c r="Q6" s="14">
        <v>0</v>
      </c>
      <c r="R6" s="14">
        <v>0</v>
      </c>
      <c r="S6" s="14">
        <v>0.66700000000000004</v>
      </c>
      <c r="X6" s="2"/>
      <c r="Y6" s="2" t="s">
        <v>173</v>
      </c>
      <c r="Z6" s="2"/>
      <c r="AA6" s="14">
        <v>0</v>
      </c>
      <c r="AB6" s="14">
        <v>0.254</v>
      </c>
      <c r="AC6" s="14">
        <v>0.307</v>
      </c>
    </row>
    <row r="7" spans="1:32" x14ac:dyDescent="0.25">
      <c r="N7" s="2"/>
      <c r="O7" s="2" t="s">
        <v>10</v>
      </c>
      <c r="P7" s="2"/>
      <c r="Q7" s="14">
        <v>0.14299999999999999</v>
      </c>
      <c r="R7" s="14">
        <v>0.33600000000000002</v>
      </c>
      <c r="S7" s="14">
        <v>0.14299999999999999</v>
      </c>
      <c r="X7" s="2"/>
      <c r="Y7" s="2" t="s">
        <v>10</v>
      </c>
      <c r="Z7" s="2"/>
      <c r="AA7" s="14">
        <v>0.14299999999999999</v>
      </c>
      <c r="AB7" s="14">
        <v>0.33600000000000002</v>
      </c>
      <c r="AC7" s="14">
        <v>0.14299999999999999</v>
      </c>
    </row>
    <row r="8" spans="1:32" x14ac:dyDescent="0.25">
      <c r="N8" s="2"/>
      <c r="O8" s="2" t="s">
        <v>195</v>
      </c>
      <c r="P8" s="2"/>
      <c r="Q8" s="14">
        <v>0</v>
      </c>
      <c r="R8" s="14">
        <v>0</v>
      </c>
      <c r="S8" s="14">
        <v>0.57599999999999996</v>
      </c>
      <c r="X8" s="2"/>
      <c r="Y8" s="2" t="s">
        <v>195</v>
      </c>
      <c r="Z8" s="2"/>
      <c r="AA8" s="14">
        <v>0</v>
      </c>
      <c r="AB8" s="14">
        <v>0.248</v>
      </c>
      <c r="AC8" s="14">
        <v>0.19500000000000001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193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193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52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/>
      <c r="O10" s="68"/>
      <c r="P10" s="282"/>
      <c r="Q10" s="157"/>
      <c r="R10" s="157"/>
      <c r="S10" s="157"/>
      <c r="T10" s="158">
        <f>SUM(Q10:Q29)</f>
        <v>0.40804166666666652</v>
      </c>
      <c r="U10" s="158">
        <f t="shared" ref="U10:V10" si="0">SUM(R10:R29)</f>
        <v>0.80658333333333332</v>
      </c>
      <c r="V10" s="158">
        <f t="shared" si="0"/>
        <v>0.44270833333333326</v>
      </c>
      <c r="X10" s="212"/>
      <c r="Y10" s="68"/>
      <c r="Z10" s="282"/>
      <c r="AA10" s="157"/>
      <c r="AB10" s="157"/>
      <c r="AC10" s="157"/>
      <c r="AD10" s="158">
        <f>SUM(AA10:AA29)</f>
        <v>0.31270833333333325</v>
      </c>
      <c r="AE10" s="158">
        <f t="shared" ref="AE10:AF10" si="1">SUM(AB10:AB29)</f>
        <v>0.70791666666666664</v>
      </c>
      <c r="AF10" s="158">
        <f t="shared" si="1"/>
        <v>0.45504166666666668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87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str">
        <f>PLANTILLA!C11</f>
        <v>Juan Roca</v>
      </c>
      <c r="B13">
        <f>PLANTILLA!D11</f>
        <v>26</v>
      </c>
      <c r="C13" s="135">
        <f ca="1">PLANTILLA!E11</f>
        <v>20</v>
      </c>
      <c r="D13">
        <f>PLANTILLA!F11</f>
        <v>0</v>
      </c>
      <c r="E13" s="68">
        <f>PLANTILLA!I11</f>
        <v>0.63616167295954995</v>
      </c>
      <c r="F13" s="66">
        <f>PLANTILLA!N11</f>
        <v>1.5</v>
      </c>
      <c r="G13" s="66">
        <f>PLANTILLA!V11</f>
        <v>0</v>
      </c>
      <c r="H13" s="66">
        <f>PLANTILLA!W11</f>
        <v>4</v>
      </c>
      <c r="I13" s="66">
        <f>PLANTILLA!X11</f>
        <v>5</v>
      </c>
      <c r="J13" s="66">
        <f>PLANTILLA!Y11</f>
        <v>1</v>
      </c>
      <c r="K13" s="66">
        <f>PLANTILLA!Z11</f>
        <v>4</v>
      </c>
      <c r="L13" s="66">
        <f>PLANTILLA!AA11</f>
        <v>1</v>
      </c>
      <c r="M13" s="66">
        <f>PLANTILLA!AB11</f>
        <v>4</v>
      </c>
      <c r="N13" s="212">
        <f>1/3</f>
        <v>0.33333333333333331</v>
      </c>
      <c r="O13" s="68" t="s">
        <v>190</v>
      </c>
      <c r="P13" s="282">
        <v>1</v>
      </c>
      <c r="Q13" s="157"/>
      <c r="R13" s="157"/>
      <c r="S13" s="157"/>
      <c r="T13" s="158"/>
      <c r="X13" s="212">
        <f t="shared" ref="X13:X24" si="2">N13</f>
        <v>0.33333333333333331</v>
      </c>
      <c r="Y13" s="68" t="s">
        <v>190</v>
      </c>
      <c r="Z13" s="282">
        <v>1</v>
      </c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PLANTILLA!C12</f>
        <v>Mauro Ascariz</v>
      </c>
      <c r="B14">
        <f>PLANTILLA!D12</f>
        <v>19</v>
      </c>
      <c r="C14" s="135">
        <f ca="1">PLANTILLA!E12</f>
        <v>80</v>
      </c>
      <c r="D14">
        <f>PLANTILLA!F12</f>
        <v>0</v>
      </c>
      <c r="E14" s="68">
        <f>PLANTILLA!I12</f>
        <v>0.40137332755197491</v>
      </c>
      <c r="F14" s="66">
        <f>PLANTILLA!N12</f>
        <v>1.5</v>
      </c>
      <c r="G14" s="66">
        <f>PLANTILLA!V12</f>
        <v>0</v>
      </c>
      <c r="H14" s="66">
        <f>PLANTILLA!W12</f>
        <v>3</v>
      </c>
      <c r="I14" s="66">
        <f>PLANTILLA!X12</f>
        <v>5</v>
      </c>
      <c r="J14" s="66">
        <f>PLANTILLA!Y12</f>
        <v>1</v>
      </c>
      <c r="K14" s="66">
        <f>PLANTILLA!Z12</f>
        <v>5</v>
      </c>
      <c r="L14" s="66">
        <f>PLANTILLA!AA12</f>
        <v>1</v>
      </c>
      <c r="M14" s="66">
        <f>PLANTILLA!AB12</f>
        <v>5</v>
      </c>
      <c r="N14" s="212">
        <f>1/4</f>
        <v>0.25</v>
      </c>
      <c r="O14" s="68" t="s">
        <v>52</v>
      </c>
      <c r="P14" s="282">
        <v>1</v>
      </c>
      <c r="Q14" s="157">
        <f>N14*P14*((Q2+S2)/2)</f>
        <v>5.3374999999999992E-2</v>
      </c>
      <c r="R14" s="157">
        <f>N14*P14*R2</f>
        <v>8.9249999999999996E-2</v>
      </c>
      <c r="S14" s="157">
        <f>Q14</f>
        <v>5.3374999999999992E-2</v>
      </c>
      <c r="T14" s="157"/>
      <c r="X14" s="212">
        <f t="shared" si="2"/>
        <v>0.25</v>
      </c>
      <c r="Y14" s="68" t="s">
        <v>52</v>
      </c>
      <c r="Z14" s="282">
        <v>1</v>
      </c>
      <c r="AA14" s="157">
        <f>Q14</f>
        <v>5.3374999999999992E-2</v>
      </c>
      <c r="AB14" s="157">
        <f t="shared" ref="AB14:AC14" si="3">R14</f>
        <v>8.9249999999999996E-2</v>
      </c>
      <c r="AC14" s="157">
        <f t="shared" si="3"/>
        <v>5.3374999999999992E-2</v>
      </c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212">
        <f>1/3</f>
        <v>0.33333333333333331</v>
      </c>
      <c r="O15" s="68" t="s">
        <v>190</v>
      </c>
      <c r="P15" s="282">
        <v>1</v>
      </c>
      <c r="Q15" s="157"/>
      <c r="R15" s="157"/>
      <c r="S15" s="157"/>
      <c r="X15" s="212">
        <f t="shared" si="2"/>
        <v>0.33333333333333331</v>
      </c>
      <c r="Y15" s="68" t="s">
        <v>55</v>
      </c>
      <c r="Z15" s="282">
        <v>1</v>
      </c>
      <c r="AA15" s="157">
        <f>X15*Z15*AA4</f>
        <v>6.933333333333333E-2</v>
      </c>
      <c r="AB15" s="157">
        <f>X15*Z15*AB4</f>
        <v>5.7333333333333326E-2</v>
      </c>
      <c r="AC15" s="157"/>
      <c r="AD15" s="157"/>
      <c r="AE15" s="157"/>
      <c r="AF15" s="157"/>
    </row>
    <row r="16" spans="1:32" x14ac:dyDescent="0.25">
      <c r="A16" t="str">
        <f>PLANTILLA!C13</f>
        <v>Calogero Coluccio</v>
      </c>
      <c r="B16">
        <f>PLANTILLA!D13</f>
        <v>24</v>
      </c>
      <c r="C16" s="135">
        <f ca="1">PLANTILLA!E13</f>
        <v>15</v>
      </c>
      <c r="D16" t="str">
        <f>PLANTILLA!F13</f>
        <v>RAP</v>
      </c>
      <c r="E16" s="68">
        <f>PLANTILLA!I13</f>
        <v>0.63616167295954995</v>
      </c>
      <c r="F16" s="66">
        <f>PLANTILLA!N13</f>
        <v>1.5</v>
      </c>
      <c r="G16" s="66">
        <f>PLANTILLA!V13</f>
        <v>0</v>
      </c>
      <c r="H16" s="66">
        <f>PLANTILLA!W13</f>
        <v>5</v>
      </c>
      <c r="I16" s="66">
        <f>PLANTILLA!X13</f>
        <v>6</v>
      </c>
      <c r="J16" s="66">
        <f>PLANTILLA!Y13</f>
        <v>1</v>
      </c>
      <c r="K16" s="66">
        <f>PLANTILLA!Z13</f>
        <v>2</v>
      </c>
      <c r="L16" s="66">
        <f>PLANTILLA!AA13</f>
        <v>0</v>
      </c>
      <c r="M16" s="66">
        <f>PLANTILLA!AB13</f>
        <v>3</v>
      </c>
      <c r="N16" s="212">
        <f>1/3</f>
        <v>0.33333333333333331</v>
      </c>
      <c r="O16" s="68" t="s">
        <v>52</v>
      </c>
      <c r="P16" s="282">
        <v>1</v>
      </c>
      <c r="Q16" s="157">
        <f>N16*P16*S2</f>
        <v>4.7666666666666663E-2</v>
      </c>
      <c r="R16" s="157">
        <f>N16*P16*R2</f>
        <v>0.11899999999999999</v>
      </c>
      <c r="S16" s="157">
        <f>N16*P16*Q2</f>
        <v>9.4666666666666649E-2</v>
      </c>
      <c r="X16" s="212">
        <f t="shared" si="2"/>
        <v>0.33333333333333331</v>
      </c>
      <c r="Y16" s="68" t="s">
        <v>173</v>
      </c>
      <c r="Z16" s="282">
        <v>1</v>
      </c>
      <c r="AA16" s="157"/>
      <c r="AB16" s="157">
        <f>X16*Z16*AB6</f>
        <v>8.4666666666666668E-2</v>
      </c>
      <c r="AC16" s="157">
        <f>X16*Z16*AC6</f>
        <v>0.10233333333333333</v>
      </c>
      <c r="AD16" s="157"/>
      <c r="AE16" s="157"/>
      <c r="AF16" s="157"/>
    </row>
    <row r="17" spans="1:32" x14ac:dyDescent="0.25">
      <c r="A17" t="str">
        <f>PLANTILLA!C14</f>
        <v>Julian Blanco</v>
      </c>
      <c r="B17">
        <f>PLANTILLA!D14</f>
        <v>24</v>
      </c>
      <c r="C17" s="135">
        <f ca="1">PLANTILLA!E14</f>
        <v>69</v>
      </c>
      <c r="D17" t="str">
        <f>PLANTILLA!F14</f>
        <v>TEC</v>
      </c>
      <c r="E17" s="68">
        <f>PLANTILLA!I14</f>
        <v>0.80274665510394982</v>
      </c>
      <c r="F17" s="66">
        <f>PLANTILLA!N14</f>
        <v>1.5</v>
      </c>
      <c r="G17" s="66">
        <f>PLANTILLA!V14</f>
        <v>0</v>
      </c>
      <c r="H17" s="66">
        <f>PLANTILLA!W14</f>
        <v>3</v>
      </c>
      <c r="I17" s="66">
        <f>PLANTILLA!X14</f>
        <v>6</v>
      </c>
      <c r="J17" s="66">
        <f>PLANTILLA!Y14</f>
        <v>2</v>
      </c>
      <c r="K17" s="66">
        <f>PLANTILLA!Z14</f>
        <v>3</v>
      </c>
      <c r="L17" s="66">
        <f>PLANTILLA!AA14</f>
        <v>2</v>
      </c>
      <c r="M17" s="66">
        <f>PLANTILLA!AB14</f>
        <v>4</v>
      </c>
      <c r="N17" s="212">
        <f>1/3</f>
        <v>0.33333333333333331</v>
      </c>
      <c r="O17" s="68" t="s">
        <v>52</v>
      </c>
      <c r="P17" s="282">
        <v>1</v>
      </c>
      <c r="Q17" s="157">
        <f>N17*P17*Q2</f>
        <v>9.4666666666666649E-2</v>
      </c>
      <c r="R17" s="157">
        <f>N17*P17*R2</f>
        <v>0.11899999999999999</v>
      </c>
      <c r="S17" s="157">
        <f>N17*P17*S2</f>
        <v>4.7666666666666663E-2</v>
      </c>
      <c r="X17" s="212">
        <f t="shared" si="2"/>
        <v>0.33333333333333331</v>
      </c>
      <c r="Y17" s="68" t="s">
        <v>52</v>
      </c>
      <c r="Z17" s="282">
        <v>1</v>
      </c>
      <c r="AA17" s="157">
        <f>Q17</f>
        <v>9.4666666666666649E-2</v>
      </c>
      <c r="AB17" s="157">
        <f t="shared" ref="AB17:AC17" si="4">R17</f>
        <v>0.11899999999999999</v>
      </c>
      <c r="AC17" s="157">
        <f t="shared" si="4"/>
        <v>4.7666666666666663E-2</v>
      </c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50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212">
        <f>1/3</f>
        <v>0.33333333333333331</v>
      </c>
      <c r="O18" s="68" t="s">
        <v>55</v>
      </c>
      <c r="P18" s="282">
        <v>1</v>
      </c>
      <c r="Q18" s="157">
        <f>N18*P18*Q4</f>
        <v>6.933333333333333E-2</v>
      </c>
      <c r="R18" s="157">
        <f>N18*P18*R4</f>
        <v>5.7333333333333326E-2</v>
      </c>
      <c r="S18" s="157"/>
      <c r="X18" s="212">
        <f t="shared" si="2"/>
        <v>0.33333333333333331</v>
      </c>
      <c r="Y18" s="68" t="s">
        <v>54</v>
      </c>
      <c r="Z18" s="282">
        <v>1</v>
      </c>
      <c r="AA18" s="157"/>
      <c r="AB18" s="157">
        <f>X18*Z18*AB5</f>
        <v>5.0999999999999997E-2</v>
      </c>
      <c r="AC18" s="157">
        <f>X18*Z18*AC5</f>
        <v>9.1333333333333336E-2</v>
      </c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101</v>
      </c>
      <c r="D19">
        <f>PLANTILLA!F20</f>
        <v>0</v>
      </c>
      <c r="E19" s="68">
        <f>PLANTILLA!I20</f>
        <v>0.63616167295954995</v>
      </c>
      <c r="F19" s="66">
        <f>PLANTILLA!N20</f>
        <v>1.5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212">
        <f>1/2</f>
        <v>0.5</v>
      </c>
      <c r="O19" s="68" t="s">
        <v>55</v>
      </c>
      <c r="P19" s="282">
        <v>1</v>
      </c>
      <c r="Q19" s="157"/>
      <c r="R19" s="157">
        <f>N19*P19*R4</f>
        <v>8.5999999999999993E-2</v>
      </c>
      <c r="S19" s="157">
        <f>N19*P19*Q4</f>
        <v>0.104</v>
      </c>
      <c r="X19" s="212">
        <f t="shared" si="2"/>
        <v>0.5</v>
      </c>
      <c r="Y19" s="68" t="s">
        <v>194</v>
      </c>
      <c r="Z19" s="282">
        <v>1</v>
      </c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16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212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25</v>
      </c>
      <c r="C21" s="135">
        <f ca="1">PLANTILLA!E22</f>
        <v>109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212">
        <f>1/3</f>
        <v>0.33333333333333331</v>
      </c>
      <c r="O21" s="68" t="s">
        <v>10</v>
      </c>
      <c r="P21" s="282">
        <v>1</v>
      </c>
      <c r="Q21" s="157">
        <f>$N$21*$P$21*Q7</f>
        <v>4.7666666666666663E-2</v>
      </c>
      <c r="R21" s="157">
        <f t="shared" ref="R21:S21" si="5">$N$21*$P$21*R7</f>
        <v>0.112</v>
      </c>
      <c r="S21" s="157">
        <f t="shared" si="5"/>
        <v>4.7666666666666663E-2</v>
      </c>
      <c r="X21" s="212">
        <f t="shared" si="2"/>
        <v>0.33333333333333331</v>
      </c>
      <c r="Y21" s="68" t="s">
        <v>186</v>
      </c>
      <c r="Z21" s="282">
        <v>1</v>
      </c>
      <c r="AA21" s="157"/>
      <c r="AB21" s="157">
        <f>X21*Z21*AB8</f>
        <v>8.2666666666666666E-2</v>
      </c>
      <c r="AC21" s="157">
        <f>X21*Z21*AC8</f>
        <v>6.5000000000000002E-2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8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212">
        <f>1/3</f>
        <v>0.33333333333333331</v>
      </c>
      <c r="O22" s="2" t="s">
        <v>10</v>
      </c>
      <c r="P22" s="282">
        <v>1</v>
      </c>
      <c r="Q22" s="157">
        <f>$N$22*$P$22*Q7</f>
        <v>4.7666666666666663E-2</v>
      </c>
      <c r="R22" s="157">
        <f t="shared" ref="R22:S22" si="6">$N$22*$P$22*R7</f>
        <v>0.112</v>
      </c>
      <c r="S22" s="157">
        <f t="shared" si="6"/>
        <v>4.7666666666666663E-2</v>
      </c>
      <c r="X22" s="212">
        <f t="shared" si="2"/>
        <v>0.33333333333333331</v>
      </c>
      <c r="Y22" s="2" t="s">
        <v>10</v>
      </c>
      <c r="Z22" s="282">
        <v>1</v>
      </c>
      <c r="AA22" s="157">
        <f>Q22</f>
        <v>4.7666666666666663E-2</v>
      </c>
      <c r="AB22" s="157">
        <f t="shared" ref="AB22:AC22" si="7">R22</f>
        <v>0.112</v>
      </c>
      <c r="AC22" s="157">
        <f t="shared" si="7"/>
        <v>4.7666666666666663E-2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212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212">
        <f>1/3</f>
        <v>0.33333333333333331</v>
      </c>
      <c r="O24" s="68" t="s">
        <v>10</v>
      </c>
      <c r="P24" s="282">
        <v>1</v>
      </c>
      <c r="Q24" s="157">
        <f>$N$24*$P$24*Q7</f>
        <v>4.7666666666666663E-2</v>
      </c>
      <c r="R24" s="157">
        <f t="shared" ref="R24:S24" si="8">$N$24*$P$24*R7</f>
        <v>0.112</v>
      </c>
      <c r="S24" s="157">
        <f t="shared" si="8"/>
        <v>4.7666666666666663E-2</v>
      </c>
      <c r="X24" s="212">
        <f t="shared" si="2"/>
        <v>0.33333333333333331</v>
      </c>
      <c r="Y24" s="68" t="s">
        <v>10</v>
      </c>
      <c r="Z24" s="282">
        <v>1</v>
      </c>
      <c r="AA24" s="157">
        <f t="shared" ref="AA24" si="9">Q24</f>
        <v>4.7666666666666663E-2</v>
      </c>
      <c r="AB24" s="157">
        <f t="shared" ref="AB24" si="10">R24</f>
        <v>0.112</v>
      </c>
      <c r="AC24" s="157">
        <f t="shared" ref="AC24" si="11">S24</f>
        <v>4.7666666666666663E-2</v>
      </c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{BA440CAA-CA06-4600-9D46-0B5B93F8DDB7}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{5976AC33-A87B-48A0-86B0-80B2C4FFB197}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{6DB6725A-5B43-4393-978C-7D6EF6AC1622}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{76CDD0A4-A1AD-4B9E-8C04-0EE0BDB52792}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{1EF9F9A4-64E9-48FB-A42A-F4BBDBCD6A4A}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{41D3BA8B-22F2-41A1-B08E-7692D5956FDB}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{BF0AC1BD-39B6-4155-9F94-771E556C18D0}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{1E6907BF-115B-4CC0-B0C4-4D42287789AE}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{D6410A14-3397-42AC-B4B7-4E5C896C3B1F}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{8330BF4B-C373-4F0A-805A-DD2425835623}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{382F6F56-360A-4CF6-9039-62CACF6DA1A3}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{BA66B79A-77D3-4666-A333-45D63E432B3D}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{7E0F7EC7-D593-48DB-9B7F-F9E1643C839A}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{77D5650B-FDA1-4F00-871E-DFBC397CF11C}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{C34D4A06-DBEB-4E90-B8A3-DCB6CFA38E9F}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{B9F5F4F2-AC17-4F63-BE60-F0B21A299DE2}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{BD990BED-ADAB-4444-AD3A-1E9CABF85033}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{D5A9FA2F-BD8C-49D0-8963-2066E61945FE}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{15CD29DF-F35A-4E9C-9BD8-0616868533C6}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{79CB0D09-BE5F-4E52-AD7F-D35E81F5E760}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40CAA-CA06-4600-9D46-0B5B93F8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976AC33-A87B-48A0-86B0-80B2C4FF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6DB6725A-5B43-4393-978C-7D6EF6AC1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76CDD0A4-A1AD-4B9E-8C04-0EE0BDB52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1EF9F9A4-64E9-48FB-A42A-F4BBDBCD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41D3BA8B-22F2-41A1-B08E-7692D59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BF0AC1BD-39B6-4155-9F94-771E556C1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E6907BF-115B-4CC0-B0C4-4D4228778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D6410A14-3397-42AC-B4B7-4E5C896C3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8330BF4B-C373-4F0A-805A-DD242583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382F6F56-360A-4CF6-9039-62CACF6D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BA66B79A-77D3-4666-A333-45D63E432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E0F7EC7-D593-48DB-9B7F-F9E1643C8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77D5650B-FDA1-4F00-871E-DFBC397CF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34D4A06-DBEB-4E90-B8A3-DCB6CFA38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9F5F4F2-AC17-4F63-BE60-F0B21A29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BD990BED-ADAB-4444-AD3A-1E9CABF8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D5A9FA2F-BD8C-49D0-8963-2066E6194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15CD29DF-F35A-4E9C-9BD8-06168685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9CB0D09-BE5F-4E52-AD7F-D35E81F5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B7D-D6D1-4422-AA0F-87266212EE01}">
  <sheetPr>
    <tabColor rgb="FFFFD964"/>
  </sheetPr>
  <dimension ref="A1:AF30"/>
  <sheetViews>
    <sheetView workbookViewId="0">
      <selection activeCell="AF23" sqref="AF2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7.1406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7.1406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52</v>
      </c>
      <c r="P2" s="2"/>
      <c r="Q2" s="14">
        <v>0</v>
      </c>
      <c r="R2" s="14">
        <v>0.21</v>
      </c>
      <c r="S2" s="14">
        <v>0</v>
      </c>
      <c r="X2" s="2"/>
      <c r="Y2" s="2" t="s">
        <v>52</v>
      </c>
      <c r="Z2" s="2"/>
      <c r="AA2" s="14">
        <f>Q2</f>
        <v>0</v>
      </c>
      <c r="AB2" s="14">
        <f t="shared" ref="AB2:AC2" si="0">R2</f>
        <v>0.21</v>
      </c>
      <c r="AC2" s="14">
        <f t="shared" si="0"/>
        <v>0</v>
      </c>
    </row>
    <row r="3" spans="1:32" x14ac:dyDescent="0.25">
      <c r="A3" s="5"/>
      <c r="N3" s="2"/>
      <c r="O3" s="2" t="s">
        <v>194</v>
      </c>
      <c r="P3" s="2"/>
      <c r="Q3" s="14">
        <v>0</v>
      </c>
      <c r="R3" s="14">
        <v>0</v>
      </c>
      <c r="S3" s="14">
        <v>0</v>
      </c>
      <c r="X3" s="2"/>
      <c r="Y3" s="2" t="s">
        <v>194</v>
      </c>
      <c r="Z3" s="2"/>
      <c r="AA3" s="14">
        <f t="shared" ref="AA3:AA8" si="1">Q3</f>
        <v>0</v>
      </c>
      <c r="AB3" s="14">
        <f t="shared" ref="AB3:AB8" si="2">R3</f>
        <v>0</v>
      </c>
      <c r="AC3" s="14">
        <f t="shared" ref="AC3:AC8" si="3">S3</f>
        <v>0</v>
      </c>
    </row>
    <row r="4" spans="1:32" x14ac:dyDescent="0.25">
      <c r="A4" s="5"/>
      <c r="N4" s="2"/>
      <c r="O4" s="2" t="s">
        <v>55</v>
      </c>
      <c r="P4" s="2"/>
      <c r="Q4" s="14">
        <v>0</v>
      </c>
      <c r="R4" s="14">
        <v>0</v>
      </c>
      <c r="S4" s="14">
        <v>0</v>
      </c>
      <c r="X4" s="2"/>
      <c r="Y4" s="2" t="s">
        <v>55</v>
      </c>
      <c r="Z4" s="2"/>
      <c r="AA4" s="14">
        <f t="shared" si="1"/>
        <v>0</v>
      </c>
      <c r="AB4" s="14">
        <f t="shared" si="2"/>
        <v>0</v>
      </c>
      <c r="AC4" s="14">
        <f t="shared" si="3"/>
        <v>0</v>
      </c>
    </row>
    <row r="5" spans="1:32" x14ac:dyDescent="0.25">
      <c r="N5" s="2"/>
      <c r="O5" s="2" t="s">
        <v>54</v>
      </c>
      <c r="P5" s="2"/>
      <c r="Q5" s="14">
        <v>0</v>
      </c>
      <c r="R5" s="14">
        <v>0</v>
      </c>
      <c r="S5" s="14">
        <v>0</v>
      </c>
      <c r="X5" s="2"/>
      <c r="Y5" s="2" t="s">
        <v>54</v>
      </c>
      <c r="Z5" s="2"/>
      <c r="AA5" s="14">
        <f t="shared" si="1"/>
        <v>0</v>
      </c>
      <c r="AB5" s="14">
        <f t="shared" si="2"/>
        <v>0</v>
      </c>
      <c r="AC5" s="14">
        <f t="shared" si="3"/>
        <v>0</v>
      </c>
    </row>
    <row r="6" spans="1:32" x14ac:dyDescent="0.25">
      <c r="N6" s="2"/>
      <c r="O6" s="2" t="s">
        <v>173</v>
      </c>
      <c r="P6" s="2"/>
      <c r="Q6" s="14">
        <v>0</v>
      </c>
      <c r="R6" s="14">
        <v>0</v>
      </c>
      <c r="S6" s="14">
        <v>0</v>
      </c>
      <c r="X6" s="2"/>
      <c r="Y6" s="2" t="s">
        <v>173</v>
      </c>
      <c r="Z6" s="2"/>
      <c r="AA6" s="14">
        <f t="shared" si="1"/>
        <v>0</v>
      </c>
      <c r="AB6" s="14">
        <f t="shared" si="2"/>
        <v>0</v>
      </c>
      <c r="AC6" s="14">
        <f t="shared" si="3"/>
        <v>0</v>
      </c>
    </row>
    <row r="7" spans="1:32" x14ac:dyDescent="0.25">
      <c r="N7" s="2"/>
      <c r="O7" s="2" t="s">
        <v>10</v>
      </c>
      <c r="P7" s="2"/>
      <c r="Q7" s="14">
        <v>0.27600000000000002</v>
      </c>
      <c r="R7" s="14">
        <v>1</v>
      </c>
      <c r="S7" s="14">
        <v>0</v>
      </c>
      <c r="X7" s="2"/>
      <c r="Y7" s="2" t="s">
        <v>10</v>
      </c>
      <c r="Z7" s="2"/>
      <c r="AA7" s="14">
        <f t="shared" si="1"/>
        <v>0.27600000000000002</v>
      </c>
      <c r="AB7" s="14">
        <f t="shared" si="2"/>
        <v>1</v>
      </c>
      <c r="AC7" s="14">
        <f t="shared" si="3"/>
        <v>0</v>
      </c>
    </row>
    <row r="8" spans="1:32" x14ac:dyDescent="0.25">
      <c r="N8" s="2"/>
      <c r="O8" s="2" t="s">
        <v>195</v>
      </c>
      <c r="P8" s="2"/>
      <c r="Q8" s="14">
        <v>0</v>
      </c>
      <c r="R8" s="14">
        <v>0.55200000000000005</v>
      </c>
      <c r="S8" s="14">
        <v>0.60699999999999998</v>
      </c>
      <c r="X8" s="2"/>
      <c r="Y8" s="2" t="s">
        <v>195</v>
      </c>
      <c r="Z8" s="2"/>
      <c r="AA8" s="14">
        <f t="shared" si="1"/>
        <v>0</v>
      </c>
      <c r="AB8" s="14">
        <f t="shared" si="2"/>
        <v>0.55200000000000005</v>
      </c>
      <c r="AC8" s="14">
        <f t="shared" si="3"/>
        <v>0.60699999999999998</v>
      </c>
    </row>
    <row r="9" spans="1:32" x14ac:dyDescent="0.25">
      <c r="A9" s="153" t="s">
        <v>16</v>
      </c>
      <c r="B9" s="154" t="s">
        <v>17</v>
      </c>
      <c r="C9" s="154" t="s">
        <v>18</v>
      </c>
      <c r="D9" s="154" t="s">
        <v>19</v>
      </c>
      <c r="E9" s="154" t="s">
        <v>22</v>
      </c>
      <c r="F9" s="154" t="s">
        <v>27</v>
      </c>
      <c r="G9" s="154" t="s">
        <v>35</v>
      </c>
      <c r="H9" s="154" t="s">
        <v>36</v>
      </c>
      <c r="I9" s="154" t="s">
        <v>37</v>
      </c>
      <c r="J9" s="154" t="s">
        <v>38</v>
      </c>
      <c r="K9" s="154" t="s">
        <v>39</v>
      </c>
      <c r="L9" s="154" t="s">
        <v>40</v>
      </c>
      <c r="M9" s="154" t="s">
        <v>19</v>
      </c>
      <c r="N9" s="155" t="s">
        <v>93</v>
      </c>
      <c r="O9" s="155" t="s">
        <v>15</v>
      </c>
      <c r="P9" s="281" t="s">
        <v>193</v>
      </c>
      <c r="Q9" s="156" t="s">
        <v>165</v>
      </c>
      <c r="R9" s="156" t="s">
        <v>166</v>
      </c>
      <c r="S9" s="156" t="s">
        <v>167</v>
      </c>
      <c r="T9" s="213" t="s">
        <v>49</v>
      </c>
      <c r="U9" s="213" t="s">
        <v>49</v>
      </c>
      <c r="V9" s="213" t="s">
        <v>49</v>
      </c>
      <c r="X9" s="155" t="s">
        <v>93</v>
      </c>
      <c r="Y9" s="155" t="s">
        <v>15</v>
      </c>
      <c r="Z9" s="281" t="s">
        <v>193</v>
      </c>
      <c r="AA9" s="156" t="s">
        <v>165</v>
      </c>
      <c r="AB9" s="156" t="s">
        <v>166</v>
      </c>
      <c r="AC9" s="156" t="s">
        <v>167</v>
      </c>
      <c r="AD9" s="213" t="s">
        <v>49</v>
      </c>
      <c r="AE9" s="213" t="s">
        <v>49</v>
      </c>
      <c r="AF9" s="213" t="s">
        <v>49</v>
      </c>
    </row>
    <row r="10" spans="1:32" x14ac:dyDescent="0.25">
      <c r="A10" t="str">
        <f>PLANTILLA!C6</f>
        <v>Antero Lombo</v>
      </c>
      <c r="B10">
        <f>PLANTILLA!D6</f>
        <v>31</v>
      </c>
      <c r="C10" s="135">
        <f ca="1">PLANTILLA!E6</f>
        <v>52</v>
      </c>
      <c r="D10">
        <f>PLANTILLA!F6</f>
        <v>0</v>
      </c>
      <c r="E10" s="68">
        <f>PLANTILLA!I6</f>
        <v>1.0375350005115249</v>
      </c>
      <c r="F10" s="66">
        <f>PLANTILLA!N6</f>
        <v>1.5</v>
      </c>
      <c r="G10" s="66">
        <f>PLANTILLA!V6</f>
        <v>0</v>
      </c>
      <c r="H10" s="66">
        <f>PLANTILLA!W6</f>
        <v>5</v>
      </c>
      <c r="I10" s="66">
        <f>PLANTILLA!X6</f>
        <v>5</v>
      </c>
      <c r="J10" s="66">
        <f>PLANTILLA!Y6</f>
        <v>4</v>
      </c>
      <c r="K10" s="66">
        <f>PLANTILLA!Z6</f>
        <v>5</v>
      </c>
      <c r="L10" s="66">
        <f>PLANTILLA!AA6</f>
        <v>2</v>
      </c>
      <c r="M10" s="66">
        <f>PLANTILLA!AB6</f>
        <v>4</v>
      </c>
      <c r="N10" s="212"/>
      <c r="O10" s="68"/>
      <c r="P10" s="282"/>
      <c r="Q10" s="157"/>
      <c r="R10" s="157"/>
      <c r="S10" s="157"/>
      <c r="T10" s="158">
        <f>SUM(Q10:Q29)</f>
        <v>6.9000000000000006E-2</v>
      </c>
      <c r="U10" s="158">
        <f t="shared" ref="U10:V10" si="4">SUM(R10:R29)</f>
        <v>0.68199999999999994</v>
      </c>
      <c r="V10" s="158">
        <f t="shared" si="4"/>
        <v>6.9000000000000006E-2</v>
      </c>
      <c r="X10" s="212"/>
      <c r="Y10" s="68"/>
      <c r="Z10" s="282"/>
      <c r="AA10" s="157"/>
      <c r="AB10" s="157"/>
      <c r="AC10" s="157"/>
      <c r="AD10" s="158">
        <f>SUM(AA10:AA29)</f>
        <v>6.9000000000000006E-2</v>
      </c>
      <c r="AE10" s="158">
        <f t="shared" ref="AE10:AF10" si="5">SUM(AB10:AB29)</f>
        <v>0.53733333333333333</v>
      </c>
      <c r="AF10" s="158">
        <f t="shared" si="5"/>
        <v>0.12416666666666665</v>
      </c>
    </row>
    <row r="11" spans="1:32" x14ac:dyDescent="0.25">
      <c r="A11" t="str">
        <f>PLANTILLA!C9</f>
        <v>Juan Carlos Morata</v>
      </c>
      <c r="B11">
        <f>PLANTILLA!D9</f>
        <v>18</v>
      </c>
      <c r="C11" s="135">
        <f ca="1">PLANTILLA!E9</f>
        <v>87</v>
      </c>
      <c r="D11" t="str">
        <f>PLANTILLA!F9</f>
        <v>CAB</v>
      </c>
      <c r="E11" s="68">
        <f>PLANTILLA!I9</f>
        <v>0.40137332755197491</v>
      </c>
      <c r="F11" s="66">
        <f>PLANTILLA!N9</f>
        <v>1.5</v>
      </c>
      <c r="G11" s="66">
        <f>PLANTILLA!V9</f>
        <v>0</v>
      </c>
      <c r="H11" s="66">
        <f>PLANTILLA!W9</f>
        <v>6</v>
      </c>
      <c r="I11" s="66">
        <f>PLANTILLA!X9</f>
        <v>2</v>
      </c>
      <c r="J11" s="66">
        <f>PLANTILLA!Y9</f>
        <v>2</v>
      </c>
      <c r="K11" s="66">
        <f>PLANTILLA!Z9</f>
        <v>4</v>
      </c>
      <c r="L11" s="66">
        <f>PLANTILLA!AA9</f>
        <v>1</v>
      </c>
      <c r="M11" s="66">
        <f>PLANTILLA!AB9</f>
        <v>4</v>
      </c>
      <c r="N11" s="68"/>
      <c r="O11" s="68"/>
      <c r="P11" s="282"/>
      <c r="Q11" s="157"/>
      <c r="R11" s="157"/>
      <c r="S11" s="157"/>
      <c r="T11" s="158"/>
      <c r="X11" s="212"/>
      <c r="Y11" s="68"/>
      <c r="Z11" s="282"/>
      <c r="AA11" s="157"/>
      <c r="AB11" s="157"/>
      <c r="AC11" s="157"/>
      <c r="AD11" s="158"/>
      <c r="AE11" s="157"/>
      <c r="AF11" s="157"/>
    </row>
    <row r="12" spans="1:32" x14ac:dyDescent="0.25">
      <c r="A12" t="e">
        <f>PLANTILLA!#REF!</f>
        <v>#REF!</v>
      </c>
      <c r="B12" t="e">
        <f>PLANTILLA!#REF!</f>
        <v>#REF!</v>
      </c>
      <c r="C12" s="135" t="e">
        <f>PLANTILLA!#REF!</f>
        <v>#REF!</v>
      </c>
      <c r="D12" t="e">
        <f>PLANTILLA!#REF!</f>
        <v>#REF!</v>
      </c>
      <c r="E12" s="68" t="e">
        <f>PLANTILLA!#REF!</f>
        <v>#REF!</v>
      </c>
      <c r="F12" s="66" t="e">
        <f>PLANTILLA!#REF!</f>
        <v>#REF!</v>
      </c>
      <c r="G12" s="66" t="e">
        <f>PLANTILLA!#REF!</f>
        <v>#REF!</v>
      </c>
      <c r="H12" s="66" t="e">
        <f>PLANTILLA!#REF!</f>
        <v>#REF!</v>
      </c>
      <c r="I12" s="66" t="e">
        <f>PLANTILLA!#REF!</f>
        <v>#REF!</v>
      </c>
      <c r="J12" s="66" t="e">
        <f>PLANTILLA!#REF!</f>
        <v>#REF!</v>
      </c>
      <c r="K12" s="66" t="e">
        <f>PLANTILLA!#REF!</f>
        <v>#REF!</v>
      </c>
      <c r="L12" s="66" t="e">
        <f>PLANTILLA!#REF!</f>
        <v>#REF!</v>
      </c>
      <c r="M12" s="66" t="e">
        <f>PLANTILLA!#REF!</f>
        <v>#REF!</v>
      </c>
      <c r="N12" s="68"/>
      <c r="O12" s="68"/>
      <c r="P12" s="282"/>
      <c r="Q12" s="157"/>
      <c r="R12" s="157"/>
      <c r="S12" s="157"/>
      <c r="T12" s="158"/>
      <c r="X12" s="212"/>
      <c r="Y12" s="68"/>
      <c r="Z12" s="282"/>
      <c r="AA12" s="157"/>
      <c r="AB12" s="157"/>
      <c r="AC12" s="157"/>
      <c r="AD12" s="158"/>
      <c r="AE12" s="157"/>
      <c r="AF12" s="157"/>
    </row>
    <row r="13" spans="1:32" x14ac:dyDescent="0.25">
      <c r="A13" t="str">
        <f>PLANTILLA!C11</f>
        <v>Juan Roca</v>
      </c>
      <c r="B13">
        <f>PLANTILLA!D11</f>
        <v>26</v>
      </c>
      <c r="C13" s="135">
        <f ca="1">PLANTILLA!E11</f>
        <v>20</v>
      </c>
      <c r="D13">
        <f>PLANTILLA!F11</f>
        <v>0</v>
      </c>
      <c r="E13" s="68">
        <f>PLANTILLA!I11</f>
        <v>0.63616167295954995</v>
      </c>
      <c r="F13" s="66">
        <f>PLANTILLA!N11</f>
        <v>1.5</v>
      </c>
      <c r="G13" s="66">
        <f>PLANTILLA!V11</f>
        <v>0</v>
      </c>
      <c r="H13" s="66">
        <f>PLANTILLA!W11</f>
        <v>4</v>
      </c>
      <c r="I13" s="66">
        <f>PLANTILLA!X11</f>
        <v>5</v>
      </c>
      <c r="J13" s="66">
        <f>PLANTILLA!Y11</f>
        <v>1</v>
      </c>
      <c r="K13" s="66">
        <f>PLANTILLA!Z11</f>
        <v>4</v>
      </c>
      <c r="L13" s="66">
        <f>PLANTILLA!AA11</f>
        <v>1</v>
      </c>
      <c r="M13" s="66">
        <f>PLANTILLA!AB11</f>
        <v>4</v>
      </c>
      <c r="N13" s="212"/>
      <c r="O13" s="68" t="s">
        <v>190</v>
      </c>
      <c r="P13" s="282"/>
      <c r="Q13" s="157"/>
      <c r="R13" s="157"/>
      <c r="S13" s="157"/>
      <c r="T13" s="158"/>
      <c r="X13" s="212"/>
      <c r="Y13" s="68" t="s">
        <v>190</v>
      </c>
      <c r="Z13" s="282"/>
      <c r="AA13" s="157"/>
      <c r="AB13" s="157"/>
      <c r="AC13" s="157"/>
      <c r="AD13" s="158"/>
      <c r="AE13" s="157"/>
      <c r="AF13" s="157"/>
    </row>
    <row r="14" spans="1:32" x14ac:dyDescent="0.25">
      <c r="A14" t="str">
        <f>PLANTILLA!C12</f>
        <v>Mauro Ascariz</v>
      </c>
      <c r="B14">
        <f>PLANTILLA!D12</f>
        <v>19</v>
      </c>
      <c r="C14" s="135">
        <f ca="1">PLANTILLA!E12</f>
        <v>80</v>
      </c>
      <c r="D14">
        <f>PLANTILLA!F12</f>
        <v>0</v>
      </c>
      <c r="E14" s="68">
        <f>PLANTILLA!I12</f>
        <v>0.40137332755197491</v>
      </c>
      <c r="F14" s="66">
        <f>PLANTILLA!N12</f>
        <v>1.5</v>
      </c>
      <c r="G14" s="66">
        <f>PLANTILLA!V12</f>
        <v>0</v>
      </c>
      <c r="H14" s="66">
        <f>PLANTILLA!W12</f>
        <v>3</v>
      </c>
      <c r="I14" s="66">
        <f>PLANTILLA!X12</f>
        <v>5</v>
      </c>
      <c r="J14" s="66">
        <f>PLANTILLA!Y12</f>
        <v>1</v>
      </c>
      <c r="K14" s="66">
        <f>PLANTILLA!Z12</f>
        <v>5</v>
      </c>
      <c r="L14" s="66">
        <f>PLANTILLA!AA12</f>
        <v>1</v>
      </c>
      <c r="M14" s="66">
        <f>PLANTILLA!AB12</f>
        <v>5</v>
      </c>
      <c r="N14" s="212">
        <f>1/5</f>
        <v>0.2</v>
      </c>
      <c r="O14" s="68" t="s">
        <v>52</v>
      </c>
      <c r="P14" s="282">
        <v>1</v>
      </c>
      <c r="Q14" s="157"/>
      <c r="R14" s="157">
        <f>N14*P14*R2</f>
        <v>4.2000000000000003E-2</v>
      </c>
      <c r="S14" s="157"/>
      <c r="T14" s="157"/>
      <c r="X14" s="212">
        <f>N14</f>
        <v>0.2</v>
      </c>
      <c r="Y14" s="68" t="s">
        <v>52</v>
      </c>
      <c r="Z14" s="282">
        <v>1</v>
      </c>
      <c r="AA14" s="157"/>
      <c r="AB14" s="157">
        <f t="shared" ref="AB14" si="6">R14</f>
        <v>4.2000000000000003E-2</v>
      </c>
      <c r="AC14" s="157"/>
      <c r="AD14" s="157"/>
      <c r="AE14" s="157"/>
      <c r="AF14" s="157"/>
    </row>
    <row r="15" spans="1:32" x14ac:dyDescent="0.25">
      <c r="A15" t="e">
        <f>PLANTILLA!#REF!</f>
        <v>#REF!</v>
      </c>
      <c r="B15" t="e">
        <f>PLANTILLA!#REF!</f>
        <v>#REF!</v>
      </c>
      <c r="C15" s="135" t="e">
        <f>PLANTILLA!#REF!</f>
        <v>#REF!</v>
      </c>
      <c r="D15" t="e">
        <f>PLANTILLA!#REF!</f>
        <v>#REF!</v>
      </c>
      <c r="E15" s="68" t="e">
        <f>PLANTILLA!#REF!</f>
        <v>#REF!</v>
      </c>
      <c r="F15" s="66" t="e">
        <f>PLANTILLA!#REF!</f>
        <v>#REF!</v>
      </c>
      <c r="G15" s="66" t="e">
        <f>PLANTILLA!#REF!</f>
        <v>#REF!</v>
      </c>
      <c r="H15" s="66" t="e">
        <f>PLANTILLA!#REF!</f>
        <v>#REF!</v>
      </c>
      <c r="I15" s="66" t="e">
        <f>PLANTILLA!#REF!</f>
        <v>#REF!</v>
      </c>
      <c r="J15" s="66" t="e">
        <f>PLANTILLA!#REF!</f>
        <v>#REF!</v>
      </c>
      <c r="K15" s="66" t="e">
        <f>PLANTILLA!#REF!</f>
        <v>#REF!</v>
      </c>
      <c r="L15" s="66" t="e">
        <f>PLANTILLA!#REF!</f>
        <v>#REF!</v>
      </c>
      <c r="M15" s="66" t="e">
        <f>PLANTILLA!#REF!</f>
        <v>#REF!</v>
      </c>
      <c r="N15" s="212"/>
      <c r="O15" s="68" t="s">
        <v>190</v>
      </c>
      <c r="P15" s="282"/>
      <c r="Q15" s="157"/>
      <c r="R15" s="157"/>
      <c r="S15" s="157"/>
      <c r="X15" s="212"/>
      <c r="Y15" s="68" t="s">
        <v>55</v>
      </c>
      <c r="Z15" s="282"/>
      <c r="AA15" s="157"/>
      <c r="AB15" s="157"/>
      <c r="AC15" s="157"/>
      <c r="AD15" s="157"/>
      <c r="AE15" s="157"/>
      <c r="AF15" s="157"/>
    </row>
    <row r="16" spans="1:32" x14ac:dyDescent="0.25">
      <c r="A16" t="str">
        <f>PLANTILLA!C13</f>
        <v>Calogero Coluccio</v>
      </c>
      <c r="B16">
        <f>PLANTILLA!D13</f>
        <v>24</v>
      </c>
      <c r="C16" s="135">
        <f ca="1">PLANTILLA!E13</f>
        <v>15</v>
      </c>
      <c r="D16" t="str">
        <f>PLANTILLA!F13</f>
        <v>RAP</v>
      </c>
      <c r="E16" s="68">
        <f>PLANTILLA!I13</f>
        <v>0.63616167295954995</v>
      </c>
      <c r="F16" s="66">
        <f>PLANTILLA!N13</f>
        <v>1.5</v>
      </c>
      <c r="G16" s="66">
        <f>PLANTILLA!V13</f>
        <v>0</v>
      </c>
      <c r="H16" s="66">
        <f>PLANTILLA!W13</f>
        <v>5</v>
      </c>
      <c r="I16" s="66">
        <f>PLANTILLA!X13</f>
        <v>6</v>
      </c>
      <c r="J16" s="66">
        <f>PLANTILLA!Y13</f>
        <v>1</v>
      </c>
      <c r="K16" s="66">
        <f>PLANTILLA!Z13</f>
        <v>2</v>
      </c>
      <c r="L16" s="66">
        <f>PLANTILLA!AA13</f>
        <v>0</v>
      </c>
      <c r="M16" s="66">
        <f>PLANTILLA!AB13</f>
        <v>3</v>
      </c>
      <c r="N16" s="212">
        <f>1/3</f>
        <v>0.33333333333333331</v>
      </c>
      <c r="O16" s="68" t="s">
        <v>52</v>
      </c>
      <c r="P16" s="282">
        <v>1</v>
      </c>
      <c r="Q16" s="157"/>
      <c r="R16" s="157">
        <f>N16*P16*R2</f>
        <v>6.9999999999999993E-2</v>
      </c>
      <c r="S16" s="157"/>
      <c r="X16" s="212">
        <f t="shared" ref="X16:X24" si="7">N16</f>
        <v>0.33333333333333331</v>
      </c>
      <c r="Y16" s="68" t="s">
        <v>173</v>
      </c>
      <c r="Z16" s="282">
        <v>1</v>
      </c>
      <c r="AA16" s="157"/>
      <c r="AB16" s="157"/>
      <c r="AC16" s="157"/>
      <c r="AD16" s="157"/>
      <c r="AE16" s="157"/>
      <c r="AF16" s="157"/>
    </row>
    <row r="17" spans="1:32" x14ac:dyDescent="0.25">
      <c r="A17" t="str">
        <f>PLANTILLA!C14</f>
        <v>Julian Blanco</v>
      </c>
      <c r="B17">
        <f>PLANTILLA!D14</f>
        <v>24</v>
      </c>
      <c r="C17" s="135">
        <f ca="1">PLANTILLA!E14</f>
        <v>69</v>
      </c>
      <c r="D17" t="str">
        <f>PLANTILLA!F14</f>
        <v>TEC</v>
      </c>
      <c r="E17" s="68">
        <f>PLANTILLA!I14</f>
        <v>0.80274665510394982</v>
      </c>
      <c r="F17" s="66">
        <f>PLANTILLA!N14</f>
        <v>1.5</v>
      </c>
      <c r="G17" s="66">
        <f>PLANTILLA!V14</f>
        <v>0</v>
      </c>
      <c r="H17" s="66">
        <f>PLANTILLA!W14</f>
        <v>3</v>
      </c>
      <c r="I17" s="66">
        <f>PLANTILLA!X14</f>
        <v>6</v>
      </c>
      <c r="J17" s="66">
        <f>PLANTILLA!Y14</f>
        <v>2</v>
      </c>
      <c r="K17" s="66">
        <f>PLANTILLA!Z14</f>
        <v>3</v>
      </c>
      <c r="L17" s="66">
        <f>PLANTILLA!AA14</f>
        <v>2</v>
      </c>
      <c r="M17" s="66">
        <f>PLANTILLA!AB14</f>
        <v>4</v>
      </c>
      <c r="N17" s="212">
        <f>1/3</f>
        <v>0.33333333333333331</v>
      </c>
      <c r="O17" s="68" t="s">
        <v>52</v>
      </c>
      <c r="P17" s="282">
        <v>1</v>
      </c>
      <c r="Q17" s="157"/>
      <c r="R17" s="157">
        <f>N17*P17*R2</f>
        <v>6.9999999999999993E-2</v>
      </c>
      <c r="S17" s="157"/>
      <c r="X17" s="212">
        <f t="shared" si="7"/>
        <v>0.33333333333333331</v>
      </c>
      <c r="Y17" s="68" t="s">
        <v>52</v>
      </c>
      <c r="Z17" s="282">
        <v>1</v>
      </c>
      <c r="AA17" s="157"/>
      <c r="AB17" s="157">
        <f t="shared" ref="AB17" si="8">R17</f>
        <v>6.9999999999999993E-2</v>
      </c>
      <c r="AC17" s="157"/>
      <c r="AD17" s="157"/>
      <c r="AE17" s="157"/>
      <c r="AF17" s="157"/>
    </row>
    <row r="18" spans="1:32" x14ac:dyDescent="0.25">
      <c r="A18" t="str">
        <f>PLANTILLA!C18</f>
        <v>Fernan de Caranza</v>
      </c>
      <c r="B18">
        <f>PLANTILLA!D18</f>
        <v>20</v>
      </c>
      <c r="C18" s="135">
        <f ca="1">PLANTILLA!E18</f>
        <v>50</v>
      </c>
      <c r="D18" t="str">
        <f>PLANTILLA!F18</f>
        <v>POT</v>
      </c>
      <c r="E18" s="68">
        <f>PLANTILLA!I18</f>
        <v>0.40137332755197491</v>
      </c>
      <c r="F18" s="66">
        <f>PLANTILLA!N18</f>
        <v>1.5</v>
      </c>
      <c r="G18" s="66">
        <f>PLANTILLA!V18</f>
        <v>0</v>
      </c>
      <c r="H18" s="66">
        <f>PLANTILLA!W18</f>
        <v>3</v>
      </c>
      <c r="I18" s="66">
        <f>PLANTILLA!X18</f>
        <v>5</v>
      </c>
      <c r="J18" s="66">
        <f>PLANTILLA!Y18</f>
        <v>5</v>
      </c>
      <c r="K18" s="66">
        <f>PLANTILLA!Z18</f>
        <v>4</v>
      </c>
      <c r="L18" s="66">
        <f>PLANTILLA!AA18</f>
        <v>2</v>
      </c>
      <c r="M18" s="66">
        <f>PLANTILLA!AB18</f>
        <v>3</v>
      </c>
      <c r="N18" s="212"/>
      <c r="O18" s="68" t="s">
        <v>55</v>
      </c>
      <c r="P18" s="282"/>
      <c r="Q18" s="157"/>
      <c r="R18" s="157"/>
      <c r="S18" s="157"/>
      <c r="X18" s="212"/>
      <c r="Y18" s="68" t="s">
        <v>54</v>
      </c>
      <c r="Z18" s="282"/>
      <c r="AA18" s="157"/>
      <c r="AB18" s="157"/>
      <c r="AC18" s="157"/>
      <c r="AD18" s="157"/>
      <c r="AE18" s="157"/>
      <c r="AF18" s="157"/>
    </row>
    <row r="19" spans="1:32" x14ac:dyDescent="0.25">
      <c r="A19" t="str">
        <f>PLANTILLA!C20</f>
        <v>Hemmu Ramchi</v>
      </c>
      <c r="B19">
        <f>PLANTILLA!D20</f>
        <v>22</v>
      </c>
      <c r="C19" s="135">
        <f ca="1">PLANTILLA!E20</f>
        <v>101</v>
      </c>
      <c r="D19">
        <f>PLANTILLA!F20</f>
        <v>0</v>
      </c>
      <c r="E19" s="68">
        <f>PLANTILLA!I20</f>
        <v>0.63616167295954995</v>
      </c>
      <c r="F19" s="66">
        <f>PLANTILLA!N20</f>
        <v>1.5</v>
      </c>
      <c r="G19" s="66">
        <f>PLANTILLA!V20</f>
        <v>0</v>
      </c>
      <c r="H19" s="66">
        <f>PLANTILLA!W20</f>
        <v>3</v>
      </c>
      <c r="I19" s="66">
        <f>PLANTILLA!X20</f>
        <v>4</v>
      </c>
      <c r="J19" s="66">
        <f>PLANTILLA!Y20</f>
        <v>6</v>
      </c>
      <c r="K19" s="66">
        <f>PLANTILLA!Z20</f>
        <v>5</v>
      </c>
      <c r="L19" s="66">
        <f>PLANTILLA!AA20</f>
        <v>2</v>
      </c>
      <c r="M19" s="66">
        <f>PLANTILLA!AB20</f>
        <v>3</v>
      </c>
      <c r="N19" s="212"/>
      <c r="O19" s="68" t="s">
        <v>55</v>
      </c>
      <c r="P19" s="282"/>
      <c r="Q19" s="157"/>
      <c r="R19" s="157"/>
      <c r="S19" s="157"/>
      <c r="X19" s="212"/>
      <c r="Y19" s="68" t="s">
        <v>194</v>
      </c>
      <c r="Z19" s="282"/>
      <c r="AA19" s="157"/>
      <c r="AB19" s="157"/>
      <c r="AC19" s="157"/>
      <c r="AD19" s="157"/>
      <c r="AE19" s="157"/>
      <c r="AF19" s="157"/>
    </row>
    <row r="20" spans="1:32" x14ac:dyDescent="0.25">
      <c r="A20" t="str">
        <f>PLANTILLA!C21</f>
        <v>Marc Costa</v>
      </c>
      <c r="B20">
        <f>PLANTILLA!D21</f>
        <v>19</v>
      </c>
      <c r="C20" s="135">
        <f ca="1">PLANTILLA!E21</f>
        <v>16</v>
      </c>
      <c r="D20">
        <f>PLANTILLA!F21</f>
        <v>0</v>
      </c>
      <c r="E20" s="68">
        <f>PLANTILLA!I21</f>
        <v>0.40137332755197491</v>
      </c>
      <c r="F20" s="66">
        <f>PLANTILLA!N21</f>
        <v>1.5</v>
      </c>
      <c r="G20" s="66">
        <f>PLANTILLA!V21</f>
        <v>0</v>
      </c>
      <c r="H20" s="66">
        <f>PLANTILLA!W21</f>
        <v>1</v>
      </c>
      <c r="I20" s="66">
        <f>PLANTILLA!X21</f>
        <v>2</v>
      </c>
      <c r="J20" s="66">
        <f>PLANTILLA!Y21</f>
        <v>5</v>
      </c>
      <c r="K20" s="66">
        <f>PLANTILLA!Z21</f>
        <v>3</v>
      </c>
      <c r="L20" s="66">
        <f>PLANTILLA!AA21</f>
        <v>6</v>
      </c>
      <c r="M20" s="66">
        <f>PLANTILLA!AB21</f>
        <v>5</v>
      </c>
      <c r="N20" s="212"/>
      <c r="O20" s="68"/>
      <c r="P20" s="282"/>
      <c r="Q20" s="157"/>
      <c r="R20" s="157"/>
      <c r="S20" s="157"/>
      <c r="X20" s="212"/>
      <c r="Y20" s="68"/>
      <c r="Z20" s="282"/>
      <c r="AA20" s="157"/>
      <c r="AB20" s="157"/>
      <c r="AC20" s="157"/>
      <c r="AD20" s="157"/>
      <c r="AE20" s="157"/>
      <c r="AF20" s="157"/>
    </row>
    <row r="21" spans="1:32" x14ac:dyDescent="0.25">
      <c r="A21" t="str">
        <f>PLANTILLA!C22</f>
        <v>Albert Millau</v>
      </c>
      <c r="B21">
        <f>PLANTILLA!D22</f>
        <v>25</v>
      </c>
      <c r="C21" s="135">
        <f ca="1">PLANTILLA!E22</f>
        <v>109</v>
      </c>
      <c r="D21">
        <f>PLANTILLA!F22</f>
        <v>0</v>
      </c>
      <c r="E21" s="68">
        <f>PLANTILLA!I22</f>
        <v>0.80274665510394982</v>
      </c>
      <c r="F21" s="66">
        <f>PLANTILLA!N22</f>
        <v>1.5</v>
      </c>
      <c r="G21" s="66">
        <f>PLANTILLA!V22</f>
        <v>0</v>
      </c>
      <c r="H21" s="66">
        <f>PLANTILLA!W22</f>
        <v>2</v>
      </c>
      <c r="I21" s="66">
        <f>PLANTILLA!X22</f>
        <v>4</v>
      </c>
      <c r="J21" s="66">
        <f>PLANTILLA!Y22</f>
        <v>3</v>
      </c>
      <c r="K21" s="66">
        <f>PLANTILLA!Z22</f>
        <v>5</v>
      </c>
      <c r="L21" s="66">
        <f>PLANTILLA!AA22</f>
        <v>5</v>
      </c>
      <c r="M21" s="66">
        <f>PLANTILLA!AB22</f>
        <v>1</v>
      </c>
      <c r="N21" s="212">
        <f>1/6</f>
        <v>0.16666666666666666</v>
      </c>
      <c r="O21" s="68" t="s">
        <v>10</v>
      </c>
      <c r="P21" s="282">
        <v>1</v>
      </c>
      <c r="Q21" s="157"/>
      <c r="R21" s="157">
        <f t="shared" ref="R21" si="9">$N$21*$P$21*R7</f>
        <v>0.16666666666666666</v>
      </c>
      <c r="S21" s="157">
        <f>N21*P21*Q7</f>
        <v>4.5999999999999999E-2</v>
      </c>
      <c r="X21" s="212">
        <f t="shared" si="7"/>
        <v>0.16666666666666666</v>
      </c>
      <c r="Y21" s="68" t="s">
        <v>186</v>
      </c>
      <c r="Z21" s="282">
        <v>1</v>
      </c>
      <c r="AA21" s="157"/>
      <c r="AB21" s="157">
        <f>X21*Z21*AB8</f>
        <v>9.1999999999999998E-2</v>
      </c>
      <c r="AC21" s="157">
        <f>X21*Z21*AC8</f>
        <v>0.10116666666666665</v>
      </c>
      <c r="AD21" s="157"/>
      <c r="AE21" s="157"/>
      <c r="AF21" s="157"/>
    </row>
    <row r="22" spans="1:32" x14ac:dyDescent="0.25">
      <c r="A22" t="str">
        <f>PLANTILLA!C23</f>
        <v>Pablo Carbo</v>
      </c>
      <c r="B22">
        <f>PLANTILLA!D23</f>
        <v>34</v>
      </c>
      <c r="C22" s="135">
        <f ca="1">PLANTILLA!E23</f>
        <v>8</v>
      </c>
      <c r="D22">
        <f>PLANTILLA!F23</f>
        <v>0</v>
      </c>
      <c r="E22" s="68">
        <f>PLANTILLA!I23</f>
        <v>1.0375350005115249</v>
      </c>
      <c r="F22" s="66">
        <f>PLANTILLA!N23</f>
        <v>1.5</v>
      </c>
      <c r="G22" s="66">
        <f>PLANTILLA!V23</f>
        <v>0</v>
      </c>
      <c r="H22" s="66">
        <f>PLANTILLA!W23</f>
        <v>2</v>
      </c>
      <c r="I22" s="66">
        <f>PLANTILLA!X23</f>
        <v>3</v>
      </c>
      <c r="J22" s="66">
        <f>PLANTILLA!Y23</f>
        <v>3</v>
      </c>
      <c r="K22" s="66">
        <f>PLANTILLA!Z23</f>
        <v>2</v>
      </c>
      <c r="L22" s="66">
        <f>PLANTILLA!AA23</f>
        <v>6</v>
      </c>
      <c r="M22" s="66">
        <f>PLANTILLA!AB23</f>
        <v>3</v>
      </c>
      <c r="N22" s="212">
        <f>1/6</f>
        <v>0.16666666666666666</v>
      </c>
      <c r="O22" s="2" t="s">
        <v>10</v>
      </c>
      <c r="P22" s="282">
        <v>1</v>
      </c>
      <c r="Q22" s="157">
        <f>N22*P22*Q7/2</f>
        <v>2.3E-2</v>
      </c>
      <c r="R22" s="157">
        <f t="shared" ref="R22" si="10">$N$22*$P$22*R7</f>
        <v>0.16666666666666666</v>
      </c>
      <c r="S22" s="157">
        <f>Q22</f>
        <v>2.3E-2</v>
      </c>
      <c r="X22" s="212">
        <f t="shared" si="7"/>
        <v>0.16666666666666666</v>
      </c>
      <c r="Y22" s="2" t="s">
        <v>10</v>
      </c>
      <c r="Z22" s="282">
        <v>1</v>
      </c>
      <c r="AA22" s="157">
        <f>Q22</f>
        <v>2.3E-2</v>
      </c>
      <c r="AB22" s="157">
        <f t="shared" ref="AB22:AC22" si="11">R22</f>
        <v>0.16666666666666666</v>
      </c>
      <c r="AC22" s="157">
        <f t="shared" si="11"/>
        <v>2.3E-2</v>
      </c>
      <c r="AD22" s="157"/>
      <c r="AE22" s="157"/>
      <c r="AF22" s="157"/>
    </row>
    <row r="23" spans="1:32" x14ac:dyDescent="0.25">
      <c r="A23" t="e">
        <f>PLANTILLA!#REF!</f>
        <v>#REF!</v>
      </c>
      <c r="B23" t="e">
        <f>PLANTILLA!#REF!</f>
        <v>#REF!</v>
      </c>
      <c r="C23" s="135" t="e">
        <f>PLANTILLA!#REF!</f>
        <v>#REF!</v>
      </c>
      <c r="D23" t="e">
        <f>PLANTILLA!#REF!</f>
        <v>#REF!</v>
      </c>
      <c r="E23" s="68" t="e">
        <f>PLANTILLA!#REF!</f>
        <v>#REF!</v>
      </c>
      <c r="F23" s="66" t="e">
        <f>PLANTILLA!#REF!</f>
        <v>#REF!</v>
      </c>
      <c r="G23" s="66" t="e">
        <f>PLANTILLA!#REF!</f>
        <v>#REF!</v>
      </c>
      <c r="H23" s="66" t="e">
        <f>PLANTILLA!#REF!</f>
        <v>#REF!</v>
      </c>
      <c r="I23" s="66" t="e">
        <f>PLANTILLA!#REF!</f>
        <v>#REF!</v>
      </c>
      <c r="J23" s="66" t="e">
        <f>PLANTILLA!#REF!</f>
        <v>#REF!</v>
      </c>
      <c r="K23" s="66" t="e">
        <f>PLANTILLA!#REF!</f>
        <v>#REF!</v>
      </c>
      <c r="L23" s="66" t="e">
        <f>PLANTILLA!#REF!</f>
        <v>#REF!</v>
      </c>
      <c r="M23" s="66" t="e">
        <f>PLANTILLA!#REF!</f>
        <v>#REF!</v>
      </c>
      <c r="N23" s="212"/>
      <c r="O23" s="68"/>
      <c r="P23" s="282"/>
      <c r="Q23" s="157"/>
      <c r="R23" s="157"/>
      <c r="S23" s="157"/>
      <c r="X23" s="212"/>
      <c r="Y23" s="68"/>
      <c r="Z23" s="282"/>
      <c r="AA23" s="157"/>
      <c r="AB23" s="157"/>
      <c r="AC23" s="157"/>
      <c r="AD23" s="157"/>
      <c r="AE23" s="157"/>
      <c r="AF23" s="157"/>
    </row>
    <row r="24" spans="1:32" x14ac:dyDescent="0.25">
      <c r="A24" t="e">
        <f>PLANTILLA!#REF!</f>
        <v>#REF!</v>
      </c>
      <c r="B24" t="e">
        <f>PLANTILLA!#REF!</f>
        <v>#REF!</v>
      </c>
      <c r="C24" s="135" t="e">
        <f>PLANTILLA!#REF!</f>
        <v>#REF!</v>
      </c>
      <c r="D24" t="e">
        <f>PLANTILLA!#REF!</f>
        <v>#REF!</v>
      </c>
      <c r="E24" s="68" t="e">
        <f>PLANTILLA!#REF!</f>
        <v>#REF!</v>
      </c>
      <c r="F24" s="66" t="e">
        <f>PLANTILLA!#REF!</f>
        <v>#REF!</v>
      </c>
      <c r="G24" s="66" t="e">
        <f>PLANTILLA!#REF!</f>
        <v>#REF!</v>
      </c>
      <c r="H24" s="66" t="e">
        <f>PLANTILLA!#REF!</f>
        <v>#REF!</v>
      </c>
      <c r="I24" s="66" t="e">
        <f>PLANTILLA!#REF!</f>
        <v>#REF!</v>
      </c>
      <c r="J24" s="66" t="e">
        <f>PLANTILLA!#REF!</f>
        <v>#REF!</v>
      </c>
      <c r="K24" s="66" t="e">
        <f>PLANTILLA!#REF!</f>
        <v>#REF!</v>
      </c>
      <c r="L24" s="66" t="e">
        <f>PLANTILLA!#REF!</f>
        <v>#REF!</v>
      </c>
      <c r="M24" s="66" t="e">
        <f>PLANTILLA!#REF!</f>
        <v>#REF!</v>
      </c>
      <c r="N24" s="212">
        <f>1/6</f>
        <v>0.16666666666666666</v>
      </c>
      <c r="O24" s="68" t="s">
        <v>10</v>
      </c>
      <c r="P24" s="282">
        <v>1</v>
      </c>
      <c r="Q24" s="157">
        <f>N24*P24*Q7</f>
        <v>4.5999999999999999E-2</v>
      </c>
      <c r="R24" s="157">
        <f t="shared" ref="R24" si="12">$N$24*$P$24*R7</f>
        <v>0.16666666666666666</v>
      </c>
      <c r="S24" s="157"/>
      <c r="X24" s="212">
        <f t="shared" si="7"/>
        <v>0.16666666666666666</v>
      </c>
      <c r="Y24" s="68" t="s">
        <v>10</v>
      </c>
      <c r="Z24" s="282">
        <v>1</v>
      </c>
      <c r="AA24" s="157">
        <f t="shared" ref="AA24:AB24" si="13">Q24</f>
        <v>4.5999999999999999E-2</v>
      </c>
      <c r="AB24" s="157">
        <f t="shared" si="13"/>
        <v>0.16666666666666666</v>
      </c>
      <c r="AC24" s="157"/>
      <c r="AD24" s="157"/>
      <c r="AE24" s="157"/>
      <c r="AF24" s="157"/>
    </row>
    <row r="25" spans="1:32" x14ac:dyDescent="0.25">
      <c r="A25" t="e">
        <f>PLANTILLA!#REF!</f>
        <v>#REF!</v>
      </c>
      <c r="B25" t="e">
        <f>PLANTILLA!#REF!</f>
        <v>#REF!</v>
      </c>
      <c r="C25" s="135" t="e">
        <f>PLANTILLA!#REF!</f>
        <v>#REF!</v>
      </c>
      <c r="D25" t="e">
        <f>PLANTILLA!#REF!</f>
        <v>#REF!</v>
      </c>
      <c r="E25" s="68" t="e">
        <f>PLANTILLA!#REF!</f>
        <v>#REF!</v>
      </c>
      <c r="F25" s="66" t="e">
        <f>PLANTILLA!#REF!</f>
        <v>#REF!</v>
      </c>
      <c r="G25" s="66" t="e">
        <f>PLANTILLA!#REF!</f>
        <v>#REF!</v>
      </c>
      <c r="H25" s="66" t="e">
        <f>PLANTILLA!#REF!</f>
        <v>#REF!</v>
      </c>
      <c r="I25" s="66" t="e">
        <f>PLANTILLA!#REF!</f>
        <v>#REF!</v>
      </c>
      <c r="J25" s="66" t="e">
        <f>PLANTILLA!#REF!</f>
        <v>#REF!</v>
      </c>
      <c r="K25" s="66" t="e">
        <f>PLANTILLA!#REF!</f>
        <v>#REF!</v>
      </c>
      <c r="L25" s="66" t="e">
        <f>PLANTILLA!#REF!</f>
        <v>#REF!</v>
      </c>
      <c r="M25" s="66" t="e">
        <f>PLANTILLA!#REF!</f>
        <v>#REF!</v>
      </c>
      <c r="N25" s="68"/>
      <c r="O25" s="68"/>
      <c r="P25" s="282"/>
      <c r="Q25" s="157"/>
      <c r="R25" s="157"/>
      <c r="S25" s="157"/>
      <c r="X25" s="212"/>
      <c r="Y25" s="68"/>
      <c r="Z25" s="282"/>
      <c r="AA25" s="157"/>
      <c r="AB25" s="157"/>
      <c r="AC25" s="157"/>
      <c r="AD25" s="157"/>
      <c r="AE25" s="157"/>
      <c r="AF25" s="157"/>
    </row>
    <row r="26" spans="1:32" x14ac:dyDescent="0.25">
      <c r="A26" t="e">
        <f>PLANTILLA!#REF!</f>
        <v>#REF!</v>
      </c>
      <c r="B26" t="e">
        <f>PLANTILLA!#REF!</f>
        <v>#REF!</v>
      </c>
      <c r="C26" s="135" t="e">
        <f>PLANTILLA!#REF!</f>
        <v>#REF!</v>
      </c>
      <c r="D26" t="e">
        <f>PLANTILLA!#REF!</f>
        <v>#REF!</v>
      </c>
      <c r="E26" s="68" t="e">
        <f>PLANTILLA!#REF!</f>
        <v>#REF!</v>
      </c>
      <c r="F26" s="66" t="e">
        <f>PLANTILLA!#REF!</f>
        <v>#REF!</v>
      </c>
      <c r="G26" s="66" t="e">
        <f>PLANTILLA!#REF!</f>
        <v>#REF!</v>
      </c>
      <c r="H26" s="66" t="e">
        <f>PLANTILLA!#REF!</f>
        <v>#REF!</v>
      </c>
      <c r="I26" s="66" t="e">
        <f>PLANTILLA!#REF!</f>
        <v>#REF!</v>
      </c>
      <c r="J26" s="66" t="e">
        <f>PLANTILLA!#REF!</f>
        <v>#REF!</v>
      </c>
      <c r="K26" s="66" t="e">
        <f>PLANTILLA!#REF!</f>
        <v>#REF!</v>
      </c>
      <c r="L26" s="66" t="e">
        <f>PLANTILLA!#REF!</f>
        <v>#REF!</v>
      </c>
      <c r="M26" s="66" t="e">
        <f>PLANTILLA!#REF!</f>
        <v>#REF!</v>
      </c>
      <c r="N26" s="68"/>
      <c r="P26" s="282"/>
      <c r="Q26" s="157"/>
      <c r="R26" s="157"/>
      <c r="S26" s="157"/>
      <c r="X26" s="68"/>
      <c r="Z26" s="282"/>
    </row>
    <row r="27" spans="1:32" x14ac:dyDescent="0.25">
      <c r="A27" t="e">
        <f>PLANTILLA!#REF!</f>
        <v>#REF!</v>
      </c>
      <c r="B27" t="e">
        <f>PLANTILLA!#REF!</f>
        <v>#REF!</v>
      </c>
      <c r="C27" s="135" t="e">
        <f>PLANTILLA!#REF!</f>
        <v>#REF!</v>
      </c>
      <c r="D27" t="e">
        <f>PLANTILLA!#REF!</f>
        <v>#REF!</v>
      </c>
      <c r="E27" s="68" t="e">
        <f>PLANTILLA!#REF!</f>
        <v>#REF!</v>
      </c>
      <c r="F27" s="66" t="e">
        <f>PLANTILLA!#REF!</f>
        <v>#REF!</v>
      </c>
      <c r="G27" s="66" t="e">
        <f>PLANTILLA!#REF!</f>
        <v>#REF!</v>
      </c>
      <c r="H27" s="66" t="e">
        <f>PLANTILLA!#REF!</f>
        <v>#REF!</v>
      </c>
      <c r="I27" s="66" t="e">
        <f>PLANTILLA!#REF!</f>
        <v>#REF!</v>
      </c>
      <c r="J27" s="66" t="e">
        <f>PLANTILLA!#REF!</f>
        <v>#REF!</v>
      </c>
      <c r="K27" s="66" t="e">
        <f>PLANTILLA!#REF!</f>
        <v>#REF!</v>
      </c>
      <c r="L27" s="66" t="e">
        <f>PLANTILLA!#REF!</f>
        <v>#REF!</v>
      </c>
      <c r="M27" s="66" t="e">
        <f>PLANTILLA!#REF!</f>
        <v>#REF!</v>
      </c>
      <c r="N27" s="68"/>
      <c r="P27" s="282"/>
      <c r="Q27" s="157"/>
      <c r="R27" s="157"/>
      <c r="S27" s="157"/>
      <c r="X27" s="68"/>
      <c r="Z27" s="282"/>
    </row>
    <row r="28" spans="1:32" x14ac:dyDescent="0.25">
      <c r="A28" t="e">
        <f>PLANTILLA!#REF!</f>
        <v>#REF!</v>
      </c>
      <c r="B28" t="e">
        <f>PLANTILLA!#REF!</f>
        <v>#REF!</v>
      </c>
      <c r="C28" s="135" t="e">
        <f>PLANTILLA!#REF!</f>
        <v>#REF!</v>
      </c>
      <c r="D28" t="e">
        <f>PLANTILLA!#REF!</f>
        <v>#REF!</v>
      </c>
      <c r="E28" s="68" t="e">
        <f>PLANTILLA!#REF!</f>
        <v>#REF!</v>
      </c>
      <c r="F28" s="66" t="e">
        <f>PLANTILLA!#REF!</f>
        <v>#REF!</v>
      </c>
      <c r="G28" s="66" t="e">
        <f>PLANTILLA!#REF!</f>
        <v>#REF!</v>
      </c>
      <c r="H28" s="66" t="e">
        <f>PLANTILLA!#REF!</f>
        <v>#REF!</v>
      </c>
      <c r="I28" s="66" t="e">
        <f>PLANTILLA!#REF!</f>
        <v>#REF!</v>
      </c>
      <c r="J28" s="66" t="e">
        <f>PLANTILLA!#REF!</f>
        <v>#REF!</v>
      </c>
      <c r="K28" s="66" t="e">
        <f>PLANTILLA!#REF!</f>
        <v>#REF!</v>
      </c>
      <c r="L28" s="66" t="e">
        <f>PLANTILLA!#REF!</f>
        <v>#REF!</v>
      </c>
      <c r="M28" s="66" t="e">
        <f>PLANTILLA!#REF!</f>
        <v>#REF!</v>
      </c>
      <c r="N28" s="68"/>
      <c r="O28" s="68"/>
      <c r="P28" s="282"/>
      <c r="Q28" s="157"/>
      <c r="R28" s="157"/>
      <c r="S28" s="157"/>
      <c r="X28" s="68"/>
      <c r="Y28" s="68"/>
      <c r="Z28" s="282"/>
      <c r="AA28" s="157"/>
      <c r="AB28" s="157"/>
      <c r="AC28" s="157"/>
    </row>
    <row r="29" spans="1:32" x14ac:dyDescent="0.25">
      <c r="A29" t="e">
        <f>PLANTILLA!#REF!</f>
        <v>#REF!</v>
      </c>
      <c r="B29" t="e">
        <f>PLANTILLA!#REF!</f>
        <v>#REF!</v>
      </c>
      <c r="C29" s="135" t="e">
        <f>PLANTILLA!#REF!</f>
        <v>#REF!</v>
      </c>
      <c r="D29" t="e">
        <f>PLANTILLA!#REF!</f>
        <v>#REF!</v>
      </c>
      <c r="E29" s="68" t="e">
        <f>PLANTILLA!#REF!</f>
        <v>#REF!</v>
      </c>
      <c r="F29" s="66" t="e">
        <f>PLANTILLA!#REF!</f>
        <v>#REF!</v>
      </c>
      <c r="G29" s="66" t="e">
        <f>PLANTILLA!#REF!</f>
        <v>#REF!</v>
      </c>
      <c r="H29" s="66" t="e">
        <f>PLANTILLA!#REF!</f>
        <v>#REF!</v>
      </c>
      <c r="I29" s="66" t="e">
        <f>PLANTILLA!#REF!</f>
        <v>#REF!</v>
      </c>
      <c r="J29" s="66" t="e">
        <f>PLANTILLA!#REF!</f>
        <v>#REF!</v>
      </c>
      <c r="K29" s="66" t="e">
        <f>PLANTILLA!#REF!</f>
        <v>#REF!</v>
      </c>
      <c r="L29" s="66" t="e">
        <f>PLANTILLA!#REF!</f>
        <v>#REF!</v>
      </c>
      <c r="M29" s="66" t="e">
        <f>PLANTILLA!#REF!</f>
        <v>#REF!</v>
      </c>
      <c r="N29" s="68"/>
      <c r="P29" s="282"/>
      <c r="Q29" s="157"/>
      <c r="R29" s="157"/>
      <c r="S29" s="157"/>
      <c r="X29" s="68"/>
      <c r="Z29" s="282"/>
    </row>
    <row r="30" spans="1:32" x14ac:dyDescent="0.25">
      <c r="C30" s="135"/>
      <c r="E30" s="68"/>
      <c r="F30" s="66"/>
      <c r="G30" s="66"/>
      <c r="H30" s="66"/>
      <c r="I30" s="66"/>
      <c r="J30" s="66"/>
      <c r="K30" s="66"/>
      <c r="L30" s="66"/>
      <c r="M30" s="66"/>
      <c r="N30" s="68"/>
      <c r="O30" s="68"/>
      <c r="P30" s="68"/>
      <c r="AB30" s="68"/>
      <c r="AC30" s="68"/>
      <c r="AD30" s="68"/>
      <c r="AE30" s="158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{383F8359-EA8F-4B53-9BEB-98239E1D7D8A}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{015393D0-807B-40A8-9D6A-31AC315AED90}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{BE590BE2-3813-4FE4-913E-1404CEA16298}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{A281E5E0-29C0-4531-A081-12763A44A931}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{3FF09C52-6DED-4471-A5EF-1BAB715C16C1}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{9C31BE3B-9BC5-47F9-9508-D0946A630F45}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{AAF339BF-A198-44A2-844E-2F62B520A4EF}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{C676F7B8-E56A-40FC-8367-E06124DC09FE}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{89338091-B796-498A-95DC-4BF09B18B8D1}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{397426F7-5B55-46F4-9800-24A7BFFC8854}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{B3AD7017-718D-4240-B522-B21A7AC33815}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{7B68D4D5-7298-461E-A8F6-CD006A7FC548}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{17E5100A-8C7D-404F-B5E4-30F80BDF619A}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{12EE169A-DBCC-4F0A-A82B-25AA68F2246D}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{DCDBE5AD-D397-4627-9584-1C06DB792804}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{574EDDEC-B8CE-4DE4-B457-E0A920EA7925}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{DB46F4E5-BA3B-4473-9F23-EB06411FCB56}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{7F552AF0-C099-44AF-90E0-B3C9615E3C6F}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{BF730254-D37A-478B-A90F-DC40711F9956}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{9008A8A8-1A9B-4CEA-BE8C-A500BC75EE28}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F8359-EA8F-4B53-9BEB-98239E1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015393D0-807B-40A8-9D6A-31AC315AE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BE590BE2-3813-4FE4-913E-1404CEA1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281E5E0-29C0-4531-A081-12763A44A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3FF09C52-6DED-4471-A5EF-1BAB715C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9C31BE3B-9BC5-47F9-9508-D0946A630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AAF339BF-A198-44A2-844E-2F62B520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C676F7B8-E56A-40FC-8367-E06124DC0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89338091-B796-498A-95DC-4BF09B18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97426F7-5B55-46F4-9800-24A7BFFC8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B3AD7017-718D-4240-B522-B21A7AC33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7B68D4D5-7298-461E-A8F6-CD006A7FC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17E5100A-8C7D-404F-B5E4-30F80BDF6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12EE169A-DBCC-4F0A-A82B-25AA68F22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DCDBE5AD-D397-4627-9584-1C06DB79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574EDDEC-B8CE-4DE4-B457-E0A920EA7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B46F4E5-BA3B-4473-9F23-EB06411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7F552AF0-C099-44AF-90E0-B3C9615E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F730254-D37A-478B-A90F-DC40711F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008A8A8-1A9B-4CEA-BE8C-A500BC7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L32"/>
  <sheetViews>
    <sheetView tabSelected="1" zoomScale="110" workbookViewId="0">
      <pane xSplit="6" ySplit="3" topLeftCell="G4" activePane="bottomRight" state="frozen"/>
      <selection pane="topRight"/>
      <selection pane="bottomLeft"/>
      <selection pane="bottomRight" activeCell="A13" sqref="A13:XFD13"/>
    </sheetView>
  </sheetViews>
  <sheetFormatPr baseColWidth="10" defaultColWidth="10.7109375" defaultRowHeight="15" x14ac:dyDescent="0.25"/>
  <cols>
    <col min="1" max="1" width="4.7109375" style="18" customWidth="1"/>
    <col min="2" max="2" width="5" style="2" customWidth="1"/>
    <col min="3" max="3" width="24.28515625" bestFit="1" customWidth="1"/>
    <col min="4" max="4" width="5.5703125" customWidth="1"/>
    <col min="5" max="5" width="5" customWidth="1"/>
    <col min="6" max="6" width="4.5703125" customWidth="1"/>
    <col min="7" max="7" width="3.7109375" style="2" customWidth="1"/>
    <col min="8" max="8" width="4.42578125" customWidth="1"/>
    <col min="9" max="9" width="4.5703125" customWidth="1"/>
    <col min="10" max="11" width="4.7109375" customWidth="1"/>
    <col min="12" max="12" width="4.28515625" customWidth="1"/>
    <col min="13" max="13" width="5" customWidth="1"/>
    <col min="14" max="14" width="4.5703125" customWidth="1"/>
    <col min="15" max="15" width="4.140625" customWidth="1"/>
    <col min="16" max="17" width="6.28515625" customWidth="1"/>
    <col min="18" max="18" width="12.140625" bestFit="1" customWidth="1"/>
    <col min="19" max="20" width="10.5703125" bestFit="1" customWidth="1"/>
    <col min="21" max="21" width="7.5703125" customWidth="1"/>
    <col min="22" max="22" width="5.5703125" bestFit="1" customWidth="1"/>
    <col min="23" max="23" width="4.5703125" bestFit="1" customWidth="1"/>
    <col min="24" max="24" width="5.5703125" bestFit="1" customWidth="1"/>
    <col min="25" max="27" width="4.5703125" bestFit="1" customWidth="1"/>
    <col min="28" max="28" width="5.5703125" bestFit="1" customWidth="1"/>
    <col min="29" max="29" width="9.5703125" bestFit="1" customWidth="1"/>
    <col min="30" max="31" width="4.42578125" customWidth="1"/>
    <col min="32" max="33" width="5.140625" bestFit="1" customWidth="1"/>
    <col min="34" max="35" width="3.42578125" customWidth="1"/>
    <col min="36" max="36" width="5.28515625" customWidth="1"/>
    <col min="37" max="37" width="9.42578125" bestFit="1" customWidth="1"/>
    <col min="38" max="38" width="10.5703125" bestFit="1" customWidth="1"/>
    <col min="39" max="40" width="11.5703125" customWidth="1"/>
    <col min="1000" max="1001" width="8.7109375" customWidth="1"/>
  </cols>
  <sheetData>
    <row r="1" spans="1:38" x14ac:dyDescent="0.25">
      <c r="A1" s="19"/>
      <c r="B1" s="19"/>
      <c r="C1" s="21">
        <f ca="1">TODAY()</f>
        <v>44676</v>
      </c>
      <c r="D1" s="365">
        <v>43637</v>
      </c>
      <c r="E1" s="365"/>
      <c r="F1" s="365"/>
      <c r="G1" s="22"/>
      <c r="H1" s="23"/>
      <c r="I1" s="23"/>
      <c r="J1" s="22"/>
      <c r="K1" s="23"/>
      <c r="L1" s="22"/>
      <c r="M1" s="22"/>
      <c r="N1" s="22"/>
      <c r="O1" s="24"/>
      <c r="P1" s="22"/>
      <c r="Q1" s="22"/>
      <c r="R1" s="23"/>
      <c r="S1" s="23"/>
      <c r="T1" s="23"/>
      <c r="U1" s="23"/>
      <c r="V1" s="25"/>
      <c r="W1" s="23"/>
      <c r="X1" s="23"/>
      <c r="Y1" s="23"/>
      <c r="Z1" s="23"/>
      <c r="AA1" s="23"/>
      <c r="AB1" s="23"/>
      <c r="AC1" s="25"/>
      <c r="AD1" s="20"/>
      <c r="AE1" s="20"/>
      <c r="AF1" s="25"/>
      <c r="AG1" s="23"/>
      <c r="AH1" s="23"/>
      <c r="AI1" s="23"/>
      <c r="AJ1" s="23"/>
      <c r="AK1" s="22"/>
      <c r="AL1" s="20"/>
    </row>
    <row r="2" spans="1:38" x14ac:dyDescent="0.25">
      <c r="B2" s="19"/>
      <c r="C2" s="26"/>
      <c r="D2" s="24"/>
      <c r="E2" s="24"/>
      <c r="F2" s="18"/>
      <c r="G2" s="18"/>
      <c r="H2" s="27">
        <f>AVERAGE(H4:H23)</f>
        <v>3.45</v>
      </c>
      <c r="I2" s="24"/>
      <c r="J2" s="24"/>
      <c r="K2" s="18"/>
      <c r="L2" s="27">
        <f>AVERAGE(L4:L23)</f>
        <v>5.3849999999999998</v>
      </c>
      <c r="M2" s="24"/>
      <c r="N2" s="24"/>
      <c r="O2" s="27">
        <f>AVERAGE(O4:O23)</f>
        <v>4.6500000000000004</v>
      </c>
      <c r="P2" s="28">
        <f>AVERAGE(P4:P23)</f>
        <v>0.80036730215145424</v>
      </c>
      <c r="Q2" s="28">
        <f>AVERAGE(Q4:Q23)</f>
        <v>0.88414026459296813</v>
      </c>
      <c r="R2" s="29">
        <f>AVERAGE(R4:R23)</f>
        <v>1262</v>
      </c>
      <c r="S2" s="29">
        <f>AVERAGE(S4:S23)</f>
        <v>285.5</v>
      </c>
      <c r="T2" s="29">
        <f>AVERAGE(T4:T23)</f>
        <v>504</v>
      </c>
      <c r="U2" s="30"/>
      <c r="V2" s="30"/>
      <c r="W2" s="30"/>
      <c r="X2" s="30"/>
      <c r="Y2" s="30"/>
      <c r="Z2" s="30"/>
      <c r="AA2" s="30"/>
      <c r="AB2" s="30"/>
      <c r="AC2" s="31">
        <f>AVERAGE(AC4:AC23)</f>
        <v>352.9</v>
      </c>
      <c r="AD2" s="18"/>
      <c r="AE2" s="18"/>
      <c r="AF2" s="30"/>
      <c r="AG2" s="30"/>
      <c r="AH2" s="18"/>
      <c r="AI2" s="18"/>
      <c r="AJ2" s="18"/>
      <c r="AK2" s="24"/>
      <c r="AL2" s="18"/>
    </row>
    <row r="3" spans="1:38" x14ac:dyDescent="0.25">
      <c r="A3" s="32" t="s">
        <v>198</v>
      </c>
      <c r="B3" s="32" t="s">
        <v>15</v>
      </c>
      <c r="C3" s="33" t="s">
        <v>16</v>
      </c>
      <c r="D3" s="32" t="s">
        <v>17</v>
      </c>
      <c r="E3" s="32" t="s">
        <v>18</v>
      </c>
      <c r="F3" s="32" t="s">
        <v>19</v>
      </c>
      <c r="G3" s="32" t="s">
        <v>20</v>
      </c>
      <c r="H3" s="32" t="s">
        <v>21</v>
      </c>
      <c r="I3" s="32" t="s">
        <v>22</v>
      </c>
      <c r="J3" s="34" t="s">
        <v>23</v>
      </c>
      <c r="K3" s="34" t="s">
        <v>24</v>
      </c>
      <c r="L3" s="32" t="s">
        <v>25</v>
      </c>
      <c r="M3" s="32" t="s">
        <v>26</v>
      </c>
      <c r="N3" s="32" t="s">
        <v>27</v>
      </c>
      <c r="O3" s="32" t="s">
        <v>28</v>
      </c>
      <c r="P3" s="35" t="s">
        <v>29</v>
      </c>
      <c r="Q3" s="35" t="s">
        <v>30</v>
      </c>
      <c r="R3" s="32" t="s">
        <v>31</v>
      </c>
      <c r="S3" s="32" t="s">
        <v>32</v>
      </c>
      <c r="T3" s="32" t="s">
        <v>33</v>
      </c>
      <c r="U3" s="32" t="s">
        <v>34</v>
      </c>
      <c r="V3" s="32" t="s">
        <v>35</v>
      </c>
      <c r="W3" s="32" t="s">
        <v>36</v>
      </c>
      <c r="X3" s="32" t="s">
        <v>37</v>
      </c>
      <c r="Y3" s="32" t="s">
        <v>38</v>
      </c>
      <c r="Z3" s="32" t="s">
        <v>39</v>
      </c>
      <c r="AA3" s="32" t="s">
        <v>40</v>
      </c>
      <c r="AB3" s="32" t="s">
        <v>19</v>
      </c>
      <c r="AC3" s="32" t="s">
        <v>41</v>
      </c>
      <c r="AD3" s="36" t="s">
        <v>42</v>
      </c>
      <c r="AE3" s="36" t="s">
        <v>43</v>
      </c>
      <c r="AF3" s="36" t="s">
        <v>44</v>
      </c>
      <c r="AG3" s="36" t="s">
        <v>45</v>
      </c>
      <c r="AH3" s="32" t="s">
        <v>46</v>
      </c>
      <c r="AI3" s="32" t="s">
        <v>47</v>
      </c>
      <c r="AJ3" s="32" t="s">
        <v>48</v>
      </c>
      <c r="AK3" s="32" t="s">
        <v>296</v>
      </c>
      <c r="AL3" s="39" t="s">
        <v>57</v>
      </c>
    </row>
    <row r="4" spans="1:38" x14ac:dyDescent="0.25">
      <c r="A4" s="40" t="s">
        <v>58</v>
      </c>
      <c r="B4" s="294" t="s">
        <v>9</v>
      </c>
      <c r="C4" s="373" t="s">
        <v>264</v>
      </c>
      <c r="D4" s="42">
        <v>22</v>
      </c>
      <c r="E4" s="43">
        <f ca="1">$C$1-43606-112-112-112-112-112-112-112-112-59-112</f>
        <v>3</v>
      </c>
      <c r="F4" s="44"/>
      <c r="G4" s="353">
        <v>3</v>
      </c>
      <c r="H4" s="46">
        <v>2</v>
      </c>
      <c r="I4" s="47">
        <f t="shared" ref="I4:I23" si="0">LOG(H4+1)*4/3</f>
        <v>0.63616167295954995</v>
      </c>
      <c r="J4" s="48">
        <f t="shared" ref="J4:J23" si="1">(G4)*(G4)*(H4)</f>
        <v>18</v>
      </c>
      <c r="K4" s="48">
        <f t="shared" ref="K4:K23" si="2">(G4+1)*(G4+1)*H4</f>
        <v>32</v>
      </c>
      <c r="L4" s="210">
        <v>5</v>
      </c>
      <c r="M4" s="49">
        <f t="shared" ref="M4:M23" si="3">L4*10+19</f>
        <v>69</v>
      </c>
      <c r="N4" s="50">
        <v>1.5</v>
      </c>
      <c r="O4" s="49">
        <v>6</v>
      </c>
      <c r="P4" s="51">
        <f t="shared" ref="P4:P23" si="4">(O4/7)^0.5</f>
        <v>0.92582009977255142</v>
      </c>
      <c r="Q4" s="51">
        <f t="shared" ref="Q4:Q23" si="5">IF(O4=7,1,((O4+0.99)/7)^0.5)</f>
        <v>0.99928545900129484</v>
      </c>
      <c r="R4" s="199">
        <v>4860</v>
      </c>
      <c r="S4" s="179">
        <f>R4-AL4</f>
        <v>2920</v>
      </c>
      <c r="T4" s="52">
        <v>1510</v>
      </c>
      <c r="U4" s="53">
        <f t="shared" ref="U4:U24" si="6">R4/T4</f>
        <v>3.2185430463576159</v>
      </c>
      <c r="V4" s="168">
        <v>6</v>
      </c>
      <c r="W4" s="168">
        <v>1</v>
      </c>
      <c r="X4" s="168">
        <v>0</v>
      </c>
      <c r="Y4" s="168">
        <v>0</v>
      </c>
      <c r="Z4" s="168">
        <v>0</v>
      </c>
      <c r="AA4" s="168">
        <v>0</v>
      </c>
      <c r="AB4" s="168">
        <v>5</v>
      </c>
      <c r="AC4" s="31">
        <v>151</v>
      </c>
      <c r="AD4" s="54">
        <f t="shared" ref="AD4:AD9" si="7">(X4+N4+I4)*(O4/7)^0.5</f>
        <v>1.9777014131897108</v>
      </c>
      <c r="AE4" s="54">
        <f t="shared" ref="AE4:AE9" si="8">(X4+N4+I4)*(IF(O4=7,(O4/7)^0.5,((O4+1)/7)^0.5))</f>
        <v>2.1361616729595498</v>
      </c>
      <c r="AF4" s="270">
        <f t="shared" ref="AF4:AF9" si="9">(((W4+N4+I4)+(Z4+N4+I4)*2)/8)*(O4/7)^0.5</f>
        <v>0.85736554241771046</v>
      </c>
      <c r="AG4" s="270">
        <f t="shared" ref="AG4:AG9" si="10">((AB4+I4+N4)*0.7+(AA4+I4+N4)*0.3)*(O4/7)^0.5</f>
        <v>5.2180717623936399</v>
      </c>
      <c r="AH4" s="49"/>
      <c r="AI4" s="49"/>
      <c r="AJ4" s="51">
        <f t="shared" ref="AJ4:AJ23" si="11">IF(AH4=4,IF(AI4=0,0.137+0.0697,0.137+0.02),IF(AH4=3,IF(AI4=0,0.0958+0.0697,0.0958+0.02),IF(AH4=2,IF(AI4=0,0.0415+0.0697,0.0415+0.02),IF(AH4=1,IF(AI4=0,0.0294+0.0697,0.0294+0.02),IF(AH4=0,IF(AI4=0,0.0063+0.0697,0.0063+0.02))))))</f>
        <v>7.5999999999999998E-2</v>
      </c>
      <c r="AK4" s="58"/>
      <c r="AL4" s="199">
        <v>1940</v>
      </c>
    </row>
    <row r="5" spans="1:38" x14ac:dyDescent="0.25">
      <c r="A5" s="200" t="s">
        <v>293</v>
      </c>
      <c r="B5" s="295" t="s">
        <v>9</v>
      </c>
      <c r="C5" s="374" t="s">
        <v>294</v>
      </c>
      <c r="D5" s="169">
        <v>20</v>
      </c>
      <c r="E5" s="170">
        <f ca="1">$C$1-44498-39-21-112</f>
        <v>6</v>
      </c>
      <c r="F5" s="171"/>
      <c r="G5" s="354">
        <v>1</v>
      </c>
      <c r="H5" s="172">
        <v>0</v>
      </c>
      <c r="I5" s="47">
        <f t="shared" ref="I5" si="12">LOG(H5+1)*4/3</f>
        <v>0</v>
      </c>
      <c r="J5" s="48">
        <f t="shared" ref="J5" si="13">(G5)*(G5)*(H5)</f>
        <v>0</v>
      </c>
      <c r="K5" s="48">
        <f t="shared" ref="K5" si="14">(G5+1)*(G5+1)*H5</f>
        <v>0</v>
      </c>
      <c r="L5" s="210">
        <v>5.5</v>
      </c>
      <c r="M5" s="49">
        <f t="shared" ref="M5" si="15">L5*10+19</f>
        <v>74</v>
      </c>
      <c r="N5" s="176">
        <f ca="1">IF((TODAY()-AK5)&gt;335,1,((TODAY()-AK5)^0.64)/(336^0.64))</f>
        <v>0.19441322527055119</v>
      </c>
      <c r="O5" s="49">
        <v>4</v>
      </c>
      <c r="P5" s="51">
        <f t="shared" ref="P5" si="16">(O5/7)^0.5</f>
        <v>0.7559289460184544</v>
      </c>
      <c r="Q5" s="51">
        <f t="shared" ref="Q5" si="17">IF(O5=7,1,((O5+0.99)/7)^0.5)</f>
        <v>0.84430867747355465</v>
      </c>
      <c r="R5" s="214">
        <v>4300</v>
      </c>
      <c r="S5" s="179">
        <f>R5-AL5</f>
        <v>1710</v>
      </c>
      <c r="T5" s="178">
        <v>1450</v>
      </c>
      <c r="U5" s="53">
        <f t="shared" si="6"/>
        <v>2.9655172413793105</v>
      </c>
      <c r="V5" s="168">
        <v>6</v>
      </c>
      <c r="W5" s="168">
        <v>2</v>
      </c>
      <c r="X5" s="168">
        <v>0</v>
      </c>
      <c r="Y5" s="168">
        <v>0</v>
      </c>
      <c r="Z5" s="168">
        <v>0</v>
      </c>
      <c r="AA5" s="168">
        <v>1</v>
      </c>
      <c r="AB5" s="168">
        <v>1</v>
      </c>
      <c r="AC5" s="181">
        <v>166</v>
      </c>
      <c r="AD5" s="54">
        <f t="shared" ref="AD5" ca="1" si="18">(X5+N5+I5)*(O5/7)^0.5</f>
        <v>0.14696258447081612</v>
      </c>
      <c r="AE5" s="54">
        <f t="shared" ref="AE5" ca="1" si="19">(X5+N5+I5)*(IF(O5=7,(O5/7)^0.5,((O5+1)/7)^0.5))</f>
        <v>0.1643091645128999</v>
      </c>
      <c r="AF5" s="270">
        <f t="shared" ref="AF5" ca="1" si="20">(((W5+N5+I5)+(Z5+N5+I5)*2)/8)*(O5/7)^0.5</f>
        <v>0.24409320568116963</v>
      </c>
      <c r="AG5" s="270">
        <f t="shared" ref="AG5" ca="1" si="21">((AB5+I5+N5)*0.7+(AA5+I5+N5)*0.3)*(O5/7)^0.5</f>
        <v>0.9028915304892704</v>
      </c>
      <c r="AH5" s="49">
        <v>4</v>
      </c>
      <c r="AI5" s="49">
        <v>2</v>
      </c>
      <c r="AJ5" s="51">
        <f t="shared" ref="AJ5" si="22">IF(AH5=4,IF(AI5=0,0.137+0.0697,0.137+0.02),IF(AH5=3,IF(AI5=0,0.0958+0.0697,0.0958+0.02),IF(AH5=2,IF(AI5=0,0.0415+0.0697,0.0415+0.02),IF(AH5=1,IF(AI5=0,0.0294+0.0697,0.0294+0.02),IF(AH5=0,IF(AI5=0,0.0063+0.0697,0.0063+0.02))))))</f>
        <v>0.157</v>
      </c>
      <c r="AK5" s="58">
        <v>44650</v>
      </c>
      <c r="AL5" s="214">
        <v>2590</v>
      </c>
    </row>
    <row r="6" spans="1:38" x14ac:dyDescent="0.25">
      <c r="A6" s="40" t="s">
        <v>77</v>
      </c>
      <c r="B6" s="294" t="s">
        <v>62</v>
      </c>
      <c r="C6" s="293" t="s">
        <v>272</v>
      </c>
      <c r="D6" s="42">
        <v>31</v>
      </c>
      <c r="E6" s="43">
        <f ca="1">$C$1-43885-112-112-112-112-112-112-67</f>
        <v>52</v>
      </c>
      <c r="F6" s="44"/>
      <c r="G6" s="353">
        <v>1</v>
      </c>
      <c r="H6" s="46">
        <v>5</v>
      </c>
      <c r="I6" s="47">
        <f t="shared" ref="I6:I10" si="23">LOG(H6+1)*4/3</f>
        <v>1.0375350005115249</v>
      </c>
      <c r="J6" s="48">
        <f t="shared" ref="J6:J10" si="24">(G6)*(G6)*(H6)</f>
        <v>5</v>
      </c>
      <c r="K6" s="48">
        <f t="shared" ref="K6:K10" si="25">(G6+1)*(G6+1)*H6</f>
        <v>20</v>
      </c>
      <c r="L6" s="210">
        <v>5.9</v>
      </c>
      <c r="M6" s="49">
        <f t="shared" ref="M6:M10" si="26">L6*10+19</f>
        <v>78</v>
      </c>
      <c r="N6" s="50">
        <v>1.5</v>
      </c>
      <c r="O6" s="49">
        <v>4</v>
      </c>
      <c r="P6" s="51">
        <f t="shared" ref="P6:P10" si="27">(O6/7)^0.5</f>
        <v>0.7559289460184544</v>
      </c>
      <c r="Q6" s="51">
        <f t="shared" ref="Q6:Q10" si="28">IF(O6=7,1,((O6+0.99)/7)^0.5)</f>
        <v>0.84430867747355465</v>
      </c>
      <c r="R6" s="199">
        <v>950</v>
      </c>
      <c r="S6" s="179">
        <f>R6-AL6</f>
        <v>-90</v>
      </c>
      <c r="T6" s="52">
        <v>320</v>
      </c>
      <c r="U6" s="53">
        <f t="shared" ref="U6:U10" si="29">R6/T6</f>
        <v>2.96875</v>
      </c>
      <c r="V6" s="168">
        <v>0</v>
      </c>
      <c r="W6" s="168">
        <v>5</v>
      </c>
      <c r="X6" s="168">
        <v>5</v>
      </c>
      <c r="Y6" s="168">
        <v>4</v>
      </c>
      <c r="Z6" s="168">
        <v>5</v>
      </c>
      <c r="AA6" s="168">
        <v>2</v>
      </c>
      <c r="AB6" s="168">
        <v>4</v>
      </c>
      <c r="AC6" s="31">
        <v>475</v>
      </c>
      <c r="AD6" s="54">
        <f t="shared" si="7"/>
        <v>5.6978408885138876</v>
      </c>
      <c r="AE6" s="54">
        <f t="shared" si="8"/>
        <v>6.370379775847427</v>
      </c>
      <c r="AF6" s="270">
        <f t="shared" si="9"/>
        <v>2.1366903331927078</v>
      </c>
      <c r="AG6" s="270">
        <f t="shared" si="10"/>
        <v>4.4883545748843607</v>
      </c>
      <c r="AH6" s="49"/>
      <c r="AI6" s="49"/>
      <c r="AJ6" s="51">
        <f t="shared" ref="AJ6:AJ10" si="30">IF(AH6=4,IF(AI6=0,0.137+0.0697,0.137+0.02),IF(AH6=3,IF(AI6=0,0.0958+0.0697,0.0958+0.02),IF(AH6=2,IF(AI6=0,0.0415+0.0697,0.0415+0.02),IF(AH6=1,IF(AI6=0,0.0294+0.0697,0.0294+0.02),IF(AH6=0,IF(AI6=0,0.0063+0.0697,0.0063+0.02))))))</f>
        <v>7.5999999999999998E-2</v>
      </c>
      <c r="AK6" s="58"/>
      <c r="AL6" s="199">
        <v>1040</v>
      </c>
    </row>
    <row r="7" spans="1:38" x14ac:dyDescent="0.25">
      <c r="A7" s="200" t="s">
        <v>246</v>
      </c>
      <c r="B7" s="295" t="s">
        <v>62</v>
      </c>
      <c r="C7" s="293" t="s">
        <v>270</v>
      </c>
      <c r="D7" s="169">
        <v>27</v>
      </c>
      <c r="E7" s="170">
        <f ca="1">$C$1-44498-39-22-112</f>
        <v>5</v>
      </c>
      <c r="F7" s="171"/>
      <c r="G7" s="354">
        <v>0</v>
      </c>
      <c r="H7" s="172">
        <v>3</v>
      </c>
      <c r="I7" s="173">
        <f>LOG(H7+1)*4/3</f>
        <v>0.80274665510394982</v>
      </c>
      <c r="J7" s="174">
        <f>(G7)*(G7)*(H7)</f>
        <v>0</v>
      </c>
      <c r="K7" s="174">
        <f t="shared" si="25"/>
        <v>3</v>
      </c>
      <c r="L7" s="211">
        <v>5</v>
      </c>
      <c r="M7" s="175">
        <f>L7*10+19</f>
        <v>69</v>
      </c>
      <c r="N7" s="176">
        <v>1.5</v>
      </c>
      <c r="O7" s="175">
        <v>6</v>
      </c>
      <c r="P7" s="177">
        <f>(O7/7)^0.5</f>
        <v>0.92582009977255142</v>
      </c>
      <c r="Q7" s="177">
        <f>IF(O7=7,1,((O7+0.99)/7)^0.5)</f>
        <v>0.99928545900129484</v>
      </c>
      <c r="R7" s="178">
        <v>1210</v>
      </c>
      <c r="S7" s="179">
        <f>R7-AL7</f>
        <v>240</v>
      </c>
      <c r="T7" s="178">
        <v>390</v>
      </c>
      <c r="U7" s="180">
        <f>R7/T7</f>
        <v>3.1025641025641026</v>
      </c>
      <c r="V7" s="168">
        <v>0</v>
      </c>
      <c r="W7" s="168">
        <v>6</v>
      </c>
      <c r="X7" s="168">
        <v>3</v>
      </c>
      <c r="Y7" s="168">
        <v>4</v>
      </c>
      <c r="Z7" s="168">
        <v>3</v>
      </c>
      <c r="AA7" s="168">
        <v>0</v>
      </c>
      <c r="AB7" s="168">
        <v>4</v>
      </c>
      <c r="AC7" s="181">
        <v>364</v>
      </c>
      <c r="AD7" s="54">
        <f t="shared" si="7"/>
        <v>4.9093894372969018</v>
      </c>
      <c r="AE7" s="54">
        <f t="shared" si="8"/>
        <v>5.3027466551039497</v>
      </c>
      <c r="AF7" s="270">
        <f t="shared" si="9"/>
        <v>2.1882035764010452</v>
      </c>
      <c r="AG7" s="270">
        <f t="shared" si="10"/>
        <v>4.7242254173423914</v>
      </c>
      <c r="AH7" s="175"/>
      <c r="AI7" s="175"/>
      <c r="AJ7" s="177">
        <f t="shared" si="30"/>
        <v>7.5999999999999998E-2</v>
      </c>
      <c r="AK7" s="182"/>
      <c r="AL7" s="178">
        <v>970</v>
      </c>
    </row>
    <row r="8" spans="1:38" x14ac:dyDescent="0.25">
      <c r="A8" s="200" t="s">
        <v>243</v>
      </c>
      <c r="B8" s="295" t="s">
        <v>63</v>
      </c>
      <c r="C8" s="293" t="s">
        <v>271</v>
      </c>
      <c r="D8" s="169">
        <v>30</v>
      </c>
      <c r="E8" s="170">
        <f ca="1">$C$1-43606-784-112-114</f>
        <v>60</v>
      </c>
      <c r="F8" s="171" t="s">
        <v>60</v>
      </c>
      <c r="G8" s="354">
        <v>0</v>
      </c>
      <c r="H8" s="172">
        <v>4</v>
      </c>
      <c r="I8" s="173">
        <f>LOG(H8+1)*4/3</f>
        <v>0.93196000578135851</v>
      </c>
      <c r="J8" s="174">
        <f>(G8)*(G8)*(H8)</f>
        <v>0</v>
      </c>
      <c r="K8" s="174">
        <f>(G8+1)*(G8+1)*H8</f>
        <v>4</v>
      </c>
      <c r="L8" s="211">
        <v>6</v>
      </c>
      <c r="M8" s="175">
        <f>L8*10+19</f>
        <v>79</v>
      </c>
      <c r="N8" s="176">
        <v>1.5</v>
      </c>
      <c r="O8" s="175">
        <v>6</v>
      </c>
      <c r="P8" s="51">
        <f>(O8/7)^0.5</f>
        <v>0.92582009977255142</v>
      </c>
      <c r="Q8" s="51">
        <f>IF(O8=7,1,((O8+0.99)/7)^0.5)</f>
        <v>0.99928545900129484</v>
      </c>
      <c r="R8" s="178">
        <v>300</v>
      </c>
      <c r="S8" s="179">
        <f>R8-AL8</f>
        <v>40</v>
      </c>
      <c r="T8" s="178">
        <v>280</v>
      </c>
      <c r="U8" s="53">
        <f>R8/T8</f>
        <v>1.0714285714285714</v>
      </c>
      <c r="V8" s="168">
        <v>0</v>
      </c>
      <c r="W8" s="168">
        <v>5</v>
      </c>
      <c r="X8" s="168">
        <v>4</v>
      </c>
      <c r="Y8" s="168">
        <v>2</v>
      </c>
      <c r="Z8" s="168">
        <v>1</v>
      </c>
      <c r="AA8" s="168">
        <v>0</v>
      </c>
      <c r="AB8" s="168">
        <v>6</v>
      </c>
      <c r="AC8" s="181">
        <v>291</v>
      </c>
      <c r="AD8" s="54">
        <f>(X8+N8+I8)*(O8/7)^0.5</f>
        <v>5.9548378542855582</v>
      </c>
      <c r="AE8" s="54">
        <f>(X8+N8+I8)*(IF(O8=7,(O8/7)^0.5,((O8+1)/7)^0.5))</f>
        <v>6.4319600057813586</v>
      </c>
      <c r="AF8" s="270">
        <f>(((W8+N8+I8)+(Z8+N8+I8)*2)/8)*(O8/7)^0.5</f>
        <v>1.6544266329992394</v>
      </c>
      <c r="AG8" s="270">
        <f>((AB8+I8+N8)*0.7+(AA8+I8+N8)*0.3)*(O8/7)^0.5</f>
        <v>6.1400018742400686</v>
      </c>
      <c r="AH8" s="175"/>
      <c r="AI8" s="175"/>
      <c r="AJ8" s="51">
        <f>IF(AH8=4,IF(AI8=0,0.137+0.0697,0.137+0.02),IF(AH8=3,IF(AI8=0,0.0958+0.0697,0.0958+0.02),IF(AH8=2,IF(AI8=0,0.0415+0.0697,0.0415+0.02),IF(AH8=1,IF(AI8=0,0.0294+0.0697,0.0294+0.02),IF(AH8=0,IF(AI8=0,0.0063+0.0697,0.0063+0.02))))))</f>
        <v>7.5999999999999998E-2</v>
      </c>
      <c r="AK8" s="182"/>
      <c r="AL8" s="178">
        <v>260</v>
      </c>
    </row>
    <row r="9" spans="1:38" x14ac:dyDescent="0.25">
      <c r="A9" s="200" t="s">
        <v>171</v>
      </c>
      <c r="B9" s="295" t="s">
        <v>63</v>
      </c>
      <c r="C9" s="293" t="s">
        <v>260</v>
      </c>
      <c r="D9" s="169">
        <v>18</v>
      </c>
      <c r="E9" s="170">
        <f ca="1">$C$1-44172-112-112-112-81</f>
        <v>87</v>
      </c>
      <c r="F9" s="171" t="s">
        <v>61</v>
      </c>
      <c r="G9" s="354">
        <v>2</v>
      </c>
      <c r="H9" s="172">
        <v>1</v>
      </c>
      <c r="I9" s="173">
        <f t="shared" si="23"/>
        <v>0.40137332755197491</v>
      </c>
      <c r="J9" s="174">
        <f t="shared" si="24"/>
        <v>4</v>
      </c>
      <c r="K9" s="174">
        <f t="shared" si="25"/>
        <v>9</v>
      </c>
      <c r="L9" s="211">
        <v>5.5</v>
      </c>
      <c r="M9" s="175">
        <f t="shared" si="26"/>
        <v>74</v>
      </c>
      <c r="N9" s="176">
        <v>1.5</v>
      </c>
      <c r="O9" s="175">
        <v>2</v>
      </c>
      <c r="P9" s="177">
        <f t="shared" si="27"/>
        <v>0.53452248382484879</v>
      </c>
      <c r="Q9" s="177">
        <f t="shared" si="28"/>
        <v>0.65356167049702141</v>
      </c>
      <c r="R9" s="214">
        <v>690</v>
      </c>
      <c r="S9" s="179">
        <f>R9-AL9</f>
        <v>-160</v>
      </c>
      <c r="T9" s="178">
        <v>390</v>
      </c>
      <c r="U9" s="180">
        <f t="shared" si="29"/>
        <v>1.7692307692307692</v>
      </c>
      <c r="V9" s="168">
        <v>0</v>
      </c>
      <c r="W9" s="168">
        <v>6</v>
      </c>
      <c r="X9" s="168">
        <v>2</v>
      </c>
      <c r="Y9" s="168">
        <v>2</v>
      </c>
      <c r="Z9" s="168">
        <v>4</v>
      </c>
      <c r="AA9" s="168">
        <v>1</v>
      </c>
      <c r="AB9" s="168">
        <v>4</v>
      </c>
      <c r="AC9" s="181">
        <v>343</v>
      </c>
      <c r="AD9" s="54">
        <f t="shared" si="7"/>
        <v>2.0853717613710971</v>
      </c>
      <c r="AE9" s="54">
        <f t="shared" si="8"/>
        <v>2.5540483696840952</v>
      </c>
      <c r="AF9" s="271">
        <f t="shared" si="9"/>
        <v>1.3165368943390101</v>
      </c>
      <c r="AG9" s="270">
        <f t="shared" si="10"/>
        <v>2.6733464935784306</v>
      </c>
      <c r="AH9" s="175"/>
      <c r="AI9" s="175"/>
      <c r="AJ9" s="177">
        <f t="shared" si="30"/>
        <v>7.5999999999999998E-2</v>
      </c>
      <c r="AK9" s="182"/>
      <c r="AL9" s="214">
        <v>850</v>
      </c>
    </row>
    <row r="10" spans="1:38" x14ac:dyDescent="0.25">
      <c r="A10" s="200" t="s">
        <v>64</v>
      </c>
      <c r="B10" s="295" t="s">
        <v>63</v>
      </c>
      <c r="C10" s="371" t="s">
        <v>295</v>
      </c>
      <c r="D10" s="169">
        <v>32</v>
      </c>
      <c r="E10" s="170">
        <f ca="1">$C$1-44498-39-23-112</f>
        <v>4</v>
      </c>
      <c r="F10" s="171"/>
      <c r="G10" s="354">
        <v>4</v>
      </c>
      <c r="H10" s="172">
        <v>4</v>
      </c>
      <c r="I10" s="173">
        <f t="shared" si="23"/>
        <v>0.93196000578135851</v>
      </c>
      <c r="J10" s="174">
        <f t="shared" si="24"/>
        <v>64</v>
      </c>
      <c r="K10" s="174">
        <f t="shared" si="25"/>
        <v>100</v>
      </c>
      <c r="L10" s="211">
        <v>5</v>
      </c>
      <c r="M10" s="175">
        <f t="shared" si="26"/>
        <v>69</v>
      </c>
      <c r="N10" s="176">
        <f ca="1">IF((TODAY()-AK10)&gt;335,1,((TODAY()-AK10)^0.64)/(336^0.64))</f>
        <v>3.7653214615844956E-2</v>
      </c>
      <c r="O10" s="175">
        <v>1</v>
      </c>
      <c r="P10" s="177">
        <f t="shared" si="27"/>
        <v>0.3779644730092272</v>
      </c>
      <c r="Q10" s="177">
        <f t="shared" si="28"/>
        <v>0.53318450304347209</v>
      </c>
      <c r="R10" s="178">
        <v>1220</v>
      </c>
      <c r="S10" s="179">
        <f>R10-AL10</f>
        <v>0</v>
      </c>
      <c r="T10" s="178">
        <v>910</v>
      </c>
      <c r="U10" s="180">
        <f t="shared" si="29"/>
        <v>1.3406593406593406</v>
      </c>
      <c r="V10" s="168">
        <v>0</v>
      </c>
      <c r="W10" s="168">
        <v>6</v>
      </c>
      <c r="X10" s="168">
        <v>8</v>
      </c>
      <c r="Y10" s="168">
        <v>2</v>
      </c>
      <c r="Z10" s="168">
        <v>2</v>
      </c>
      <c r="AA10" s="168">
        <v>1</v>
      </c>
      <c r="AB10" s="168">
        <v>3</v>
      </c>
      <c r="AC10" s="181">
        <v>490</v>
      </c>
      <c r="AD10" s="54">
        <f t="shared" ref="AD10:AD18" ca="1" si="31">(X10+N10+I10)*(O10/7)^0.5</f>
        <v>3.3901951339440264</v>
      </c>
      <c r="AE10" s="54">
        <f t="shared" ref="AE10:AE18" ca="1" si="32">(X10+N10+I10)*(IF(O10=7,(O10/7)^0.5,((O10+1)/7)^0.5))</f>
        <v>4.7944599375149144</v>
      </c>
      <c r="AF10" s="270">
        <f t="shared" ref="AF10:AF18" ca="1" si="33">(((W10+N10+I10)+(Z10+N10+I10)*2)/8)*(O10/7)^0.5</f>
        <v>0.60988534746286227</v>
      </c>
      <c r="AG10" s="270">
        <f t="shared" ref="AG10:AG18" ca="1" si="34">((AB10+I10+N10)*0.7+(AA10+I10+N10)*0.3)*(O10/7)^0.5</f>
        <v>1.2735940850923539</v>
      </c>
      <c r="AH10" s="175">
        <v>2</v>
      </c>
      <c r="AI10" s="175">
        <v>1</v>
      </c>
      <c r="AJ10" s="51">
        <f t="shared" si="30"/>
        <v>6.1499999999999999E-2</v>
      </c>
      <c r="AK10" s="182">
        <v>44674</v>
      </c>
      <c r="AL10" s="178">
        <v>1220</v>
      </c>
    </row>
    <row r="11" spans="1:38" x14ac:dyDescent="0.25">
      <c r="A11" s="59" t="s">
        <v>168</v>
      </c>
      <c r="B11" s="294" t="s">
        <v>13</v>
      </c>
      <c r="C11" s="293" t="s">
        <v>269</v>
      </c>
      <c r="D11" s="42">
        <v>26</v>
      </c>
      <c r="E11" s="43">
        <f ca="1">$C$1-43815-112-112-112-112-112-112-112+55-112</f>
        <v>20</v>
      </c>
      <c r="F11" s="44"/>
      <c r="G11" s="353">
        <v>1</v>
      </c>
      <c r="H11" s="46">
        <v>2</v>
      </c>
      <c r="I11" s="47">
        <f t="shared" si="0"/>
        <v>0.63616167295954995</v>
      </c>
      <c r="J11" s="48">
        <f t="shared" si="1"/>
        <v>2</v>
      </c>
      <c r="K11" s="48">
        <f t="shared" si="2"/>
        <v>8</v>
      </c>
      <c r="L11" s="210">
        <v>6</v>
      </c>
      <c r="M11" s="49">
        <f t="shared" si="3"/>
        <v>79</v>
      </c>
      <c r="N11" s="50">
        <v>1.5</v>
      </c>
      <c r="O11" s="49">
        <v>6</v>
      </c>
      <c r="P11" s="51">
        <f t="shared" si="4"/>
        <v>0.92582009977255142</v>
      </c>
      <c r="Q11" s="51">
        <f t="shared" si="5"/>
        <v>0.99928545900129484</v>
      </c>
      <c r="R11" s="52">
        <v>920</v>
      </c>
      <c r="S11" s="179">
        <f>R11-AL11</f>
        <v>200</v>
      </c>
      <c r="T11" s="52">
        <v>330</v>
      </c>
      <c r="U11" s="53">
        <f t="shared" si="6"/>
        <v>2.7878787878787881</v>
      </c>
      <c r="V11" s="168">
        <v>0</v>
      </c>
      <c r="W11" s="168">
        <v>4</v>
      </c>
      <c r="X11" s="168">
        <v>5</v>
      </c>
      <c r="Y11" s="168">
        <v>1</v>
      </c>
      <c r="Z11" s="168">
        <v>4</v>
      </c>
      <c r="AA11" s="168">
        <v>1</v>
      </c>
      <c r="AB11" s="168">
        <v>4</v>
      </c>
      <c r="AC11" s="31">
        <v>343</v>
      </c>
      <c r="AD11" s="54">
        <f t="shared" si="31"/>
        <v>6.6068019120524681</v>
      </c>
      <c r="AE11" s="54">
        <f t="shared" si="32"/>
        <v>7.1361616729595498</v>
      </c>
      <c r="AF11" s="270">
        <f t="shared" si="33"/>
        <v>2.1303681796049689</v>
      </c>
      <c r="AG11" s="270">
        <f t="shared" si="34"/>
        <v>4.8477437224846209</v>
      </c>
      <c r="AH11" s="49"/>
      <c r="AI11" s="49"/>
      <c r="AJ11" s="51">
        <f t="shared" si="11"/>
        <v>7.5999999999999998E-2</v>
      </c>
      <c r="AK11" s="58"/>
      <c r="AL11" s="52">
        <v>720</v>
      </c>
    </row>
    <row r="12" spans="1:38" x14ac:dyDescent="0.25">
      <c r="A12" s="59" t="s">
        <v>64</v>
      </c>
      <c r="B12" s="294" t="s">
        <v>13</v>
      </c>
      <c r="C12" s="293" t="s">
        <v>262</v>
      </c>
      <c r="D12" s="42">
        <v>19</v>
      </c>
      <c r="E12" s="43">
        <f ca="1">$C$1-43855-112-112-112-112-112-112-69</f>
        <v>80</v>
      </c>
      <c r="F12" s="44"/>
      <c r="G12" s="353">
        <v>4</v>
      </c>
      <c r="H12" s="46">
        <v>1</v>
      </c>
      <c r="I12" s="47">
        <f>LOG(H12+1)*4/3</f>
        <v>0.40137332755197491</v>
      </c>
      <c r="J12" s="48">
        <f>(G12)*(G12)*(H12)</f>
        <v>16</v>
      </c>
      <c r="K12" s="48">
        <f>(G12+1)*(G12+1)*H12</f>
        <v>25</v>
      </c>
      <c r="L12" s="210">
        <v>5</v>
      </c>
      <c r="M12" s="49">
        <f>L12*10+19</f>
        <v>69</v>
      </c>
      <c r="N12" s="50">
        <v>1.5</v>
      </c>
      <c r="O12" s="49">
        <v>7</v>
      </c>
      <c r="P12" s="51">
        <f>(O12/7)^0.5</f>
        <v>1</v>
      </c>
      <c r="Q12" s="51">
        <f>IF(O12=7,1,((O12+0.99)/7)^0.5)</f>
        <v>1</v>
      </c>
      <c r="R12" s="52">
        <v>1170</v>
      </c>
      <c r="S12" s="179">
        <f>R12-AL12</f>
        <v>180</v>
      </c>
      <c r="T12" s="52">
        <v>330</v>
      </c>
      <c r="U12" s="53">
        <f>R12/T12</f>
        <v>3.5454545454545454</v>
      </c>
      <c r="V12" s="168">
        <v>0</v>
      </c>
      <c r="W12" s="168">
        <v>3</v>
      </c>
      <c r="X12" s="168">
        <v>5</v>
      </c>
      <c r="Y12" s="168">
        <v>1</v>
      </c>
      <c r="Z12" s="168">
        <v>5</v>
      </c>
      <c r="AA12" s="168">
        <v>1</v>
      </c>
      <c r="AB12" s="168">
        <v>5</v>
      </c>
      <c r="AC12" s="31">
        <v>335</v>
      </c>
      <c r="AD12" s="54">
        <f t="shared" si="31"/>
        <v>6.9013733275519753</v>
      </c>
      <c r="AE12" s="54">
        <f t="shared" si="32"/>
        <v>6.9013733275519753</v>
      </c>
      <c r="AF12" s="270">
        <f t="shared" si="33"/>
        <v>2.3380149978319906</v>
      </c>
      <c r="AG12" s="270">
        <f t="shared" si="34"/>
        <v>5.7013733275519751</v>
      </c>
      <c r="AH12" s="49"/>
      <c r="AI12" s="49"/>
      <c r="AJ12" s="51">
        <f>IF(AH12=4,IF(AI12=0,0.137+0.0697,0.137+0.02),IF(AH12=3,IF(AI12=0,0.0958+0.0697,0.0958+0.02),IF(AH12=2,IF(AI12=0,0.0415+0.0697,0.0415+0.02),IF(AH12=1,IF(AI12=0,0.0294+0.0697,0.0294+0.02),IF(AH12=0,IF(AI12=0,0.0063+0.0697,0.0063+0.02))))))</f>
        <v>7.5999999999999998E-2</v>
      </c>
      <c r="AK12" s="58"/>
      <c r="AL12" s="52">
        <v>990</v>
      </c>
    </row>
    <row r="13" spans="1:38" x14ac:dyDescent="0.25">
      <c r="A13" s="59" t="s">
        <v>169</v>
      </c>
      <c r="B13" s="295" t="s">
        <v>13</v>
      </c>
      <c r="C13" s="293" t="s">
        <v>266</v>
      </c>
      <c r="D13" s="169">
        <v>24</v>
      </c>
      <c r="E13" s="170">
        <f ca="1">$C$1-44049-112-112-112-112-112+60-112</f>
        <v>15</v>
      </c>
      <c r="F13" s="171" t="s">
        <v>60</v>
      </c>
      <c r="G13" s="354">
        <v>0</v>
      </c>
      <c r="H13" s="172">
        <v>2</v>
      </c>
      <c r="I13" s="173">
        <f t="shared" si="0"/>
        <v>0.63616167295954995</v>
      </c>
      <c r="J13" s="174">
        <f t="shared" si="1"/>
        <v>0</v>
      </c>
      <c r="K13" s="174">
        <f t="shared" si="2"/>
        <v>2</v>
      </c>
      <c r="L13" s="211">
        <v>5</v>
      </c>
      <c r="M13" s="175">
        <f t="shared" si="3"/>
        <v>69</v>
      </c>
      <c r="N13" s="176">
        <v>1.5</v>
      </c>
      <c r="O13" s="175">
        <v>6</v>
      </c>
      <c r="P13" s="177">
        <f t="shared" si="4"/>
        <v>0.92582009977255142</v>
      </c>
      <c r="Q13" s="177">
        <f t="shared" si="5"/>
        <v>0.99928545900129484</v>
      </c>
      <c r="R13" s="214">
        <v>1410</v>
      </c>
      <c r="S13" s="179">
        <f>R13-AL13</f>
        <v>250</v>
      </c>
      <c r="T13" s="178">
        <v>430</v>
      </c>
      <c r="U13" s="180">
        <f t="shared" si="6"/>
        <v>3.2790697674418605</v>
      </c>
      <c r="V13" s="168">
        <v>0</v>
      </c>
      <c r="W13" s="168">
        <v>5</v>
      </c>
      <c r="X13" s="168">
        <v>6</v>
      </c>
      <c r="Y13" s="168">
        <v>1</v>
      </c>
      <c r="Z13" s="168">
        <v>2</v>
      </c>
      <c r="AA13" s="168">
        <v>0</v>
      </c>
      <c r="AB13" s="168">
        <v>3</v>
      </c>
      <c r="AC13" s="181">
        <v>342</v>
      </c>
      <c r="AD13" s="54">
        <f t="shared" si="31"/>
        <v>7.53262201182502</v>
      </c>
      <c r="AE13" s="54">
        <f t="shared" si="32"/>
        <v>8.1361616729595507</v>
      </c>
      <c r="AF13" s="270">
        <f t="shared" si="33"/>
        <v>1.7831856421902621</v>
      </c>
      <c r="AG13" s="270">
        <f t="shared" si="34"/>
        <v>3.9219236227120686</v>
      </c>
      <c r="AH13" s="175"/>
      <c r="AI13" s="175"/>
      <c r="AJ13" s="177">
        <f t="shared" si="11"/>
        <v>7.5999999999999998E-2</v>
      </c>
      <c r="AK13" s="182"/>
      <c r="AL13" s="214">
        <v>1160</v>
      </c>
    </row>
    <row r="14" spans="1:38" x14ac:dyDescent="0.25">
      <c r="A14" s="40" t="s">
        <v>73</v>
      </c>
      <c r="B14" s="294" t="s">
        <v>13</v>
      </c>
      <c r="C14" s="293" t="s">
        <v>267</v>
      </c>
      <c r="D14" s="42">
        <v>24</v>
      </c>
      <c r="E14" s="43">
        <f ca="1">$C$1-43976-112-112-112-112-112-71</f>
        <v>69</v>
      </c>
      <c r="F14" s="44" t="s">
        <v>70</v>
      </c>
      <c r="G14" s="353">
        <v>4</v>
      </c>
      <c r="H14" s="46">
        <v>3</v>
      </c>
      <c r="I14" s="47">
        <f t="shared" si="0"/>
        <v>0.80274665510394982</v>
      </c>
      <c r="J14" s="48">
        <f t="shared" si="1"/>
        <v>48</v>
      </c>
      <c r="K14" s="48">
        <f t="shared" si="2"/>
        <v>75</v>
      </c>
      <c r="L14" s="210">
        <v>6</v>
      </c>
      <c r="M14" s="49">
        <f t="shared" si="3"/>
        <v>79</v>
      </c>
      <c r="N14" s="50">
        <v>1.5</v>
      </c>
      <c r="O14" s="49">
        <v>5</v>
      </c>
      <c r="P14" s="51">
        <f t="shared" si="4"/>
        <v>0.84515425472851657</v>
      </c>
      <c r="Q14" s="51">
        <f t="shared" si="5"/>
        <v>0.92504826128926143</v>
      </c>
      <c r="R14" s="199">
        <v>950</v>
      </c>
      <c r="S14" s="179">
        <f>R14-AL14</f>
        <v>130</v>
      </c>
      <c r="T14" s="52">
        <v>410</v>
      </c>
      <c r="U14" s="53">
        <f t="shared" si="6"/>
        <v>2.3170731707317072</v>
      </c>
      <c r="V14" s="168">
        <v>0</v>
      </c>
      <c r="W14" s="168">
        <v>3</v>
      </c>
      <c r="X14" s="168">
        <v>6</v>
      </c>
      <c r="Y14" s="168">
        <v>2</v>
      </c>
      <c r="Z14" s="168">
        <v>3</v>
      </c>
      <c r="AA14" s="168">
        <v>2</v>
      </c>
      <c r="AB14" s="168">
        <v>4</v>
      </c>
      <c r="AC14" s="31">
        <v>344</v>
      </c>
      <c r="AD14" s="54">
        <f t="shared" si="31"/>
        <v>7.0171016614940633</v>
      </c>
      <c r="AE14" s="54">
        <f t="shared" si="32"/>
        <v>7.6868497366145574</v>
      </c>
      <c r="AF14" s="270">
        <f t="shared" si="33"/>
        <v>1.6806145864906923</v>
      </c>
      <c r="AG14" s="270">
        <f t="shared" si="34"/>
        <v>4.81970059919992</v>
      </c>
      <c r="AH14" s="49"/>
      <c r="AI14" s="49"/>
      <c r="AJ14" s="51">
        <f t="shared" si="11"/>
        <v>7.5999999999999998E-2</v>
      </c>
      <c r="AK14" s="58"/>
      <c r="AL14" s="199">
        <v>820</v>
      </c>
    </row>
    <row r="15" spans="1:38" x14ac:dyDescent="0.25">
      <c r="A15" s="200" t="s">
        <v>301</v>
      </c>
      <c r="B15" s="295" t="s">
        <v>13</v>
      </c>
      <c r="C15" s="371" t="s">
        <v>302</v>
      </c>
      <c r="D15" s="169">
        <v>36</v>
      </c>
      <c r="E15" s="170">
        <f ca="1">$C$1-43855-112-112-112-112-112-112-70</f>
        <v>79</v>
      </c>
      <c r="F15" s="171" t="s">
        <v>70</v>
      </c>
      <c r="G15" s="354">
        <v>2</v>
      </c>
      <c r="H15" s="172">
        <v>12</v>
      </c>
      <c r="I15" s="173">
        <f t="shared" si="0"/>
        <v>1.4852578030757824</v>
      </c>
      <c r="J15" s="174">
        <f t="shared" si="1"/>
        <v>48</v>
      </c>
      <c r="K15" s="174">
        <f t="shared" si="2"/>
        <v>108</v>
      </c>
      <c r="L15" s="211">
        <v>5</v>
      </c>
      <c r="M15" s="175">
        <f t="shared" si="3"/>
        <v>69</v>
      </c>
      <c r="N15" s="176">
        <f ca="1">IF((TODAY()-AK15)&gt;335,1,((TODAY()-AK15)^0.64)/(336^0.64))</f>
        <v>0.14812561692891457</v>
      </c>
      <c r="O15" s="175">
        <v>4</v>
      </c>
      <c r="P15" s="177">
        <f t="shared" si="4"/>
        <v>0.7559289460184544</v>
      </c>
      <c r="Q15" s="177">
        <f t="shared" si="5"/>
        <v>0.84430867747355465</v>
      </c>
      <c r="R15" s="214">
        <v>110</v>
      </c>
      <c r="S15" s="179">
        <f>R15-AL15</f>
        <v>0</v>
      </c>
      <c r="T15" s="178">
        <v>330</v>
      </c>
      <c r="U15" s="180">
        <f t="shared" si="6"/>
        <v>0.33333333333333331</v>
      </c>
      <c r="V15" s="168">
        <v>0</v>
      </c>
      <c r="W15" s="168">
        <v>3</v>
      </c>
      <c r="X15" s="168">
        <v>6</v>
      </c>
      <c r="Y15" s="168">
        <v>0</v>
      </c>
      <c r="Z15" s="168">
        <v>3</v>
      </c>
      <c r="AA15" s="168">
        <v>0</v>
      </c>
      <c r="AB15" s="168">
        <v>10</v>
      </c>
      <c r="AC15" s="181">
        <v>338</v>
      </c>
      <c r="AD15" s="54">
        <f t="shared" ca="1" si="31"/>
        <v>5.7702954832388951</v>
      </c>
      <c r="AE15" s="54">
        <f t="shared" ca="1" si="32"/>
        <v>6.451386475391085</v>
      </c>
      <c r="AF15" s="270">
        <f t="shared" ca="1" si="33"/>
        <v>1.3134407419438245</v>
      </c>
      <c r="AG15" s="270">
        <f t="shared" ca="1" si="34"/>
        <v>6.5262244292573488</v>
      </c>
      <c r="AH15" s="175">
        <v>1</v>
      </c>
      <c r="AI15" s="175">
        <v>2</v>
      </c>
      <c r="AJ15" s="51">
        <f>IF(AH15=4,IF(AI15=0,0.137+0.0697,0.137+0.02),IF(AH15=3,IF(AI15=0,0.0958+0.0697,0.0958+0.02),IF(AH15=2,IF(AI15=0,0.0415+0.0697,0.0415+0.02),IF(AH15=1,IF(AI15=0,0.0294+0.0697,0.0294+0.02),IF(AH15=0,IF(AI15=0,0.0063+0.0697,0.0063+0.02))))))</f>
        <v>4.9399999999999999E-2</v>
      </c>
      <c r="AK15" s="182">
        <v>44659</v>
      </c>
      <c r="AL15" s="214">
        <v>110</v>
      </c>
    </row>
    <row r="16" spans="1:38" x14ac:dyDescent="0.25">
      <c r="A16" s="200" t="s">
        <v>246</v>
      </c>
      <c r="B16" s="295" t="s">
        <v>13</v>
      </c>
      <c r="C16" s="371" t="s">
        <v>300</v>
      </c>
      <c r="D16" s="169">
        <v>34</v>
      </c>
      <c r="E16" s="170">
        <f ca="1">$C$1-43976-112-112-112-112-112-78</f>
        <v>62</v>
      </c>
      <c r="F16" s="171"/>
      <c r="G16" s="354">
        <v>2</v>
      </c>
      <c r="H16" s="172">
        <v>5</v>
      </c>
      <c r="I16" s="173">
        <f t="shared" si="0"/>
        <v>1.0375350005115249</v>
      </c>
      <c r="J16" s="174">
        <f t="shared" si="1"/>
        <v>20</v>
      </c>
      <c r="K16" s="174">
        <f t="shared" si="2"/>
        <v>45</v>
      </c>
      <c r="L16" s="211">
        <v>5</v>
      </c>
      <c r="M16" s="175">
        <f t="shared" si="3"/>
        <v>69</v>
      </c>
      <c r="N16" s="176">
        <f ca="1">IF((TODAY()-AK16)&gt;335,1,((TODAY()-AK16)^0.64)/(336^0.64))</f>
        <v>0.14812561692891457</v>
      </c>
      <c r="O16" s="175">
        <v>2</v>
      </c>
      <c r="P16" s="177">
        <f t="shared" si="4"/>
        <v>0.53452248382484879</v>
      </c>
      <c r="Q16" s="177">
        <f t="shared" si="5"/>
        <v>0.65356167049702141</v>
      </c>
      <c r="R16" s="214">
        <v>160</v>
      </c>
      <c r="S16" s="179">
        <f>R16-AL16</f>
        <v>0</v>
      </c>
      <c r="T16" s="178">
        <v>410</v>
      </c>
      <c r="U16" s="180">
        <f t="shared" si="6"/>
        <v>0.3902439024390244</v>
      </c>
      <c r="V16" s="168">
        <v>0</v>
      </c>
      <c r="W16" s="168">
        <v>5</v>
      </c>
      <c r="X16" s="168">
        <v>7</v>
      </c>
      <c r="Y16" s="168">
        <v>1</v>
      </c>
      <c r="Z16" s="168">
        <v>3</v>
      </c>
      <c r="AA16" s="168">
        <v>1</v>
      </c>
      <c r="AB16" s="168">
        <v>5</v>
      </c>
      <c r="AC16" s="181">
        <v>427</v>
      </c>
      <c r="AD16" s="54">
        <f t="shared" ca="1" si="31"/>
        <v>4.375419644981509</v>
      </c>
      <c r="AE16" s="54">
        <f t="shared" ca="1" si="32"/>
        <v>5.3587727703771098</v>
      </c>
      <c r="AF16" s="270">
        <f t="shared" ca="1" si="33"/>
        <v>0.97262926208700484</v>
      </c>
      <c r="AG16" s="270">
        <f t="shared" ca="1" si="34"/>
        <v>2.6649476967419927</v>
      </c>
      <c r="AH16" s="175">
        <v>2</v>
      </c>
      <c r="AI16" s="175">
        <v>0</v>
      </c>
      <c r="AJ16" s="51">
        <f>IF(AH16=4,IF(AI16=0,0.137+0.0697,0.137+0.02),IF(AH16=3,IF(AI16=0,0.0958+0.0697,0.0958+0.02),IF(AH16=2,IF(AI16=0,0.0415+0.0697,0.0415+0.02),IF(AH16=1,IF(AI16=0,0.0294+0.0697,0.0294+0.02),IF(AH16=0,IF(AI16=0,0.0063+0.0697,0.0063+0.02))))))</f>
        <v>0.11119999999999999</v>
      </c>
      <c r="AK16" s="182">
        <v>44659</v>
      </c>
      <c r="AL16" s="214">
        <v>160</v>
      </c>
    </row>
    <row r="17" spans="1:38" x14ac:dyDescent="0.25">
      <c r="A17" s="200" t="s">
        <v>200</v>
      </c>
      <c r="B17" s="295" t="s">
        <v>13</v>
      </c>
      <c r="C17" s="371" t="s">
        <v>299</v>
      </c>
      <c r="D17" s="169">
        <v>34</v>
      </c>
      <c r="E17" s="170">
        <f ca="1">$C$1-43887-112-112-112-112-112-112-21</f>
        <v>96</v>
      </c>
      <c r="F17" s="171" t="s">
        <v>60</v>
      </c>
      <c r="G17" s="354">
        <v>3</v>
      </c>
      <c r="H17" s="172">
        <v>8</v>
      </c>
      <c r="I17" s="173">
        <f t="shared" si="0"/>
        <v>1.2723233459190999</v>
      </c>
      <c r="J17" s="174">
        <f t="shared" si="1"/>
        <v>72</v>
      </c>
      <c r="K17" s="174">
        <f t="shared" si="2"/>
        <v>128</v>
      </c>
      <c r="L17" s="211">
        <v>5</v>
      </c>
      <c r="M17" s="175">
        <f t="shared" si="3"/>
        <v>69</v>
      </c>
      <c r="N17" s="176">
        <f ca="1">IF((TODAY()-AK17)&gt;335,1,((TODAY()-AK17)^0.64)/(336^0.64))</f>
        <v>0.14812561692891457</v>
      </c>
      <c r="O17" s="175">
        <v>4</v>
      </c>
      <c r="P17" s="177">
        <f t="shared" si="4"/>
        <v>0.7559289460184544</v>
      </c>
      <c r="Q17" s="177">
        <f t="shared" si="5"/>
        <v>0.84430867747355465</v>
      </c>
      <c r="R17" s="214">
        <v>200</v>
      </c>
      <c r="S17" s="179">
        <f>R17-AL17</f>
        <v>0</v>
      </c>
      <c r="T17" s="178">
        <v>450</v>
      </c>
      <c r="U17" s="180">
        <f t="shared" si="6"/>
        <v>0.44444444444444442</v>
      </c>
      <c r="V17" s="168">
        <v>0</v>
      </c>
      <c r="W17" s="168">
        <v>1</v>
      </c>
      <c r="X17" s="168">
        <v>7</v>
      </c>
      <c r="Y17" s="168">
        <v>0</v>
      </c>
      <c r="Z17" s="168">
        <v>2</v>
      </c>
      <c r="AA17" s="168">
        <v>5</v>
      </c>
      <c r="AB17" s="168">
        <v>2</v>
      </c>
      <c r="AC17" s="181">
        <v>367</v>
      </c>
      <c r="AD17" s="54">
        <f t="shared" ca="1" si="31"/>
        <v>6.3652611094878875</v>
      </c>
      <c r="AE17" s="54">
        <f t="shared" ca="1" si="32"/>
        <v>7.1165782676753242</v>
      </c>
      <c r="AF17" s="270">
        <f t="shared" ca="1" si="33"/>
        <v>0.87511502402104879</v>
      </c>
      <c r="AG17" s="270">
        <f t="shared" ca="1" si="34"/>
        <v>3.2659524308122232</v>
      </c>
      <c r="AH17" s="175">
        <v>2</v>
      </c>
      <c r="AI17" s="175">
        <v>2</v>
      </c>
      <c r="AJ17" s="51">
        <f>IF(AH17=4,IF(AI17=0,0.137+0.0697,0.137+0.02),IF(AH17=3,IF(AI17=0,0.0958+0.0697,0.0958+0.02),IF(AH17=2,IF(AI17=0,0.0415+0.0697,0.0415+0.02),IF(AH17=1,IF(AI17=0,0.0294+0.0697,0.0294+0.02),IF(AH17=0,IF(AI17=0,0.0063+0.0697,0.0063+0.02))))))</f>
        <v>6.1499999999999999E-2</v>
      </c>
      <c r="AK17" s="182">
        <v>44659</v>
      </c>
      <c r="AL17" s="214">
        <v>200</v>
      </c>
    </row>
    <row r="18" spans="1:38" x14ac:dyDescent="0.25">
      <c r="A18" s="59" t="s">
        <v>75</v>
      </c>
      <c r="B18" s="294" t="s">
        <v>12</v>
      </c>
      <c r="C18" s="293" t="s">
        <v>263</v>
      </c>
      <c r="D18" s="42">
        <v>20</v>
      </c>
      <c r="E18" s="43">
        <f ca="1">$C$1-43974-112-112-112-112-112-92</f>
        <v>50</v>
      </c>
      <c r="F18" s="44" t="s">
        <v>242</v>
      </c>
      <c r="G18" s="353">
        <v>4</v>
      </c>
      <c r="H18" s="46">
        <v>1</v>
      </c>
      <c r="I18" s="47">
        <f>LOG(H18+1)*4/3</f>
        <v>0.40137332755197491</v>
      </c>
      <c r="J18" s="48">
        <f>(G18)*(G18)*(H18)</f>
        <v>16</v>
      </c>
      <c r="K18" s="48">
        <f>(G18+1)*(G18+1)*H18</f>
        <v>25</v>
      </c>
      <c r="L18" s="210">
        <v>6.3</v>
      </c>
      <c r="M18" s="49">
        <f>L18*10+19</f>
        <v>82</v>
      </c>
      <c r="N18" s="50">
        <v>1.5</v>
      </c>
      <c r="O18" s="49">
        <v>5</v>
      </c>
      <c r="P18" s="51">
        <f>(O18/7)^0.5</f>
        <v>0.84515425472851657</v>
      </c>
      <c r="Q18" s="51">
        <f>IF(O18=7,1,((O18+0.99)/7)^0.5)</f>
        <v>0.92504826128926143</v>
      </c>
      <c r="R18" s="199">
        <v>1400</v>
      </c>
      <c r="S18" s="179">
        <f>R18-AL18</f>
        <v>160</v>
      </c>
      <c r="T18" s="52">
        <v>330</v>
      </c>
      <c r="U18" s="53">
        <f>R18/T18</f>
        <v>4.2424242424242422</v>
      </c>
      <c r="V18" s="168">
        <v>0</v>
      </c>
      <c r="W18" s="168">
        <v>3</v>
      </c>
      <c r="X18" s="168">
        <v>5</v>
      </c>
      <c r="Y18" s="168">
        <v>5</v>
      </c>
      <c r="Z18" s="168">
        <v>4</v>
      </c>
      <c r="AA18" s="168">
        <v>2</v>
      </c>
      <c r="AB18" s="168">
        <v>3</v>
      </c>
      <c r="AC18" s="31">
        <v>382</v>
      </c>
      <c r="AD18" s="54">
        <f t="shared" si="31"/>
        <v>5.8327250312504519</v>
      </c>
      <c r="AE18" s="54">
        <f t="shared" si="32"/>
        <v>6.3894301426817952</v>
      </c>
      <c r="AF18" s="270">
        <f t="shared" si="33"/>
        <v>1.7646947593546611</v>
      </c>
      <c r="AG18" s="270">
        <f t="shared" si="34"/>
        <v>3.8888702453748634</v>
      </c>
      <c r="AH18" s="49"/>
      <c r="AI18" s="49"/>
      <c r="AJ18" s="51">
        <f>IF(AH18=4,IF(AI18=0,0.137+0.0697,0.137+0.02),IF(AH18=3,IF(AI18=0,0.0958+0.0697,0.0958+0.02),IF(AH18=2,IF(AI18=0,0.0415+0.0697,0.0415+0.02),IF(AH18=1,IF(AI18=0,0.0294+0.0697,0.0294+0.02),IF(AH18=0,IF(AI18=0,0.0063+0.0697,0.0063+0.02))))))</f>
        <v>7.5999999999999998E-2</v>
      </c>
      <c r="AK18" s="58"/>
      <c r="AL18" s="199">
        <v>1240</v>
      </c>
    </row>
    <row r="19" spans="1:38" x14ac:dyDescent="0.25">
      <c r="A19" s="372" t="s">
        <v>297</v>
      </c>
      <c r="B19" s="295" t="s">
        <v>12</v>
      </c>
      <c r="C19" s="371" t="s">
        <v>298</v>
      </c>
      <c r="D19" s="169">
        <v>33</v>
      </c>
      <c r="E19" s="170">
        <f ca="1">$C$1-43855-112-112-112-112-112-112-65</f>
        <v>84</v>
      </c>
      <c r="F19" s="171" t="s">
        <v>70</v>
      </c>
      <c r="G19" s="354">
        <v>5</v>
      </c>
      <c r="H19" s="172">
        <v>5</v>
      </c>
      <c r="I19" s="173">
        <f>LOG(H19+1)*4/3</f>
        <v>1.0375350005115249</v>
      </c>
      <c r="J19" s="174">
        <f>(G19)*(G19)*(H19)</f>
        <v>125</v>
      </c>
      <c r="K19" s="174">
        <f>(G19+1)*(G19+1)*H19</f>
        <v>180</v>
      </c>
      <c r="L19" s="211">
        <v>5</v>
      </c>
      <c r="M19" s="175">
        <f>L19*10+19</f>
        <v>69</v>
      </c>
      <c r="N19" s="176">
        <f ca="1">IF((TODAY()-AK19)&gt;335,1,((TODAY()-AK19)^0.64)/(336^0.64))</f>
        <v>9.8595721295777455E-2</v>
      </c>
      <c r="O19" s="175">
        <v>5</v>
      </c>
      <c r="P19" s="177">
        <f>(O19/7)^0.5</f>
        <v>0.84515425472851657</v>
      </c>
      <c r="Q19" s="177">
        <f>IF(O19=7,1,((O19+0.99)/7)^0.5)</f>
        <v>0.92504826128926143</v>
      </c>
      <c r="R19" s="214">
        <v>560</v>
      </c>
      <c r="S19" s="179">
        <f>R19-AL19</f>
        <v>0</v>
      </c>
      <c r="T19" s="178">
        <v>410</v>
      </c>
      <c r="U19" s="180">
        <f>R19/T19</f>
        <v>1.3658536585365855</v>
      </c>
      <c r="V19" s="168">
        <v>0</v>
      </c>
      <c r="W19" s="168">
        <v>2</v>
      </c>
      <c r="X19" s="168">
        <v>4</v>
      </c>
      <c r="Y19" s="168">
        <v>7</v>
      </c>
      <c r="Z19" s="168">
        <v>5</v>
      </c>
      <c r="AA19" s="168">
        <v>2</v>
      </c>
      <c r="AB19" s="168">
        <v>3</v>
      </c>
      <c r="AC19" s="181">
        <v>406</v>
      </c>
      <c r="AD19" s="54">
        <f ca="1">(X19+N19+I19)*(O19/7)^0.5</f>
        <v>4.3408227323772888</v>
      </c>
      <c r="AE19" s="54">
        <f ca="1">(X19+N19+I19)*(IF(O19=7,(O19/7)^0.5,((O19+1)/7)^0.5))</f>
        <v>4.7551330573085036</v>
      </c>
      <c r="AF19" s="270">
        <f ca="1">(((W19+N19+I19)+(Z19+N19+I19)*2)/8)*(O19/7)^0.5</f>
        <v>1.6278085246414833</v>
      </c>
      <c r="AG19" s="270">
        <f ca="1">((AB19+I19+N19)*0.7+(AA19+I19+N19)*0.3)*(O19/7)^0.5</f>
        <v>3.2421222012302167</v>
      </c>
      <c r="AH19" s="175">
        <v>1</v>
      </c>
      <c r="AI19" s="175">
        <v>2</v>
      </c>
      <c r="AJ19" s="51">
        <f>IF(AH19=4,IF(AI19=0,0.137+0.0697,0.137+0.02),IF(AH19=3,IF(AI19=0,0.0958+0.0697,0.0958+0.02),IF(AH19=2,IF(AI19=0,0.0415+0.0697,0.0415+0.02),IF(AH19=1,IF(AI19=0,0.0294+0.0697,0.0294+0.02),IF(AH19=0,IF(AI19=0,0.0063+0.0697,0.0063+0.02))))))</f>
        <v>4.9399999999999999E-2</v>
      </c>
      <c r="AK19" s="182">
        <v>44667</v>
      </c>
      <c r="AL19" s="214">
        <v>560</v>
      </c>
    </row>
    <row r="20" spans="1:38" x14ac:dyDescent="0.25">
      <c r="A20" s="40" t="s">
        <v>71</v>
      </c>
      <c r="B20" s="294" t="s">
        <v>12</v>
      </c>
      <c r="C20" s="293" t="s">
        <v>265</v>
      </c>
      <c r="D20" s="42">
        <v>22</v>
      </c>
      <c r="E20" s="43">
        <f ca="1">$C$1-43955-112-112-112-112-112-60</f>
        <v>101</v>
      </c>
      <c r="F20" s="44"/>
      <c r="G20" s="353">
        <v>2</v>
      </c>
      <c r="H20" s="46">
        <v>2</v>
      </c>
      <c r="I20" s="47">
        <f>LOG(H20+1)*4/3</f>
        <v>0.63616167295954995</v>
      </c>
      <c r="J20" s="48">
        <f>(G20)*(G20)*(H20)</f>
        <v>8</v>
      </c>
      <c r="K20" s="48">
        <f>(G20+1)*(G20+1)*H20</f>
        <v>18</v>
      </c>
      <c r="L20" s="210">
        <v>5</v>
      </c>
      <c r="M20" s="49">
        <f>L20*10+19</f>
        <v>69</v>
      </c>
      <c r="N20" s="50">
        <v>1.5</v>
      </c>
      <c r="O20" s="49">
        <v>4</v>
      </c>
      <c r="P20" s="51">
        <f>(O20/7)^0.5</f>
        <v>0.7559289460184544</v>
      </c>
      <c r="Q20" s="51">
        <f>IF(O20=7,1,((O20+0.99)/7)^0.5)</f>
        <v>0.84430867747355465</v>
      </c>
      <c r="R20" s="52">
        <v>1950</v>
      </c>
      <c r="S20" s="179">
        <f>R20-AL20</f>
        <v>40</v>
      </c>
      <c r="T20" s="52">
        <v>370</v>
      </c>
      <c r="U20" s="53">
        <f>R20/T20</f>
        <v>5.2702702702702702</v>
      </c>
      <c r="V20" s="168">
        <v>0</v>
      </c>
      <c r="W20" s="168">
        <v>3</v>
      </c>
      <c r="X20" s="168">
        <v>4</v>
      </c>
      <c r="Y20" s="168">
        <v>6</v>
      </c>
      <c r="Z20" s="168">
        <v>5</v>
      </c>
      <c r="AA20" s="168">
        <v>2</v>
      </c>
      <c r="AB20" s="168">
        <v>3</v>
      </c>
      <c r="AC20" s="31">
        <v>405</v>
      </c>
      <c r="AD20" s="54">
        <f t="shared" ref="AD20:AD23" si="35">(X20+N20+I20)*(O20/7)^0.5</f>
        <v>4.6385022260391482</v>
      </c>
      <c r="AE20" s="54">
        <f t="shared" ref="AE20:AE23" si="36">(X20+N20+I20)*(IF(O20=7,(O20/7)^0.5,((O20+1)/7)^0.5))</f>
        <v>5.1860031456038156</v>
      </c>
      <c r="AF20" s="271">
        <f t="shared" ref="AF20:AF23" si="37">(((W20+N20+I20)+(Z20+N20+I20)*2)/8)*(O20/7)^0.5</f>
        <v>1.8339294530169876</v>
      </c>
      <c r="AG20" s="270">
        <f t="shared" ref="AG20:AG23" si="38">((AB20+I20+N20)*0.7+(AA20+I20+N20)*0.3)*(O20/7)^0.5</f>
        <v>3.6557945962151579</v>
      </c>
      <c r="AH20" s="49"/>
      <c r="AI20" s="49"/>
      <c r="AJ20" s="51">
        <f>IF(AH20=4,IF(AI20=0,0.137+0.0697,0.137+0.02),IF(AH20=3,IF(AI20=0,0.0958+0.0697,0.0958+0.02),IF(AH20=2,IF(AI20=0,0.0415+0.0697,0.0415+0.02),IF(AH20=1,IF(AI20=0,0.0294+0.0697,0.0294+0.02),IF(AH20=0,IF(AI20=0,0.0063+0.0697,0.0063+0.02))))))</f>
        <v>7.5999999999999998E-2</v>
      </c>
      <c r="AK20" s="58"/>
      <c r="AL20" s="52">
        <v>1910</v>
      </c>
    </row>
    <row r="21" spans="1:38" x14ac:dyDescent="0.25">
      <c r="A21" s="40" t="s">
        <v>196</v>
      </c>
      <c r="B21" s="295" t="s">
        <v>10</v>
      </c>
      <c r="C21" s="293" t="s">
        <v>261</v>
      </c>
      <c r="D21" s="169">
        <v>19</v>
      </c>
      <c r="E21" s="170">
        <f ca="1">$C$1-44482-112+46-112</f>
        <v>16</v>
      </c>
      <c r="F21" s="171"/>
      <c r="G21" s="354">
        <v>3</v>
      </c>
      <c r="H21" s="172">
        <v>1</v>
      </c>
      <c r="I21" s="47">
        <f t="shared" ref="I21" si="39">LOG(H21+1)*4/3</f>
        <v>0.40137332755197491</v>
      </c>
      <c r="J21" s="174">
        <f t="shared" si="1"/>
        <v>9</v>
      </c>
      <c r="K21" s="174">
        <f t="shared" si="2"/>
        <v>16</v>
      </c>
      <c r="L21" s="211">
        <v>6</v>
      </c>
      <c r="M21" s="175">
        <f t="shared" si="3"/>
        <v>79</v>
      </c>
      <c r="N21" s="176">
        <v>1.5</v>
      </c>
      <c r="O21" s="175">
        <v>5</v>
      </c>
      <c r="P21" s="177">
        <f t="shared" si="4"/>
        <v>0.84515425472851657</v>
      </c>
      <c r="Q21" s="177">
        <f t="shared" si="5"/>
        <v>0.92504826128926143</v>
      </c>
      <c r="R21" s="214">
        <v>1510</v>
      </c>
      <c r="S21" s="179">
        <f>R21-AL21</f>
        <v>70</v>
      </c>
      <c r="T21" s="178">
        <v>410</v>
      </c>
      <c r="U21" s="180">
        <f t="shared" si="6"/>
        <v>3.6829268292682928</v>
      </c>
      <c r="V21" s="168">
        <v>0</v>
      </c>
      <c r="W21" s="168">
        <v>1</v>
      </c>
      <c r="X21" s="168">
        <v>2</v>
      </c>
      <c r="Y21" s="168">
        <v>5</v>
      </c>
      <c r="Z21" s="168">
        <v>3</v>
      </c>
      <c r="AA21" s="168">
        <v>6</v>
      </c>
      <c r="AB21" s="168">
        <v>5</v>
      </c>
      <c r="AC21" s="181">
        <v>363</v>
      </c>
      <c r="AD21" s="54">
        <f t="shared" si="35"/>
        <v>3.2972622670649021</v>
      </c>
      <c r="AE21" s="54">
        <f t="shared" si="36"/>
        <v>3.6119698433641405</v>
      </c>
      <c r="AF21" s="270">
        <f t="shared" si="37"/>
        <v>1.3421176319904029</v>
      </c>
      <c r="AG21" s="270">
        <f t="shared" si="38"/>
        <v>6.0862713076690067</v>
      </c>
      <c r="AH21" s="175">
        <v>2</v>
      </c>
      <c r="AI21" s="175">
        <v>2</v>
      </c>
      <c r="AJ21" s="177">
        <f t="shared" si="11"/>
        <v>6.1499999999999999E-2</v>
      </c>
      <c r="AK21" s="182"/>
      <c r="AL21" s="214">
        <v>1440</v>
      </c>
    </row>
    <row r="22" spans="1:38" x14ac:dyDescent="0.25">
      <c r="A22" s="40" t="s">
        <v>66</v>
      </c>
      <c r="B22" s="294" t="s">
        <v>10</v>
      </c>
      <c r="C22" s="293" t="s">
        <v>268</v>
      </c>
      <c r="D22" s="42">
        <v>25</v>
      </c>
      <c r="E22" s="43">
        <f ca="1">$C$1-43890-112-112-112-112-112-112-5</f>
        <v>109</v>
      </c>
      <c r="F22" s="44"/>
      <c r="G22" s="353">
        <v>2</v>
      </c>
      <c r="H22" s="46">
        <v>3</v>
      </c>
      <c r="I22" s="47">
        <f>LOG(H22+1)*4/3</f>
        <v>0.80274665510394982</v>
      </c>
      <c r="J22" s="48">
        <f>(G22)*(G22)*(H22)</f>
        <v>12</v>
      </c>
      <c r="K22" s="48">
        <f>(G22+1)*(G22+1)*H22</f>
        <v>27</v>
      </c>
      <c r="L22" s="210">
        <v>5</v>
      </c>
      <c r="M22" s="49">
        <f>L22*10+19</f>
        <v>69</v>
      </c>
      <c r="N22" s="50">
        <v>1.5</v>
      </c>
      <c r="O22" s="49">
        <v>5</v>
      </c>
      <c r="P22" s="51">
        <f>(O22/7)^0.5</f>
        <v>0.84515425472851657</v>
      </c>
      <c r="Q22" s="51">
        <f>IF(O22=7,1,((O22+0.99)/7)^0.5)</f>
        <v>0.92504826128926143</v>
      </c>
      <c r="R22" s="199">
        <v>1270</v>
      </c>
      <c r="S22" s="179">
        <f>R22-AL22</f>
        <v>120</v>
      </c>
      <c r="T22" s="52">
        <v>310</v>
      </c>
      <c r="U22" s="53">
        <f>R22/T22</f>
        <v>4.096774193548387</v>
      </c>
      <c r="V22" s="168">
        <v>0</v>
      </c>
      <c r="W22" s="168">
        <v>2</v>
      </c>
      <c r="X22" s="168">
        <v>4</v>
      </c>
      <c r="Y22" s="168">
        <v>3</v>
      </c>
      <c r="Z22" s="168">
        <v>5</v>
      </c>
      <c r="AA22" s="168">
        <v>5</v>
      </c>
      <c r="AB22" s="168">
        <v>1</v>
      </c>
      <c r="AC22" s="31">
        <v>391</v>
      </c>
      <c r="AD22" s="54">
        <f t="shared" si="35"/>
        <v>5.3267931520370295</v>
      </c>
      <c r="AE22" s="54">
        <f t="shared" si="36"/>
        <v>5.8352095370694537</v>
      </c>
      <c r="AF22" s="270">
        <f t="shared" si="37"/>
        <v>1.9975474320138862</v>
      </c>
      <c r="AG22" s="270">
        <f t="shared" si="38"/>
        <v>3.8055154935256996</v>
      </c>
      <c r="AH22" s="49"/>
      <c r="AI22" s="49"/>
      <c r="AJ22" s="51">
        <f>IF(AH22=4,IF(AI22=0,0.137+0.0697,0.137+0.02),IF(AH22=3,IF(AI22=0,0.0958+0.0697,0.0958+0.02),IF(AH22=2,IF(AI22=0,0.0415+0.0697,0.0415+0.02),IF(AH22=1,IF(AI22=0,0.0294+0.0697,0.0294+0.02),IF(AH22=0,IF(AI22=0,0.0063+0.0697,0.0063+0.02))))))</f>
        <v>7.5999999999999998E-2</v>
      </c>
      <c r="AK22" s="58"/>
      <c r="AL22" s="199">
        <v>1150</v>
      </c>
    </row>
    <row r="23" spans="1:38" x14ac:dyDescent="0.25">
      <c r="A23" s="40" t="s">
        <v>197</v>
      </c>
      <c r="B23" s="294" t="s">
        <v>10</v>
      </c>
      <c r="C23" s="293" t="s">
        <v>273</v>
      </c>
      <c r="D23" s="42">
        <v>34</v>
      </c>
      <c r="E23" s="43">
        <f ca="1">$C$1-43569-112-112-112-112-112-112-112-112-112+21-112</f>
        <v>8</v>
      </c>
      <c r="F23" s="44"/>
      <c r="G23" s="353">
        <v>2</v>
      </c>
      <c r="H23" s="46">
        <v>5</v>
      </c>
      <c r="I23" s="47">
        <f t="shared" si="0"/>
        <v>1.0375350005115249</v>
      </c>
      <c r="J23" s="48">
        <f t="shared" si="1"/>
        <v>20</v>
      </c>
      <c r="K23" s="48">
        <f t="shared" si="2"/>
        <v>45</v>
      </c>
      <c r="L23" s="210">
        <v>5.5</v>
      </c>
      <c r="M23" s="49">
        <f t="shared" si="3"/>
        <v>74</v>
      </c>
      <c r="N23" s="50">
        <v>1.5</v>
      </c>
      <c r="O23" s="49">
        <v>6</v>
      </c>
      <c r="P23" s="51">
        <f t="shared" si="4"/>
        <v>0.92582009977255142</v>
      </c>
      <c r="Q23" s="51">
        <f t="shared" si="5"/>
        <v>0.99928545900129484</v>
      </c>
      <c r="R23" s="52">
        <v>100</v>
      </c>
      <c r="S23" s="179">
        <f>R23-AL23</f>
        <v>-100</v>
      </c>
      <c r="T23" s="52">
        <v>310</v>
      </c>
      <c r="U23" s="53">
        <f t="shared" si="6"/>
        <v>0.32258064516129031</v>
      </c>
      <c r="V23" s="168">
        <v>0</v>
      </c>
      <c r="W23" s="168">
        <v>2</v>
      </c>
      <c r="X23" s="168">
        <v>3</v>
      </c>
      <c r="Y23" s="168">
        <v>3</v>
      </c>
      <c r="Z23" s="168">
        <v>2</v>
      </c>
      <c r="AA23" s="168">
        <v>6</v>
      </c>
      <c r="AB23" s="168">
        <v>3</v>
      </c>
      <c r="AC23" s="31">
        <v>335</v>
      </c>
      <c r="AD23" s="54">
        <f t="shared" si="35"/>
        <v>5.1267612066675756</v>
      </c>
      <c r="AE23" s="54">
        <f t="shared" si="36"/>
        <v>5.5375350005115251</v>
      </c>
      <c r="AF23" s="270">
        <f t="shared" si="37"/>
        <v>1.5753529150856342</v>
      </c>
      <c r="AG23" s="270">
        <f t="shared" si="38"/>
        <v>5.9599992964628727</v>
      </c>
      <c r="AH23" s="49"/>
      <c r="AI23" s="49"/>
      <c r="AJ23" s="51">
        <f t="shared" si="11"/>
        <v>7.5999999999999998E-2</v>
      </c>
      <c r="AK23" s="58"/>
      <c r="AL23" s="52">
        <v>200</v>
      </c>
    </row>
    <row r="24" spans="1:38" x14ac:dyDescent="0.25">
      <c r="C24" s="60"/>
      <c r="F24" s="9"/>
      <c r="H24" s="2"/>
      <c r="I24" s="2"/>
      <c r="L24" s="2"/>
      <c r="M24" s="2"/>
      <c r="N24" s="2"/>
      <c r="O24" s="2"/>
      <c r="P24" s="2"/>
      <c r="Q24" s="2"/>
      <c r="R24" s="61">
        <f>SUM(R4:R23)</f>
        <v>25240</v>
      </c>
      <c r="S24" s="61">
        <f>SUM(S4:S23)</f>
        <v>5710</v>
      </c>
      <c r="T24" s="61">
        <f>SUM(T4:T23)</f>
        <v>10080</v>
      </c>
      <c r="U24" s="62">
        <f t="shared" si="6"/>
        <v>2.503968253968254</v>
      </c>
      <c r="AB24" s="2"/>
      <c r="AC24" s="61"/>
      <c r="AF24" s="61"/>
      <c r="AG24" s="61"/>
      <c r="AK24" s="2"/>
    </row>
    <row r="25" spans="1:38" x14ac:dyDescent="0.25">
      <c r="C25" s="60" t="s">
        <v>97</v>
      </c>
      <c r="F25" s="2"/>
      <c r="G25" s="18"/>
      <c r="J25" s="2"/>
      <c r="L25" s="2"/>
      <c r="M25" s="2"/>
      <c r="N25" s="2"/>
      <c r="O25" s="2"/>
      <c r="P25" s="2"/>
      <c r="Q25" s="2"/>
      <c r="R25" s="63"/>
      <c r="S25" s="63"/>
      <c r="T25" s="63"/>
      <c r="U25" s="30"/>
      <c r="V25" s="64"/>
      <c r="AC25" s="30"/>
      <c r="AF25" s="30"/>
      <c r="AG25" s="30"/>
      <c r="AK25" s="2"/>
    </row>
    <row r="26" spans="1:38" x14ac:dyDescent="0.25"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2"/>
      <c r="T26" s="70"/>
      <c r="U26" s="64"/>
      <c r="V26" s="64"/>
      <c r="W26" s="66"/>
      <c r="AC26" s="64"/>
      <c r="AF26" s="64"/>
      <c r="AK26" s="2"/>
    </row>
    <row r="27" spans="1:38" x14ac:dyDescent="0.25">
      <c r="C27" s="67"/>
      <c r="F27" s="2"/>
      <c r="G27" s="18"/>
      <c r="H27" s="65"/>
      <c r="J27" s="2"/>
      <c r="L27" s="2"/>
      <c r="M27" s="2"/>
      <c r="N27" s="68"/>
      <c r="O27" s="2"/>
      <c r="P27" s="2"/>
      <c r="Q27" s="2"/>
      <c r="T27" s="64"/>
      <c r="U27" s="64"/>
      <c r="V27" s="64"/>
      <c r="W27" s="66"/>
      <c r="AC27" s="69"/>
      <c r="AF27" s="64"/>
      <c r="AK27" s="2"/>
    </row>
    <row r="28" spans="1:38" x14ac:dyDescent="0.25">
      <c r="C28" s="67"/>
      <c r="F28" s="2"/>
      <c r="G28" s="18"/>
      <c r="H28" s="65"/>
      <c r="J28" s="2"/>
      <c r="L28" s="2"/>
      <c r="M28" s="2"/>
      <c r="N28" s="68"/>
      <c r="O28" s="2"/>
      <c r="P28" s="2"/>
      <c r="Q28" s="2"/>
      <c r="T28" s="70"/>
      <c r="U28" s="64"/>
      <c r="V28" s="64"/>
      <c r="W28" s="66"/>
      <c r="AC28" s="64"/>
      <c r="AF28" s="64"/>
      <c r="AK28" s="2"/>
    </row>
    <row r="29" spans="1:38" x14ac:dyDescent="0.25">
      <c r="C29" s="2"/>
      <c r="F29" s="2"/>
      <c r="G29" s="18"/>
      <c r="H29" s="65"/>
      <c r="J29" s="2"/>
      <c r="L29" s="2"/>
      <c r="M29" s="2"/>
      <c r="N29" s="2"/>
      <c r="O29" s="2"/>
      <c r="P29" s="2"/>
      <c r="Q29" s="2"/>
      <c r="T29" s="70"/>
      <c r="U29" s="64"/>
      <c r="V29" s="64"/>
      <c r="W29" s="66"/>
      <c r="AC29" s="64"/>
      <c r="AF29" s="64"/>
      <c r="AK29" s="2"/>
    </row>
    <row r="30" spans="1:38" x14ac:dyDescent="0.25">
      <c r="C30" s="60"/>
      <c r="F30" s="2"/>
      <c r="G30" s="18"/>
      <c r="H30" s="65"/>
      <c r="J30" s="2"/>
      <c r="L30" s="2"/>
      <c r="M30" s="2"/>
      <c r="N30" s="2"/>
      <c r="O30" s="2"/>
      <c r="P30" s="2"/>
      <c r="Q30" s="2"/>
      <c r="T30" s="64"/>
      <c r="U30" s="64"/>
      <c r="V30" s="64"/>
      <c r="W30" s="66"/>
      <c r="AC30" s="64"/>
      <c r="AF30" s="64"/>
      <c r="AK30" s="2"/>
    </row>
    <row r="31" spans="1:38" x14ac:dyDescent="0.25">
      <c r="C31" s="60"/>
      <c r="F31" s="2"/>
      <c r="G31" s="18"/>
      <c r="H31" s="65"/>
      <c r="J31" s="2"/>
      <c r="L31" s="2"/>
      <c r="M31" s="2"/>
      <c r="N31" s="2"/>
      <c r="O31" s="2"/>
      <c r="P31" s="2"/>
      <c r="Q31" s="2"/>
      <c r="T31" s="70"/>
      <c r="U31" s="64"/>
      <c r="V31" s="64"/>
      <c r="W31" s="66"/>
      <c r="AC31" s="64"/>
      <c r="AF31" s="64"/>
      <c r="AK31" s="2"/>
    </row>
    <row r="32" spans="1:38" x14ac:dyDescent="0.25">
      <c r="C32" s="60"/>
      <c r="F32" s="2"/>
      <c r="G32" s="18"/>
      <c r="H32" s="65"/>
      <c r="J32" s="2"/>
      <c r="L32" s="2"/>
      <c r="M32" s="2"/>
      <c r="N32" s="2"/>
      <c r="O32" s="2"/>
      <c r="P32" s="2"/>
      <c r="Q32" s="2"/>
      <c r="T32" s="64"/>
      <c r="U32" s="64"/>
      <c r="V32" s="64"/>
      <c r="W32" s="66"/>
      <c r="AC32" s="64"/>
      <c r="AF32" s="64"/>
      <c r="AK32" s="2"/>
    </row>
  </sheetData>
  <autoFilter ref="A1:AL24" xr:uid="{CA633510-BFAE-421C-B4B5-C6A14AA4D1B9}">
    <filterColumn colId="3" showButton="0"/>
    <filterColumn colId="4" showButton="0"/>
  </autoFilter>
  <mergeCells count="2">
    <mergeCell ref="D1:F1"/>
    <mergeCell ref="B26:P26"/>
  </mergeCells>
  <conditionalFormatting sqref="M4:M23">
    <cfRule type="cellIs" dxfId="11" priority="69" operator="lessThan">
      <formula>70</formula>
    </cfRule>
  </conditionalFormatting>
  <conditionalFormatting sqref="M4:M23">
    <cfRule type="cellIs" dxfId="10" priority="70" operator="between">
      <formula>70</formula>
      <formula>80</formula>
    </cfRule>
  </conditionalFormatting>
  <conditionalFormatting sqref="M4:M23">
    <cfRule type="cellIs" dxfId="9" priority="71" operator="greaterThan">
      <formula>80</formula>
    </cfRule>
  </conditionalFormatting>
  <conditionalFormatting sqref="AJ4:AJ23">
    <cfRule type="cellIs" dxfId="8" priority="72" operator="lessThan">
      <formula>0.07</formula>
    </cfRule>
  </conditionalFormatting>
  <conditionalFormatting sqref="AJ4:AJ23">
    <cfRule type="cellIs" dxfId="7" priority="73" operator="greaterThan">
      <formula>0.1</formula>
    </cfRule>
  </conditionalFormatting>
  <conditionalFormatting sqref="P4:Q23">
    <cfRule type="cellIs" dxfId="6" priority="41" operator="greaterThan">
      <formula>0.95</formula>
    </cfRule>
    <cfRule type="cellIs" dxfId="5" priority="42" operator="between">
      <formula>0.85</formula>
      <formula>0.95</formula>
    </cfRule>
    <cfRule type="cellIs" dxfId="4" priority="43" operator="lessThan">
      <formula>0.85</formula>
    </cfRule>
  </conditionalFormatting>
  <conditionalFormatting sqref="U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{D2F2B031-5724-4411-B92B-D2FC983C5FFF}</x14:id>
        </ext>
      </extLst>
    </cfRule>
  </conditionalFormatting>
  <conditionalFormatting sqref="U9:U23 U4:U7">
    <cfRule type="dataBar" priority="2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T4:T23">
    <cfRule type="dataBar" priority="24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S4:S23">
    <cfRule type="dataBar" priority="24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C4:AC23 AC2">
    <cfRule type="dataBar" priority="2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R4:R23">
    <cfRule type="dataBar" priority="2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J4:K23">
    <cfRule type="colorScale" priority="2429">
      <colorScale>
        <cfvo type="min"/>
        <cfvo type="max"/>
        <color rgb="FFFCFCFF"/>
        <color rgb="FFF8696B"/>
      </colorScale>
    </cfRule>
  </conditionalFormatting>
  <conditionalFormatting sqref="I4:I2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AB23">
    <cfRule type="colorScale" priority="2433">
      <colorScale>
        <cfvo type="min"/>
        <cfvo type="max"/>
        <color rgb="FFFCFCFF"/>
        <color rgb="FFF8696B"/>
      </colorScale>
    </cfRule>
  </conditionalFormatting>
  <conditionalFormatting sqref="AD4:AE23">
    <cfRule type="colorScale" priority="2435">
      <colorScale>
        <cfvo type="min"/>
        <cfvo type="max"/>
        <color rgb="FFFFEF9C"/>
        <color rgb="FF63BE7B"/>
      </colorScale>
    </cfRule>
  </conditionalFormatting>
  <conditionalFormatting sqref="AF4:AF23">
    <cfRule type="colorScale" priority="2437">
      <colorScale>
        <cfvo type="min"/>
        <cfvo type="max"/>
        <color rgb="FFFCFCFF"/>
        <color rgb="FFF8696B"/>
      </colorScale>
    </cfRule>
  </conditionalFormatting>
  <conditionalFormatting sqref="AG4:AG23">
    <cfRule type="colorScale" priority="2439">
      <colorScale>
        <cfvo type="min"/>
        <cfvo type="max"/>
        <color rgb="FFFFEF9C"/>
        <color rgb="FF63BE7B"/>
      </colorScale>
    </cfRule>
  </conditionalFormatting>
  <conditionalFormatting sqref="AL4:AL23">
    <cfRule type="dataBar" priority="2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{1805757C-C96D-4F2B-AF96-1D6D84D83114}</x14:id>
        </ext>
      </extLst>
    </cfRule>
  </conditionalFormatting>
  <conditionalFormatting sqref="N4:N23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2B031-5724-4411-B92B-D2FC983C5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U9:U23 U4:U7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S4:S23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AC4:AC23 AC2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R4:R23</xm:sqref>
        </x14:conditionalFormatting>
        <x14:conditionalFormatting xmlns:xm="http://schemas.microsoft.com/office/excel/2006/main">
          <x14:cfRule type="dataBar" id="{1805757C-C96D-4F2B-AF96-1D6D84D831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AL4:AL23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P28"/>
  <sheetViews>
    <sheetView workbookViewId="0">
      <pane xSplit="5" ySplit="2" topLeftCell="F3" activePane="bottomRight" state="frozen"/>
      <selection pane="topRight"/>
      <selection pane="bottomLeft"/>
      <selection pane="bottomRight" activeCell="G7" sqref="G7"/>
    </sheetView>
  </sheetViews>
  <sheetFormatPr baseColWidth="10" defaultColWidth="10.7109375" defaultRowHeight="18.75" x14ac:dyDescent="0.3"/>
  <cols>
    <col min="1" max="1" width="3.28515625" style="18" customWidth="1"/>
    <col min="2" max="2" width="15.140625" bestFit="1" customWidth="1"/>
    <col min="3" max="3" width="5.28515625" customWidth="1"/>
    <col min="4" max="4" width="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5.42578125" style="2" bestFit="1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1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" bestFit="1" customWidth="1"/>
    <col min="35" max="36" width="3.5703125" bestFit="1" customWidth="1"/>
    <col min="37" max="37" width="4.140625" bestFit="1" customWidth="1"/>
    <col min="38" max="38" width="4.5703125" customWidth="1"/>
    <col min="39" max="39" width="4.85546875" bestFit="1" customWidth="1"/>
    <col min="40" max="40" width="4.5703125" style="2" customWidth="1"/>
    <col min="41" max="41" width="4.28515625" customWidth="1"/>
    <col min="42" max="42" width="25" bestFit="1" customWidth="1"/>
  </cols>
  <sheetData>
    <row r="1" spans="1:42" ht="19.5" thickBot="1" x14ac:dyDescent="0.35">
      <c r="B1" s="72" t="s">
        <v>80</v>
      </c>
      <c r="C1" s="72"/>
      <c r="D1" s="72"/>
      <c r="E1" s="72"/>
      <c r="F1" s="72"/>
      <c r="G1" s="73"/>
      <c r="H1" s="73"/>
      <c r="I1" s="73"/>
      <c r="J1" s="73"/>
      <c r="K1" s="74"/>
      <c r="L1" s="72" t="s">
        <v>81</v>
      </c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5"/>
      <c r="AA1" s="73"/>
      <c r="AB1" s="73"/>
      <c r="AC1" s="73"/>
      <c r="AD1" s="73"/>
      <c r="AE1" s="73"/>
      <c r="AF1" s="73"/>
      <c r="AG1" s="73"/>
      <c r="AH1" s="76"/>
      <c r="AI1" s="76"/>
      <c r="AJ1" s="76"/>
      <c r="AK1" s="76"/>
      <c r="AL1" s="76"/>
      <c r="AM1" s="76"/>
      <c r="AN1" s="73"/>
      <c r="AO1" s="73"/>
    </row>
    <row r="2" spans="1:42" ht="19.5" thickBot="1" x14ac:dyDescent="0.35">
      <c r="B2" s="72" t="s">
        <v>16</v>
      </c>
      <c r="C2" s="72" t="s">
        <v>82</v>
      </c>
      <c r="D2" s="72" t="s">
        <v>18</v>
      </c>
      <c r="E2" s="73" t="s">
        <v>83</v>
      </c>
      <c r="F2" s="72" t="s">
        <v>84</v>
      </c>
      <c r="G2" s="73" t="s">
        <v>85</v>
      </c>
      <c r="H2" s="73" t="s">
        <v>86</v>
      </c>
      <c r="I2" s="73" t="s">
        <v>20</v>
      </c>
      <c r="J2" s="73" t="s">
        <v>87</v>
      </c>
      <c r="K2" s="74" t="s">
        <v>88</v>
      </c>
      <c r="L2" s="77" t="s">
        <v>9</v>
      </c>
      <c r="M2" s="78" t="s">
        <v>88</v>
      </c>
      <c r="N2" s="79" t="s">
        <v>11</v>
      </c>
      <c r="O2" s="78" t="s">
        <v>88</v>
      </c>
      <c r="P2" s="79" t="s">
        <v>89</v>
      </c>
      <c r="Q2" s="78" t="s">
        <v>88</v>
      </c>
      <c r="R2" s="79" t="s">
        <v>62</v>
      </c>
      <c r="S2" s="78" t="s">
        <v>88</v>
      </c>
      <c r="T2" s="79" t="s">
        <v>90</v>
      </c>
      <c r="U2" s="78" t="s">
        <v>88</v>
      </c>
      <c r="V2" s="79" t="s">
        <v>91</v>
      </c>
      <c r="W2" s="78" t="s">
        <v>88</v>
      </c>
      <c r="X2" s="79" t="s">
        <v>92</v>
      </c>
      <c r="Y2" s="78" t="s">
        <v>88</v>
      </c>
      <c r="Z2" s="80" t="s">
        <v>93</v>
      </c>
      <c r="AA2" s="81" t="s">
        <v>9</v>
      </c>
      <c r="AB2" s="81" t="s">
        <v>11</v>
      </c>
      <c r="AC2" s="81" t="s">
        <v>89</v>
      </c>
      <c r="AD2" s="81" t="s">
        <v>62</v>
      </c>
      <c r="AE2" s="81" t="s">
        <v>90</v>
      </c>
      <c r="AF2" s="81" t="s">
        <v>91</v>
      </c>
      <c r="AG2" s="82" t="s">
        <v>92</v>
      </c>
      <c r="AH2" s="38" t="s">
        <v>9</v>
      </c>
      <c r="AI2" s="38" t="s">
        <v>50</v>
      </c>
      <c r="AJ2" s="38" t="s">
        <v>201</v>
      </c>
      <c r="AK2" s="38" t="s">
        <v>52</v>
      </c>
      <c r="AL2" s="38" t="s">
        <v>12</v>
      </c>
      <c r="AM2" s="38" t="s">
        <v>10</v>
      </c>
      <c r="AN2" s="73" t="s">
        <v>94</v>
      </c>
      <c r="AO2" s="73" t="s">
        <v>92</v>
      </c>
      <c r="AP2" s="327" t="s">
        <v>202</v>
      </c>
    </row>
    <row r="3" spans="1:42" ht="19.5" thickBot="1" x14ac:dyDescent="0.35">
      <c r="A3" s="18">
        <v>1</v>
      </c>
      <c r="B3" s="320"/>
      <c r="C3" s="1">
        <v>17</v>
      </c>
      <c r="D3" s="83">
        <f ca="1">68+$B$25-$B$27-801-112</f>
        <v>194</v>
      </c>
      <c r="E3" s="19"/>
      <c r="F3" s="84">
        <f ca="1">G3-TODAY()</f>
        <v>-177</v>
      </c>
      <c r="G3" s="85">
        <v>44499</v>
      </c>
      <c r="H3" s="87"/>
      <c r="I3" s="87"/>
      <c r="J3" s="88">
        <f t="shared" ref="J3:K6" si="0">COUNT(L3,N3,P3,R3,T3,V3,X3)</f>
        <v>0</v>
      </c>
      <c r="K3" s="89">
        <f t="shared" si="0"/>
        <v>0</v>
      </c>
      <c r="L3" s="215"/>
      <c r="M3" s="184"/>
      <c r="N3" s="215"/>
      <c r="O3" s="184"/>
      <c r="P3" s="324"/>
      <c r="Q3" s="322"/>
      <c r="R3" s="185"/>
      <c r="S3" s="184"/>
      <c r="T3" s="324"/>
      <c r="U3" s="322"/>
      <c r="V3" s="185"/>
      <c r="W3" s="184"/>
      <c r="X3" s="185"/>
      <c r="Y3" s="184"/>
      <c r="Z3" s="90">
        <f>SUM(AA3:AG3)</f>
        <v>0</v>
      </c>
      <c r="AA3" s="92"/>
      <c r="AB3" s="92"/>
      <c r="AC3" s="92"/>
      <c r="AD3" s="92"/>
      <c r="AE3" s="92"/>
      <c r="AF3" s="92"/>
      <c r="AG3" s="93"/>
      <c r="AH3" s="95"/>
      <c r="AI3" s="65"/>
      <c r="AJ3" s="65"/>
      <c r="AK3" s="65"/>
      <c r="AL3" s="65"/>
      <c r="AM3" s="65"/>
      <c r="AN3" s="94">
        <v>0</v>
      </c>
      <c r="AO3" s="94">
        <v>0</v>
      </c>
    </row>
    <row r="4" spans="1:42" ht="19.5" thickBot="1" x14ac:dyDescent="0.35">
      <c r="A4" s="18">
        <v>2</v>
      </c>
      <c r="B4" s="320"/>
      <c r="C4" s="1">
        <v>17</v>
      </c>
      <c r="D4" s="83">
        <f ca="1">14+$B$25-$B$27-774-112</f>
        <v>167</v>
      </c>
      <c r="E4" s="19"/>
      <c r="F4" s="84">
        <f ca="1">G4-TODAY()</f>
        <v>-100</v>
      </c>
      <c r="G4" s="85">
        <v>44576</v>
      </c>
      <c r="H4" s="96">
        <v>5</v>
      </c>
      <c r="I4" s="87"/>
      <c r="J4" s="88">
        <f t="shared" si="0"/>
        <v>0</v>
      </c>
      <c r="K4" s="100">
        <f t="shared" si="0"/>
        <v>0</v>
      </c>
      <c r="L4" s="215"/>
      <c r="M4" s="184"/>
      <c r="N4" s="185"/>
      <c r="O4" s="184"/>
      <c r="P4" s="185"/>
      <c r="Q4" s="184"/>
      <c r="R4" s="185"/>
      <c r="S4" s="184"/>
      <c r="T4" s="323"/>
      <c r="U4" s="322"/>
      <c r="V4" s="185"/>
      <c r="W4" s="184"/>
      <c r="X4" s="185"/>
      <c r="Y4" s="184"/>
      <c r="Z4" s="90">
        <f>SUM(AA4:AG4)</f>
        <v>0</v>
      </c>
      <c r="AA4" s="98"/>
      <c r="AB4" s="91"/>
      <c r="AC4" s="92"/>
      <c r="AD4" s="92"/>
      <c r="AE4" s="92"/>
      <c r="AF4" s="92"/>
      <c r="AG4" s="93"/>
      <c r="AH4" s="95"/>
      <c r="AI4" s="65"/>
      <c r="AJ4" s="65"/>
      <c r="AK4" s="65"/>
      <c r="AL4" s="65"/>
      <c r="AM4" s="65"/>
      <c r="AN4" s="94">
        <v>0</v>
      </c>
      <c r="AO4" s="94">
        <v>0</v>
      </c>
    </row>
    <row r="5" spans="1:42" ht="19.5" thickBot="1" x14ac:dyDescent="0.35">
      <c r="A5" s="18">
        <v>5</v>
      </c>
      <c r="B5" s="320"/>
      <c r="C5" s="1">
        <v>16</v>
      </c>
      <c r="D5" s="83">
        <f ca="1">$B$25-$B$27-856</f>
        <v>183</v>
      </c>
      <c r="E5" s="19"/>
      <c r="F5" s="84">
        <f ca="1">G5-TODAY()</f>
        <v>-30</v>
      </c>
      <c r="G5" s="85">
        <v>44646</v>
      </c>
      <c r="H5" s="87"/>
      <c r="I5" s="87"/>
      <c r="J5" s="88">
        <f t="shared" ref="J5:K5" si="1">COUNT(L5,N5,P5,R5,T5,V5,X5)</f>
        <v>0</v>
      </c>
      <c r="K5" s="100">
        <f t="shared" si="1"/>
        <v>0</v>
      </c>
      <c r="L5" s="215"/>
      <c r="M5" s="184"/>
      <c r="N5" s="185"/>
      <c r="O5" s="184"/>
      <c r="P5" s="185"/>
      <c r="Q5" s="184"/>
      <c r="R5" s="323"/>
      <c r="S5" s="322"/>
      <c r="T5" s="323"/>
      <c r="U5" s="322"/>
      <c r="V5" s="323"/>
      <c r="W5" s="322"/>
      <c r="X5" s="185"/>
      <c r="Y5" s="184"/>
      <c r="Z5" s="90">
        <f>SUM(AA5:AG5)</f>
        <v>0</v>
      </c>
      <c r="AA5" s="98"/>
      <c r="AB5" s="91"/>
      <c r="AC5" s="92"/>
      <c r="AD5" s="92"/>
      <c r="AE5" s="92"/>
      <c r="AF5" s="92"/>
      <c r="AG5" s="93"/>
      <c r="AH5" s="95"/>
      <c r="AI5" s="65"/>
      <c r="AJ5" s="65"/>
      <c r="AK5" s="65"/>
      <c r="AL5" s="65"/>
      <c r="AM5" s="65"/>
      <c r="AN5" s="94">
        <v>0</v>
      </c>
      <c r="AO5" s="94">
        <v>0</v>
      </c>
    </row>
    <row r="6" spans="1:42" ht="19.5" thickBot="1" x14ac:dyDescent="0.35">
      <c r="A6" s="18">
        <v>3</v>
      </c>
      <c r="B6" s="320"/>
      <c r="C6" s="1">
        <v>18</v>
      </c>
      <c r="D6" s="83">
        <f ca="1">84+$B$25-$B$27-872-112</f>
        <v>139</v>
      </c>
      <c r="E6" s="19"/>
      <c r="F6" s="84">
        <f ca="1">G6-TODAY()</f>
        <v>-149</v>
      </c>
      <c r="G6" s="222">
        <v>44527</v>
      </c>
      <c r="H6" s="86"/>
      <c r="I6" s="99"/>
      <c r="J6" s="88">
        <f t="shared" si="0"/>
        <v>0</v>
      </c>
      <c r="K6" s="89">
        <f t="shared" si="0"/>
        <v>0</v>
      </c>
      <c r="L6" s="215"/>
      <c r="M6" s="184"/>
      <c r="N6" s="323"/>
      <c r="O6" s="322"/>
      <c r="P6" s="185"/>
      <c r="Q6" s="184"/>
      <c r="R6" s="185"/>
      <c r="S6" s="184"/>
      <c r="T6" s="185"/>
      <c r="U6" s="184"/>
      <c r="V6" s="323"/>
      <c r="W6" s="322"/>
      <c r="X6" s="185"/>
      <c r="Y6" s="184"/>
      <c r="Z6" s="90">
        <f>SUM(AA6:AG6)</f>
        <v>0</v>
      </c>
      <c r="AA6" s="98"/>
      <c r="AB6" s="91"/>
      <c r="AC6" s="92"/>
      <c r="AD6" s="92"/>
      <c r="AE6" s="92"/>
      <c r="AF6" s="92"/>
      <c r="AG6" s="93"/>
      <c r="AH6" s="95"/>
      <c r="AI6" s="65"/>
      <c r="AJ6" s="65"/>
      <c r="AK6" s="65"/>
      <c r="AL6" s="65"/>
      <c r="AM6" s="65"/>
      <c r="AN6" s="94">
        <v>0</v>
      </c>
      <c r="AO6" s="94">
        <v>0</v>
      </c>
    </row>
    <row r="7" spans="1:42" s="244" customFormat="1" ht="7.5" customHeight="1" thickBot="1" x14ac:dyDescent="0.35">
      <c r="A7" s="223"/>
      <c r="B7" s="264"/>
      <c r="C7" s="224"/>
      <c r="D7" s="225"/>
      <c r="E7" s="226"/>
      <c r="F7" s="227"/>
      <c r="G7" s="228"/>
      <c r="H7" s="229"/>
      <c r="I7" s="230"/>
      <c r="J7" s="231"/>
      <c r="K7" s="232"/>
      <c r="L7" s="233"/>
      <c r="M7" s="234"/>
      <c r="N7" s="235"/>
      <c r="O7" s="234"/>
      <c r="P7" s="235"/>
      <c r="Q7" s="234"/>
      <c r="R7" s="235"/>
      <c r="S7" s="234"/>
      <c r="T7" s="235"/>
      <c r="U7" s="234"/>
      <c r="V7" s="235"/>
      <c r="W7" s="234"/>
      <c r="X7" s="235"/>
      <c r="Y7" s="234"/>
      <c r="Z7" s="236"/>
      <c r="AA7" s="237"/>
      <c r="AB7" s="238"/>
      <c r="AC7" s="239"/>
      <c r="AD7" s="239"/>
      <c r="AE7" s="239"/>
      <c r="AF7" s="239"/>
      <c r="AG7" s="240"/>
      <c r="AH7" s="242"/>
      <c r="AI7" s="243"/>
      <c r="AJ7" s="243"/>
      <c r="AK7" s="243"/>
      <c r="AL7" s="243"/>
      <c r="AM7" s="243"/>
      <c r="AN7" s="241"/>
      <c r="AO7" s="241"/>
    </row>
    <row r="8" spans="1:42" ht="19.5" thickBot="1" x14ac:dyDescent="0.35">
      <c r="A8" s="18">
        <v>11</v>
      </c>
      <c r="B8" s="263"/>
      <c r="C8" s="1">
        <v>17</v>
      </c>
      <c r="D8" s="83">
        <f ca="1">2+$B$25-$B$27-592-112-112</f>
        <v>225</v>
      </c>
      <c r="E8" s="19"/>
      <c r="F8" s="84">
        <f t="shared" ref="F8" ca="1" si="2">G8-TODAY()</f>
        <v>-225</v>
      </c>
      <c r="G8" s="85">
        <v>44451</v>
      </c>
      <c r="H8" s="87"/>
      <c r="I8" s="87"/>
      <c r="J8" s="88">
        <f t="shared" ref="J8:K8" si="3">COUNT(L8,N8,P8,R8,T8,V8,X8)</f>
        <v>0</v>
      </c>
      <c r="K8" s="89">
        <f t="shared" si="3"/>
        <v>0</v>
      </c>
      <c r="L8" s="215"/>
      <c r="M8" s="184"/>
      <c r="N8" s="185"/>
      <c r="O8" s="184"/>
      <c r="P8" s="185"/>
      <c r="Q8" s="184"/>
      <c r="R8" s="323"/>
      <c r="S8" s="322"/>
      <c r="T8" s="185"/>
      <c r="U8" s="184"/>
      <c r="V8" s="323"/>
      <c r="W8" s="322"/>
      <c r="X8" s="185"/>
      <c r="Y8" s="184"/>
      <c r="Z8" s="90">
        <f t="shared" ref="Z8" si="4">SUM(AA8:AG8)</f>
        <v>0</v>
      </c>
      <c r="AA8" s="98"/>
      <c r="AB8" s="91"/>
      <c r="AC8" s="92"/>
      <c r="AD8" s="92"/>
      <c r="AE8" s="92"/>
      <c r="AF8" s="92"/>
      <c r="AG8" s="93"/>
      <c r="AH8" s="95"/>
      <c r="AI8" s="65"/>
      <c r="AJ8" s="65"/>
      <c r="AK8" s="65"/>
      <c r="AL8" s="65"/>
      <c r="AM8" s="65"/>
      <c r="AN8" s="94">
        <v>0</v>
      </c>
      <c r="AO8" s="94">
        <v>0</v>
      </c>
    </row>
    <row r="9" spans="1:42" ht="19.5" thickBot="1" x14ac:dyDescent="0.35">
      <c r="A9" s="18">
        <v>14</v>
      </c>
      <c r="B9" s="263"/>
      <c r="C9" s="1">
        <v>16</v>
      </c>
      <c r="D9" s="83">
        <f ca="1">2+$B$25-$B$27-742-112</f>
        <v>187</v>
      </c>
      <c r="E9" s="19"/>
      <c r="F9" s="84">
        <f ca="1">G9-TODAY()</f>
        <v>-75</v>
      </c>
      <c r="G9" s="85">
        <v>44601</v>
      </c>
      <c r="H9" s="87"/>
      <c r="I9" s="87"/>
      <c r="J9" s="88">
        <f t="shared" ref="J9:K9" si="5">COUNT(L9,N9,P9,R9,T9,V9,X9)</f>
        <v>0</v>
      </c>
      <c r="K9" s="89">
        <f t="shared" si="5"/>
        <v>0</v>
      </c>
      <c r="L9" s="215"/>
      <c r="M9" s="184"/>
      <c r="N9" s="185"/>
      <c r="O9" s="184"/>
      <c r="P9" s="185"/>
      <c r="Q9" s="184"/>
      <c r="R9" s="185"/>
      <c r="S9" s="184"/>
      <c r="T9" s="321"/>
      <c r="U9" s="322"/>
      <c r="V9" s="323"/>
      <c r="W9" s="322"/>
      <c r="X9" s="185"/>
      <c r="Y9" s="184"/>
      <c r="Z9" s="90">
        <f t="shared" ref="Z9" si="6">SUM(AA9:AG9)</f>
        <v>0</v>
      </c>
      <c r="AA9" s="98"/>
      <c r="AB9" s="91"/>
      <c r="AC9" s="92"/>
      <c r="AD9" s="92"/>
      <c r="AE9" s="92"/>
      <c r="AF9" s="92"/>
      <c r="AG9" s="93"/>
      <c r="AH9" s="95"/>
      <c r="AI9" s="65"/>
      <c r="AJ9" s="65"/>
      <c r="AK9" s="65"/>
      <c r="AL9" s="65"/>
      <c r="AM9" s="65"/>
      <c r="AN9" s="94">
        <v>0</v>
      </c>
      <c r="AO9" s="94">
        <v>0</v>
      </c>
    </row>
    <row r="10" spans="1:42" ht="19.5" thickBot="1" x14ac:dyDescent="0.35">
      <c r="A10" s="18">
        <v>4</v>
      </c>
      <c r="B10" s="263"/>
      <c r="C10" s="1">
        <v>16</v>
      </c>
      <c r="D10" s="83">
        <f ca="1">-49+$B$25-$B$27-683-112</f>
        <v>195</v>
      </c>
      <c r="E10" s="19"/>
      <c r="F10" s="84">
        <f ca="1">G10-TODAY()</f>
        <v>-83</v>
      </c>
      <c r="G10" s="85">
        <v>44593</v>
      </c>
      <c r="H10" s="96"/>
      <c r="I10" s="87"/>
      <c r="J10" s="88">
        <f>COUNT(L10,N10,P10,R10,T10,V10,X10)</f>
        <v>0</v>
      </c>
      <c r="K10" s="89">
        <f>COUNT(M10,O10,Q10,S10,U10,W10,Y10)</f>
        <v>0</v>
      </c>
      <c r="L10" s="215"/>
      <c r="M10" s="184"/>
      <c r="N10" s="323"/>
      <c r="O10" s="322"/>
      <c r="P10" s="323"/>
      <c r="Q10" s="322"/>
      <c r="R10" s="324"/>
      <c r="S10" s="322"/>
      <c r="T10" s="185"/>
      <c r="U10" s="184"/>
      <c r="V10" s="185"/>
      <c r="W10" s="184"/>
      <c r="X10" s="185"/>
      <c r="Y10" s="184"/>
      <c r="Z10" s="90">
        <f>SUM(AA10:AG10)</f>
        <v>0</v>
      </c>
      <c r="AA10" s="98"/>
      <c r="AB10" s="91"/>
      <c r="AC10" s="92"/>
      <c r="AD10" s="92"/>
      <c r="AE10" s="92"/>
      <c r="AF10" s="92"/>
      <c r="AG10" s="93"/>
      <c r="AH10" s="95"/>
      <c r="AI10" s="65"/>
      <c r="AJ10" s="65"/>
      <c r="AK10" s="65"/>
      <c r="AL10" s="65"/>
      <c r="AM10" s="65"/>
      <c r="AN10" s="94">
        <v>0</v>
      </c>
      <c r="AO10" s="94">
        <v>0</v>
      </c>
    </row>
    <row r="11" spans="1:42" ht="19.5" thickBot="1" x14ac:dyDescent="0.35">
      <c r="A11" s="18">
        <v>12</v>
      </c>
      <c r="B11" s="263"/>
      <c r="C11" s="1">
        <v>17</v>
      </c>
      <c r="D11" s="83">
        <f ca="1">68+$B$25-$B$27-730-112-112</f>
        <v>153</v>
      </c>
      <c r="E11" s="19"/>
      <c r="F11" s="84">
        <f ca="1">G11-TODAY()</f>
        <v>-79</v>
      </c>
      <c r="G11" s="85">
        <v>44597</v>
      </c>
      <c r="H11" s="96">
        <v>4</v>
      </c>
      <c r="I11" s="87"/>
      <c r="J11" s="88">
        <f>COUNT(L11,N11,P11,R11,T11,V11,X11)</f>
        <v>0</v>
      </c>
      <c r="K11" s="89">
        <f>COUNT(M11,O11,Q11,S11,U11,W11,Y11)</f>
        <v>0</v>
      </c>
      <c r="L11" s="216"/>
      <c r="M11" s="217"/>
      <c r="N11" s="323"/>
      <c r="O11" s="184"/>
      <c r="P11" s="323"/>
      <c r="Q11" s="322"/>
      <c r="R11" s="323"/>
      <c r="S11" s="322"/>
      <c r="T11" s="323"/>
      <c r="U11" s="322"/>
      <c r="V11" s="207"/>
      <c r="W11" s="217"/>
      <c r="X11" s="207"/>
      <c r="Y11" s="217"/>
      <c r="Z11" s="90">
        <f>SUM(AA11:AG11)</f>
        <v>0</v>
      </c>
      <c r="AA11" s="91"/>
      <c r="AB11" s="91"/>
      <c r="AC11" s="92"/>
      <c r="AD11" s="92"/>
      <c r="AE11" s="92"/>
      <c r="AF11" s="92"/>
      <c r="AG11" s="93"/>
      <c r="AH11" s="95"/>
      <c r="AI11" s="65"/>
      <c r="AJ11" s="65"/>
      <c r="AK11" s="65"/>
      <c r="AL11" s="65"/>
      <c r="AM11" s="65"/>
      <c r="AN11" s="94">
        <v>0</v>
      </c>
      <c r="AO11" s="94">
        <v>0</v>
      </c>
    </row>
    <row r="12" spans="1:42" s="244" customFormat="1" ht="7.5" customHeight="1" thickBot="1" x14ac:dyDescent="0.35">
      <c r="A12" s="223"/>
      <c r="B12" s="221"/>
      <c r="C12" s="224"/>
      <c r="D12" s="225"/>
      <c r="E12" s="226"/>
      <c r="F12" s="227"/>
      <c r="G12" s="228"/>
      <c r="H12" s="229"/>
      <c r="I12" s="230"/>
      <c r="J12" s="231"/>
      <c r="K12" s="232"/>
      <c r="L12" s="233"/>
      <c r="M12" s="234"/>
      <c r="N12" s="235"/>
      <c r="O12" s="234"/>
      <c r="P12" s="235"/>
      <c r="Q12" s="234"/>
      <c r="R12" s="235"/>
      <c r="S12" s="234"/>
      <c r="T12" s="235"/>
      <c r="U12" s="234"/>
      <c r="V12" s="235"/>
      <c r="W12" s="234"/>
      <c r="X12" s="235"/>
      <c r="Y12" s="234"/>
      <c r="Z12" s="236"/>
      <c r="AA12" s="237"/>
      <c r="AB12" s="238"/>
      <c r="AC12" s="239"/>
      <c r="AD12" s="239"/>
      <c r="AE12" s="239"/>
      <c r="AF12" s="239"/>
      <c r="AG12" s="240"/>
      <c r="AH12" s="242"/>
      <c r="AI12" s="243"/>
      <c r="AJ12" s="243"/>
      <c r="AK12" s="243"/>
      <c r="AL12" s="243"/>
      <c r="AM12" s="243"/>
      <c r="AN12" s="241"/>
      <c r="AO12" s="241"/>
    </row>
    <row r="13" spans="1:42" ht="19.5" thickBot="1" x14ac:dyDescent="0.35">
      <c r="A13" s="18">
        <v>51</v>
      </c>
      <c r="B13" s="262"/>
      <c r="C13" s="1">
        <v>18</v>
      </c>
      <c r="D13" s="83">
        <f ca="1">39+$B$25-$B$27-338-112-112-78-112-112</f>
        <v>214</v>
      </c>
      <c r="E13" s="19"/>
      <c r="F13" s="84">
        <f t="shared" ref="F13:F19" ca="1" si="7">G13-TODAY()</f>
        <v>-326</v>
      </c>
      <c r="G13" s="85">
        <v>44350</v>
      </c>
      <c r="H13" s="86"/>
      <c r="I13" s="87"/>
      <c r="J13" s="88">
        <f>COUNT(L13,N13,P13,R13,T13,V13,X13)</f>
        <v>0</v>
      </c>
      <c r="K13" s="89">
        <f>COUNT(M13,O13,Q13,S13,U13,W13,Y13)</f>
        <v>0</v>
      </c>
      <c r="L13" s="215"/>
      <c r="M13" s="184"/>
      <c r="N13" s="185"/>
      <c r="O13" s="184"/>
      <c r="P13" s="185"/>
      <c r="Q13" s="184"/>
      <c r="R13" s="185"/>
      <c r="S13" s="184"/>
      <c r="T13" s="185"/>
      <c r="U13" s="184"/>
      <c r="V13" s="185"/>
      <c r="W13" s="184"/>
      <c r="X13" s="185"/>
      <c r="Y13" s="184"/>
      <c r="Z13" s="90">
        <f t="shared" ref="Z13:Z15" si="8">SUM(AA13:AG13)</f>
        <v>0</v>
      </c>
      <c r="AA13" s="91"/>
      <c r="AB13" s="91"/>
      <c r="AC13" s="92"/>
      <c r="AD13" s="92"/>
      <c r="AE13" s="92"/>
      <c r="AF13" s="92"/>
      <c r="AG13" s="93"/>
      <c r="AH13" s="95"/>
      <c r="AI13" s="65"/>
      <c r="AJ13" s="65"/>
      <c r="AK13" s="65"/>
      <c r="AL13" s="65"/>
      <c r="AM13" s="65"/>
      <c r="AN13" s="94">
        <v>0</v>
      </c>
      <c r="AO13" s="94">
        <v>0</v>
      </c>
    </row>
    <row r="14" spans="1:42" ht="19.5" thickBot="1" x14ac:dyDescent="0.35">
      <c r="A14" s="18">
        <v>60</v>
      </c>
      <c r="B14" s="262"/>
      <c r="C14" s="1">
        <v>18</v>
      </c>
      <c r="D14" s="83">
        <f ca="1">$B$25-$B$27-652-112-112</f>
        <v>163</v>
      </c>
      <c r="E14" s="19"/>
      <c r="F14" s="84">
        <f ca="1">G14-TODAY()</f>
        <v>-261</v>
      </c>
      <c r="G14" s="85">
        <v>44415</v>
      </c>
      <c r="H14" s="96"/>
      <c r="I14" s="87"/>
      <c r="J14" s="88">
        <f>COUNT(L14,N14,P14,R14,T14,V14,X14)</f>
        <v>0</v>
      </c>
      <c r="K14" s="100">
        <f>COUNT(M14,O14,Q14,S14,U14,W14,Y14)</f>
        <v>0</v>
      </c>
      <c r="L14" s="215"/>
      <c r="M14" s="184"/>
      <c r="N14" s="185"/>
      <c r="O14" s="184"/>
      <c r="P14" s="185"/>
      <c r="Q14" s="217"/>
      <c r="R14" s="185"/>
      <c r="S14" s="184"/>
      <c r="T14" s="185"/>
      <c r="U14" s="184"/>
      <c r="V14" s="185"/>
      <c r="W14" s="184"/>
      <c r="X14" s="185"/>
      <c r="Y14" s="184"/>
      <c r="Z14" s="90">
        <f>SUM(AA14:AG14)</f>
        <v>0</v>
      </c>
      <c r="AA14" s="98"/>
      <c r="AB14" s="91"/>
      <c r="AC14" s="92"/>
      <c r="AD14" s="92"/>
      <c r="AE14" s="92"/>
      <c r="AF14" s="92"/>
      <c r="AG14" s="93"/>
      <c r="AH14" s="95"/>
      <c r="AI14" s="65"/>
      <c r="AJ14" s="65"/>
      <c r="AK14" s="65"/>
      <c r="AL14" s="65"/>
      <c r="AM14" s="65"/>
      <c r="AN14" s="94">
        <v>0</v>
      </c>
      <c r="AO14" s="94">
        <v>0</v>
      </c>
    </row>
    <row r="15" spans="1:42" ht="19.5" thickBot="1" x14ac:dyDescent="0.35">
      <c r="A15" s="18">
        <v>64</v>
      </c>
      <c r="B15" s="262"/>
      <c r="C15" s="1">
        <v>18</v>
      </c>
      <c r="D15" s="83">
        <f ca="1">67+$B$25-$B$27-602-50-112-112</f>
        <v>230</v>
      </c>
      <c r="E15" s="19"/>
      <c r="F15" s="84">
        <f t="shared" ca="1" si="7"/>
        <v>-342</v>
      </c>
      <c r="G15" s="85">
        <v>44334</v>
      </c>
      <c r="H15" s="96"/>
      <c r="I15" s="87"/>
      <c r="J15" s="88">
        <f t="shared" ref="J15:K15" si="9">COUNT(L15,N15,P15,R15,T15,V15,X15)</f>
        <v>0</v>
      </c>
      <c r="K15" s="89">
        <f t="shared" si="9"/>
        <v>0</v>
      </c>
      <c r="L15" s="215"/>
      <c r="M15" s="184"/>
      <c r="N15" s="185"/>
      <c r="O15" s="184"/>
      <c r="P15" s="323"/>
      <c r="Q15" s="322"/>
      <c r="R15" s="185"/>
      <c r="S15" s="184"/>
      <c r="T15" s="321"/>
      <c r="U15" s="322"/>
      <c r="V15" s="323"/>
      <c r="W15" s="322"/>
      <c r="X15" s="185"/>
      <c r="Y15" s="184"/>
      <c r="Z15" s="90">
        <f t="shared" si="8"/>
        <v>0</v>
      </c>
      <c r="AA15" s="98"/>
      <c r="AB15" s="91"/>
      <c r="AC15" s="92"/>
      <c r="AD15" s="92"/>
      <c r="AE15" s="92"/>
      <c r="AF15" s="92"/>
      <c r="AG15" s="93"/>
      <c r="AH15" s="95"/>
      <c r="AI15" s="65"/>
      <c r="AJ15" s="65"/>
      <c r="AK15" s="65"/>
      <c r="AL15" s="65"/>
      <c r="AM15" s="65"/>
      <c r="AN15" s="94">
        <v>0</v>
      </c>
      <c r="AO15" s="94">
        <v>0</v>
      </c>
    </row>
    <row r="16" spans="1:42" ht="19.5" thickBot="1" x14ac:dyDescent="0.35">
      <c r="A16" s="18">
        <v>52</v>
      </c>
      <c r="B16" s="262"/>
      <c r="C16" s="1">
        <v>16</v>
      </c>
      <c r="D16" s="83">
        <f ca="1">-417+$B$25-$B$27-310-112</f>
        <v>200</v>
      </c>
      <c r="E16" s="19"/>
      <c r="F16" s="84">
        <f ca="1">G16-TODAY()</f>
        <v>-491</v>
      </c>
      <c r="G16" s="85">
        <v>44185</v>
      </c>
      <c r="H16" s="87"/>
      <c r="I16" s="101"/>
      <c r="J16" s="88">
        <f>COUNT(L16,N16,P16,R16,T16,V16,X16)</f>
        <v>0</v>
      </c>
      <c r="K16" s="100">
        <f>COUNT(M16,O16,Q16,S16,U16,W16,Y16)</f>
        <v>0</v>
      </c>
      <c r="L16" s="215"/>
      <c r="M16" s="184"/>
      <c r="N16" s="185"/>
      <c r="O16" s="184"/>
      <c r="P16" s="185"/>
      <c r="Q16" s="184"/>
      <c r="R16" s="323"/>
      <c r="S16" s="322"/>
      <c r="T16" s="323"/>
      <c r="U16" s="322"/>
      <c r="V16" s="185"/>
      <c r="W16" s="184"/>
      <c r="X16" s="185"/>
      <c r="Y16" s="184"/>
      <c r="Z16" s="90">
        <f t="shared" ref="Z16" si="10">SUM(AA16:AG16)</f>
        <v>0</v>
      </c>
      <c r="AA16" s="98"/>
      <c r="AB16" s="91"/>
      <c r="AC16" s="92"/>
      <c r="AD16" s="92"/>
      <c r="AE16" s="92"/>
      <c r="AF16" s="92"/>
      <c r="AG16" s="93"/>
      <c r="AH16" s="95"/>
      <c r="AI16" s="65"/>
      <c r="AJ16" s="65"/>
      <c r="AK16" s="65"/>
      <c r="AL16" s="65"/>
      <c r="AM16" s="65"/>
      <c r="AN16" s="94">
        <v>0</v>
      </c>
      <c r="AO16" s="94">
        <v>0</v>
      </c>
    </row>
    <row r="17" spans="1:41" ht="19.5" thickBot="1" x14ac:dyDescent="0.35">
      <c r="A17" s="18">
        <v>42</v>
      </c>
      <c r="B17" s="262"/>
      <c r="C17" s="1">
        <v>17</v>
      </c>
      <c r="D17" s="83">
        <f ca="1">84+$B$25-$B$27-347-112-105-49-112-112-14-112</f>
        <v>160</v>
      </c>
      <c r="E17" s="19"/>
      <c r="F17" s="84">
        <f t="shared" ref="F17" ca="1" si="11">G17-TODAY()</f>
        <v>-65</v>
      </c>
      <c r="G17" s="85">
        <v>44611</v>
      </c>
      <c r="H17" s="96">
        <v>4</v>
      </c>
      <c r="I17" s="87"/>
      <c r="J17" s="88">
        <f t="shared" ref="J17:K17" si="12">COUNT(L17,N17,P17,R17,T17,V17,X17)</f>
        <v>0</v>
      </c>
      <c r="K17" s="89">
        <f t="shared" si="12"/>
        <v>0</v>
      </c>
      <c r="L17" s="215"/>
      <c r="M17" s="184"/>
      <c r="N17" s="215"/>
      <c r="O17" s="184"/>
      <c r="P17" s="215"/>
      <c r="Q17" s="184"/>
      <c r="R17" s="215"/>
      <c r="S17" s="184"/>
      <c r="T17" s="185"/>
      <c r="U17" s="184"/>
      <c r="V17" s="185"/>
      <c r="W17" s="184"/>
      <c r="X17" s="185"/>
      <c r="Y17" s="184"/>
      <c r="Z17" s="90">
        <f t="shared" ref="Z17" si="13">SUM(AA17:AG17)</f>
        <v>0</v>
      </c>
      <c r="AA17" s="91"/>
      <c r="AB17" s="91"/>
      <c r="AC17" s="92"/>
      <c r="AD17" s="92"/>
      <c r="AE17" s="92"/>
      <c r="AF17" s="92"/>
      <c r="AG17" s="93"/>
      <c r="AH17" s="95"/>
      <c r="AI17" s="65"/>
      <c r="AJ17" s="65"/>
      <c r="AK17" s="65"/>
      <c r="AL17" s="65"/>
      <c r="AM17" s="65"/>
      <c r="AN17" s="94">
        <v>0</v>
      </c>
      <c r="AO17" s="94">
        <v>0</v>
      </c>
    </row>
    <row r="18" spans="1:41" ht="19.5" thickBot="1" x14ac:dyDescent="0.35">
      <c r="A18" s="18">
        <v>20</v>
      </c>
      <c r="B18" s="262"/>
      <c r="C18" s="1">
        <v>16</v>
      </c>
      <c r="D18" s="83">
        <f ca="1">-340+$B$25-$B$27-433-112</f>
        <v>154</v>
      </c>
      <c r="E18" s="19"/>
      <c r="F18" s="84">
        <f ca="1">G18-TODAY()</f>
        <v>-42</v>
      </c>
      <c r="G18" s="85">
        <v>44634</v>
      </c>
      <c r="H18" s="96"/>
      <c r="I18" s="87"/>
      <c r="J18" s="88">
        <f t="shared" ref="J18:K18" si="14">COUNT(L18,N18,P18,R18,T18,V18,X18)</f>
        <v>0</v>
      </c>
      <c r="K18" s="89">
        <f t="shared" si="14"/>
        <v>0</v>
      </c>
      <c r="L18" s="218"/>
      <c r="M18" s="219"/>
      <c r="N18" s="185"/>
      <c r="O18" s="184"/>
      <c r="P18" s="185"/>
      <c r="Q18" s="184"/>
      <c r="R18" s="323"/>
      <c r="S18" s="322"/>
      <c r="T18" s="185"/>
      <c r="U18" s="184"/>
      <c r="V18" s="325"/>
      <c r="W18" s="326"/>
      <c r="X18" s="220"/>
      <c r="Y18" s="219"/>
      <c r="Z18" s="90">
        <f>SUM(AA18:AG18)</f>
        <v>0</v>
      </c>
      <c r="AA18" s="98"/>
      <c r="AB18" s="91"/>
      <c r="AC18" s="92"/>
      <c r="AD18" s="92"/>
      <c r="AE18" s="92"/>
      <c r="AF18" s="92"/>
      <c r="AG18" s="93"/>
      <c r="AH18" s="95"/>
      <c r="AI18" s="65"/>
      <c r="AJ18" s="65"/>
      <c r="AK18" s="65"/>
      <c r="AL18" s="65"/>
      <c r="AM18" s="65"/>
      <c r="AN18" s="94">
        <v>0</v>
      </c>
      <c r="AO18" s="94">
        <v>0</v>
      </c>
    </row>
    <row r="19" spans="1:41" ht="19.5" thickBot="1" x14ac:dyDescent="0.35">
      <c r="A19" s="18">
        <v>74</v>
      </c>
      <c r="B19" s="262"/>
      <c r="C19" s="1">
        <v>18</v>
      </c>
      <c r="D19" s="83">
        <f ca="1">-27+$B$25-$B$27-112-112-112-112-50-98-112-112</f>
        <v>192</v>
      </c>
      <c r="E19" s="19"/>
      <c r="F19" s="84">
        <f t="shared" ca="1" si="7"/>
        <v>-304</v>
      </c>
      <c r="G19" s="85">
        <v>44372</v>
      </c>
      <c r="H19" s="87"/>
      <c r="I19" s="87"/>
      <c r="J19" s="88">
        <f t="shared" ref="J19:K19" si="15">COUNT(L19,N19,P19,R19,T19,V19,X19)</f>
        <v>0</v>
      </c>
      <c r="K19" s="100">
        <f t="shared" si="15"/>
        <v>0</v>
      </c>
      <c r="L19" s="215"/>
      <c r="M19" s="184"/>
      <c r="N19" s="185"/>
      <c r="O19" s="184"/>
      <c r="P19" s="215"/>
      <c r="Q19" s="184"/>
      <c r="R19" s="185"/>
      <c r="S19" s="184"/>
      <c r="T19" s="185"/>
      <c r="U19" s="184"/>
      <c r="V19" s="185"/>
      <c r="W19" s="184"/>
      <c r="X19" s="185"/>
      <c r="Y19" s="184"/>
      <c r="Z19" s="90">
        <f>SUM(AA19:AG19)</f>
        <v>0</v>
      </c>
      <c r="AA19" s="98"/>
      <c r="AB19" s="91"/>
      <c r="AC19" s="92"/>
      <c r="AD19" s="92"/>
      <c r="AE19" s="92"/>
      <c r="AF19" s="92"/>
      <c r="AG19" s="93"/>
      <c r="AH19" s="95"/>
      <c r="AI19" s="65"/>
      <c r="AJ19" s="65"/>
      <c r="AK19" s="65"/>
      <c r="AL19" s="65"/>
      <c r="AM19" s="65"/>
      <c r="AN19" s="94">
        <v>0</v>
      </c>
      <c r="AO19" s="94">
        <v>0</v>
      </c>
    </row>
    <row r="20" spans="1:41" ht="19.5" thickBot="1" x14ac:dyDescent="0.35">
      <c r="A20" s="18">
        <v>43</v>
      </c>
      <c r="B20" s="262"/>
      <c r="C20" s="1">
        <v>16</v>
      </c>
      <c r="D20" s="83">
        <f ca="1">-825+$B$25-$B$27</f>
        <v>214</v>
      </c>
      <c r="E20" s="19"/>
      <c r="F20" s="84">
        <f t="shared" ref="F20" ca="1" si="16">G20-TODAY()</f>
        <v>-58</v>
      </c>
      <c r="G20" s="85">
        <v>44618</v>
      </c>
      <c r="H20" s="96">
        <v>3</v>
      </c>
      <c r="I20" s="87"/>
      <c r="J20" s="88">
        <f>COUNT(L20,N20,P20,R20,T20,V20,X20)</f>
        <v>0</v>
      </c>
      <c r="K20" s="89">
        <f>COUNT(M20,O20,Q20,S20,U20,W20,Y20)</f>
        <v>0</v>
      </c>
      <c r="L20" s="215"/>
      <c r="M20" s="184"/>
      <c r="N20" s="185"/>
      <c r="O20" s="184"/>
      <c r="P20" s="185"/>
      <c r="Q20" s="184"/>
      <c r="R20" s="185"/>
      <c r="S20" s="184"/>
      <c r="T20" s="185"/>
      <c r="U20" s="184"/>
      <c r="V20" s="185"/>
      <c r="W20" s="184"/>
      <c r="X20" s="185"/>
      <c r="Y20" s="184"/>
      <c r="Z20" s="90">
        <f>SUM(AA20:AG20)</f>
        <v>0</v>
      </c>
      <c r="AA20" s="91"/>
      <c r="AB20" s="91"/>
      <c r="AC20" s="92"/>
      <c r="AD20" s="92"/>
      <c r="AE20" s="92"/>
      <c r="AF20" s="92"/>
      <c r="AG20" s="93"/>
      <c r="AH20" s="95"/>
      <c r="AI20" s="65"/>
      <c r="AJ20" s="65"/>
      <c r="AK20" s="65"/>
      <c r="AL20" s="65"/>
      <c r="AM20" s="65"/>
      <c r="AN20" s="94">
        <v>0</v>
      </c>
      <c r="AO20" s="94">
        <v>0</v>
      </c>
    </row>
    <row r="21" spans="1:41" ht="19.5" thickBot="1" x14ac:dyDescent="0.35">
      <c r="A21" s="18">
        <v>40</v>
      </c>
      <c r="B21" s="262"/>
      <c r="C21" s="1">
        <v>16</v>
      </c>
      <c r="D21" s="83">
        <f ca="1">58+$B$25-$B$27-524-112-112-11-112</f>
        <v>226</v>
      </c>
      <c r="E21" s="19"/>
      <c r="F21" s="84">
        <f ca="1">G21-TODAY()</f>
        <v>-114</v>
      </c>
      <c r="G21" s="85">
        <v>44562</v>
      </c>
      <c r="H21" s="96"/>
      <c r="I21" s="97"/>
      <c r="J21" s="88">
        <f t="shared" ref="J21" si="17">COUNT(L21,N21,P21,R21,T21,V21,X21)</f>
        <v>0</v>
      </c>
      <c r="K21" s="89">
        <f t="shared" ref="K21" si="18">COUNT(M21,O21,Q21,S21,U21,W21,Y21)</f>
        <v>0</v>
      </c>
      <c r="L21" s="215"/>
      <c r="M21" s="184"/>
      <c r="N21" s="185"/>
      <c r="O21" s="184"/>
      <c r="P21" s="185"/>
      <c r="Q21" s="184"/>
      <c r="R21" s="323"/>
      <c r="S21" s="322"/>
      <c r="T21" s="185"/>
      <c r="U21" s="184"/>
      <c r="V21" s="185"/>
      <c r="W21" s="184"/>
      <c r="X21" s="185"/>
      <c r="Y21" s="184"/>
      <c r="Z21" s="90">
        <f t="shared" ref="Z21" si="19">SUM(AA21:AG21)</f>
        <v>0</v>
      </c>
      <c r="AA21" s="98"/>
      <c r="AB21" s="91"/>
      <c r="AC21" s="92"/>
      <c r="AD21" s="92"/>
      <c r="AE21" s="92"/>
      <c r="AF21" s="92"/>
      <c r="AG21" s="93"/>
      <c r="AH21" s="95"/>
      <c r="AI21" s="65"/>
      <c r="AJ21" s="65"/>
      <c r="AK21" s="65"/>
      <c r="AL21" s="65"/>
      <c r="AM21" s="65"/>
      <c r="AN21" s="94">
        <v>0</v>
      </c>
      <c r="AO21" s="94">
        <v>0</v>
      </c>
    </row>
    <row r="22" spans="1:41" ht="19.5" thickBot="1" x14ac:dyDescent="0.35">
      <c r="A22" s="18">
        <v>71</v>
      </c>
      <c r="B22" s="262"/>
      <c r="C22" s="1">
        <v>18</v>
      </c>
      <c r="D22" s="83">
        <f ca="1">-361+$B$25-$B$27-110-150-112</f>
        <v>306</v>
      </c>
      <c r="E22" s="19"/>
      <c r="F22" s="84">
        <f ca="1">G22-TODAY()</f>
        <v>-331</v>
      </c>
      <c r="G22" s="85">
        <v>44345</v>
      </c>
      <c r="H22" s="96"/>
      <c r="I22" s="87"/>
      <c r="J22" s="88">
        <f t="shared" ref="J22:K22" si="20">COUNT(L22,N22,P22,R22,T22,V22,X22)</f>
        <v>0</v>
      </c>
      <c r="K22" s="100">
        <f t="shared" si="20"/>
        <v>0</v>
      </c>
      <c r="L22" s="215"/>
      <c r="M22" s="184"/>
      <c r="N22" s="185"/>
      <c r="O22" s="184"/>
      <c r="P22" s="185"/>
      <c r="Q22" s="184"/>
      <c r="R22" s="215"/>
      <c r="S22" s="184"/>
      <c r="T22" s="185"/>
      <c r="U22" s="184"/>
      <c r="V22" s="185"/>
      <c r="W22" s="184"/>
      <c r="X22" s="185"/>
      <c r="Y22" s="184"/>
      <c r="Z22" s="90">
        <f>SUM(AA22:AG22)</f>
        <v>0</v>
      </c>
      <c r="AA22" s="98"/>
      <c r="AB22" s="91"/>
      <c r="AC22" s="92"/>
      <c r="AD22" s="92"/>
      <c r="AE22" s="92"/>
      <c r="AF22" s="92"/>
      <c r="AG22" s="93"/>
      <c r="AH22" s="95"/>
      <c r="AI22" s="65"/>
      <c r="AJ22" s="65"/>
      <c r="AK22" s="65"/>
      <c r="AL22" s="65"/>
      <c r="AM22" s="65"/>
      <c r="AN22" s="94">
        <v>0</v>
      </c>
      <c r="AO22" s="94">
        <v>0</v>
      </c>
    </row>
    <row r="23" spans="1:41" x14ac:dyDescent="0.3">
      <c r="B23" s="1"/>
      <c r="C23" s="1"/>
      <c r="D23" s="83"/>
      <c r="E23" s="19"/>
      <c r="F23" s="1"/>
      <c r="G23" s="94"/>
      <c r="H23" s="94"/>
      <c r="I23" s="94"/>
      <c r="J23" s="1"/>
      <c r="K23" s="94"/>
      <c r="L23" s="9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0"/>
      <c r="AB23" s="94"/>
      <c r="AC23" s="94"/>
      <c r="AH23" s="94"/>
      <c r="AO23" s="94"/>
    </row>
    <row r="24" spans="1:41" x14ac:dyDescent="0.3">
      <c r="B24" s="102" t="s">
        <v>96</v>
      </c>
      <c r="C24" s="1"/>
      <c r="D24" s="1"/>
      <c r="E24" s="20"/>
      <c r="F24" s="83"/>
      <c r="G24" s="103" t="s">
        <v>97</v>
      </c>
      <c r="H24" s="94"/>
      <c r="I24" s="94"/>
      <c r="J24" s="1"/>
      <c r="K24" s="94"/>
      <c r="L24" s="9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00"/>
      <c r="AB24" s="94"/>
      <c r="AC24" s="94"/>
      <c r="AH24" s="94"/>
      <c r="AO24" s="94"/>
    </row>
    <row r="25" spans="1:41" x14ac:dyDescent="0.3">
      <c r="B25" s="104">
        <f ca="1">TODAY()</f>
        <v>44676</v>
      </c>
      <c r="C25" s="105"/>
      <c r="D25" s="1"/>
      <c r="E25" s="20"/>
      <c r="F25" s="83"/>
      <c r="G25" s="106"/>
      <c r="H25" s="94"/>
      <c r="I25" s="94"/>
      <c r="J25" s="1"/>
      <c r="K25" s="94"/>
      <c r="L25" s="94"/>
      <c r="M25" s="94"/>
      <c r="N25" s="94"/>
      <c r="O25" s="94"/>
      <c r="P25" s="94"/>
      <c r="Q25" s="1"/>
      <c r="R25" s="1"/>
      <c r="S25" s="1"/>
      <c r="T25" s="1"/>
      <c r="U25" s="1"/>
      <c r="V25" s="1"/>
      <c r="W25" s="1"/>
      <c r="X25" s="1"/>
      <c r="Y25" s="1"/>
      <c r="Z25" s="100"/>
      <c r="AB25" s="94"/>
      <c r="AC25" s="94"/>
      <c r="AH25" s="94"/>
      <c r="AO25" s="94"/>
    </row>
    <row r="26" spans="1:41" x14ac:dyDescent="0.3">
      <c r="B26" s="107">
        <f ca="1">B27-B25</f>
        <v>-1039</v>
      </c>
      <c r="C26" s="105"/>
      <c r="D26" s="1"/>
      <c r="E26" s="20"/>
      <c r="F26" s="1"/>
      <c r="G26" s="103" t="s">
        <v>92</v>
      </c>
      <c r="H26" s="94"/>
      <c r="I26" s="1"/>
      <c r="J26" s="1"/>
      <c r="K26" s="94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00"/>
      <c r="AB26" s="94"/>
      <c r="AC26" s="94"/>
      <c r="AH26" s="94"/>
      <c r="AO26" s="94"/>
    </row>
    <row r="27" spans="1:41" x14ac:dyDescent="0.3">
      <c r="B27" s="108">
        <v>43637</v>
      </c>
      <c r="C27" s="105"/>
      <c r="D27" s="1"/>
      <c r="E27" s="20"/>
      <c r="F27" s="1"/>
      <c r="G27" s="106"/>
      <c r="H27" s="94"/>
      <c r="I27" s="94"/>
      <c r="J27" s="1"/>
      <c r="K27" s="94"/>
      <c r="L27" s="94"/>
      <c r="M27" s="94"/>
      <c r="N27" s="94"/>
      <c r="O27" s="94"/>
      <c r="P27" s="94"/>
      <c r="Q27" s="1"/>
      <c r="R27" s="1"/>
      <c r="S27" s="1"/>
      <c r="T27" s="1"/>
      <c r="U27" s="1"/>
      <c r="V27" s="1"/>
      <c r="W27" s="1"/>
      <c r="X27" s="1"/>
      <c r="Y27" s="1"/>
      <c r="Z27" s="100"/>
      <c r="AB27" s="94"/>
      <c r="AC27" s="94"/>
      <c r="AH27" s="94"/>
      <c r="AO27" s="94"/>
    </row>
    <row r="28" spans="1:41" x14ac:dyDescent="0.3">
      <c r="B28" s="1"/>
      <c r="C28" s="105"/>
      <c r="D28" s="1"/>
      <c r="E28" s="20"/>
      <c r="F28" s="1"/>
      <c r="G28" s="106"/>
      <c r="H28" s="94"/>
      <c r="I28" s="94"/>
      <c r="J28" s="1"/>
      <c r="K28" s="94"/>
      <c r="L28" s="94"/>
      <c r="M28" s="94"/>
      <c r="N28" s="94"/>
      <c r="O28" s="94"/>
      <c r="P28" s="1"/>
      <c r="Q28" s="1"/>
      <c r="R28" s="1"/>
      <c r="S28" s="1"/>
      <c r="T28" s="1"/>
      <c r="U28" s="1"/>
      <c r="V28" s="1"/>
      <c r="W28" s="1"/>
      <c r="X28" s="1"/>
      <c r="Y28" s="1"/>
      <c r="Z28" s="100"/>
      <c r="AB28" s="94"/>
      <c r="AC28" s="94"/>
      <c r="AH28" s="94"/>
      <c r="AO28" s="94"/>
    </row>
  </sheetData>
  <conditionalFormatting sqref="AN12:AO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Z12">
    <cfRule type="colorScale" priority="2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2:Y12">
    <cfRule type="colorScale" priority="24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16">
      <colorScale>
        <cfvo type="min"/>
        <cfvo type="max"/>
        <color rgb="FFFFEF9C"/>
        <color rgb="FF63BE7B"/>
      </colorScale>
    </cfRule>
  </conditionalFormatting>
  <conditionalFormatting sqref="Z7">
    <cfRule type="colorScale" priority="122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A3:AG22">
    <cfRule type="colorScale" priority="2014">
      <colorScale>
        <cfvo type="min"/>
        <cfvo type="max"/>
        <color rgb="FFFFEF9C"/>
        <color rgb="FF63BE7B"/>
      </colorScale>
    </cfRule>
  </conditionalFormatting>
  <conditionalFormatting sqref="AH3:AM22">
    <cfRule type="colorScale" priority="2016">
      <colorScale>
        <cfvo type="min"/>
        <cfvo type="max"/>
        <color rgb="FFFCFCFF"/>
        <color rgb="FF63BE7B"/>
      </colorScale>
    </cfRule>
  </conditionalFormatting>
  <conditionalFormatting sqref="AN3:AO11 AN13:AO23">
    <cfRule type="colorScale" priority="2146">
      <colorScale>
        <cfvo type="min"/>
        <cfvo type="max"/>
        <color rgb="FFFCFCFF"/>
        <color rgb="FFF8696B"/>
      </colorScale>
    </cfRule>
  </conditionalFormatting>
  <conditionalFormatting sqref="L13:Y22 L3:Y11">
    <cfRule type="colorScale" priority="2149">
      <colorScale>
        <cfvo type="min"/>
        <cfvo type="max"/>
        <color rgb="FFFCFCFF"/>
        <color rgb="FFF8696B"/>
      </colorScale>
    </cfRule>
  </conditionalFormatting>
  <conditionalFormatting sqref="J13:K22 J3:K11">
    <cfRule type="colorScale" priority="2152">
      <colorScale>
        <cfvo type="min"/>
        <cfvo type="max"/>
        <color rgb="FFFFEF9C"/>
        <color rgb="FF63BE7B"/>
      </colorScale>
    </cfRule>
  </conditionalFormatting>
  <conditionalFormatting sqref="Z13:Z22 Z3:Z6 Z8:Z11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22 F3:F6 F8:F11">
    <cfRule type="dataBar" priority="2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{6B2F848E-D3FB-4D9C-BE80-D252791871BB}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F848E-D3FB-4D9C-BE80-D2527918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F13:F22 F3:F6 F8:F11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1"/>
  <sheetViews>
    <sheetView zoomScale="120" zoomScaleNormal="120" workbookViewId="0">
      <selection activeCell="E7" sqref="E7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8554687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9.5703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7.28515625" bestFit="1" customWidth="1"/>
    <col min="18" max="18" width="5.85546875" bestFit="1" customWidth="1"/>
    <col min="19" max="20" width="5.7109375" bestFit="1" customWidth="1"/>
    <col min="21" max="22" width="6.42578125" bestFit="1" customWidth="1"/>
    <col min="23" max="23" width="6.5703125" bestFit="1" customWidth="1"/>
    <col min="24" max="24" width="5.7109375" bestFit="1" customWidth="1"/>
    <col min="25" max="25" width="7.140625" bestFit="1" customWidth="1"/>
    <col min="26" max="26" width="5.85546875" bestFit="1" customWidth="1"/>
    <col min="27" max="27" width="7.140625" bestFit="1" customWidth="1"/>
  </cols>
  <sheetData>
    <row r="1" spans="1:27" x14ac:dyDescent="0.25">
      <c r="A1" s="32" t="str">
        <f>PLANTILLA!A3</f>
        <v>Dor</v>
      </c>
      <c r="B1" s="32" t="str">
        <f>PLANTILLA!B3</f>
        <v>POS</v>
      </c>
      <c r="C1" s="33" t="str">
        <f>PLANTILLA!C3</f>
        <v>Jugador</v>
      </c>
      <c r="D1" s="32" t="str">
        <f>PLANTILLA!D3</f>
        <v>Anys</v>
      </c>
      <c r="E1" s="32" t="str">
        <f>PLANTILLA!E3</f>
        <v>Dias</v>
      </c>
      <c r="F1" s="32" t="str">
        <f>PLANTILLA!F3</f>
        <v>PA</v>
      </c>
      <c r="G1" s="32" t="str">
        <f>PLANTILLA!G3</f>
        <v>Lid</v>
      </c>
      <c r="H1" s="32" t="str">
        <f>PLANTILLA!H3</f>
        <v>Exp</v>
      </c>
      <c r="I1" s="37" t="e">
        <f>PLANTILLA!#REF!</f>
        <v>#REF!</v>
      </c>
      <c r="J1" s="37" t="e">
        <f>PLANTILLA!#REF!</f>
        <v>#REF!</v>
      </c>
      <c r="K1" s="37" t="e">
        <f>PLANTILLA!#REF!</f>
        <v>#REF!</v>
      </c>
      <c r="L1" s="37" t="e">
        <f>PLANTILLA!#REF!</f>
        <v>#REF!</v>
      </c>
      <c r="M1" s="37" t="e">
        <f>PLANTILLA!#REF!</f>
        <v>#REF!</v>
      </c>
      <c r="N1" s="37" t="e">
        <f>PLANTILLA!#REF!</f>
        <v>#REF!</v>
      </c>
      <c r="O1" s="37" t="e">
        <f>PLANTILLA!#REF!</f>
        <v>#REF!</v>
      </c>
      <c r="P1" s="37" t="e">
        <f>PLANTILLA!#REF!</f>
        <v>#REF!</v>
      </c>
      <c r="Q1" s="38" t="e">
        <f>PLANTILLA!#REF!</f>
        <v>#REF!</v>
      </c>
      <c r="R1" s="38" t="e">
        <f>PLANTILLA!#REF!</f>
        <v>#REF!</v>
      </c>
      <c r="S1" s="38" t="e">
        <f>PLANTILLA!#REF!</f>
        <v>#REF!</v>
      </c>
      <c r="T1" s="38" t="e">
        <f>PLANTILLA!#REF!</f>
        <v>#REF!</v>
      </c>
      <c r="U1" s="38" t="e">
        <f>PLANTILLA!#REF!</f>
        <v>#REF!</v>
      </c>
      <c r="V1" s="38" t="e">
        <f>PLANTILLA!#REF!</f>
        <v>#REF!</v>
      </c>
      <c r="W1" s="38" t="e">
        <f>PLANTILLA!#REF!</f>
        <v>#REF!</v>
      </c>
      <c r="X1" s="38" t="e">
        <f>PLANTILLA!#REF!</f>
        <v>#REF!</v>
      </c>
      <c r="Y1" s="38" t="e">
        <f>PLANTILLA!#REF!</f>
        <v>#REF!</v>
      </c>
      <c r="Z1" s="38" t="e">
        <f>PLANTILLA!#REF!</f>
        <v>#REF!</v>
      </c>
      <c r="AA1" s="38" t="e">
        <f>PLANTILLA!#REF!</f>
        <v>#REF!</v>
      </c>
    </row>
    <row r="2" spans="1:27" x14ac:dyDescent="0.25">
      <c r="A2" t="str">
        <f>PLANTILLA!A22</f>
        <v>#9</v>
      </c>
      <c r="B2" s="41" t="str">
        <f>PLANTILLA!B22</f>
        <v>DAV</v>
      </c>
      <c r="C2" s="291" t="str">
        <f>PLANTILLA!C22</f>
        <v>Albert Millau</v>
      </c>
      <c r="D2" s="42">
        <f>PLANTILLA!D22</f>
        <v>25</v>
      </c>
      <c r="E2" s="43">
        <f ca="1">PLANTILLA!E22</f>
        <v>109</v>
      </c>
      <c r="F2" s="44">
        <f>PLANTILLA!F22</f>
        <v>0</v>
      </c>
      <c r="G2" s="45">
        <f>PLANTILLA!G22</f>
        <v>2</v>
      </c>
      <c r="H2" s="46">
        <f>PLANTILLA!H22</f>
        <v>3</v>
      </c>
      <c r="I2" s="55" t="e">
        <f>PLANTILLA!#REF!</f>
        <v>#REF!</v>
      </c>
      <c r="J2" s="56" t="e">
        <f>PLANTILLA!#REF!</f>
        <v>#REF!</v>
      </c>
      <c r="K2" s="56" t="e">
        <f>PLANTILLA!#REF!</f>
        <v>#REF!</v>
      </c>
      <c r="L2" s="56" t="e">
        <f>PLANTILLA!#REF!</f>
        <v>#REF!</v>
      </c>
      <c r="M2" s="56" t="e">
        <f>PLANTILLA!#REF!</f>
        <v>#REF!</v>
      </c>
      <c r="N2" s="56" t="e">
        <f>PLANTILLA!#REF!</f>
        <v>#REF!</v>
      </c>
      <c r="O2" s="56" t="e">
        <f>PLANTILLA!#REF!</f>
        <v>#REF!</v>
      </c>
      <c r="P2" s="56" t="e">
        <f>PLANTILLA!#REF!</f>
        <v>#REF!</v>
      </c>
      <c r="Q2" s="183" t="e">
        <f>PLANTILLA!#REF!</f>
        <v>#REF!</v>
      </c>
      <c r="R2" s="183" t="e">
        <f>PLANTILLA!#REF!</f>
        <v>#REF!</v>
      </c>
      <c r="S2" s="183" t="e">
        <f>PLANTILLA!#REF!</f>
        <v>#REF!</v>
      </c>
      <c r="T2" s="183" t="e">
        <f>PLANTILLA!#REF!</f>
        <v>#REF!</v>
      </c>
      <c r="U2" s="183" t="e">
        <f>PLANTILLA!#REF!</f>
        <v>#REF!</v>
      </c>
      <c r="V2" s="183" t="e">
        <f>PLANTILLA!#REF!</f>
        <v>#REF!</v>
      </c>
      <c r="W2" s="183" t="e">
        <f>PLANTILLA!#REF!</f>
        <v>#REF!</v>
      </c>
      <c r="X2" s="183" t="e">
        <f>PLANTILLA!#REF!</f>
        <v>#REF!</v>
      </c>
      <c r="Y2" s="183" t="e">
        <f>PLANTILLA!#REF!</f>
        <v>#REF!</v>
      </c>
      <c r="Z2" s="183" t="e">
        <f>PLANTILLA!#REF!</f>
        <v>#REF!</v>
      </c>
      <c r="AA2" s="183" t="e">
        <f>PLANTILLA!#REF!</f>
        <v>#REF!</v>
      </c>
    </row>
    <row r="3" spans="1:27" x14ac:dyDescent="0.25">
      <c r="A3" t="str">
        <f>PLANTILLA!A13</f>
        <v>#4</v>
      </c>
      <c r="B3" s="41" t="str">
        <f>PLANTILLA!B13</f>
        <v>MED</v>
      </c>
      <c r="C3" s="291" t="str">
        <f>PLANTILLA!C13</f>
        <v>Calogero Coluccio</v>
      </c>
      <c r="D3" s="42">
        <f>PLANTILLA!D13</f>
        <v>24</v>
      </c>
      <c r="E3" s="43">
        <f ca="1">PLANTILLA!E13</f>
        <v>15</v>
      </c>
      <c r="F3" s="44" t="str">
        <f>PLANTILLA!F13</f>
        <v>RAP</v>
      </c>
      <c r="G3" s="45">
        <f>PLANTILLA!G13</f>
        <v>0</v>
      </c>
      <c r="H3" s="46">
        <f>PLANTILLA!H13</f>
        <v>2</v>
      </c>
      <c r="I3" s="55" t="e">
        <f>PLANTILLA!#REF!</f>
        <v>#REF!</v>
      </c>
      <c r="J3" s="56" t="e">
        <f>PLANTILLA!#REF!</f>
        <v>#REF!</v>
      </c>
      <c r="K3" s="56" t="e">
        <f>PLANTILLA!#REF!</f>
        <v>#REF!</v>
      </c>
      <c r="L3" s="56" t="e">
        <f>PLANTILLA!#REF!</f>
        <v>#REF!</v>
      </c>
      <c r="M3" s="56" t="e">
        <f>PLANTILLA!#REF!</f>
        <v>#REF!</v>
      </c>
      <c r="N3" s="56" t="e">
        <f>PLANTILLA!#REF!</f>
        <v>#REF!</v>
      </c>
      <c r="O3" s="56" t="e">
        <f>PLANTILLA!#REF!</f>
        <v>#REF!</v>
      </c>
      <c r="P3" s="56" t="e">
        <f>PLANTILLA!#REF!</f>
        <v>#REF!</v>
      </c>
      <c r="Q3" s="183" t="e">
        <f>PLANTILLA!#REF!</f>
        <v>#REF!</v>
      </c>
      <c r="R3" s="183" t="e">
        <f>PLANTILLA!#REF!</f>
        <v>#REF!</v>
      </c>
      <c r="S3" s="183" t="e">
        <f>PLANTILLA!#REF!</f>
        <v>#REF!</v>
      </c>
      <c r="T3" s="183" t="e">
        <f>PLANTILLA!#REF!</f>
        <v>#REF!</v>
      </c>
      <c r="U3" s="183" t="e">
        <f>PLANTILLA!#REF!</f>
        <v>#REF!</v>
      </c>
      <c r="V3" s="183" t="e">
        <f>PLANTILLA!#REF!</f>
        <v>#REF!</v>
      </c>
      <c r="W3" s="183" t="e">
        <f>PLANTILLA!#REF!</f>
        <v>#REF!</v>
      </c>
      <c r="X3" s="183" t="e">
        <f>PLANTILLA!#REF!</f>
        <v>#REF!</v>
      </c>
      <c r="Y3" s="183" t="e">
        <f>PLANTILLA!#REF!</f>
        <v>#REF!</v>
      </c>
      <c r="Z3" s="183" t="e">
        <f>PLANTILLA!#REF!</f>
        <v>#REF!</v>
      </c>
      <c r="AA3" s="183" t="e">
        <f>PLANTILLA!#REF!</f>
        <v>#REF!</v>
      </c>
    </row>
    <row r="4" spans="1:27" x14ac:dyDescent="0.25">
      <c r="A4" t="str">
        <f>PLANTILLA!A12</f>
        <v>#2</v>
      </c>
      <c r="B4" s="41" t="str">
        <f>PLANTILLA!B12</f>
        <v>MED</v>
      </c>
      <c r="C4" s="291" t="str">
        <f>PLANTILLA!C12</f>
        <v>Mauro Ascariz</v>
      </c>
      <c r="D4" s="42">
        <f>PLANTILLA!D12</f>
        <v>19</v>
      </c>
      <c r="E4" s="43">
        <f ca="1">PLANTILLA!E12</f>
        <v>80</v>
      </c>
      <c r="F4" s="44">
        <f>PLANTILLA!F12</f>
        <v>0</v>
      </c>
      <c r="G4" s="45">
        <f>PLANTILLA!G12</f>
        <v>4</v>
      </c>
      <c r="H4" s="46">
        <f>PLANTILLA!H12</f>
        <v>1</v>
      </c>
      <c r="I4" s="55" t="e">
        <f>PLANTILLA!#REF!</f>
        <v>#REF!</v>
      </c>
      <c r="J4" s="56" t="e">
        <f>PLANTILLA!#REF!</f>
        <v>#REF!</v>
      </c>
      <c r="K4" s="56" t="e">
        <f>PLANTILLA!#REF!</f>
        <v>#REF!</v>
      </c>
      <c r="L4" s="56" t="e">
        <f>PLANTILLA!#REF!</f>
        <v>#REF!</v>
      </c>
      <c r="M4" s="56" t="e">
        <f>PLANTILLA!#REF!</f>
        <v>#REF!</v>
      </c>
      <c r="N4" s="56" t="e">
        <f>PLANTILLA!#REF!</f>
        <v>#REF!</v>
      </c>
      <c r="O4" s="56" t="e">
        <f>PLANTILLA!#REF!</f>
        <v>#REF!</v>
      </c>
      <c r="P4" s="56" t="e">
        <f>PLANTILLA!#REF!</f>
        <v>#REF!</v>
      </c>
      <c r="Q4" s="183" t="e">
        <f>PLANTILLA!#REF!</f>
        <v>#REF!</v>
      </c>
      <c r="R4" s="183" t="e">
        <f>PLANTILLA!#REF!</f>
        <v>#REF!</v>
      </c>
      <c r="S4" s="183" t="e">
        <f>PLANTILLA!#REF!</f>
        <v>#REF!</v>
      </c>
      <c r="T4" s="183" t="e">
        <f>PLANTILLA!#REF!</f>
        <v>#REF!</v>
      </c>
      <c r="U4" s="183" t="e">
        <f>PLANTILLA!#REF!</f>
        <v>#REF!</v>
      </c>
      <c r="V4" s="183" t="e">
        <f>PLANTILLA!#REF!</f>
        <v>#REF!</v>
      </c>
      <c r="W4" s="183" t="e">
        <f>PLANTILLA!#REF!</f>
        <v>#REF!</v>
      </c>
      <c r="X4" s="183" t="e">
        <f>PLANTILLA!#REF!</f>
        <v>#REF!</v>
      </c>
      <c r="Y4" s="183" t="e">
        <f>PLANTILLA!#REF!</f>
        <v>#REF!</v>
      </c>
      <c r="Z4" s="183" t="e">
        <f>PLANTILLA!#REF!</f>
        <v>#REF!</v>
      </c>
      <c r="AA4" s="183" t="e">
        <f>PLANTILLA!#REF!</f>
        <v>#REF!</v>
      </c>
    </row>
    <row r="5" spans="1:27" x14ac:dyDescent="0.25">
      <c r="A5" t="e">
        <f>PLANTILLA!#REF!</f>
        <v>#REF!</v>
      </c>
      <c r="B5" s="41" t="e">
        <f>PLANTILLA!#REF!</f>
        <v>#REF!</v>
      </c>
      <c r="C5" s="291" t="e">
        <f>PLANTILLA!#REF!</f>
        <v>#REF!</v>
      </c>
      <c r="D5" s="42" t="e">
        <f>PLANTILLA!#REF!</f>
        <v>#REF!</v>
      </c>
      <c r="E5" s="43" t="e">
        <f>PLANTILLA!#REF!</f>
        <v>#REF!</v>
      </c>
      <c r="F5" s="44" t="e">
        <f>PLANTILLA!#REF!</f>
        <v>#REF!</v>
      </c>
      <c r="G5" s="45" t="e">
        <f>PLANTILLA!#REF!</f>
        <v>#REF!</v>
      </c>
      <c r="H5" s="46" t="e">
        <f>PLANTILLA!#REF!</f>
        <v>#REF!</v>
      </c>
      <c r="I5" s="55" t="e">
        <f>PLANTILLA!#REF!</f>
        <v>#REF!</v>
      </c>
      <c r="J5" s="56" t="e">
        <f>PLANTILLA!#REF!</f>
        <v>#REF!</v>
      </c>
      <c r="K5" s="56" t="e">
        <f>PLANTILLA!#REF!</f>
        <v>#REF!</v>
      </c>
      <c r="L5" s="56" t="e">
        <f>PLANTILLA!#REF!</f>
        <v>#REF!</v>
      </c>
      <c r="M5" s="56" t="e">
        <f>PLANTILLA!#REF!</f>
        <v>#REF!</v>
      </c>
      <c r="N5" s="56" t="e">
        <f>PLANTILLA!#REF!</f>
        <v>#REF!</v>
      </c>
      <c r="O5" s="56" t="e">
        <f>PLANTILLA!#REF!</f>
        <v>#REF!</v>
      </c>
      <c r="P5" s="56" t="e">
        <f>PLANTILLA!#REF!</f>
        <v>#REF!</v>
      </c>
      <c r="Q5" s="183" t="e">
        <f>PLANTILLA!#REF!</f>
        <v>#REF!</v>
      </c>
      <c r="R5" s="183" t="e">
        <f>PLANTILLA!#REF!</f>
        <v>#REF!</v>
      </c>
      <c r="S5" s="183" t="e">
        <f>PLANTILLA!#REF!</f>
        <v>#REF!</v>
      </c>
      <c r="T5" s="183" t="e">
        <f>PLANTILLA!#REF!</f>
        <v>#REF!</v>
      </c>
      <c r="U5" s="183" t="e">
        <f>PLANTILLA!#REF!</f>
        <v>#REF!</v>
      </c>
      <c r="V5" s="183" t="e">
        <f>PLANTILLA!#REF!</f>
        <v>#REF!</v>
      </c>
      <c r="W5" s="183" t="e">
        <f>PLANTILLA!#REF!</f>
        <v>#REF!</v>
      </c>
      <c r="X5" s="183" t="e">
        <f>PLANTILLA!#REF!</f>
        <v>#REF!</v>
      </c>
      <c r="Y5" s="183" t="e">
        <f>PLANTILLA!#REF!</f>
        <v>#REF!</v>
      </c>
      <c r="Z5" s="183" t="e">
        <f>PLANTILLA!#REF!</f>
        <v>#REF!</v>
      </c>
      <c r="AA5" s="183" t="e">
        <f>PLANTILLA!#REF!</f>
        <v>#REF!</v>
      </c>
    </row>
    <row r="6" spans="1:27" x14ac:dyDescent="0.25">
      <c r="A6" t="str">
        <f>PLANTILLA!A14</f>
        <v>#5</v>
      </c>
      <c r="B6" s="41" t="str">
        <f>PLANTILLA!B14</f>
        <v>MED</v>
      </c>
      <c r="C6" s="291" t="str">
        <f>PLANTILLA!C14</f>
        <v>Julian Blanco</v>
      </c>
      <c r="D6" s="42">
        <f>PLANTILLA!D14</f>
        <v>24</v>
      </c>
      <c r="E6" s="43">
        <f ca="1">PLANTILLA!E14</f>
        <v>69</v>
      </c>
      <c r="F6" s="44" t="str">
        <f>PLANTILLA!F14</f>
        <v>TEC</v>
      </c>
      <c r="G6" s="45">
        <f>PLANTILLA!G14</f>
        <v>4</v>
      </c>
      <c r="H6" s="46">
        <f>PLANTILLA!H14</f>
        <v>3</v>
      </c>
      <c r="I6" s="55" t="e">
        <f>PLANTILLA!#REF!</f>
        <v>#REF!</v>
      </c>
      <c r="J6" s="56" t="e">
        <f>PLANTILLA!#REF!</f>
        <v>#REF!</v>
      </c>
      <c r="K6" s="56" t="e">
        <f>PLANTILLA!#REF!</f>
        <v>#REF!</v>
      </c>
      <c r="L6" s="56" t="e">
        <f>PLANTILLA!#REF!</f>
        <v>#REF!</v>
      </c>
      <c r="M6" s="56" t="e">
        <f>PLANTILLA!#REF!</f>
        <v>#REF!</v>
      </c>
      <c r="N6" s="56" t="e">
        <f>PLANTILLA!#REF!</f>
        <v>#REF!</v>
      </c>
      <c r="O6" s="56" t="e">
        <f>PLANTILLA!#REF!</f>
        <v>#REF!</v>
      </c>
      <c r="P6" s="56" t="e">
        <f>PLANTILLA!#REF!</f>
        <v>#REF!</v>
      </c>
      <c r="Q6" s="183" t="e">
        <f>PLANTILLA!#REF!</f>
        <v>#REF!</v>
      </c>
      <c r="R6" s="183" t="e">
        <f>PLANTILLA!#REF!</f>
        <v>#REF!</v>
      </c>
      <c r="S6" s="183" t="e">
        <f>PLANTILLA!#REF!</f>
        <v>#REF!</v>
      </c>
      <c r="T6" s="183" t="e">
        <f>PLANTILLA!#REF!</f>
        <v>#REF!</v>
      </c>
      <c r="U6" s="183" t="e">
        <f>PLANTILLA!#REF!</f>
        <v>#REF!</v>
      </c>
      <c r="V6" s="183" t="e">
        <f>PLANTILLA!#REF!</f>
        <v>#REF!</v>
      </c>
      <c r="W6" s="183" t="e">
        <f>PLANTILLA!#REF!</f>
        <v>#REF!</v>
      </c>
      <c r="X6" s="183" t="e">
        <f>PLANTILLA!#REF!</f>
        <v>#REF!</v>
      </c>
      <c r="Y6" s="183" t="e">
        <f>PLANTILLA!#REF!</f>
        <v>#REF!</v>
      </c>
      <c r="Z6" s="183" t="e">
        <f>PLANTILLA!#REF!</f>
        <v>#REF!</v>
      </c>
      <c r="AA6" s="183" t="e">
        <f>PLANTILLA!#REF!</f>
        <v>#REF!</v>
      </c>
    </row>
    <row r="7" spans="1:27" x14ac:dyDescent="0.25">
      <c r="A7" t="str">
        <f>PLANTILLA!A18</f>
        <v>#7</v>
      </c>
      <c r="B7" s="41" t="str">
        <f>PLANTILLA!B18</f>
        <v>EXT</v>
      </c>
      <c r="C7" s="291" t="str">
        <f>PLANTILLA!C18</f>
        <v>Fernan de Caranza</v>
      </c>
      <c r="D7" s="42">
        <f>PLANTILLA!D18</f>
        <v>20</v>
      </c>
      <c r="E7" s="43">
        <f ca="1">PLANTILLA!E18</f>
        <v>50</v>
      </c>
      <c r="F7" s="44" t="str">
        <f>PLANTILLA!F18</f>
        <v>POT</v>
      </c>
      <c r="G7" s="45">
        <f>PLANTILLA!G18</f>
        <v>4</v>
      </c>
      <c r="H7" s="46">
        <f>PLANTILLA!H18</f>
        <v>1</v>
      </c>
      <c r="I7" s="55" t="e">
        <f>PLANTILLA!#REF!</f>
        <v>#REF!</v>
      </c>
      <c r="J7" s="56" t="e">
        <f>PLANTILLA!#REF!</f>
        <v>#REF!</v>
      </c>
      <c r="K7" s="56" t="e">
        <f>PLANTILLA!#REF!</f>
        <v>#REF!</v>
      </c>
      <c r="L7" s="56" t="e">
        <f>PLANTILLA!#REF!</f>
        <v>#REF!</v>
      </c>
      <c r="M7" s="56" t="e">
        <f>PLANTILLA!#REF!</f>
        <v>#REF!</v>
      </c>
      <c r="N7" s="56" t="e">
        <f>PLANTILLA!#REF!</f>
        <v>#REF!</v>
      </c>
      <c r="O7" s="56" t="e">
        <f>PLANTILLA!#REF!</f>
        <v>#REF!</v>
      </c>
      <c r="P7" s="56" t="e">
        <f>PLANTILLA!#REF!</f>
        <v>#REF!</v>
      </c>
      <c r="Q7" s="183" t="e">
        <f>PLANTILLA!#REF!</f>
        <v>#REF!</v>
      </c>
      <c r="R7" s="183" t="e">
        <f>PLANTILLA!#REF!</f>
        <v>#REF!</v>
      </c>
      <c r="S7" s="183" t="e">
        <f>PLANTILLA!#REF!</f>
        <v>#REF!</v>
      </c>
      <c r="T7" s="183" t="e">
        <f>PLANTILLA!#REF!</f>
        <v>#REF!</v>
      </c>
      <c r="U7" s="183" t="e">
        <f>PLANTILLA!#REF!</f>
        <v>#REF!</v>
      </c>
      <c r="V7" s="183" t="e">
        <f>PLANTILLA!#REF!</f>
        <v>#REF!</v>
      </c>
      <c r="W7" s="183" t="e">
        <f>PLANTILLA!#REF!</f>
        <v>#REF!</v>
      </c>
      <c r="X7" s="183" t="e">
        <f>PLANTILLA!#REF!</f>
        <v>#REF!</v>
      </c>
      <c r="Y7" s="183" t="e">
        <f>PLANTILLA!#REF!</f>
        <v>#REF!</v>
      </c>
      <c r="Z7" s="183" t="e">
        <f>PLANTILLA!#REF!</f>
        <v>#REF!</v>
      </c>
      <c r="AA7" s="183" t="e">
        <f>PLANTILLA!#REF!</f>
        <v>#REF!</v>
      </c>
    </row>
    <row r="8" spans="1:27" x14ac:dyDescent="0.25">
      <c r="A8" t="str">
        <f>PLANTILLA!A20</f>
        <v>#11</v>
      </c>
      <c r="B8" s="41" t="str">
        <f>PLANTILLA!B20</f>
        <v>EXT</v>
      </c>
      <c r="C8" s="291" t="str">
        <f>PLANTILLA!C20</f>
        <v>Hemmu Ramchi</v>
      </c>
      <c r="D8" s="42">
        <f>PLANTILLA!D20</f>
        <v>22</v>
      </c>
      <c r="E8" s="43">
        <f ca="1">PLANTILLA!E20</f>
        <v>101</v>
      </c>
      <c r="F8" s="44">
        <f>PLANTILLA!F20</f>
        <v>0</v>
      </c>
      <c r="G8" s="45">
        <f>PLANTILLA!G20</f>
        <v>2</v>
      </c>
      <c r="H8" s="46">
        <f>PLANTILLA!H20</f>
        <v>2</v>
      </c>
      <c r="I8" s="55" t="e">
        <f>PLANTILLA!#REF!</f>
        <v>#REF!</v>
      </c>
      <c r="J8" s="56" t="e">
        <f>PLANTILLA!#REF!</f>
        <v>#REF!</v>
      </c>
      <c r="K8" s="56" t="e">
        <f>PLANTILLA!#REF!</f>
        <v>#REF!</v>
      </c>
      <c r="L8" s="56" t="e">
        <f>PLANTILLA!#REF!</f>
        <v>#REF!</v>
      </c>
      <c r="M8" s="56" t="e">
        <f>PLANTILLA!#REF!</f>
        <v>#REF!</v>
      </c>
      <c r="N8" s="56" t="e">
        <f>PLANTILLA!#REF!</f>
        <v>#REF!</v>
      </c>
      <c r="O8" s="56" t="e">
        <f>PLANTILLA!#REF!</f>
        <v>#REF!</v>
      </c>
      <c r="P8" s="56" t="e">
        <f>PLANTILLA!#REF!</f>
        <v>#REF!</v>
      </c>
      <c r="Q8" s="183" t="e">
        <f>PLANTILLA!#REF!</f>
        <v>#REF!</v>
      </c>
      <c r="R8" s="183" t="e">
        <f>PLANTILLA!#REF!</f>
        <v>#REF!</v>
      </c>
      <c r="S8" s="183" t="e">
        <f>PLANTILLA!#REF!</f>
        <v>#REF!</v>
      </c>
      <c r="T8" s="183" t="e">
        <f>PLANTILLA!#REF!</f>
        <v>#REF!</v>
      </c>
      <c r="U8" s="183" t="e">
        <f>PLANTILLA!#REF!</f>
        <v>#REF!</v>
      </c>
      <c r="V8" s="183" t="e">
        <f>PLANTILLA!#REF!</f>
        <v>#REF!</v>
      </c>
      <c r="W8" s="183" t="e">
        <f>PLANTILLA!#REF!</f>
        <v>#REF!</v>
      </c>
      <c r="X8" s="183" t="e">
        <f>PLANTILLA!#REF!</f>
        <v>#REF!</v>
      </c>
      <c r="Y8" s="183" t="e">
        <f>PLANTILLA!#REF!</f>
        <v>#REF!</v>
      </c>
      <c r="Z8" s="183" t="e">
        <f>PLANTILLA!#REF!</f>
        <v>#REF!</v>
      </c>
      <c r="AA8" s="183" t="e">
        <f>PLANTILLA!#REF!</f>
        <v>#REF!</v>
      </c>
    </row>
    <row r="9" spans="1:27" x14ac:dyDescent="0.25">
      <c r="A9" t="str">
        <f>PLANTILLA!A23</f>
        <v>#6</v>
      </c>
      <c r="B9" s="41" t="str">
        <f>PLANTILLA!B23</f>
        <v>DAV</v>
      </c>
      <c r="C9" s="291" t="str">
        <f>PLANTILLA!C23</f>
        <v>Pablo Carbo</v>
      </c>
      <c r="D9" s="42">
        <f>PLANTILLA!D23</f>
        <v>34</v>
      </c>
      <c r="E9" s="43">
        <f ca="1">PLANTILLA!E23</f>
        <v>8</v>
      </c>
      <c r="F9" s="44">
        <f>PLANTILLA!F23</f>
        <v>0</v>
      </c>
      <c r="G9" s="45">
        <f>PLANTILLA!G23</f>
        <v>2</v>
      </c>
      <c r="H9" s="46">
        <f>PLANTILLA!H23</f>
        <v>5</v>
      </c>
      <c r="I9" s="55" t="e">
        <f>PLANTILLA!#REF!</f>
        <v>#REF!</v>
      </c>
      <c r="J9" s="56" t="e">
        <f>PLANTILLA!#REF!</f>
        <v>#REF!</v>
      </c>
      <c r="K9" s="56" t="e">
        <f>PLANTILLA!#REF!</f>
        <v>#REF!</v>
      </c>
      <c r="L9" s="56" t="e">
        <f>PLANTILLA!#REF!</f>
        <v>#REF!</v>
      </c>
      <c r="M9" s="56" t="e">
        <f>PLANTILLA!#REF!</f>
        <v>#REF!</v>
      </c>
      <c r="N9" s="56" t="e">
        <f>PLANTILLA!#REF!</f>
        <v>#REF!</v>
      </c>
      <c r="O9" s="56" t="e">
        <f>PLANTILLA!#REF!</f>
        <v>#REF!</v>
      </c>
      <c r="P9" s="56" t="e">
        <f>PLANTILLA!#REF!</f>
        <v>#REF!</v>
      </c>
      <c r="Q9" s="183" t="e">
        <f>PLANTILLA!#REF!</f>
        <v>#REF!</v>
      </c>
      <c r="R9" s="183" t="e">
        <f>PLANTILLA!#REF!</f>
        <v>#REF!</v>
      </c>
      <c r="S9" s="183" t="e">
        <f>PLANTILLA!#REF!</f>
        <v>#REF!</v>
      </c>
      <c r="T9" s="183" t="e">
        <f>PLANTILLA!#REF!</f>
        <v>#REF!</v>
      </c>
      <c r="U9" s="183" t="e">
        <f>PLANTILLA!#REF!</f>
        <v>#REF!</v>
      </c>
      <c r="V9" s="183" t="e">
        <f>PLANTILLA!#REF!</f>
        <v>#REF!</v>
      </c>
      <c r="W9" s="183" t="e">
        <f>PLANTILLA!#REF!</f>
        <v>#REF!</v>
      </c>
      <c r="X9" s="183" t="e">
        <f>PLANTILLA!#REF!</f>
        <v>#REF!</v>
      </c>
      <c r="Y9" s="183" t="e">
        <f>PLANTILLA!#REF!</f>
        <v>#REF!</v>
      </c>
      <c r="Z9" s="183" t="e">
        <f>PLANTILLA!#REF!</f>
        <v>#REF!</v>
      </c>
      <c r="AA9" s="183" t="e">
        <f>PLANTILLA!#REF!</f>
        <v>#REF!</v>
      </c>
    </row>
    <row r="10" spans="1:27" x14ac:dyDescent="0.25">
      <c r="A10" t="e">
        <f>PLANTILLA!#REF!</f>
        <v>#REF!</v>
      </c>
      <c r="B10" s="41" t="e">
        <f>PLANTILLA!#REF!</f>
        <v>#REF!</v>
      </c>
      <c r="C10" s="291" t="e">
        <f>PLANTILLA!#REF!</f>
        <v>#REF!</v>
      </c>
      <c r="D10" s="42" t="e">
        <f>PLANTILLA!#REF!</f>
        <v>#REF!</v>
      </c>
      <c r="E10" s="43" t="e">
        <f>PLANTILLA!#REF!</f>
        <v>#REF!</v>
      </c>
      <c r="F10" s="44" t="e">
        <f>PLANTILLA!#REF!</f>
        <v>#REF!</v>
      </c>
      <c r="G10" s="45" t="e">
        <f>PLANTILLA!#REF!</f>
        <v>#REF!</v>
      </c>
      <c r="H10" s="46" t="e">
        <f>PLANTILLA!#REF!</f>
        <v>#REF!</v>
      </c>
      <c r="I10" s="55" t="e">
        <f>PLANTILLA!#REF!</f>
        <v>#REF!</v>
      </c>
      <c r="J10" s="56" t="e">
        <f>PLANTILLA!#REF!</f>
        <v>#REF!</v>
      </c>
      <c r="K10" s="56" t="e">
        <f>PLANTILLA!#REF!</f>
        <v>#REF!</v>
      </c>
      <c r="L10" s="56" t="e">
        <f>PLANTILLA!#REF!</f>
        <v>#REF!</v>
      </c>
      <c r="M10" s="56" t="e">
        <f>PLANTILLA!#REF!</f>
        <v>#REF!</v>
      </c>
      <c r="N10" s="56" t="e">
        <f>PLANTILLA!#REF!</f>
        <v>#REF!</v>
      </c>
      <c r="O10" s="56" t="e">
        <f>PLANTILLA!#REF!</f>
        <v>#REF!</v>
      </c>
      <c r="P10" s="56" t="e">
        <f>PLANTILLA!#REF!</f>
        <v>#REF!</v>
      </c>
      <c r="Q10" s="183" t="e">
        <f>PLANTILLA!#REF!</f>
        <v>#REF!</v>
      </c>
      <c r="R10" s="183" t="e">
        <f>PLANTILLA!#REF!</f>
        <v>#REF!</v>
      </c>
      <c r="S10" s="183" t="e">
        <f>PLANTILLA!#REF!</f>
        <v>#REF!</v>
      </c>
      <c r="T10" s="183" t="e">
        <f>PLANTILLA!#REF!</f>
        <v>#REF!</v>
      </c>
      <c r="U10" s="183" t="e">
        <f>PLANTILLA!#REF!</f>
        <v>#REF!</v>
      </c>
      <c r="V10" s="183" t="e">
        <f>PLANTILLA!#REF!</f>
        <v>#REF!</v>
      </c>
      <c r="W10" s="183" t="e">
        <f>PLANTILLA!#REF!</f>
        <v>#REF!</v>
      </c>
      <c r="X10" s="183" t="e">
        <f>PLANTILLA!#REF!</f>
        <v>#REF!</v>
      </c>
      <c r="Y10" s="183" t="e">
        <f>PLANTILLA!#REF!</f>
        <v>#REF!</v>
      </c>
      <c r="Z10" s="183" t="e">
        <f>PLANTILLA!#REF!</f>
        <v>#REF!</v>
      </c>
      <c r="AA10" s="183" t="e">
        <f>PLANTILLA!#REF!</f>
        <v>#REF!</v>
      </c>
    </row>
    <row r="11" spans="1:27" x14ac:dyDescent="0.25">
      <c r="A11" t="str">
        <f>PLANTILLA!A11</f>
        <v>#12</v>
      </c>
      <c r="B11" s="41" t="str">
        <f>PLANTILLA!B11</f>
        <v>MED</v>
      </c>
      <c r="C11" s="291" t="str">
        <f>PLANTILLA!C11</f>
        <v>Juan Roca</v>
      </c>
      <c r="D11" s="42">
        <f>PLANTILLA!D11</f>
        <v>26</v>
      </c>
      <c r="E11" s="43">
        <f ca="1">PLANTILLA!E11</f>
        <v>20</v>
      </c>
      <c r="F11" s="44">
        <f>PLANTILLA!F11</f>
        <v>0</v>
      </c>
      <c r="G11" s="45">
        <f>PLANTILLA!G11</f>
        <v>1</v>
      </c>
      <c r="H11" s="46">
        <f>PLANTILLA!H11</f>
        <v>2</v>
      </c>
      <c r="I11" s="55" t="e">
        <f>PLANTILLA!#REF!</f>
        <v>#REF!</v>
      </c>
      <c r="J11" s="56" t="e">
        <f>PLANTILLA!#REF!</f>
        <v>#REF!</v>
      </c>
      <c r="K11" s="56" t="e">
        <f>PLANTILLA!#REF!</f>
        <v>#REF!</v>
      </c>
      <c r="L11" s="56" t="e">
        <f>PLANTILLA!#REF!</f>
        <v>#REF!</v>
      </c>
      <c r="M11" s="56" t="e">
        <f>PLANTILLA!#REF!</f>
        <v>#REF!</v>
      </c>
      <c r="N11" s="56" t="e">
        <f>PLANTILLA!#REF!</f>
        <v>#REF!</v>
      </c>
      <c r="O11" s="56" t="e">
        <f>PLANTILLA!#REF!</f>
        <v>#REF!</v>
      </c>
      <c r="P11" s="56" t="e">
        <f>PLANTILLA!#REF!</f>
        <v>#REF!</v>
      </c>
      <c r="Q11" s="183" t="e">
        <f>PLANTILLA!#REF!</f>
        <v>#REF!</v>
      </c>
      <c r="R11" s="183" t="e">
        <f>PLANTILLA!#REF!</f>
        <v>#REF!</v>
      </c>
      <c r="S11" s="183" t="e">
        <f>PLANTILLA!#REF!</f>
        <v>#REF!</v>
      </c>
      <c r="T11" s="183" t="e">
        <f>PLANTILLA!#REF!</f>
        <v>#REF!</v>
      </c>
      <c r="U11" s="183" t="e">
        <f>PLANTILLA!#REF!</f>
        <v>#REF!</v>
      </c>
      <c r="V11" s="183" t="e">
        <f>PLANTILLA!#REF!</f>
        <v>#REF!</v>
      </c>
      <c r="W11" s="183" t="e">
        <f>PLANTILLA!#REF!</f>
        <v>#REF!</v>
      </c>
      <c r="X11" s="183" t="e">
        <f>PLANTILLA!#REF!</f>
        <v>#REF!</v>
      </c>
      <c r="Y11" s="183" t="e">
        <f>PLANTILLA!#REF!</f>
        <v>#REF!</v>
      </c>
      <c r="Z11" s="183" t="e">
        <f>PLANTILLA!#REF!</f>
        <v>#REF!</v>
      </c>
      <c r="AA11" s="183" t="e">
        <f>PLANTILLA!#REF!</f>
        <v>#REF!</v>
      </c>
    </row>
    <row r="12" spans="1:27" x14ac:dyDescent="0.25">
      <c r="A12" t="str">
        <f>PLANTILLA!A4</f>
        <v>#1</v>
      </c>
      <c r="B12" s="41" t="str">
        <f>PLANTILLA!B4</f>
        <v>POR</v>
      </c>
      <c r="C12" s="291" t="str">
        <f>PLANTILLA!C4</f>
        <v>Jordi Ricart</v>
      </c>
      <c r="D12" s="42">
        <f>PLANTILLA!D4</f>
        <v>22</v>
      </c>
      <c r="E12" s="43">
        <f ca="1">PLANTILLA!E4</f>
        <v>3</v>
      </c>
      <c r="F12" s="44">
        <f>PLANTILLA!F4</f>
        <v>0</v>
      </c>
      <c r="G12" s="45">
        <f>PLANTILLA!G4</f>
        <v>3</v>
      </c>
      <c r="H12" s="46">
        <f>PLANTILLA!H4</f>
        <v>2</v>
      </c>
      <c r="I12" s="55" t="e">
        <f>PLANTILLA!#REF!</f>
        <v>#REF!</v>
      </c>
      <c r="J12" s="56" t="e">
        <f>PLANTILLA!#REF!</f>
        <v>#REF!</v>
      </c>
      <c r="K12" s="56" t="e">
        <f>PLANTILLA!#REF!</f>
        <v>#REF!</v>
      </c>
      <c r="L12" s="56" t="e">
        <f>PLANTILLA!#REF!</f>
        <v>#REF!</v>
      </c>
      <c r="M12" s="56" t="e">
        <f>PLANTILLA!#REF!</f>
        <v>#REF!</v>
      </c>
      <c r="N12" s="56" t="e">
        <f>PLANTILLA!#REF!</f>
        <v>#REF!</v>
      </c>
      <c r="O12" s="56" t="e">
        <f>PLANTILLA!#REF!</f>
        <v>#REF!</v>
      </c>
      <c r="P12" s="56" t="e">
        <f>PLANTILLA!#REF!</f>
        <v>#REF!</v>
      </c>
      <c r="Q12" s="183" t="e">
        <f>PLANTILLA!#REF!</f>
        <v>#REF!</v>
      </c>
      <c r="R12" s="183" t="e">
        <f>PLANTILLA!#REF!</f>
        <v>#REF!</v>
      </c>
      <c r="S12" s="183" t="e">
        <f>PLANTILLA!#REF!</f>
        <v>#REF!</v>
      </c>
      <c r="T12" s="183" t="e">
        <f>PLANTILLA!#REF!</f>
        <v>#REF!</v>
      </c>
      <c r="U12" s="183" t="e">
        <f>PLANTILLA!#REF!</f>
        <v>#REF!</v>
      </c>
      <c r="V12" s="183" t="e">
        <f>PLANTILLA!#REF!</f>
        <v>#REF!</v>
      </c>
      <c r="W12" s="183" t="e">
        <f>PLANTILLA!#REF!</f>
        <v>#REF!</v>
      </c>
      <c r="X12" s="183" t="e">
        <f>PLANTILLA!#REF!</f>
        <v>#REF!</v>
      </c>
      <c r="Y12" s="183" t="e">
        <f>PLANTILLA!#REF!</f>
        <v>#REF!</v>
      </c>
      <c r="Z12" s="183" t="e">
        <f>PLANTILLA!#REF!</f>
        <v>#REF!</v>
      </c>
      <c r="AA12" s="183" t="e">
        <f>PLANTILLA!#REF!</f>
        <v>#REF!</v>
      </c>
    </row>
    <row r="13" spans="1:27" x14ac:dyDescent="0.25">
      <c r="A13" t="str">
        <f>PLANTILLA!A6</f>
        <v>#13</v>
      </c>
      <c r="B13" s="41" t="str">
        <f>PLANTILLA!B6</f>
        <v>LAT</v>
      </c>
      <c r="C13" s="293" t="str">
        <f>PLANTILLA!C6</f>
        <v>Antero Lombo</v>
      </c>
      <c r="D13" s="42">
        <f>PLANTILLA!D6</f>
        <v>31</v>
      </c>
      <c r="E13" s="43">
        <f ca="1">PLANTILLA!E6</f>
        <v>52</v>
      </c>
      <c r="F13" s="44">
        <f>PLANTILLA!F6</f>
        <v>0</v>
      </c>
      <c r="G13" s="45">
        <f>PLANTILLA!G6</f>
        <v>1</v>
      </c>
      <c r="H13" s="46">
        <f>PLANTILLA!H6</f>
        <v>5</v>
      </c>
      <c r="I13" s="55" t="e">
        <f>PLANTILLA!#REF!</f>
        <v>#REF!</v>
      </c>
      <c r="J13" s="56" t="e">
        <f>PLANTILLA!#REF!</f>
        <v>#REF!</v>
      </c>
      <c r="K13" s="56" t="e">
        <f>PLANTILLA!#REF!</f>
        <v>#REF!</v>
      </c>
      <c r="L13" s="56" t="e">
        <f>PLANTILLA!#REF!</f>
        <v>#REF!</v>
      </c>
      <c r="M13" s="56" t="e">
        <f>PLANTILLA!#REF!</f>
        <v>#REF!</v>
      </c>
      <c r="N13" s="56" t="e">
        <f>PLANTILLA!#REF!</f>
        <v>#REF!</v>
      </c>
      <c r="O13" s="56" t="e">
        <f>PLANTILLA!#REF!</f>
        <v>#REF!</v>
      </c>
      <c r="P13" s="56" t="e">
        <f>PLANTILLA!#REF!</f>
        <v>#REF!</v>
      </c>
      <c r="Q13" s="183" t="e">
        <f>PLANTILLA!#REF!</f>
        <v>#REF!</v>
      </c>
      <c r="R13" s="183" t="e">
        <f>PLANTILLA!#REF!</f>
        <v>#REF!</v>
      </c>
      <c r="S13" s="183" t="e">
        <f>PLANTILLA!#REF!</f>
        <v>#REF!</v>
      </c>
      <c r="T13" s="183" t="e">
        <f>PLANTILLA!#REF!</f>
        <v>#REF!</v>
      </c>
      <c r="U13" s="183" t="e">
        <f>PLANTILLA!#REF!</f>
        <v>#REF!</v>
      </c>
      <c r="V13" s="183" t="e">
        <f>PLANTILLA!#REF!</f>
        <v>#REF!</v>
      </c>
      <c r="W13" s="183" t="e">
        <f>PLANTILLA!#REF!</f>
        <v>#REF!</v>
      </c>
      <c r="X13" s="183" t="e">
        <f>PLANTILLA!#REF!</f>
        <v>#REF!</v>
      </c>
      <c r="Y13" s="183" t="e">
        <f>PLANTILLA!#REF!</f>
        <v>#REF!</v>
      </c>
      <c r="Z13" s="183" t="e">
        <f>PLANTILLA!#REF!</f>
        <v>#REF!</v>
      </c>
      <c r="AA13" s="183" t="e">
        <f>PLANTILLA!#REF!</f>
        <v>#REF!</v>
      </c>
    </row>
    <row r="14" spans="1:27" x14ac:dyDescent="0.25">
      <c r="A14" t="e">
        <f>PLANTILLA!#REF!</f>
        <v>#REF!</v>
      </c>
      <c r="B14" s="41" t="e">
        <f>PLANTILLA!#REF!</f>
        <v>#REF!</v>
      </c>
      <c r="C14" s="293" t="e">
        <f>PLANTILLA!#REF!</f>
        <v>#REF!</v>
      </c>
      <c r="D14" s="42" t="e">
        <f>PLANTILLA!#REF!</f>
        <v>#REF!</v>
      </c>
      <c r="E14" s="43" t="e">
        <f>PLANTILLA!#REF!</f>
        <v>#REF!</v>
      </c>
      <c r="F14" s="44" t="e">
        <f>PLANTILLA!#REF!</f>
        <v>#REF!</v>
      </c>
      <c r="G14" s="45" t="e">
        <f>PLANTILLA!#REF!</f>
        <v>#REF!</v>
      </c>
      <c r="H14" s="46" t="e">
        <f>PLANTILLA!#REF!</f>
        <v>#REF!</v>
      </c>
      <c r="I14" s="55" t="e">
        <f>PLANTILLA!#REF!</f>
        <v>#REF!</v>
      </c>
      <c r="J14" s="56" t="e">
        <f>PLANTILLA!#REF!</f>
        <v>#REF!</v>
      </c>
      <c r="K14" s="56" t="e">
        <f>PLANTILLA!#REF!</f>
        <v>#REF!</v>
      </c>
      <c r="L14" s="56" t="e">
        <f>PLANTILLA!#REF!</f>
        <v>#REF!</v>
      </c>
      <c r="M14" s="56" t="e">
        <f>PLANTILLA!#REF!</f>
        <v>#REF!</v>
      </c>
      <c r="N14" s="56" t="e">
        <f>PLANTILLA!#REF!</f>
        <v>#REF!</v>
      </c>
      <c r="O14" s="56" t="e">
        <f>PLANTILLA!#REF!</f>
        <v>#REF!</v>
      </c>
      <c r="P14" s="56" t="e">
        <f>PLANTILLA!#REF!</f>
        <v>#REF!</v>
      </c>
      <c r="Q14" s="183" t="e">
        <f>PLANTILLA!#REF!</f>
        <v>#REF!</v>
      </c>
      <c r="R14" s="183" t="e">
        <f>PLANTILLA!#REF!</f>
        <v>#REF!</v>
      </c>
      <c r="S14" s="183" t="e">
        <f>PLANTILLA!#REF!</f>
        <v>#REF!</v>
      </c>
      <c r="T14" s="183" t="e">
        <f>PLANTILLA!#REF!</f>
        <v>#REF!</v>
      </c>
      <c r="U14" s="183" t="e">
        <f>PLANTILLA!#REF!</f>
        <v>#REF!</v>
      </c>
      <c r="V14" s="183" t="e">
        <f>PLANTILLA!#REF!</f>
        <v>#REF!</v>
      </c>
      <c r="W14" s="183" t="e">
        <f>PLANTILLA!#REF!</f>
        <v>#REF!</v>
      </c>
      <c r="X14" s="183" t="e">
        <f>PLANTILLA!#REF!</f>
        <v>#REF!</v>
      </c>
      <c r="Y14" s="183" t="e">
        <f>PLANTILLA!#REF!</f>
        <v>#REF!</v>
      </c>
      <c r="Z14" s="183" t="e">
        <f>PLANTILLA!#REF!</f>
        <v>#REF!</v>
      </c>
      <c r="AA14" s="183" t="e">
        <f>PLANTILLA!#REF!</f>
        <v>#REF!</v>
      </c>
    </row>
    <row r="15" spans="1:27" x14ac:dyDescent="0.25">
      <c r="A15" t="str">
        <f>PLANTILLA!A9</f>
        <v>#3</v>
      </c>
      <c r="B15" s="41" t="str">
        <f>PLANTILLA!B9</f>
        <v>CEN</v>
      </c>
      <c r="C15" s="293" t="str">
        <f>PLANTILLA!C9</f>
        <v>Juan Carlos Morata</v>
      </c>
      <c r="D15" s="42">
        <f>PLANTILLA!D9</f>
        <v>18</v>
      </c>
      <c r="E15" s="43">
        <f ca="1">PLANTILLA!E9</f>
        <v>87</v>
      </c>
      <c r="F15" s="44" t="str">
        <f>PLANTILLA!F9</f>
        <v>CAB</v>
      </c>
      <c r="G15" s="45">
        <f>PLANTILLA!G9</f>
        <v>2</v>
      </c>
      <c r="H15" s="46">
        <f>PLANTILLA!H9</f>
        <v>1</v>
      </c>
      <c r="I15" s="55" t="e">
        <f>PLANTILLA!#REF!</f>
        <v>#REF!</v>
      </c>
      <c r="J15" s="56" t="e">
        <f>PLANTILLA!#REF!</f>
        <v>#REF!</v>
      </c>
      <c r="K15" s="56" t="e">
        <f>PLANTILLA!#REF!</f>
        <v>#REF!</v>
      </c>
      <c r="L15" s="56" t="e">
        <f>PLANTILLA!#REF!</f>
        <v>#REF!</v>
      </c>
      <c r="M15" s="56" t="e">
        <f>PLANTILLA!#REF!</f>
        <v>#REF!</v>
      </c>
      <c r="N15" s="56" t="e">
        <f>PLANTILLA!#REF!</f>
        <v>#REF!</v>
      </c>
      <c r="O15" s="56" t="e">
        <f>PLANTILLA!#REF!</f>
        <v>#REF!</v>
      </c>
      <c r="P15" s="56" t="e">
        <f>PLANTILLA!#REF!</f>
        <v>#REF!</v>
      </c>
      <c r="Q15" s="183" t="e">
        <f>PLANTILLA!#REF!</f>
        <v>#REF!</v>
      </c>
      <c r="R15" s="183" t="e">
        <f>PLANTILLA!#REF!</f>
        <v>#REF!</v>
      </c>
      <c r="S15" s="183" t="e">
        <f>PLANTILLA!#REF!</f>
        <v>#REF!</v>
      </c>
      <c r="T15" s="183" t="e">
        <f>PLANTILLA!#REF!</f>
        <v>#REF!</v>
      </c>
      <c r="U15" s="183" t="e">
        <f>PLANTILLA!#REF!</f>
        <v>#REF!</v>
      </c>
      <c r="V15" s="183" t="e">
        <f>PLANTILLA!#REF!</f>
        <v>#REF!</v>
      </c>
      <c r="W15" s="183" t="e">
        <f>PLANTILLA!#REF!</f>
        <v>#REF!</v>
      </c>
      <c r="X15" s="183" t="e">
        <f>PLANTILLA!#REF!</f>
        <v>#REF!</v>
      </c>
      <c r="Y15" s="183" t="e">
        <f>PLANTILLA!#REF!</f>
        <v>#REF!</v>
      </c>
      <c r="Z15" s="183" t="e">
        <f>PLANTILLA!#REF!</f>
        <v>#REF!</v>
      </c>
      <c r="AA15" s="183" t="e">
        <f>PLANTILLA!#REF!</f>
        <v>#REF!</v>
      </c>
    </row>
    <row r="16" spans="1:27" x14ac:dyDescent="0.25">
      <c r="A16" t="str">
        <f>PLANTILLA!A21</f>
        <v>#15</v>
      </c>
      <c r="B16" s="41" t="str">
        <f>PLANTILLA!B21</f>
        <v>DAV</v>
      </c>
      <c r="C16" s="293" t="str">
        <f>PLANTILLA!C21</f>
        <v>Marc Costa</v>
      </c>
      <c r="D16" s="42">
        <f>PLANTILLA!D21</f>
        <v>19</v>
      </c>
      <c r="E16" s="43">
        <f ca="1">PLANTILLA!E21</f>
        <v>16</v>
      </c>
      <c r="F16" s="44">
        <f>PLANTILLA!F21</f>
        <v>0</v>
      </c>
      <c r="G16" s="45">
        <f>PLANTILLA!G21</f>
        <v>3</v>
      </c>
      <c r="H16" s="46">
        <f>PLANTILLA!H21</f>
        <v>1</v>
      </c>
      <c r="I16" s="55" t="e">
        <f>PLANTILLA!#REF!</f>
        <v>#REF!</v>
      </c>
      <c r="J16" s="56" t="e">
        <f>PLANTILLA!#REF!</f>
        <v>#REF!</v>
      </c>
      <c r="K16" s="56" t="e">
        <f>PLANTILLA!#REF!</f>
        <v>#REF!</v>
      </c>
      <c r="L16" s="56" t="e">
        <f>PLANTILLA!#REF!</f>
        <v>#REF!</v>
      </c>
      <c r="M16" s="56" t="e">
        <f>PLANTILLA!#REF!</f>
        <v>#REF!</v>
      </c>
      <c r="N16" s="56" t="e">
        <f>PLANTILLA!#REF!</f>
        <v>#REF!</v>
      </c>
      <c r="O16" s="56" t="e">
        <f>PLANTILLA!#REF!</f>
        <v>#REF!</v>
      </c>
      <c r="P16" s="56" t="e">
        <f>PLANTILLA!#REF!</f>
        <v>#REF!</v>
      </c>
      <c r="Q16" s="183" t="e">
        <f>PLANTILLA!#REF!</f>
        <v>#REF!</v>
      </c>
      <c r="R16" s="183" t="e">
        <f>PLANTILLA!#REF!</f>
        <v>#REF!</v>
      </c>
      <c r="S16" s="183" t="e">
        <f>PLANTILLA!#REF!</f>
        <v>#REF!</v>
      </c>
      <c r="T16" s="183" t="e">
        <f>PLANTILLA!#REF!</f>
        <v>#REF!</v>
      </c>
      <c r="U16" s="183" t="e">
        <f>PLANTILLA!#REF!</f>
        <v>#REF!</v>
      </c>
      <c r="V16" s="183" t="e">
        <f>PLANTILLA!#REF!</f>
        <v>#REF!</v>
      </c>
      <c r="W16" s="183" t="e">
        <f>PLANTILLA!#REF!</f>
        <v>#REF!</v>
      </c>
      <c r="X16" s="183" t="e">
        <f>PLANTILLA!#REF!</f>
        <v>#REF!</v>
      </c>
      <c r="Y16" s="183" t="e">
        <f>PLANTILLA!#REF!</f>
        <v>#REF!</v>
      </c>
      <c r="Z16" s="183" t="e">
        <f>PLANTILLA!#REF!</f>
        <v>#REF!</v>
      </c>
      <c r="AA16" s="183" t="e">
        <f>PLANTILLA!#REF!</f>
        <v>#REF!</v>
      </c>
    </row>
    <row r="17" spans="1:27" x14ac:dyDescent="0.25">
      <c r="A17" t="e">
        <f>PLANTILLA!#REF!</f>
        <v>#REF!</v>
      </c>
      <c r="B17" s="41" t="e">
        <f>PLANTILLA!#REF!</f>
        <v>#REF!</v>
      </c>
      <c r="C17" s="292" t="e">
        <f>PLANTILLA!#REF!</f>
        <v>#REF!</v>
      </c>
      <c r="D17" s="42" t="e">
        <f>PLANTILLA!#REF!</f>
        <v>#REF!</v>
      </c>
      <c r="E17" s="43" t="e">
        <f>PLANTILLA!#REF!</f>
        <v>#REF!</v>
      </c>
      <c r="F17" s="44" t="e">
        <f>PLANTILLA!#REF!</f>
        <v>#REF!</v>
      </c>
      <c r="G17" s="45" t="e">
        <f>PLANTILLA!#REF!</f>
        <v>#REF!</v>
      </c>
      <c r="H17" s="46" t="e">
        <f>PLANTILLA!#REF!</f>
        <v>#REF!</v>
      </c>
      <c r="I17" s="55" t="e">
        <f>PLANTILLA!#REF!</f>
        <v>#REF!</v>
      </c>
      <c r="J17" s="56" t="e">
        <f>PLANTILLA!#REF!</f>
        <v>#REF!</v>
      </c>
      <c r="K17" s="56" t="e">
        <f>PLANTILLA!#REF!</f>
        <v>#REF!</v>
      </c>
      <c r="L17" s="56" t="e">
        <f>PLANTILLA!#REF!</f>
        <v>#REF!</v>
      </c>
      <c r="M17" s="56" t="e">
        <f>PLANTILLA!#REF!</f>
        <v>#REF!</v>
      </c>
      <c r="N17" s="56" t="e">
        <f>PLANTILLA!#REF!</f>
        <v>#REF!</v>
      </c>
      <c r="O17" s="56" t="e">
        <f>PLANTILLA!#REF!</f>
        <v>#REF!</v>
      </c>
      <c r="P17" s="56" t="e">
        <f>PLANTILLA!#REF!</f>
        <v>#REF!</v>
      </c>
      <c r="Q17" s="183" t="e">
        <f>PLANTILLA!#REF!</f>
        <v>#REF!</v>
      </c>
      <c r="R17" s="183" t="e">
        <f>PLANTILLA!#REF!</f>
        <v>#REF!</v>
      </c>
      <c r="S17" s="183" t="e">
        <f>PLANTILLA!#REF!</f>
        <v>#REF!</v>
      </c>
      <c r="T17" s="183" t="e">
        <f>PLANTILLA!#REF!</f>
        <v>#REF!</v>
      </c>
      <c r="U17" s="183" t="e">
        <f>PLANTILLA!#REF!</f>
        <v>#REF!</v>
      </c>
      <c r="V17" s="183" t="e">
        <f>PLANTILLA!#REF!</f>
        <v>#REF!</v>
      </c>
      <c r="W17" s="183" t="e">
        <f>PLANTILLA!#REF!</f>
        <v>#REF!</v>
      </c>
      <c r="X17" s="183" t="e">
        <f>PLANTILLA!#REF!</f>
        <v>#REF!</v>
      </c>
      <c r="Y17" s="183" t="e">
        <f>PLANTILLA!#REF!</f>
        <v>#REF!</v>
      </c>
      <c r="Z17" s="183" t="e">
        <f>PLANTILLA!#REF!</f>
        <v>#REF!</v>
      </c>
      <c r="AA17" s="183" t="e">
        <f>PLANTILLA!#REF!</f>
        <v>#REF!</v>
      </c>
    </row>
    <row r="18" spans="1:27" x14ac:dyDescent="0.25">
      <c r="A18" t="e">
        <f>PLANTILLA!#REF!</f>
        <v>#REF!</v>
      </c>
      <c r="B18" s="41" t="e">
        <f>PLANTILLA!#REF!</f>
        <v>#REF!</v>
      </c>
      <c r="C18" s="292" t="e">
        <f>PLANTILLA!#REF!</f>
        <v>#REF!</v>
      </c>
      <c r="D18" s="42" t="e">
        <f>PLANTILLA!#REF!</f>
        <v>#REF!</v>
      </c>
      <c r="E18" s="43" t="e">
        <f>PLANTILLA!#REF!</f>
        <v>#REF!</v>
      </c>
      <c r="F18" s="44" t="e">
        <f>PLANTILLA!#REF!</f>
        <v>#REF!</v>
      </c>
      <c r="G18" s="45" t="e">
        <f>PLANTILLA!#REF!</f>
        <v>#REF!</v>
      </c>
      <c r="H18" s="46" t="e">
        <f>PLANTILLA!#REF!</f>
        <v>#REF!</v>
      </c>
      <c r="I18" s="55" t="e">
        <f>PLANTILLA!#REF!</f>
        <v>#REF!</v>
      </c>
      <c r="J18" s="56" t="e">
        <f>PLANTILLA!#REF!</f>
        <v>#REF!</v>
      </c>
      <c r="K18" s="56" t="e">
        <f>PLANTILLA!#REF!</f>
        <v>#REF!</v>
      </c>
      <c r="L18" s="56" t="e">
        <f>PLANTILLA!#REF!</f>
        <v>#REF!</v>
      </c>
      <c r="M18" s="56" t="e">
        <f>PLANTILLA!#REF!</f>
        <v>#REF!</v>
      </c>
      <c r="N18" s="56" t="e">
        <f>PLANTILLA!#REF!</f>
        <v>#REF!</v>
      </c>
      <c r="O18" s="56" t="e">
        <f>PLANTILLA!#REF!</f>
        <v>#REF!</v>
      </c>
      <c r="P18" s="56" t="e">
        <f>PLANTILLA!#REF!</f>
        <v>#REF!</v>
      </c>
      <c r="Q18" s="183" t="e">
        <f>PLANTILLA!#REF!</f>
        <v>#REF!</v>
      </c>
      <c r="R18" s="183" t="e">
        <f>PLANTILLA!#REF!</f>
        <v>#REF!</v>
      </c>
      <c r="S18" s="183" t="e">
        <f>PLANTILLA!#REF!</f>
        <v>#REF!</v>
      </c>
      <c r="T18" s="183" t="e">
        <f>PLANTILLA!#REF!</f>
        <v>#REF!</v>
      </c>
      <c r="U18" s="183" t="e">
        <f>PLANTILLA!#REF!</f>
        <v>#REF!</v>
      </c>
      <c r="V18" s="183" t="e">
        <f>PLANTILLA!#REF!</f>
        <v>#REF!</v>
      </c>
      <c r="W18" s="183" t="e">
        <f>PLANTILLA!#REF!</f>
        <v>#REF!</v>
      </c>
      <c r="X18" s="183" t="e">
        <f>PLANTILLA!#REF!</f>
        <v>#REF!</v>
      </c>
      <c r="Y18" s="183" t="e">
        <f>PLANTILLA!#REF!</f>
        <v>#REF!</v>
      </c>
      <c r="Z18" s="183" t="e">
        <f>PLANTILLA!#REF!</f>
        <v>#REF!</v>
      </c>
      <c r="AA18" s="183" t="e">
        <f>PLANTILLA!#REF!</f>
        <v>#REF!</v>
      </c>
    </row>
    <row r="19" spans="1:27" x14ac:dyDescent="0.25">
      <c r="A19" t="e">
        <f>PLANTILLA!#REF!</f>
        <v>#REF!</v>
      </c>
      <c r="B19" s="41" t="e">
        <f>PLANTILLA!#REF!</f>
        <v>#REF!</v>
      </c>
      <c r="C19" s="293" t="e">
        <f>PLANTILLA!#REF!</f>
        <v>#REF!</v>
      </c>
      <c r="D19" s="42" t="e">
        <f>PLANTILLA!#REF!</f>
        <v>#REF!</v>
      </c>
      <c r="E19" s="43" t="e">
        <f>PLANTILLA!#REF!</f>
        <v>#REF!</v>
      </c>
      <c r="F19" s="44" t="e">
        <f>PLANTILLA!#REF!</f>
        <v>#REF!</v>
      </c>
      <c r="G19" s="45" t="e">
        <f>PLANTILLA!#REF!</f>
        <v>#REF!</v>
      </c>
      <c r="H19" s="46" t="e">
        <f>PLANTILLA!#REF!</f>
        <v>#REF!</v>
      </c>
      <c r="I19" s="55" t="e">
        <f>PLANTILLA!#REF!</f>
        <v>#REF!</v>
      </c>
      <c r="J19" s="56" t="e">
        <f>PLANTILLA!#REF!</f>
        <v>#REF!</v>
      </c>
      <c r="K19" s="56" t="e">
        <f>PLANTILLA!#REF!</f>
        <v>#REF!</v>
      </c>
      <c r="L19" s="56" t="e">
        <f>PLANTILLA!#REF!</f>
        <v>#REF!</v>
      </c>
      <c r="M19" s="56" t="e">
        <f>PLANTILLA!#REF!</f>
        <v>#REF!</v>
      </c>
      <c r="N19" s="56" t="e">
        <f>PLANTILLA!#REF!</f>
        <v>#REF!</v>
      </c>
      <c r="O19" s="56" t="e">
        <f>PLANTILLA!#REF!</f>
        <v>#REF!</v>
      </c>
      <c r="P19" s="56" t="e">
        <f>PLANTILLA!#REF!</f>
        <v>#REF!</v>
      </c>
      <c r="Q19" s="183" t="e">
        <f>PLANTILLA!#REF!</f>
        <v>#REF!</v>
      </c>
      <c r="R19" s="183" t="e">
        <f>PLANTILLA!#REF!</f>
        <v>#REF!</v>
      </c>
      <c r="S19" s="183" t="e">
        <f>PLANTILLA!#REF!</f>
        <v>#REF!</v>
      </c>
      <c r="T19" s="183" t="e">
        <f>PLANTILLA!#REF!</f>
        <v>#REF!</v>
      </c>
      <c r="U19" s="183" t="e">
        <f>PLANTILLA!#REF!</f>
        <v>#REF!</v>
      </c>
      <c r="V19" s="183" t="e">
        <f>PLANTILLA!#REF!</f>
        <v>#REF!</v>
      </c>
      <c r="W19" s="183" t="e">
        <f>PLANTILLA!#REF!</f>
        <v>#REF!</v>
      </c>
      <c r="X19" s="183" t="e">
        <f>PLANTILLA!#REF!</f>
        <v>#REF!</v>
      </c>
      <c r="Y19" s="183" t="e">
        <f>PLANTILLA!#REF!</f>
        <v>#REF!</v>
      </c>
      <c r="Z19" s="183" t="e">
        <f>PLANTILLA!#REF!</f>
        <v>#REF!</v>
      </c>
      <c r="AA19" s="183" t="e">
        <f>PLANTILLA!#REF!</f>
        <v>#REF!</v>
      </c>
    </row>
    <row r="20" spans="1:27" x14ac:dyDescent="0.25">
      <c r="A20" t="str">
        <f>PLANTILLA!A8</f>
        <v>#18</v>
      </c>
      <c r="B20" s="41" t="str">
        <f>PLANTILLA!B8</f>
        <v>CEN</v>
      </c>
      <c r="C20" s="292" t="str">
        <f>PLANTILLA!C8</f>
        <v>Marcelino Velunza</v>
      </c>
      <c r="D20" s="42">
        <f>PLANTILLA!D8</f>
        <v>30</v>
      </c>
      <c r="E20" s="43">
        <f ca="1">PLANTILLA!E8</f>
        <v>60</v>
      </c>
      <c r="F20" s="44" t="str">
        <f>PLANTILLA!F8</f>
        <v>RAP</v>
      </c>
      <c r="G20" s="45">
        <f>PLANTILLA!G8</f>
        <v>0</v>
      </c>
      <c r="H20" s="46">
        <f>PLANTILLA!H8</f>
        <v>4</v>
      </c>
      <c r="I20" s="55" t="e">
        <f>PLANTILLA!#REF!</f>
        <v>#REF!</v>
      </c>
      <c r="J20" s="56" t="e">
        <f>PLANTILLA!#REF!</f>
        <v>#REF!</v>
      </c>
      <c r="K20" s="56" t="e">
        <f>PLANTILLA!#REF!</f>
        <v>#REF!</v>
      </c>
      <c r="L20" s="56" t="e">
        <f>PLANTILLA!#REF!</f>
        <v>#REF!</v>
      </c>
      <c r="M20" s="56" t="e">
        <f>PLANTILLA!#REF!</f>
        <v>#REF!</v>
      </c>
      <c r="N20" s="56" t="e">
        <f>PLANTILLA!#REF!</f>
        <v>#REF!</v>
      </c>
      <c r="O20" s="56" t="e">
        <f>PLANTILLA!#REF!</f>
        <v>#REF!</v>
      </c>
      <c r="P20" s="56" t="e">
        <f>PLANTILLA!#REF!</f>
        <v>#REF!</v>
      </c>
      <c r="Q20" s="183" t="e">
        <f>PLANTILLA!#REF!</f>
        <v>#REF!</v>
      </c>
      <c r="R20" s="183" t="e">
        <f>PLANTILLA!#REF!</f>
        <v>#REF!</v>
      </c>
      <c r="S20" s="183" t="e">
        <f>PLANTILLA!#REF!</f>
        <v>#REF!</v>
      </c>
      <c r="T20" s="183" t="e">
        <f>PLANTILLA!#REF!</f>
        <v>#REF!</v>
      </c>
      <c r="U20" s="183" t="e">
        <f>PLANTILLA!#REF!</f>
        <v>#REF!</v>
      </c>
      <c r="V20" s="183" t="e">
        <f>PLANTILLA!#REF!</f>
        <v>#REF!</v>
      </c>
      <c r="W20" s="183" t="e">
        <f>PLANTILLA!#REF!</f>
        <v>#REF!</v>
      </c>
      <c r="X20" s="183" t="e">
        <f>PLANTILLA!#REF!</f>
        <v>#REF!</v>
      </c>
      <c r="Y20" s="183" t="e">
        <f>PLANTILLA!#REF!</f>
        <v>#REF!</v>
      </c>
      <c r="Z20" s="183" t="e">
        <f>PLANTILLA!#REF!</f>
        <v>#REF!</v>
      </c>
      <c r="AA20" s="183" t="e">
        <f>PLANTILLA!#REF!</f>
        <v>#REF!</v>
      </c>
    </row>
    <row r="21" spans="1:27" x14ac:dyDescent="0.25">
      <c r="A21" t="str">
        <f>PLANTILLA!A7</f>
        <v>#21</v>
      </c>
      <c r="B21" s="41" t="str">
        <f>PLANTILLA!B7</f>
        <v>LAT</v>
      </c>
      <c r="C21" s="292" t="str">
        <f>PLANTILLA!C7</f>
        <v>Loris Puppa</v>
      </c>
      <c r="D21" s="42">
        <f>PLANTILLA!D7</f>
        <v>27</v>
      </c>
      <c r="E21" s="43">
        <f ca="1">PLANTILLA!E7</f>
        <v>5</v>
      </c>
      <c r="F21" s="44">
        <f>PLANTILLA!F7</f>
        <v>0</v>
      </c>
      <c r="G21" s="45">
        <f>PLANTILLA!G7</f>
        <v>0</v>
      </c>
      <c r="H21" s="46">
        <f>PLANTILLA!H7</f>
        <v>3</v>
      </c>
      <c r="I21" s="55" t="e">
        <f>PLANTILLA!#REF!</f>
        <v>#REF!</v>
      </c>
      <c r="J21" s="56" t="e">
        <f>PLANTILLA!#REF!</f>
        <v>#REF!</v>
      </c>
      <c r="K21" s="56" t="e">
        <f>PLANTILLA!#REF!</f>
        <v>#REF!</v>
      </c>
      <c r="L21" s="56" t="e">
        <f>PLANTILLA!#REF!</f>
        <v>#REF!</v>
      </c>
      <c r="M21" s="56" t="e">
        <f>PLANTILLA!#REF!</f>
        <v>#REF!</v>
      </c>
      <c r="N21" s="56" t="e">
        <f>PLANTILLA!#REF!</f>
        <v>#REF!</v>
      </c>
      <c r="O21" s="56" t="e">
        <f>PLANTILLA!#REF!</f>
        <v>#REF!</v>
      </c>
      <c r="P21" s="56" t="e">
        <f>PLANTILLA!#REF!</f>
        <v>#REF!</v>
      </c>
      <c r="Q21" s="183" t="e">
        <f>PLANTILLA!#REF!</f>
        <v>#REF!</v>
      </c>
      <c r="R21" s="183" t="e">
        <f>PLANTILLA!#REF!</f>
        <v>#REF!</v>
      </c>
      <c r="S21" s="183" t="e">
        <f>PLANTILLA!#REF!</f>
        <v>#REF!</v>
      </c>
      <c r="T21" s="183" t="e">
        <f>PLANTILLA!#REF!</f>
        <v>#REF!</v>
      </c>
      <c r="U21" s="183" t="e">
        <f>PLANTILLA!#REF!</f>
        <v>#REF!</v>
      </c>
      <c r="V21" s="183" t="e">
        <f>PLANTILLA!#REF!</f>
        <v>#REF!</v>
      </c>
      <c r="W21" s="183" t="e">
        <f>PLANTILLA!#REF!</f>
        <v>#REF!</v>
      </c>
      <c r="X21" s="183" t="e">
        <f>PLANTILLA!#REF!</f>
        <v>#REF!</v>
      </c>
      <c r="Y21" s="183" t="e">
        <f>PLANTILLA!#REF!</f>
        <v>#REF!</v>
      </c>
      <c r="Z21" s="183" t="e">
        <f>PLANTILLA!#REF!</f>
        <v>#REF!</v>
      </c>
      <c r="AA21" s="183" t="e">
        <f>PLANTILLA!#REF!</f>
        <v>#REF!</v>
      </c>
    </row>
  </sheetData>
  <autoFilter ref="Q1:AA21" xr:uid="{24C40821-DD64-488D-A5E3-E11A804F4BDD}"/>
  <sortState xmlns:xlrd2="http://schemas.microsoft.com/office/spreadsheetml/2017/richdata2" ref="A2:AA21">
    <sortCondition descending="1" ref="I2"/>
  </sortState>
  <conditionalFormatting sqref="R2:T2">
    <cfRule type="colorScale" priority="1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">
    <cfRule type="colorScale" priority="1547">
      <colorScale>
        <cfvo type="min"/>
        <cfvo type="max"/>
        <color rgb="FFFFEF9C"/>
        <color rgb="FF63BE7B"/>
      </colorScale>
    </cfRule>
  </conditionalFormatting>
  <conditionalFormatting sqref="X2:Y2">
    <cfRule type="colorScale" priority="1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">
    <cfRule type="colorScale" priority="1553">
      <colorScale>
        <cfvo type="min"/>
        <cfvo type="max"/>
        <color rgb="FFFFEF9C"/>
        <color rgb="FF63BE7B"/>
      </colorScale>
    </cfRule>
  </conditionalFormatting>
  <conditionalFormatting sqref="Q2">
    <cfRule type="colorScale" priority="1556">
      <colorScale>
        <cfvo type="min"/>
        <cfvo type="max"/>
        <color rgb="FFFFEF9C"/>
        <color rgb="FF63BE7B"/>
      </colorScale>
    </cfRule>
  </conditionalFormatting>
  <conditionalFormatting sqref="I2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">
    <cfRule type="colorScale" priority="1559">
      <colorScale>
        <cfvo type="min"/>
        <cfvo type="max"/>
        <color rgb="FFFCFCFF"/>
        <color rgb="FFF8696B"/>
      </colorScale>
    </cfRule>
  </conditionalFormatting>
  <conditionalFormatting sqref="H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1">
    <cfRule type="colorScale" priority="2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W21">
    <cfRule type="colorScale" priority="2195">
      <colorScale>
        <cfvo type="min"/>
        <cfvo type="max"/>
        <color rgb="FFFFEF9C"/>
        <color rgb="FF63BE7B"/>
      </colorScale>
    </cfRule>
  </conditionalFormatting>
  <conditionalFormatting sqref="X3:Y21">
    <cfRule type="colorScale" priority="2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:AA21">
    <cfRule type="colorScale" priority="2199">
      <colorScale>
        <cfvo type="min"/>
        <cfvo type="max"/>
        <color rgb="FFFFEF9C"/>
        <color rgb="FF63BE7B"/>
      </colorScale>
    </cfRule>
  </conditionalFormatting>
  <conditionalFormatting sqref="Q3:Q21">
    <cfRule type="colorScale" priority="2201">
      <colorScale>
        <cfvo type="min"/>
        <cfvo type="max"/>
        <color rgb="FFFFEF9C"/>
        <color rgb="FF63BE7B"/>
      </colorScale>
    </cfRule>
  </conditionalFormatting>
  <conditionalFormatting sqref="I3:I21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P21">
    <cfRule type="colorScale" priority="2205">
      <colorScale>
        <cfvo type="min"/>
        <cfvo type="max"/>
        <color rgb="FFFCFCFF"/>
        <color rgb="FFF8696B"/>
      </colorScale>
    </cfRule>
  </conditionalFormatting>
  <conditionalFormatting sqref="H3:H21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228A-3827-49A7-8EF2-EF8C6E042F1A}">
  <sheetPr codeName="Hoja1">
    <tabColor rgb="FF92D050"/>
  </sheetPr>
  <dimension ref="A1:G130"/>
  <sheetViews>
    <sheetView workbookViewId="0">
      <selection activeCell="F12" sqref="F12"/>
    </sheetView>
  </sheetViews>
  <sheetFormatPr baseColWidth="10" defaultRowHeight="15" x14ac:dyDescent="0.25"/>
  <cols>
    <col min="1" max="1" width="11" style="352" bestFit="1" customWidth="1"/>
    <col min="2" max="2" width="8" style="352" bestFit="1" customWidth="1"/>
    <col min="3" max="3" width="10.42578125" style="349" bestFit="1" customWidth="1"/>
    <col min="4" max="4" width="31.85546875" bestFit="1" customWidth="1"/>
    <col min="5" max="5" width="12" style="349" bestFit="1" customWidth="1"/>
    <col min="6" max="6" width="42.7109375" bestFit="1" customWidth="1"/>
    <col min="7" max="7" width="12" bestFit="1" customWidth="1"/>
  </cols>
  <sheetData>
    <row r="1" spans="1:7" x14ac:dyDescent="0.25">
      <c r="C1" s="349">
        <v>100000</v>
      </c>
    </row>
    <row r="2" spans="1:7" s="9" customFormat="1" x14ac:dyDescent="0.25">
      <c r="A2" s="223" t="s">
        <v>283</v>
      </c>
      <c r="B2" s="223" t="s">
        <v>206</v>
      </c>
      <c r="C2" s="355" t="s">
        <v>284</v>
      </c>
      <c r="D2" s="272" t="s">
        <v>285</v>
      </c>
      <c r="E2" s="355" t="s">
        <v>286</v>
      </c>
      <c r="F2" s="272" t="s">
        <v>287</v>
      </c>
      <c r="G2" s="9" t="s">
        <v>289</v>
      </c>
    </row>
    <row r="3" spans="1:7" x14ac:dyDescent="0.25">
      <c r="A3" s="266">
        <v>1</v>
      </c>
      <c r="B3" s="266">
        <v>1</v>
      </c>
      <c r="C3" s="356">
        <v>100000</v>
      </c>
      <c r="D3" s="266" t="s">
        <v>288</v>
      </c>
      <c r="E3" s="356"/>
      <c r="F3" s="357"/>
      <c r="G3" s="350">
        <f>C3-C1</f>
        <v>0</v>
      </c>
    </row>
    <row r="4" spans="1:7" x14ac:dyDescent="0.25">
      <c r="A4" s="266">
        <v>1</v>
      </c>
      <c r="B4" s="266">
        <v>2</v>
      </c>
      <c r="C4" s="356"/>
      <c r="D4" s="357"/>
      <c r="E4" s="356"/>
      <c r="F4" s="357"/>
      <c r="G4" s="350">
        <f>G3+E4-C4</f>
        <v>0</v>
      </c>
    </row>
    <row r="5" spans="1:7" x14ac:dyDescent="0.25">
      <c r="A5" s="266">
        <v>1</v>
      </c>
      <c r="B5" s="266">
        <v>3</v>
      </c>
      <c r="C5" s="356"/>
      <c r="D5" s="357"/>
      <c r="E5" s="356"/>
      <c r="F5" s="357"/>
      <c r="G5" s="350">
        <f t="shared" ref="G5:G34" si="0">G4+E5-C5</f>
        <v>0</v>
      </c>
    </row>
    <row r="6" spans="1:7" x14ac:dyDescent="0.25">
      <c r="A6" s="266">
        <v>1</v>
      </c>
      <c r="B6" s="266">
        <v>4</v>
      </c>
      <c r="C6" s="356">
        <v>430000</v>
      </c>
      <c r="D6" s="357" t="s">
        <v>290</v>
      </c>
      <c r="E6" s="356">
        <f>285000*2</f>
        <v>570000</v>
      </c>
      <c r="F6" s="357" t="s">
        <v>291</v>
      </c>
      <c r="G6" s="350">
        <f t="shared" si="0"/>
        <v>140000</v>
      </c>
    </row>
    <row r="7" spans="1:7" s="9" customFormat="1" x14ac:dyDescent="0.25">
      <c r="A7" s="358">
        <v>1</v>
      </c>
      <c r="B7" s="266">
        <v>5</v>
      </c>
      <c r="C7" s="356"/>
      <c r="D7" s="275"/>
      <c r="E7" s="356"/>
      <c r="F7" s="275"/>
      <c r="G7" s="350">
        <f t="shared" si="0"/>
        <v>140000</v>
      </c>
    </row>
    <row r="8" spans="1:7" x14ac:dyDescent="0.25">
      <c r="A8" s="266">
        <v>1</v>
      </c>
      <c r="B8" s="266">
        <v>6</v>
      </c>
      <c r="C8" s="356"/>
      <c r="D8" s="357"/>
      <c r="E8" s="356"/>
      <c r="F8" s="357"/>
      <c r="G8" s="350">
        <f t="shared" si="0"/>
        <v>140000</v>
      </c>
    </row>
    <row r="9" spans="1:7" x14ac:dyDescent="0.25">
      <c r="A9" s="266">
        <v>1</v>
      </c>
      <c r="B9" s="266">
        <v>7</v>
      </c>
      <c r="C9" s="356"/>
      <c r="D9" s="357"/>
      <c r="E9" s="356"/>
      <c r="F9" s="357"/>
      <c r="G9" s="350">
        <f t="shared" si="0"/>
        <v>140000</v>
      </c>
    </row>
    <row r="10" spans="1:7" x14ac:dyDescent="0.25">
      <c r="A10" s="266">
        <v>1</v>
      </c>
      <c r="B10" s="266">
        <v>8</v>
      </c>
      <c r="C10" s="356">
        <v>430000</v>
      </c>
      <c r="D10" s="357" t="s">
        <v>290</v>
      </c>
      <c r="E10" s="356">
        <f>580000*2</f>
        <v>1160000</v>
      </c>
      <c r="F10" s="357" t="s">
        <v>292</v>
      </c>
      <c r="G10" s="350">
        <f t="shared" si="0"/>
        <v>870000</v>
      </c>
    </row>
    <row r="11" spans="1:7" x14ac:dyDescent="0.25">
      <c r="A11" s="266">
        <v>1</v>
      </c>
      <c r="B11" s="266">
        <v>9</v>
      </c>
      <c r="C11" s="356"/>
      <c r="D11" s="357"/>
      <c r="E11" s="356"/>
      <c r="F11" s="357"/>
      <c r="G11" s="350">
        <f t="shared" si="0"/>
        <v>870000</v>
      </c>
    </row>
    <row r="12" spans="1:7" x14ac:dyDescent="0.25">
      <c r="A12" s="266">
        <v>1</v>
      </c>
      <c r="B12" s="266">
        <v>10</v>
      </c>
      <c r="C12" s="356"/>
      <c r="D12" s="357"/>
      <c r="E12" s="356"/>
      <c r="F12" s="357"/>
      <c r="G12" s="350">
        <f t="shared" si="0"/>
        <v>870000</v>
      </c>
    </row>
    <row r="13" spans="1:7" x14ac:dyDescent="0.25">
      <c r="A13" s="266">
        <v>1</v>
      </c>
      <c r="B13" s="266">
        <v>11</v>
      </c>
      <c r="C13" s="356"/>
      <c r="D13" s="357"/>
      <c r="E13" s="356"/>
      <c r="F13" s="357"/>
      <c r="G13" s="350">
        <f t="shared" si="0"/>
        <v>870000</v>
      </c>
    </row>
    <row r="14" spans="1:7" x14ac:dyDescent="0.25">
      <c r="A14" s="358">
        <v>1</v>
      </c>
      <c r="B14" s="266">
        <v>12</v>
      </c>
      <c r="C14" s="356">
        <v>430000</v>
      </c>
      <c r="D14" s="357" t="s">
        <v>290</v>
      </c>
      <c r="E14" s="356">
        <f>580000*2</f>
        <v>1160000</v>
      </c>
      <c r="F14" s="357" t="s">
        <v>292</v>
      </c>
      <c r="G14" s="350">
        <f t="shared" si="0"/>
        <v>1600000</v>
      </c>
    </row>
    <row r="15" spans="1:7" x14ac:dyDescent="0.25">
      <c r="A15" s="266">
        <v>1</v>
      </c>
      <c r="B15" s="266">
        <v>13</v>
      </c>
      <c r="C15" s="356"/>
      <c r="D15" s="357"/>
      <c r="E15" s="356"/>
      <c r="F15" s="357"/>
      <c r="G15" s="350">
        <f t="shared" si="0"/>
        <v>1600000</v>
      </c>
    </row>
    <row r="16" spans="1:7" x14ac:dyDescent="0.25">
      <c r="A16" s="266">
        <v>1</v>
      </c>
      <c r="B16" s="266">
        <v>14</v>
      </c>
      <c r="C16" s="356"/>
      <c r="D16" s="357"/>
      <c r="E16" s="356"/>
      <c r="F16" s="357"/>
      <c r="G16" s="350">
        <f t="shared" si="0"/>
        <v>1600000</v>
      </c>
    </row>
    <row r="17" spans="1:7" x14ac:dyDescent="0.25">
      <c r="A17" s="266">
        <v>1</v>
      </c>
      <c r="B17" s="266">
        <v>15</v>
      </c>
      <c r="C17" s="356"/>
      <c r="D17" s="357"/>
      <c r="E17" s="356"/>
      <c r="F17" s="357"/>
      <c r="G17" s="350">
        <f t="shared" si="0"/>
        <v>1600000</v>
      </c>
    </row>
    <row r="18" spans="1:7" x14ac:dyDescent="0.25">
      <c r="A18" s="266">
        <v>1</v>
      </c>
      <c r="B18" s="266">
        <v>16</v>
      </c>
      <c r="C18" s="356">
        <v>430000</v>
      </c>
      <c r="D18" s="357" t="s">
        <v>290</v>
      </c>
      <c r="E18" s="356">
        <f>580000*2</f>
        <v>1160000</v>
      </c>
      <c r="F18" s="357" t="s">
        <v>292</v>
      </c>
      <c r="G18" s="350">
        <f t="shared" si="0"/>
        <v>2330000</v>
      </c>
    </row>
    <row r="19" spans="1:7" x14ac:dyDescent="0.25">
      <c r="A19" s="287">
        <v>2</v>
      </c>
      <c r="B19" s="287">
        <v>1</v>
      </c>
      <c r="C19" s="359"/>
      <c r="D19" s="360"/>
      <c r="E19" s="359"/>
      <c r="F19" s="360"/>
      <c r="G19" s="350">
        <f t="shared" si="0"/>
        <v>2330000</v>
      </c>
    </row>
    <row r="20" spans="1:7" x14ac:dyDescent="0.25">
      <c r="A20" s="287">
        <v>2</v>
      </c>
      <c r="B20" s="287">
        <v>2</v>
      </c>
      <c r="C20" s="359"/>
      <c r="D20" s="360"/>
      <c r="E20" s="359"/>
      <c r="F20" s="360"/>
      <c r="G20" s="350">
        <f t="shared" si="0"/>
        <v>2330000</v>
      </c>
    </row>
    <row r="21" spans="1:7" x14ac:dyDescent="0.25">
      <c r="A21" s="287">
        <v>2</v>
      </c>
      <c r="B21" s="287">
        <v>3</v>
      </c>
      <c r="C21" s="359"/>
      <c r="D21" s="360"/>
      <c r="E21" s="359"/>
      <c r="F21" s="360"/>
      <c r="G21" s="350">
        <f t="shared" si="0"/>
        <v>2330000</v>
      </c>
    </row>
    <row r="22" spans="1:7" x14ac:dyDescent="0.25">
      <c r="A22" s="287">
        <v>2</v>
      </c>
      <c r="B22" s="287">
        <v>4</v>
      </c>
      <c r="C22" s="359"/>
      <c r="D22" s="360"/>
      <c r="E22" s="359"/>
      <c r="F22" s="360"/>
      <c r="G22" s="350">
        <f t="shared" si="0"/>
        <v>2330000</v>
      </c>
    </row>
    <row r="23" spans="1:7" x14ac:dyDescent="0.25">
      <c r="A23" s="287">
        <v>2</v>
      </c>
      <c r="B23" s="287">
        <v>5</v>
      </c>
      <c r="C23" s="359"/>
      <c r="D23" s="360"/>
      <c r="E23" s="359"/>
      <c r="F23" s="360"/>
      <c r="G23" s="350">
        <f t="shared" si="0"/>
        <v>2330000</v>
      </c>
    </row>
    <row r="24" spans="1:7" x14ac:dyDescent="0.25">
      <c r="A24" s="287">
        <v>2</v>
      </c>
      <c r="B24" s="287">
        <v>6</v>
      </c>
      <c r="C24" s="359"/>
      <c r="D24" s="360"/>
      <c r="E24" s="359"/>
      <c r="F24" s="360"/>
      <c r="G24" s="350">
        <f t="shared" si="0"/>
        <v>2330000</v>
      </c>
    </row>
    <row r="25" spans="1:7" x14ac:dyDescent="0.25">
      <c r="A25" s="287">
        <v>2</v>
      </c>
      <c r="B25" s="287">
        <v>7</v>
      </c>
      <c r="C25" s="359"/>
      <c r="D25" s="360"/>
      <c r="E25" s="359"/>
      <c r="F25" s="360"/>
      <c r="G25" s="350">
        <f t="shared" si="0"/>
        <v>2330000</v>
      </c>
    </row>
    <row r="26" spans="1:7" x14ac:dyDescent="0.25">
      <c r="A26" s="287">
        <v>2</v>
      </c>
      <c r="B26" s="287">
        <v>8</v>
      </c>
      <c r="C26" s="359"/>
      <c r="D26" s="360"/>
      <c r="E26" s="359"/>
      <c r="F26" s="360"/>
      <c r="G26" s="350">
        <f t="shared" si="0"/>
        <v>2330000</v>
      </c>
    </row>
    <row r="27" spans="1:7" x14ac:dyDescent="0.25">
      <c r="A27" s="287">
        <v>2</v>
      </c>
      <c r="B27" s="287">
        <v>9</v>
      </c>
      <c r="C27" s="359"/>
      <c r="D27" s="360"/>
      <c r="E27" s="359"/>
      <c r="F27" s="360"/>
      <c r="G27" s="350">
        <f t="shared" si="0"/>
        <v>2330000</v>
      </c>
    </row>
    <row r="28" spans="1:7" x14ac:dyDescent="0.25">
      <c r="A28" s="287">
        <v>2</v>
      </c>
      <c r="B28" s="287">
        <v>10</v>
      </c>
      <c r="C28" s="359"/>
      <c r="D28" s="360"/>
      <c r="E28" s="359"/>
      <c r="F28" s="360"/>
      <c r="G28" s="350">
        <f t="shared" si="0"/>
        <v>2330000</v>
      </c>
    </row>
    <row r="29" spans="1:7" x14ac:dyDescent="0.25">
      <c r="A29" s="287">
        <v>2</v>
      </c>
      <c r="B29" s="287">
        <v>11</v>
      </c>
      <c r="C29" s="359"/>
      <c r="D29" s="360"/>
      <c r="E29" s="359"/>
      <c r="F29" s="360"/>
      <c r="G29" s="350">
        <f t="shared" si="0"/>
        <v>2330000</v>
      </c>
    </row>
    <row r="30" spans="1:7" x14ac:dyDescent="0.25">
      <c r="A30" s="287">
        <v>2</v>
      </c>
      <c r="B30" s="287">
        <v>12</v>
      </c>
      <c r="C30" s="359"/>
      <c r="D30" s="360"/>
      <c r="E30" s="359"/>
      <c r="F30" s="360"/>
      <c r="G30" s="350">
        <f t="shared" si="0"/>
        <v>2330000</v>
      </c>
    </row>
    <row r="31" spans="1:7" x14ac:dyDescent="0.25">
      <c r="A31" s="287">
        <v>2</v>
      </c>
      <c r="B31" s="287">
        <v>13</v>
      </c>
      <c r="C31" s="359"/>
      <c r="D31" s="360"/>
      <c r="E31" s="359"/>
      <c r="F31" s="360"/>
      <c r="G31" s="350">
        <f t="shared" si="0"/>
        <v>2330000</v>
      </c>
    </row>
    <row r="32" spans="1:7" x14ac:dyDescent="0.25">
      <c r="A32" s="287">
        <v>2</v>
      </c>
      <c r="B32" s="287">
        <v>14</v>
      </c>
      <c r="C32" s="359"/>
      <c r="D32" s="360"/>
      <c r="E32" s="359"/>
      <c r="F32" s="360"/>
      <c r="G32" s="350">
        <f t="shared" si="0"/>
        <v>2330000</v>
      </c>
    </row>
    <row r="33" spans="1:7" x14ac:dyDescent="0.25">
      <c r="A33" s="287">
        <v>2</v>
      </c>
      <c r="B33" s="287">
        <v>15</v>
      </c>
      <c r="C33" s="359"/>
      <c r="D33" s="360"/>
      <c r="E33" s="359"/>
      <c r="F33" s="360"/>
      <c r="G33" s="350">
        <f t="shared" si="0"/>
        <v>2330000</v>
      </c>
    </row>
    <row r="34" spans="1:7" x14ac:dyDescent="0.25">
      <c r="A34" s="287">
        <v>2</v>
      </c>
      <c r="B34" s="287">
        <v>16</v>
      </c>
      <c r="C34" s="359"/>
      <c r="D34" s="360"/>
      <c r="E34" s="359"/>
      <c r="F34" s="360"/>
      <c r="G34" s="350">
        <f t="shared" si="0"/>
        <v>2330000</v>
      </c>
    </row>
    <row r="35" spans="1:7" x14ac:dyDescent="0.25">
      <c r="A35" s="352">
        <v>3</v>
      </c>
      <c r="B35" s="352">
        <v>1</v>
      </c>
    </row>
    <row r="36" spans="1:7" x14ac:dyDescent="0.25">
      <c r="A36" s="352">
        <v>3</v>
      </c>
      <c r="B36" s="352">
        <v>2</v>
      </c>
    </row>
    <row r="37" spans="1:7" x14ac:dyDescent="0.25">
      <c r="A37" s="352">
        <v>3</v>
      </c>
      <c r="B37" s="352">
        <v>3</v>
      </c>
    </row>
    <row r="38" spans="1:7" x14ac:dyDescent="0.25">
      <c r="A38" s="352">
        <v>3</v>
      </c>
      <c r="B38" s="352">
        <v>4</v>
      </c>
    </row>
    <row r="39" spans="1:7" x14ac:dyDescent="0.25">
      <c r="A39" s="352">
        <v>3</v>
      </c>
      <c r="B39" s="352">
        <v>5</v>
      </c>
    </row>
    <row r="40" spans="1:7" x14ac:dyDescent="0.25">
      <c r="A40" s="352">
        <v>3</v>
      </c>
      <c r="B40" s="352">
        <v>6</v>
      </c>
    </row>
    <row r="41" spans="1:7" x14ac:dyDescent="0.25">
      <c r="A41" s="352">
        <v>3</v>
      </c>
      <c r="B41" s="352">
        <v>7</v>
      </c>
    </row>
    <row r="42" spans="1:7" x14ac:dyDescent="0.25">
      <c r="A42" s="352">
        <v>3</v>
      </c>
      <c r="B42" s="352">
        <v>8</v>
      </c>
    </row>
    <row r="43" spans="1:7" x14ac:dyDescent="0.25">
      <c r="A43" s="352">
        <v>3</v>
      </c>
      <c r="B43" s="352">
        <v>9</v>
      </c>
    </row>
    <row r="44" spans="1:7" x14ac:dyDescent="0.25">
      <c r="A44" s="352">
        <v>3</v>
      </c>
      <c r="B44" s="352">
        <v>10</v>
      </c>
    </row>
    <row r="45" spans="1:7" x14ac:dyDescent="0.25">
      <c r="A45" s="352">
        <v>3</v>
      </c>
      <c r="B45" s="352">
        <v>11</v>
      </c>
    </row>
    <row r="46" spans="1:7" x14ac:dyDescent="0.25">
      <c r="A46" s="352">
        <v>3</v>
      </c>
      <c r="B46" s="352">
        <v>12</v>
      </c>
    </row>
    <row r="47" spans="1:7" x14ac:dyDescent="0.25">
      <c r="A47" s="352">
        <v>3</v>
      </c>
      <c r="B47" s="352">
        <v>13</v>
      </c>
    </row>
    <row r="48" spans="1:7" x14ac:dyDescent="0.25">
      <c r="A48" s="352">
        <v>3</v>
      </c>
      <c r="B48" s="352">
        <v>14</v>
      </c>
    </row>
    <row r="49" spans="1:2" x14ac:dyDescent="0.25">
      <c r="A49" s="352">
        <v>3</v>
      </c>
      <c r="B49" s="352">
        <v>15</v>
      </c>
    </row>
    <row r="50" spans="1:2" x14ac:dyDescent="0.25">
      <c r="A50" s="352">
        <v>3</v>
      </c>
      <c r="B50" s="352">
        <v>16</v>
      </c>
    </row>
    <row r="51" spans="1:2" x14ac:dyDescent="0.25">
      <c r="B51" s="352">
        <v>1</v>
      </c>
    </row>
    <row r="52" spans="1:2" x14ac:dyDescent="0.25">
      <c r="B52" s="352">
        <v>2</v>
      </c>
    </row>
    <row r="53" spans="1:2" x14ac:dyDescent="0.25">
      <c r="B53" s="352">
        <v>3</v>
      </c>
    </row>
    <row r="54" spans="1:2" x14ac:dyDescent="0.25">
      <c r="B54" s="352">
        <v>4</v>
      </c>
    </row>
    <row r="55" spans="1:2" x14ac:dyDescent="0.25">
      <c r="B55" s="352">
        <v>5</v>
      </c>
    </row>
    <row r="56" spans="1:2" x14ac:dyDescent="0.25">
      <c r="B56" s="352">
        <v>6</v>
      </c>
    </row>
    <row r="57" spans="1:2" x14ac:dyDescent="0.25">
      <c r="B57" s="352">
        <v>7</v>
      </c>
    </row>
    <row r="58" spans="1:2" x14ac:dyDescent="0.25">
      <c r="B58" s="352">
        <v>8</v>
      </c>
    </row>
    <row r="59" spans="1:2" x14ac:dyDescent="0.25">
      <c r="B59" s="352">
        <v>9</v>
      </c>
    </row>
    <row r="60" spans="1:2" x14ac:dyDescent="0.25">
      <c r="B60" s="352">
        <v>10</v>
      </c>
    </row>
    <row r="61" spans="1:2" x14ac:dyDescent="0.25">
      <c r="B61" s="352">
        <v>11</v>
      </c>
    </row>
    <row r="62" spans="1:2" x14ac:dyDescent="0.25">
      <c r="B62" s="352">
        <v>12</v>
      </c>
    </row>
    <row r="63" spans="1:2" x14ac:dyDescent="0.25">
      <c r="B63" s="352">
        <v>13</v>
      </c>
    </row>
    <row r="64" spans="1:2" x14ac:dyDescent="0.25">
      <c r="B64" s="352">
        <v>14</v>
      </c>
    </row>
    <row r="65" spans="2:2" x14ac:dyDescent="0.25">
      <c r="B65" s="352">
        <v>15</v>
      </c>
    </row>
    <row r="66" spans="2:2" x14ac:dyDescent="0.25">
      <c r="B66" s="352">
        <v>16</v>
      </c>
    </row>
    <row r="67" spans="2:2" x14ac:dyDescent="0.25">
      <c r="B67" s="352">
        <v>1</v>
      </c>
    </row>
    <row r="68" spans="2:2" x14ac:dyDescent="0.25">
      <c r="B68" s="352">
        <v>2</v>
      </c>
    </row>
    <row r="69" spans="2:2" x14ac:dyDescent="0.25">
      <c r="B69" s="352">
        <v>3</v>
      </c>
    </row>
    <row r="70" spans="2:2" x14ac:dyDescent="0.25">
      <c r="B70" s="352">
        <v>4</v>
      </c>
    </row>
    <row r="71" spans="2:2" x14ac:dyDescent="0.25">
      <c r="B71" s="352">
        <v>5</v>
      </c>
    </row>
    <row r="72" spans="2:2" x14ac:dyDescent="0.25">
      <c r="B72" s="352">
        <v>6</v>
      </c>
    </row>
    <row r="73" spans="2:2" x14ac:dyDescent="0.25">
      <c r="B73" s="352">
        <v>7</v>
      </c>
    </row>
    <row r="74" spans="2:2" x14ac:dyDescent="0.25">
      <c r="B74" s="352">
        <v>8</v>
      </c>
    </row>
    <row r="75" spans="2:2" x14ac:dyDescent="0.25">
      <c r="B75" s="352">
        <v>9</v>
      </c>
    </row>
    <row r="76" spans="2:2" x14ac:dyDescent="0.25">
      <c r="B76" s="352">
        <v>10</v>
      </c>
    </row>
    <row r="77" spans="2:2" x14ac:dyDescent="0.25">
      <c r="B77" s="352">
        <v>11</v>
      </c>
    </row>
    <row r="78" spans="2:2" x14ac:dyDescent="0.25">
      <c r="B78" s="352">
        <v>12</v>
      </c>
    </row>
    <row r="79" spans="2:2" x14ac:dyDescent="0.25">
      <c r="B79" s="352">
        <v>13</v>
      </c>
    </row>
    <row r="80" spans="2:2" x14ac:dyDescent="0.25">
      <c r="B80" s="352">
        <v>14</v>
      </c>
    </row>
    <row r="81" spans="2:2" x14ac:dyDescent="0.25">
      <c r="B81" s="352">
        <v>15</v>
      </c>
    </row>
    <row r="82" spans="2:2" x14ac:dyDescent="0.25">
      <c r="B82" s="352">
        <v>16</v>
      </c>
    </row>
    <row r="83" spans="2:2" x14ac:dyDescent="0.25">
      <c r="B83" s="352">
        <v>1</v>
      </c>
    </row>
    <row r="84" spans="2:2" x14ac:dyDescent="0.25">
      <c r="B84" s="352">
        <v>2</v>
      </c>
    </row>
    <row r="85" spans="2:2" x14ac:dyDescent="0.25">
      <c r="B85" s="352">
        <v>3</v>
      </c>
    </row>
    <row r="86" spans="2:2" x14ac:dyDescent="0.25">
      <c r="B86" s="352">
        <v>4</v>
      </c>
    </row>
    <row r="87" spans="2:2" x14ac:dyDescent="0.25">
      <c r="B87" s="352">
        <v>5</v>
      </c>
    </row>
    <row r="88" spans="2:2" x14ac:dyDescent="0.25">
      <c r="B88" s="352">
        <v>6</v>
      </c>
    </row>
    <row r="89" spans="2:2" x14ac:dyDescent="0.25">
      <c r="B89" s="352">
        <v>7</v>
      </c>
    </row>
    <row r="90" spans="2:2" x14ac:dyDescent="0.25">
      <c r="B90" s="352">
        <v>8</v>
      </c>
    </row>
    <row r="91" spans="2:2" x14ac:dyDescent="0.25">
      <c r="B91" s="352">
        <v>9</v>
      </c>
    </row>
    <row r="92" spans="2:2" x14ac:dyDescent="0.25">
      <c r="B92" s="352">
        <v>10</v>
      </c>
    </row>
    <row r="93" spans="2:2" x14ac:dyDescent="0.25">
      <c r="B93" s="352">
        <v>11</v>
      </c>
    </row>
    <row r="94" spans="2:2" x14ac:dyDescent="0.25">
      <c r="B94" s="352">
        <v>12</v>
      </c>
    </row>
    <row r="95" spans="2:2" x14ac:dyDescent="0.25">
      <c r="B95" s="352">
        <v>13</v>
      </c>
    </row>
    <row r="96" spans="2:2" x14ac:dyDescent="0.25">
      <c r="B96" s="352">
        <v>14</v>
      </c>
    </row>
    <row r="97" spans="2:2" x14ac:dyDescent="0.25">
      <c r="B97" s="352">
        <v>15</v>
      </c>
    </row>
    <row r="98" spans="2:2" x14ac:dyDescent="0.25">
      <c r="B98" s="352">
        <v>16</v>
      </c>
    </row>
    <row r="99" spans="2:2" x14ac:dyDescent="0.25">
      <c r="B99" s="352">
        <v>1</v>
      </c>
    </row>
    <row r="100" spans="2:2" x14ac:dyDescent="0.25">
      <c r="B100" s="352">
        <v>2</v>
      </c>
    </row>
    <row r="101" spans="2:2" x14ac:dyDescent="0.25">
      <c r="B101" s="352">
        <v>3</v>
      </c>
    </row>
    <row r="102" spans="2:2" x14ac:dyDescent="0.25">
      <c r="B102" s="352">
        <v>4</v>
      </c>
    </row>
    <row r="103" spans="2:2" x14ac:dyDescent="0.25">
      <c r="B103" s="352">
        <v>5</v>
      </c>
    </row>
    <row r="104" spans="2:2" x14ac:dyDescent="0.25">
      <c r="B104" s="352">
        <v>6</v>
      </c>
    </row>
    <row r="105" spans="2:2" x14ac:dyDescent="0.25">
      <c r="B105" s="352">
        <v>7</v>
      </c>
    </row>
    <row r="106" spans="2:2" x14ac:dyDescent="0.25">
      <c r="B106" s="352">
        <v>8</v>
      </c>
    </row>
    <row r="107" spans="2:2" x14ac:dyDescent="0.25">
      <c r="B107" s="352">
        <v>9</v>
      </c>
    </row>
    <row r="108" spans="2:2" x14ac:dyDescent="0.25">
      <c r="B108" s="352">
        <v>10</v>
      </c>
    </row>
    <row r="109" spans="2:2" x14ac:dyDescent="0.25">
      <c r="B109" s="352">
        <v>11</v>
      </c>
    </row>
    <row r="110" spans="2:2" x14ac:dyDescent="0.25">
      <c r="B110" s="352">
        <v>12</v>
      </c>
    </row>
    <row r="111" spans="2:2" x14ac:dyDescent="0.25">
      <c r="B111" s="352">
        <v>13</v>
      </c>
    </row>
    <row r="112" spans="2:2" x14ac:dyDescent="0.25">
      <c r="B112" s="352">
        <v>14</v>
      </c>
    </row>
    <row r="113" spans="2:2" x14ac:dyDescent="0.25">
      <c r="B113" s="352">
        <v>15</v>
      </c>
    </row>
    <row r="114" spans="2:2" x14ac:dyDescent="0.25">
      <c r="B114" s="352">
        <v>16</v>
      </c>
    </row>
    <row r="115" spans="2:2" x14ac:dyDescent="0.25">
      <c r="B115" s="352">
        <v>1</v>
      </c>
    </row>
    <row r="116" spans="2:2" x14ac:dyDescent="0.25">
      <c r="B116" s="352">
        <v>2</v>
      </c>
    </row>
    <row r="117" spans="2:2" x14ac:dyDescent="0.25">
      <c r="B117" s="352">
        <v>3</v>
      </c>
    </row>
    <row r="118" spans="2:2" x14ac:dyDescent="0.25">
      <c r="B118" s="352">
        <v>4</v>
      </c>
    </row>
    <row r="119" spans="2:2" x14ac:dyDescent="0.25">
      <c r="B119" s="352">
        <v>5</v>
      </c>
    </row>
    <row r="120" spans="2:2" x14ac:dyDescent="0.25">
      <c r="B120" s="352">
        <v>6</v>
      </c>
    </row>
    <row r="121" spans="2:2" x14ac:dyDescent="0.25">
      <c r="B121" s="352">
        <v>7</v>
      </c>
    </row>
    <row r="122" spans="2:2" x14ac:dyDescent="0.25">
      <c r="B122" s="352">
        <v>8</v>
      </c>
    </row>
    <row r="123" spans="2:2" x14ac:dyDescent="0.25">
      <c r="B123" s="352">
        <v>9</v>
      </c>
    </row>
    <row r="124" spans="2:2" x14ac:dyDescent="0.25">
      <c r="B124" s="352">
        <v>10</v>
      </c>
    </row>
    <row r="125" spans="2:2" x14ac:dyDescent="0.25">
      <c r="B125" s="352">
        <v>11</v>
      </c>
    </row>
    <row r="126" spans="2:2" x14ac:dyDescent="0.25">
      <c r="B126" s="352">
        <v>12</v>
      </c>
    </row>
    <row r="127" spans="2:2" x14ac:dyDescent="0.25">
      <c r="B127" s="352">
        <v>13</v>
      </c>
    </row>
    <row r="128" spans="2:2" x14ac:dyDescent="0.25">
      <c r="B128" s="352">
        <v>14</v>
      </c>
    </row>
    <row r="129" spans="2:2" x14ac:dyDescent="0.25">
      <c r="B129" s="352">
        <v>15</v>
      </c>
    </row>
    <row r="130" spans="2:2" x14ac:dyDescent="0.25">
      <c r="B130" s="352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1568-191B-4287-9F75-15F984F85B5E}">
  <sheetPr>
    <tabColor theme="5" tint="0.39997558519241921"/>
  </sheetPr>
  <dimension ref="A1:K15"/>
  <sheetViews>
    <sheetView workbookViewId="0">
      <selection activeCell="E7" sqref="E7"/>
    </sheetView>
  </sheetViews>
  <sheetFormatPr baseColWidth="10" defaultRowHeight="15" x14ac:dyDescent="0.25"/>
  <cols>
    <col min="1" max="5" width="11.42578125" style="352"/>
  </cols>
  <sheetData>
    <row r="1" spans="1:11" x14ac:dyDescent="0.25">
      <c r="A1" s="154" t="s">
        <v>17</v>
      </c>
      <c r="B1" s="154" t="s">
        <v>35</v>
      </c>
      <c r="C1" s="154" t="s">
        <v>36</v>
      </c>
      <c r="D1" s="154" t="s">
        <v>19</v>
      </c>
      <c r="E1" s="154" t="s">
        <v>274</v>
      </c>
      <c r="G1" s="154" t="s">
        <v>17</v>
      </c>
      <c r="H1" s="154" t="s">
        <v>35</v>
      </c>
      <c r="I1" s="154" t="s">
        <v>36</v>
      </c>
      <c r="J1" s="154" t="s">
        <v>19</v>
      </c>
      <c r="K1" s="154" t="s">
        <v>274</v>
      </c>
    </row>
    <row r="2" spans="1:11" x14ac:dyDescent="0.25">
      <c r="A2" s="352">
        <v>17</v>
      </c>
      <c r="B2" s="352" t="s">
        <v>275</v>
      </c>
      <c r="C2" s="352" t="s">
        <v>276</v>
      </c>
      <c r="D2" s="352" t="s">
        <v>277</v>
      </c>
      <c r="E2" s="352">
        <v>54000</v>
      </c>
      <c r="G2" s="352">
        <v>17</v>
      </c>
      <c r="H2" s="352" t="s">
        <v>275</v>
      </c>
      <c r="I2" s="352" t="s">
        <v>276</v>
      </c>
      <c r="J2" s="352" t="s">
        <v>280</v>
      </c>
      <c r="K2" s="352">
        <v>49000</v>
      </c>
    </row>
    <row r="3" spans="1:11" x14ac:dyDescent="0.25">
      <c r="A3" s="352">
        <v>17</v>
      </c>
      <c r="B3" s="352" t="s">
        <v>275</v>
      </c>
      <c r="C3" s="352" t="s">
        <v>278</v>
      </c>
      <c r="D3" s="352" t="s">
        <v>277</v>
      </c>
      <c r="E3" s="352">
        <v>54000</v>
      </c>
      <c r="G3" s="352">
        <v>17</v>
      </c>
      <c r="H3" s="352" t="s">
        <v>275</v>
      </c>
      <c r="I3" s="352" t="s">
        <v>278</v>
      </c>
      <c r="J3" s="352" t="s">
        <v>279</v>
      </c>
      <c r="K3" s="352">
        <v>60000</v>
      </c>
    </row>
    <row r="4" spans="1:11" x14ac:dyDescent="0.25">
      <c r="A4" s="352">
        <v>17</v>
      </c>
      <c r="B4" s="352" t="s">
        <v>275</v>
      </c>
      <c r="C4" s="352" t="s">
        <v>279</v>
      </c>
      <c r="D4" s="352" t="s">
        <v>277</v>
      </c>
      <c r="E4" s="352">
        <v>145000</v>
      </c>
      <c r="G4" s="352">
        <v>17</v>
      </c>
      <c r="H4" s="352" t="s">
        <v>275</v>
      </c>
      <c r="I4" s="352" t="s">
        <v>279</v>
      </c>
      <c r="J4" s="352" t="s">
        <v>280</v>
      </c>
      <c r="K4" s="352">
        <v>240000</v>
      </c>
    </row>
    <row r="5" spans="1:11" x14ac:dyDescent="0.25">
      <c r="A5" s="352">
        <v>17</v>
      </c>
      <c r="B5" s="352" t="s">
        <v>275</v>
      </c>
      <c r="C5" s="352" t="s">
        <v>280</v>
      </c>
      <c r="D5" s="352" t="s">
        <v>277</v>
      </c>
      <c r="E5" s="352">
        <v>330000</v>
      </c>
      <c r="G5" s="352">
        <v>17</v>
      </c>
      <c r="H5" s="352" t="s">
        <v>275</v>
      </c>
      <c r="I5" s="352" t="s">
        <v>280</v>
      </c>
      <c r="J5" s="352" t="s">
        <v>280</v>
      </c>
      <c r="K5" s="352">
        <v>420000</v>
      </c>
    </row>
    <row r="7" spans="1:11" x14ac:dyDescent="0.25">
      <c r="A7" s="352">
        <v>17</v>
      </c>
      <c r="B7" s="352" t="s">
        <v>281</v>
      </c>
      <c r="C7" s="352" t="s">
        <v>276</v>
      </c>
      <c r="D7" s="352" t="s">
        <v>277</v>
      </c>
      <c r="E7" s="352">
        <v>210000</v>
      </c>
      <c r="F7">
        <f>E7-E2</f>
        <v>156000</v>
      </c>
      <c r="G7" s="352">
        <v>17</v>
      </c>
      <c r="H7" s="352" t="s">
        <v>281</v>
      </c>
      <c r="I7" s="352" t="s">
        <v>276</v>
      </c>
      <c r="J7" s="352" t="s">
        <v>280</v>
      </c>
      <c r="K7" s="352">
        <v>285000</v>
      </c>
    </row>
    <row r="8" spans="1:11" x14ac:dyDescent="0.25">
      <c r="A8" s="352">
        <v>17</v>
      </c>
      <c r="B8" s="352" t="s">
        <v>281</v>
      </c>
      <c r="C8" s="352" t="s">
        <v>278</v>
      </c>
      <c r="D8" s="352" t="s">
        <v>277</v>
      </c>
      <c r="E8" s="352">
        <v>250000</v>
      </c>
      <c r="F8">
        <f t="shared" ref="F8:F15" si="0">E8-E3</f>
        <v>196000</v>
      </c>
      <c r="G8" s="352">
        <v>17</v>
      </c>
      <c r="H8" s="352" t="s">
        <v>281</v>
      </c>
      <c r="I8" s="352" t="s">
        <v>278</v>
      </c>
      <c r="J8" s="352" t="s">
        <v>280</v>
      </c>
      <c r="K8" s="352">
        <v>285000</v>
      </c>
    </row>
    <row r="9" spans="1:11" x14ac:dyDescent="0.25">
      <c r="A9" s="352">
        <v>17</v>
      </c>
      <c r="B9" s="352" t="s">
        <v>281</v>
      </c>
      <c r="C9" s="352" t="s">
        <v>279</v>
      </c>
      <c r="D9" s="352" t="s">
        <v>277</v>
      </c>
      <c r="E9" s="352">
        <v>500000</v>
      </c>
      <c r="F9">
        <f t="shared" si="0"/>
        <v>355000</v>
      </c>
      <c r="G9" s="352">
        <v>17</v>
      </c>
      <c r="H9" s="352" t="s">
        <v>281</v>
      </c>
      <c r="I9" s="352" t="s">
        <v>279</v>
      </c>
      <c r="J9" s="352" t="s">
        <v>280</v>
      </c>
      <c r="K9" s="352">
        <v>930000</v>
      </c>
    </row>
    <row r="10" spans="1:11" x14ac:dyDescent="0.25">
      <c r="A10" s="352">
        <v>17</v>
      </c>
      <c r="B10" s="352" t="s">
        <v>281</v>
      </c>
      <c r="C10" s="352" t="s">
        <v>280</v>
      </c>
      <c r="D10" s="352" t="s">
        <v>277</v>
      </c>
      <c r="E10" s="352">
        <v>804000</v>
      </c>
      <c r="F10">
        <f t="shared" si="0"/>
        <v>474000</v>
      </c>
      <c r="G10" s="352">
        <v>17</v>
      </c>
      <c r="H10" s="352" t="s">
        <v>281</v>
      </c>
      <c r="I10" s="352" t="s">
        <v>280</v>
      </c>
      <c r="J10" s="352" t="s">
        <v>280</v>
      </c>
      <c r="K10" s="352">
        <v>1400000</v>
      </c>
    </row>
    <row r="12" spans="1:11" x14ac:dyDescent="0.25">
      <c r="A12" s="352">
        <v>18</v>
      </c>
      <c r="B12" s="352" t="s">
        <v>282</v>
      </c>
      <c r="C12" s="352" t="s">
        <v>276</v>
      </c>
      <c r="D12" s="352" t="s">
        <v>277</v>
      </c>
      <c r="E12" s="352">
        <v>580000</v>
      </c>
      <c r="F12">
        <f t="shared" si="0"/>
        <v>370000</v>
      </c>
      <c r="G12" s="352">
        <v>18</v>
      </c>
      <c r="H12" s="352" t="s">
        <v>282</v>
      </c>
      <c r="I12" s="352" t="s">
        <v>276</v>
      </c>
      <c r="J12" s="352" t="s">
        <v>280</v>
      </c>
      <c r="K12" s="352">
        <v>555000</v>
      </c>
    </row>
    <row r="13" spans="1:11" x14ac:dyDescent="0.25">
      <c r="A13" s="352">
        <v>18</v>
      </c>
      <c r="B13" s="352" t="s">
        <v>282</v>
      </c>
      <c r="C13" s="352" t="s">
        <v>278</v>
      </c>
      <c r="D13" s="352" t="s">
        <v>277</v>
      </c>
      <c r="E13" s="352">
        <v>600000</v>
      </c>
      <c r="F13">
        <f t="shared" si="0"/>
        <v>350000</v>
      </c>
      <c r="G13" s="352">
        <v>18</v>
      </c>
      <c r="H13" s="352" t="s">
        <v>282</v>
      </c>
      <c r="I13" s="352" t="s">
        <v>278</v>
      </c>
      <c r="J13" s="352" t="s">
        <v>280</v>
      </c>
      <c r="K13" s="352">
        <v>772000</v>
      </c>
    </row>
    <row r="14" spans="1:11" x14ac:dyDescent="0.25">
      <c r="A14" s="352">
        <v>18</v>
      </c>
      <c r="B14" s="352" t="s">
        <v>282</v>
      </c>
      <c r="C14" s="352" t="s">
        <v>279</v>
      </c>
      <c r="D14" s="352" t="s">
        <v>277</v>
      </c>
      <c r="E14" s="352">
        <v>800000</v>
      </c>
      <c r="F14">
        <f t="shared" si="0"/>
        <v>300000</v>
      </c>
      <c r="G14" s="352">
        <v>18</v>
      </c>
      <c r="H14" s="352" t="s">
        <v>282</v>
      </c>
      <c r="I14" s="352" t="s">
        <v>279</v>
      </c>
      <c r="J14" s="352" t="s">
        <v>280</v>
      </c>
      <c r="K14" s="352">
        <v>813000</v>
      </c>
    </row>
    <row r="15" spans="1:11" x14ac:dyDescent="0.25">
      <c r="A15" s="352">
        <v>18</v>
      </c>
      <c r="B15" s="352" t="s">
        <v>281</v>
      </c>
      <c r="C15" s="352" t="s">
        <v>280</v>
      </c>
      <c r="D15" s="352" t="s">
        <v>277</v>
      </c>
      <c r="E15" s="352">
        <v>1029000</v>
      </c>
      <c r="F15">
        <f t="shared" si="0"/>
        <v>225000</v>
      </c>
      <c r="G15" s="352">
        <v>18</v>
      </c>
      <c r="H15" s="352" t="s">
        <v>282</v>
      </c>
      <c r="I15" s="352" t="s">
        <v>280</v>
      </c>
      <c r="J15" s="352" t="s">
        <v>280</v>
      </c>
      <c r="K15" s="352">
        <v>1180000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68"/>
  <sheetViews>
    <sheetView zoomScale="90" zoomScaleNormal="90" workbookViewId="0">
      <selection activeCell="B21" sqref="B21"/>
    </sheetView>
  </sheetViews>
  <sheetFormatPr baseColWidth="10" defaultColWidth="9.140625" defaultRowHeight="15" x14ac:dyDescent="0.25"/>
  <cols>
    <col min="1" max="1" width="28.28515625" customWidth="1"/>
    <col min="2" max="5" width="12.42578125" customWidth="1"/>
    <col min="6" max="6" width="13.85546875" bestFit="1" customWidth="1"/>
    <col min="7" max="7" width="13.5703125" customWidth="1"/>
    <col min="8" max="8" width="15.28515625" bestFit="1" customWidth="1"/>
    <col min="9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12" t="s">
        <v>115</v>
      </c>
      <c r="N1" s="112" t="s">
        <v>116</v>
      </c>
      <c r="O1" s="112" t="s">
        <v>117</v>
      </c>
      <c r="P1" s="112" t="s">
        <v>118</v>
      </c>
      <c r="Q1" s="112" t="s">
        <v>119</v>
      </c>
      <c r="R1" s="112" t="s">
        <v>120</v>
      </c>
      <c r="S1" s="112" t="s">
        <v>121</v>
      </c>
      <c r="U1" s="112" t="s">
        <v>122</v>
      </c>
    </row>
    <row r="2" spans="1:35" x14ac:dyDescent="0.25">
      <c r="C2" s="113" t="s">
        <v>123</v>
      </c>
      <c r="D2" s="367" t="s">
        <v>124</v>
      </c>
      <c r="E2" s="367"/>
      <c r="F2" s="368" t="s">
        <v>125</v>
      </c>
      <c r="G2" s="368"/>
      <c r="H2" s="369" t="s">
        <v>126</v>
      </c>
      <c r="I2" s="369"/>
      <c r="K2" s="60"/>
      <c r="M2" s="114">
        <v>11</v>
      </c>
      <c r="N2" s="115">
        <v>14.98</v>
      </c>
      <c r="O2" s="115">
        <v>5.95</v>
      </c>
      <c r="P2" s="116">
        <f t="shared" ref="P2:P12" si="0">U2*0.97</f>
        <v>5.3253000000000004</v>
      </c>
      <c r="Q2" s="115">
        <v>0.68000000000000016</v>
      </c>
      <c r="R2" s="117">
        <v>27.09</v>
      </c>
      <c r="U2" s="115">
        <v>5.49</v>
      </c>
    </row>
    <row r="3" spans="1:35" ht="15.75" thickBot="1" x14ac:dyDescent="0.3">
      <c r="A3" s="118" t="s">
        <v>127</v>
      </c>
      <c r="B3" s="119">
        <f>B4+B5+B6+B7</f>
        <v>56636</v>
      </c>
      <c r="C3" s="120">
        <f>C4+C5+C6+C7</f>
        <v>60550.948400000008</v>
      </c>
      <c r="D3" s="41" t="s">
        <v>128</v>
      </c>
      <c r="E3" s="41" t="s">
        <v>129</v>
      </c>
      <c r="F3" s="41" t="s">
        <v>128</v>
      </c>
      <c r="G3" s="41" t="s">
        <v>130</v>
      </c>
      <c r="H3" s="41" t="s">
        <v>128</v>
      </c>
      <c r="I3" s="121" t="s">
        <v>131</v>
      </c>
      <c r="J3" s="41" t="s">
        <v>132</v>
      </c>
      <c r="K3" s="41" t="s">
        <v>133</v>
      </c>
      <c r="M3" s="114">
        <v>10</v>
      </c>
      <c r="N3" s="122">
        <v>14.23</v>
      </c>
      <c r="O3" s="122">
        <v>5.59</v>
      </c>
      <c r="P3" s="116">
        <f t="shared" si="0"/>
        <v>4.9179000000000004</v>
      </c>
      <c r="Q3" s="122">
        <v>0.62</v>
      </c>
      <c r="R3" s="123">
        <v>25.52</v>
      </c>
      <c r="U3" s="122">
        <v>5.07</v>
      </c>
    </row>
    <row r="4" spans="1:35" x14ac:dyDescent="0.25">
      <c r="A4" s="118" t="s">
        <v>134</v>
      </c>
      <c r="B4" s="119">
        <v>32411</v>
      </c>
      <c r="C4" s="124">
        <v>34291.58</v>
      </c>
      <c r="D4" s="125">
        <v>45</v>
      </c>
      <c r="E4" s="126">
        <f>D4*(C4-B4)</f>
        <v>84626.100000000079</v>
      </c>
      <c r="F4" s="127">
        <v>0.5</v>
      </c>
      <c r="G4" s="126">
        <f>(C4-B4)*F4</f>
        <v>940.29000000000087</v>
      </c>
      <c r="H4" s="127">
        <v>7</v>
      </c>
      <c r="I4" s="128">
        <f>(C4-B4)*H4</f>
        <v>13164.060000000012</v>
      </c>
      <c r="J4" s="126">
        <f>H4*C4</f>
        <v>240041.06</v>
      </c>
      <c r="K4" s="41">
        <f>B4*F4</f>
        <v>16205.5</v>
      </c>
      <c r="L4" s="66">
        <f>5000*N13*F4</f>
        <v>1382.4289405684756</v>
      </c>
      <c r="M4" s="114">
        <v>9</v>
      </c>
      <c r="N4" s="115">
        <v>13.49</v>
      </c>
      <c r="O4" s="115">
        <v>5.24</v>
      </c>
      <c r="P4" s="116">
        <f t="shared" si="0"/>
        <v>4.5202</v>
      </c>
      <c r="Q4" s="115">
        <v>0.56999999999999995</v>
      </c>
      <c r="R4" s="117">
        <v>23.95</v>
      </c>
      <c r="U4" s="115">
        <v>4.66</v>
      </c>
    </row>
    <row r="5" spans="1:35" x14ac:dyDescent="0.25">
      <c r="A5" s="118" t="s">
        <v>135</v>
      </c>
      <c r="B5" s="119">
        <v>12440</v>
      </c>
      <c r="C5" s="129">
        <v>13320.08</v>
      </c>
      <c r="D5" s="130">
        <v>75</v>
      </c>
      <c r="E5" s="126">
        <f>D5*(C5-B5)</f>
        <v>66006</v>
      </c>
      <c r="F5" s="131">
        <v>0.7</v>
      </c>
      <c r="G5" s="126">
        <f>(C5-B5)*F5</f>
        <v>616.05599999999993</v>
      </c>
      <c r="H5" s="131">
        <v>10</v>
      </c>
      <c r="I5" s="128">
        <f>(C5-B5)*H5</f>
        <v>8800.7999999999993</v>
      </c>
      <c r="J5" s="126">
        <f>H5*C5</f>
        <v>133200.79999999999</v>
      </c>
      <c r="K5" s="41">
        <f>B5*F5</f>
        <v>8708</v>
      </c>
      <c r="L5" s="66">
        <f>5000*O13*F5</f>
        <v>768.73385012919903</v>
      </c>
      <c r="M5" s="114">
        <v>8</v>
      </c>
      <c r="N5" s="122">
        <v>12.74</v>
      </c>
      <c r="O5" s="122">
        <v>4.8899999999999997</v>
      </c>
      <c r="P5" s="116">
        <f t="shared" si="0"/>
        <v>4.1224999999999996</v>
      </c>
      <c r="Q5" s="122">
        <v>0.51</v>
      </c>
      <c r="R5" s="123">
        <v>22.39</v>
      </c>
      <c r="U5" s="122">
        <v>4.25</v>
      </c>
    </row>
    <row r="6" spans="1:35" x14ac:dyDescent="0.25">
      <c r="A6" s="118" t="s">
        <v>136</v>
      </c>
      <c r="B6" s="119">
        <v>10488</v>
      </c>
      <c r="C6" s="129">
        <v>11490.348400000001</v>
      </c>
      <c r="D6" s="125">
        <v>90</v>
      </c>
      <c r="E6" s="126">
        <f>D6*(C6-B6)</f>
        <v>90211.356000000073</v>
      </c>
      <c r="F6" s="127">
        <v>1</v>
      </c>
      <c r="G6" s="126">
        <f>(C6-B6)*F6</f>
        <v>1002.3484000000008</v>
      </c>
      <c r="H6" s="127">
        <v>19</v>
      </c>
      <c r="I6" s="128">
        <f>(C6-B6)*H6</f>
        <v>19044.619600000013</v>
      </c>
      <c r="J6" s="126">
        <f>H6*C6</f>
        <v>218316.61960000001</v>
      </c>
      <c r="K6" s="41">
        <f>B6*F6</f>
        <v>10488</v>
      </c>
      <c r="L6" s="66">
        <f>5000*P13*F6</f>
        <v>982.89036544850512</v>
      </c>
      <c r="M6" s="114">
        <v>7</v>
      </c>
      <c r="N6" s="115">
        <v>12</v>
      </c>
      <c r="O6" s="115">
        <v>4.53</v>
      </c>
      <c r="P6" s="116">
        <f t="shared" si="0"/>
        <v>3.7247999999999997</v>
      </c>
      <c r="Q6" s="115">
        <v>0.46000000000000008</v>
      </c>
      <c r="R6" s="117">
        <v>20.83</v>
      </c>
      <c r="U6" s="115">
        <v>3.84</v>
      </c>
    </row>
    <row r="7" spans="1:35" ht="15.75" thickBot="1" x14ac:dyDescent="0.3">
      <c r="A7" s="118" t="s">
        <v>137</v>
      </c>
      <c r="B7" s="119">
        <v>1297</v>
      </c>
      <c r="C7" s="132">
        <v>1448.9399999999998</v>
      </c>
      <c r="D7" s="130">
        <v>300</v>
      </c>
      <c r="E7" s="126">
        <f>D7*(C7-B7)</f>
        <v>45581.999999999949</v>
      </c>
      <c r="F7" s="131">
        <v>2.5</v>
      </c>
      <c r="G7" s="126">
        <f>(C7-B7)*F7</f>
        <v>379.84999999999957</v>
      </c>
      <c r="H7" s="131">
        <v>35</v>
      </c>
      <c r="I7" s="128">
        <f>(C7-B7)*H7</f>
        <v>5317.8999999999942</v>
      </c>
      <c r="J7" s="126">
        <f>H7*C7</f>
        <v>50712.899999999994</v>
      </c>
      <c r="K7" s="41">
        <f>B7*F7</f>
        <v>3242.5</v>
      </c>
      <c r="L7" s="66">
        <f>5000*Q13*F7</f>
        <v>313.76891842008126</v>
      </c>
      <c r="M7" s="114">
        <v>6</v>
      </c>
      <c r="N7" s="122">
        <v>11.26</v>
      </c>
      <c r="O7" s="122">
        <v>4.17</v>
      </c>
      <c r="P7" s="116">
        <f t="shared" si="0"/>
        <v>3.3367999999999998</v>
      </c>
      <c r="Q7" s="122">
        <v>0.41</v>
      </c>
      <c r="R7" s="123">
        <v>19.27</v>
      </c>
      <c r="U7" s="122">
        <v>3.44</v>
      </c>
    </row>
    <row r="8" spans="1:35" x14ac:dyDescent="0.25">
      <c r="C8" s="133">
        <f>C4/$C$3</f>
        <v>0.56632605939496727</v>
      </c>
      <c r="J8" s="126">
        <f>J7+J6+J5+J4</f>
        <v>642271.37959999999</v>
      </c>
      <c r="K8" s="41">
        <f>K7+K6+K5+K4</f>
        <v>38644</v>
      </c>
      <c r="L8" s="41">
        <f>L7+L6+L5+L4</f>
        <v>3447.8220745662611</v>
      </c>
      <c r="M8" s="114">
        <v>5</v>
      </c>
      <c r="N8" s="115">
        <v>10.52</v>
      </c>
      <c r="O8" s="115">
        <v>3.81</v>
      </c>
      <c r="P8" s="116">
        <f t="shared" si="0"/>
        <v>2.9390999999999998</v>
      </c>
      <c r="Q8" s="115">
        <v>0.35</v>
      </c>
      <c r="R8" s="117">
        <v>17.719999999999995</v>
      </c>
      <c r="U8" s="115">
        <v>3.03</v>
      </c>
    </row>
    <row r="9" spans="1:35" x14ac:dyDescent="0.25">
      <c r="C9" s="134">
        <f>C5/$C$3</f>
        <v>0.21998136035801544</v>
      </c>
      <c r="E9" s="135">
        <f>C4-B4</f>
        <v>1880.5800000000017</v>
      </c>
      <c r="H9">
        <f>H10+H11+H12+H13</f>
        <v>71304</v>
      </c>
      <c r="M9" s="114">
        <v>4</v>
      </c>
      <c r="N9" s="122">
        <v>9.8000000000000007</v>
      </c>
      <c r="O9" s="122">
        <v>3.46</v>
      </c>
      <c r="P9" s="116">
        <f t="shared" si="0"/>
        <v>2.5510999999999999</v>
      </c>
      <c r="Q9" s="122">
        <v>0.3</v>
      </c>
      <c r="R9" s="123">
        <v>16.170000000000002</v>
      </c>
      <c r="U9" s="122">
        <v>2.63</v>
      </c>
    </row>
    <row r="10" spans="1:35" x14ac:dyDescent="0.25">
      <c r="B10" s="136">
        <f>B11/B13</f>
        <v>3.3735294312914867E-2</v>
      </c>
      <c r="C10" s="134">
        <f>C6/$C$3</f>
        <v>0.18976331013173692</v>
      </c>
      <c r="E10" s="135">
        <f>C5-B5</f>
        <v>880.07999999999993</v>
      </c>
      <c r="H10">
        <v>40146</v>
      </c>
      <c r="I10" s="110">
        <f>H10/$H$9</f>
        <v>0.56302591719959605</v>
      </c>
      <c r="M10" s="114">
        <v>3</v>
      </c>
      <c r="N10" s="115">
        <v>9.09</v>
      </c>
      <c r="O10" s="115">
        <v>3.1</v>
      </c>
      <c r="P10" s="116">
        <f t="shared" si="0"/>
        <v>2.1436999999999999</v>
      </c>
      <c r="Q10" s="115">
        <v>0.24</v>
      </c>
      <c r="R10" s="117">
        <v>14.63</v>
      </c>
      <c r="U10" s="115">
        <v>2.21</v>
      </c>
    </row>
    <row r="11" spans="1:35" x14ac:dyDescent="0.25">
      <c r="A11" s="111" t="s">
        <v>138</v>
      </c>
      <c r="B11" s="137">
        <v>10000</v>
      </c>
      <c r="C11" s="134">
        <f>C7/$C$3</f>
        <v>2.3929270115280302E-2</v>
      </c>
      <c r="E11" s="135">
        <f>C6-B6</f>
        <v>1002.3484000000008</v>
      </c>
      <c r="H11">
        <v>15594</v>
      </c>
      <c r="I11" s="110">
        <f>H11/$H$9</f>
        <v>0.21869740828004039</v>
      </c>
      <c r="M11" s="114">
        <v>2</v>
      </c>
      <c r="N11" s="122">
        <v>8.42</v>
      </c>
      <c r="O11" s="122">
        <v>2.73</v>
      </c>
      <c r="P11" s="116">
        <f t="shared" si="0"/>
        <v>1.7168999999999999</v>
      </c>
      <c r="Q11" s="122">
        <v>0.17999999999999997</v>
      </c>
      <c r="R11" s="123">
        <v>13.090000000000002</v>
      </c>
      <c r="U11" s="122">
        <v>1.77</v>
      </c>
    </row>
    <row r="12" spans="1:35" x14ac:dyDescent="0.25">
      <c r="A12" s="111" t="s">
        <v>139</v>
      </c>
      <c r="B12" s="138">
        <f>E7+E6+E5+E4</f>
        <v>286425.45600000012</v>
      </c>
      <c r="E12" s="135">
        <f>C7-B7</f>
        <v>151.93999999999983</v>
      </c>
      <c r="H12">
        <v>13868</v>
      </c>
      <c r="I12" s="110">
        <f>H12/$H$9</f>
        <v>0.19449119263996409</v>
      </c>
      <c r="M12" s="114">
        <v>1</v>
      </c>
      <c r="N12" s="115">
        <v>7.85</v>
      </c>
      <c r="O12" s="115">
        <v>2.34</v>
      </c>
      <c r="P12" s="116">
        <f t="shared" si="0"/>
        <v>1.1931</v>
      </c>
      <c r="Q12" s="115">
        <v>0.1</v>
      </c>
      <c r="R12" s="117">
        <v>11.53</v>
      </c>
      <c r="U12" s="115">
        <v>1.23</v>
      </c>
    </row>
    <row r="13" spans="1:35" x14ac:dyDescent="0.25">
      <c r="A13" s="139" t="s">
        <v>114</v>
      </c>
      <c r="B13" s="140">
        <f>B11+B12</f>
        <v>296425.45600000012</v>
      </c>
      <c r="H13">
        <v>1696</v>
      </c>
      <c r="I13" s="110">
        <f>H13/$H$9</f>
        <v>2.3785481880399417E-2</v>
      </c>
      <c r="N13">
        <f>N2/R2</f>
        <v>0.55297157622739024</v>
      </c>
      <c r="O13">
        <f>O2/R2</f>
        <v>0.21963824289405687</v>
      </c>
      <c r="P13" s="116">
        <f>P2/R2</f>
        <v>0.19657807308970102</v>
      </c>
      <c r="Q13">
        <f>Q2/R2</f>
        <v>2.5101513473606504E-2</v>
      </c>
    </row>
    <row r="15" spans="1:35" x14ac:dyDescent="0.25">
      <c r="A15" s="18"/>
      <c r="B15" s="141" t="s">
        <v>98</v>
      </c>
      <c r="C15" s="141" t="s">
        <v>99</v>
      </c>
      <c r="D15" s="141" t="s">
        <v>100</v>
      </c>
      <c r="E15" s="141" t="s">
        <v>101</v>
      </c>
      <c r="F15" s="141" t="s">
        <v>102</v>
      </c>
      <c r="G15" s="141" t="s">
        <v>103</v>
      </c>
      <c r="H15" s="141" t="s">
        <v>104</v>
      </c>
      <c r="I15" s="141" t="s">
        <v>105</v>
      </c>
      <c r="J15" s="141" t="s">
        <v>106</v>
      </c>
      <c r="K15" s="141" t="s">
        <v>107</v>
      </c>
      <c r="L15" s="141" t="s">
        <v>108</v>
      </c>
      <c r="M15" s="141" t="s">
        <v>109</v>
      </c>
      <c r="N15" s="141" t="s">
        <v>110</v>
      </c>
      <c r="O15" s="141" t="s">
        <v>111</v>
      </c>
      <c r="P15" s="141" t="s">
        <v>112</v>
      </c>
      <c r="Q15" s="141" t="s">
        <v>113</v>
      </c>
      <c r="R15" s="141" t="s">
        <v>98</v>
      </c>
      <c r="S15" s="141" t="s">
        <v>99</v>
      </c>
      <c r="T15" s="141" t="s">
        <v>100</v>
      </c>
      <c r="U15" s="141" t="s">
        <v>101</v>
      </c>
      <c r="V15" s="141" t="s">
        <v>102</v>
      </c>
      <c r="W15" s="141" t="s">
        <v>103</v>
      </c>
      <c r="X15" s="141" t="s">
        <v>104</v>
      </c>
      <c r="Y15" s="141" t="s">
        <v>105</v>
      </c>
      <c r="Z15" s="141" t="s">
        <v>106</v>
      </c>
      <c r="AA15" s="141" t="s">
        <v>107</v>
      </c>
      <c r="AB15" s="141" t="s">
        <v>108</v>
      </c>
      <c r="AC15" s="141" t="s">
        <v>109</v>
      </c>
      <c r="AD15" s="141" t="s">
        <v>110</v>
      </c>
      <c r="AE15" s="141" t="s">
        <v>111</v>
      </c>
      <c r="AF15" s="141" t="s">
        <v>112</v>
      </c>
      <c r="AG15" s="141" t="s">
        <v>113</v>
      </c>
      <c r="AH15" s="141"/>
      <c r="AI15" s="141"/>
    </row>
    <row r="16" spans="1:35" x14ac:dyDescent="0.25">
      <c r="A16" s="142" t="s">
        <v>140</v>
      </c>
      <c r="B16" s="143">
        <v>460</v>
      </c>
      <c r="C16" s="143">
        <f>B16+20</f>
        <v>480</v>
      </c>
      <c r="D16" s="143">
        <f t="shared" ref="D16:AB16" si="1">C16+20</f>
        <v>500</v>
      </c>
      <c r="E16" s="143">
        <f t="shared" si="1"/>
        <v>520</v>
      </c>
      <c r="F16" s="143">
        <f t="shared" si="1"/>
        <v>540</v>
      </c>
      <c r="G16" s="143">
        <f t="shared" si="1"/>
        <v>560</v>
      </c>
      <c r="H16" s="143">
        <f t="shared" si="1"/>
        <v>580</v>
      </c>
      <c r="I16" s="143">
        <f t="shared" si="1"/>
        <v>600</v>
      </c>
      <c r="J16" s="143">
        <f t="shared" si="1"/>
        <v>620</v>
      </c>
      <c r="K16" s="143">
        <f t="shared" si="1"/>
        <v>640</v>
      </c>
      <c r="L16" s="143">
        <f t="shared" si="1"/>
        <v>660</v>
      </c>
      <c r="M16" s="143">
        <f t="shared" si="1"/>
        <v>680</v>
      </c>
      <c r="N16" s="143">
        <f t="shared" si="1"/>
        <v>700</v>
      </c>
      <c r="O16" s="143">
        <f t="shared" si="1"/>
        <v>720</v>
      </c>
      <c r="P16" s="143">
        <f t="shared" si="1"/>
        <v>740</v>
      </c>
      <c r="Q16" s="143">
        <f t="shared" si="1"/>
        <v>760</v>
      </c>
      <c r="R16" s="143">
        <f t="shared" si="1"/>
        <v>780</v>
      </c>
      <c r="S16" s="143">
        <f t="shared" si="1"/>
        <v>800</v>
      </c>
      <c r="T16" s="143">
        <f t="shared" si="1"/>
        <v>820</v>
      </c>
      <c r="U16" s="143">
        <f t="shared" si="1"/>
        <v>840</v>
      </c>
      <c r="V16" s="143">
        <f t="shared" si="1"/>
        <v>860</v>
      </c>
      <c r="W16" s="143">
        <f t="shared" si="1"/>
        <v>880</v>
      </c>
      <c r="X16" s="143">
        <f t="shared" si="1"/>
        <v>900</v>
      </c>
      <c r="Y16" s="143">
        <f t="shared" si="1"/>
        <v>920</v>
      </c>
      <c r="Z16" s="143">
        <f t="shared" si="1"/>
        <v>940</v>
      </c>
      <c r="AA16" s="143">
        <f t="shared" si="1"/>
        <v>960</v>
      </c>
      <c r="AB16" s="143">
        <f t="shared" si="1"/>
        <v>980</v>
      </c>
      <c r="AC16" s="143">
        <f t="shared" ref="AC16:AD16" si="2">AB16+2</f>
        <v>982</v>
      </c>
      <c r="AD16" s="143">
        <f t="shared" si="2"/>
        <v>984</v>
      </c>
      <c r="AE16" s="143"/>
      <c r="AF16" s="142"/>
      <c r="AG16" s="142"/>
      <c r="AH16" s="142"/>
      <c r="AI16" s="142"/>
    </row>
    <row r="17" spans="1:48" x14ac:dyDescent="0.25">
      <c r="A17" s="142"/>
      <c r="B17" s="143">
        <f t="shared" ref="B17:AD17" si="3">B18+B19+B20+B21</f>
        <v>9528.8080000000009</v>
      </c>
      <c r="C17" s="143">
        <f t="shared" si="3"/>
        <v>9943.1039999999994</v>
      </c>
      <c r="D17" s="143">
        <f t="shared" si="3"/>
        <v>10357.4</v>
      </c>
      <c r="E17" s="143">
        <f t="shared" si="3"/>
        <v>10771.696</v>
      </c>
      <c r="F17" s="143">
        <f t="shared" si="3"/>
        <v>11185.992</v>
      </c>
      <c r="G17" s="143">
        <f t="shared" si="3"/>
        <v>11600.287999999999</v>
      </c>
      <c r="H17" s="143">
        <f t="shared" si="3"/>
        <v>12014.583999999999</v>
      </c>
      <c r="I17" s="143">
        <f t="shared" si="3"/>
        <v>12428.88</v>
      </c>
      <c r="J17" s="143">
        <f t="shared" si="3"/>
        <v>12843.176000000001</v>
      </c>
      <c r="K17" s="143">
        <f t="shared" si="3"/>
        <v>13257.472</v>
      </c>
      <c r="L17" s="143">
        <f t="shared" si="3"/>
        <v>13671.768</v>
      </c>
      <c r="M17" s="143">
        <f t="shared" si="3"/>
        <v>14086.063999999998</v>
      </c>
      <c r="N17" s="143">
        <f t="shared" si="3"/>
        <v>14500.36</v>
      </c>
      <c r="O17" s="143">
        <f t="shared" si="3"/>
        <v>14914.656000000001</v>
      </c>
      <c r="P17" s="143">
        <f t="shared" si="3"/>
        <v>15328.951999999999</v>
      </c>
      <c r="Q17" s="143">
        <f t="shared" si="3"/>
        <v>15743.248</v>
      </c>
      <c r="R17" s="143">
        <f t="shared" si="3"/>
        <v>16157.543999999998</v>
      </c>
      <c r="S17" s="143">
        <f t="shared" si="3"/>
        <v>16571.84</v>
      </c>
      <c r="T17" s="143">
        <f t="shared" si="3"/>
        <v>16986.136000000002</v>
      </c>
      <c r="U17" s="143">
        <f t="shared" si="3"/>
        <v>17400.432000000001</v>
      </c>
      <c r="V17" s="143">
        <f t="shared" si="3"/>
        <v>17814.727999999996</v>
      </c>
      <c r="W17" s="143">
        <f t="shared" si="3"/>
        <v>18229.023999999998</v>
      </c>
      <c r="X17" s="143">
        <f t="shared" si="3"/>
        <v>18643.32</v>
      </c>
      <c r="Y17" s="143">
        <f t="shared" si="3"/>
        <v>19057.616000000002</v>
      </c>
      <c r="Z17" s="143">
        <f t="shared" si="3"/>
        <v>19471.912000000004</v>
      </c>
      <c r="AA17" s="143">
        <f t="shared" si="3"/>
        <v>19886.207999999999</v>
      </c>
      <c r="AB17" s="143">
        <f t="shared" si="3"/>
        <v>20300.504000000001</v>
      </c>
      <c r="AC17" s="143">
        <f t="shared" si="3"/>
        <v>20341.9336</v>
      </c>
      <c r="AD17" s="143">
        <f t="shared" si="3"/>
        <v>20383.3632</v>
      </c>
      <c r="AE17" s="143"/>
      <c r="AF17" s="143"/>
      <c r="AG17" s="143"/>
      <c r="AH17" s="143"/>
      <c r="AI17" s="143"/>
    </row>
    <row r="18" spans="1:48" x14ac:dyDescent="0.25">
      <c r="A18" s="144" t="s">
        <v>141</v>
      </c>
      <c r="B18" s="145">
        <f>B16*$N$6</f>
        <v>5520</v>
      </c>
      <c r="C18" s="145">
        <f t="shared" ref="C18:AK18" si="4">C16*$N$6</f>
        <v>5760</v>
      </c>
      <c r="D18" s="145">
        <f t="shared" si="4"/>
        <v>6000</v>
      </c>
      <c r="E18" s="145">
        <f t="shared" si="4"/>
        <v>6240</v>
      </c>
      <c r="F18" s="145">
        <f t="shared" si="4"/>
        <v>6480</v>
      </c>
      <c r="G18" s="145">
        <f t="shared" si="4"/>
        <v>6720</v>
      </c>
      <c r="H18" s="145">
        <f t="shared" si="4"/>
        <v>6960</v>
      </c>
      <c r="I18" s="145">
        <f t="shared" si="4"/>
        <v>7200</v>
      </c>
      <c r="J18" s="145">
        <f t="shared" si="4"/>
        <v>7440</v>
      </c>
      <c r="K18" s="145">
        <f t="shared" si="4"/>
        <v>7680</v>
      </c>
      <c r="L18" s="145">
        <f t="shared" si="4"/>
        <v>7920</v>
      </c>
      <c r="M18" s="145">
        <f t="shared" si="4"/>
        <v>8160</v>
      </c>
      <c r="N18" s="145">
        <f t="shared" si="4"/>
        <v>8400</v>
      </c>
      <c r="O18" s="145">
        <f t="shared" si="4"/>
        <v>8640</v>
      </c>
      <c r="P18" s="145">
        <f t="shared" si="4"/>
        <v>8880</v>
      </c>
      <c r="Q18" s="145">
        <f t="shared" si="4"/>
        <v>9120</v>
      </c>
      <c r="R18" s="145">
        <f t="shared" si="4"/>
        <v>9360</v>
      </c>
      <c r="S18" s="145">
        <f t="shared" si="4"/>
        <v>9600</v>
      </c>
      <c r="T18" s="145">
        <f t="shared" si="4"/>
        <v>9840</v>
      </c>
      <c r="U18" s="145">
        <f t="shared" si="4"/>
        <v>10080</v>
      </c>
      <c r="V18" s="145">
        <f t="shared" si="4"/>
        <v>10320</v>
      </c>
      <c r="W18" s="145">
        <f t="shared" si="4"/>
        <v>10560</v>
      </c>
      <c r="X18" s="145">
        <f t="shared" si="4"/>
        <v>10800</v>
      </c>
      <c r="Y18" s="145">
        <f t="shared" si="4"/>
        <v>11040</v>
      </c>
      <c r="Z18" s="145">
        <f t="shared" si="4"/>
        <v>11280</v>
      </c>
      <c r="AA18" s="145">
        <f t="shared" si="4"/>
        <v>11520</v>
      </c>
      <c r="AB18" s="145">
        <f t="shared" si="4"/>
        <v>11760</v>
      </c>
      <c r="AC18" s="145">
        <f t="shared" si="4"/>
        <v>11784</v>
      </c>
      <c r="AD18" s="145">
        <f t="shared" si="4"/>
        <v>11808</v>
      </c>
      <c r="AE18" s="145">
        <f t="shared" si="4"/>
        <v>0</v>
      </c>
      <c r="AF18" s="145">
        <f t="shared" si="4"/>
        <v>0</v>
      </c>
      <c r="AG18" s="145">
        <f t="shared" si="4"/>
        <v>0</v>
      </c>
      <c r="AH18" s="145">
        <f t="shared" si="4"/>
        <v>0</v>
      </c>
      <c r="AI18" s="145">
        <f t="shared" si="4"/>
        <v>0</v>
      </c>
      <c r="AJ18" s="145">
        <f t="shared" si="4"/>
        <v>0</v>
      </c>
      <c r="AK18" s="145">
        <f t="shared" si="4"/>
        <v>0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44" t="s">
        <v>142</v>
      </c>
      <c r="B19" s="145">
        <f>B16*$O$6</f>
        <v>2083.8000000000002</v>
      </c>
      <c r="C19" s="145">
        <f t="shared" ref="C19:AK19" si="5">C16*$O$6</f>
        <v>2174.4</v>
      </c>
      <c r="D19" s="145">
        <f t="shared" si="5"/>
        <v>2265</v>
      </c>
      <c r="E19" s="145">
        <f t="shared" si="5"/>
        <v>2355.6</v>
      </c>
      <c r="F19" s="145">
        <f t="shared" si="5"/>
        <v>2446.2000000000003</v>
      </c>
      <c r="G19" s="145">
        <f t="shared" si="5"/>
        <v>2536.8000000000002</v>
      </c>
      <c r="H19" s="145">
        <f t="shared" si="5"/>
        <v>2627.4</v>
      </c>
      <c r="I19" s="145">
        <f t="shared" si="5"/>
        <v>2718</v>
      </c>
      <c r="J19" s="145">
        <f t="shared" si="5"/>
        <v>2808.6000000000004</v>
      </c>
      <c r="K19" s="145">
        <f t="shared" si="5"/>
        <v>2899.2000000000003</v>
      </c>
      <c r="L19" s="145">
        <f t="shared" si="5"/>
        <v>2989.8</v>
      </c>
      <c r="M19" s="145">
        <f t="shared" si="5"/>
        <v>3080.4</v>
      </c>
      <c r="N19" s="145">
        <f t="shared" si="5"/>
        <v>3171</v>
      </c>
      <c r="O19" s="145">
        <f t="shared" si="5"/>
        <v>3261.6000000000004</v>
      </c>
      <c r="P19" s="145">
        <f t="shared" si="5"/>
        <v>3352.2000000000003</v>
      </c>
      <c r="Q19" s="145">
        <f t="shared" si="5"/>
        <v>3442.8</v>
      </c>
      <c r="R19" s="145">
        <f t="shared" si="5"/>
        <v>3533.4</v>
      </c>
      <c r="S19" s="145">
        <f t="shared" si="5"/>
        <v>3624</v>
      </c>
      <c r="T19" s="145">
        <f t="shared" si="5"/>
        <v>3714.6000000000004</v>
      </c>
      <c r="U19" s="145">
        <f t="shared" si="5"/>
        <v>3805.2000000000003</v>
      </c>
      <c r="V19" s="145">
        <f t="shared" si="5"/>
        <v>3895.8</v>
      </c>
      <c r="W19" s="145">
        <f t="shared" si="5"/>
        <v>3986.4</v>
      </c>
      <c r="X19" s="145">
        <f t="shared" si="5"/>
        <v>4077</v>
      </c>
      <c r="Y19" s="145">
        <f t="shared" si="5"/>
        <v>4167.6000000000004</v>
      </c>
      <c r="Z19" s="145">
        <f t="shared" si="5"/>
        <v>4258.2</v>
      </c>
      <c r="AA19" s="145">
        <f t="shared" si="5"/>
        <v>4348.8</v>
      </c>
      <c r="AB19" s="145">
        <f t="shared" si="5"/>
        <v>4439.4000000000005</v>
      </c>
      <c r="AC19" s="145">
        <f t="shared" si="5"/>
        <v>4448.46</v>
      </c>
      <c r="AD19" s="145">
        <f t="shared" si="5"/>
        <v>4457.5200000000004</v>
      </c>
      <c r="AE19" s="145">
        <f t="shared" si="5"/>
        <v>0</v>
      </c>
      <c r="AF19" s="145">
        <f t="shared" si="5"/>
        <v>0</v>
      </c>
      <c r="AG19" s="145">
        <f t="shared" si="5"/>
        <v>0</v>
      </c>
      <c r="AH19" s="145">
        <f t="shared" si="5"/>
        <v>0</v>
      </c>
      <c r="AI19" s="145">
        <f t="shared" si="5"/>
        <v>0</v>
      </c>
      <c r="AJ19" s="145">
        <f t="shared" si="5"/>
        <v>0</v>
      </c>
      <c r="AK19" s="145">
        <f t="shared" si="5"/>
        <v>0</v>
      </c>
    </row>
    <row r="20" spans="1:48" x14ac:dyDescent="0.25">
      <c r="A20" s="144" t="s">
        <v>143</v>
      </c>
      <c r="B20" s="145">
        <f>B16*$P$6</f>
        <v>1713.4079999999999</v>
      </c>
      <c r="C20" s="145">
        <f t="shared" ref="C20:AK20" si="6">C16*$P$6</f>
        <v>1787.9039999999998</v>
      </c>
      <c r="D20" s="145">
        <f t="shared" si="6"/>
        <v>1862.3999999999999</v>
      </c>
      <c r="E20" s="145">
        <f t="shared" si="6"/>
        <v>1936.8959999999997</v>
      </c>
      <c r="F20" s="145">
        <f t="shared" si="6"/>
        <v>2011.3919999999998</v>
      </c>
      <c r="G20" s="145">
        <f t="shared" si="6"/>
        <v>2085.8879999999999</v>
      </c>
      <c r="H20" s="145">
        <f t="shared" si="6"/>
        <v>2160.384</v>
      </c>
      <c r="I20" s="145">
        <f t="shared" si="6"/>
        <v>2234.8799999999997</v>
      </c>
      <c r="J20" s="145">
        <f t="shared" si="6"/>
        <v>2309.3759999999997</v>
      </c>
      <c r="K20" s="145">
        <f t="shared" si="6"/>
        <v>2383.8719999999998</v>
      </c>
      <c r="L20" s="145">
        <f t="shared" si="6"/>
        <v>2458.3679999999999</v>
      </c>
      <c r="M20" s="145">
        <f t="shared" si="6"/>
        <v>2532.8639999999996</v>
      </c>
      <c r="N20" s="145">
        <f t="shared" si="6"/>
        <v>2607.3599999999997</v>
      </c>
      <c r="O20" s="145">
        <f t="shared" si="6"/>
        <v>2681.8559999999998</v>
      </c>
      <c r="P20" s="145">
        <f t="shared" si="6"/>
        <v>2756.3519999999999</v>
      </c>
      <c r="Q20" s="145">
        <f t="shared" si="6"/>
        <v>2830.848</v>
      </c>
      <c r="R20" s="145">
        <f t="shared" si="6"/>
        <v>2905.3439999999996</v>
      </c>
      <c r="S20" s="145">
        <f t="shared" si="6"/>
        <v>2979.8399999999997</v>
      </c>
      <c r="T20" s="145">
        <f t="shared" si="6"/>
        <v>3054.3359999999998</v>
      </c>
      <c r="U20" s="145">
        <f t="shared" si="6"/>
        <v>3128.8319999999999</v>
      </c>
      <c r="V20" s="145">
        <f t="shared" si="6"/>
        <v>3203.3279999999995</v>
      </c>
      <c r="W20" s="145">
        <f t="shared" si="6"/>
        <v>3277.8239999999996</v>
      </c>
      <c r="X20" s="145">
        <f t="shared" si="6"/>
        <v>3352.3199999999997</v>
      </c>
      <c r="Y20" s="145">
        <f t="shared" si="6"/>
        <v>3426.8159999999998</v>
      </c>
      <c r="Z20" s="145">
        <f t="shared" si="6"/>
        <v>3501.3119999999999</v>
      </c>
      <c r="AA20" s="145">
        <f t="shared" si="6"/>
        <v>3575.8079999999995</v>
      </c>
      <c r="AB20" s="145">
        <f t="shared" si="6"/>
        <v>3650.3039999999996</v>
      </c>
      <c r="AC20" s="145">
        <f t="shared" si="6"/>
        <v>3657.7535999999996</v>
      </c>
      <c r="AD20" s="145">
        <f t="shared" si="6"/>
        <v>3665.2031999999995</v>
      </c>
      <c r="AE20" s="145">
        <f t="shared" si="6"/>
        <v>0</v>
      </c>
      <c r="AF20" s="145">
        <f t="shared" si="6"/>
        <v>0</v>
      </c>
      <c r="AG20" s="145">
        <f t="shared" si="6"/>
        <v>0</v>
      </c>
      <c r="AH20" s="145">
        <f t="shared" si="6"/>
        <v>0</v>
      </c>
      <c r="AI20" s="145">
        <f t="shared" si="6"/>
        <v>0</v>
      </c>
      <c r="AJ20" s="145">
        <f t="shared" si="6"/>
        <v>0</v>
      </c>
      <c r="AK20" s="145">
        <f t="shared" si="6"/>
        <v>0</v>
      </c>
    </row>
    <row r="21" spans="1:48" x14ac:dyDescent="0.25">
      <c r="A21" s="144" t="s">
        <v>144</v>
      </c>
      <c r="B21" s="145">
        <f>B16*$Q$6</f>
        <v>211.60000000000002</v>
      </c>
      <c r="C21" s="145">
        <f t="shared" ref="C21:AK21" si="7">C16*$Q$6</f>
        <v>220.80000000000004</v>
      </c>
      <c r="D21" s="145">
        <f t="shared" si="7"/>
        <v>230.00000000000003</v>
      </c>
      <c r="E21" s="145">
        <f t="shared" si="7"/>
        <v>239.20000000000005</v>
      </c>
      <c r="F21" s="145">
        <f t="shared" si="7"/>
        <v>248.40000000000003</v>
      </c>
      <c r="G21" s="145">
        <f t="shared" si="7"/>
        <v>257.60000000000002</v>
      </c>
      <c r="H21" s="145">
        <f t="shared" si="7"/>
        <v>266.80000000000007</v>
      </c>
      <c r="I21" s="145">
        <f t="shared" si="7"/>
        <v>276.00000000000006</v>
      </c>
      <c r="J21" s="145">
        <f t="shared" si="7"/>
        <v>285.20000000000005</v>
      </c>
      <c r="K21" s="145">
        <f t="shared" si="7"/>
        <v>294.40000000000003</v>
      </c>
      <c r="L21" s="145">
        <f t="shared" si="7"/>
        <v>303.60000000000002</v>
      </c>
      <c r="M21" s="145">
        <f t="shared" si="7"/>
        <v>312.80000000000007</v>
      </c>
      <c r="N21" s="145">
        <f t="shared" si="7"/>
        <v>322.00000000000006</v>
      </c>
      <c r="O21" s="145">
        <f t="shared" si="7"/>
        <v>331.20000000000005</v>
      </c>
      <c r="P21" s="145">
        <f t="shared" si="7"/>
        <v>340.40000000000003</v>
      </c>
      <c r="Q21" s="145">
        <f t="shared" si="7"/>
        <v>349.60000000000008</v>
      </c>
      <c r="R21" s="145">
        <f t="shared" si="7"/>
        <v>358.80000000000007</v>
      </c>
      <c r="S21" s="145">
        <f t="shared" si="7"/>
        <v>368.00000000000006</v>
      </c>
      <c r="T21" s="145">
        <f t="shared" si="7"/>
        <v>377.20000000000005</v>
      </c>
      <c r="U21" s="145">
        <f t="shared" si="7"/>
        <v>386.40000000000009</v>
      </c>
      <c r="V21" s="145">
        <f t="shared" si="7"/>
        <v>395.60000000000008</v>
      </c>
      <c r="W21" s="145">
        <f t="shared" si="7"/>
        <v>404.80000000000007</v>
      </c>
      <c r="X21" s="145">
        <f t="shared" si="7"/>
        <v>414.00000000000006</v>
      </c>
      <c r="Y21" s="145">
        <f t="shared" si="7"/>
        <v>423.20000000000005</v>
      </c>
      <c r="Z21" s="145">
        <f t="shared" si="7"/>
        <v>432.40000000000009</v>
      </c>
      <c r="AA21" s="145">
        <f t="shared" si="7"/>
        <v>441.60000000000008</v>
      </c>
      <c r="AB21" s="145">
        <f t="shared" si="7"/>
        <v>450.80000000000007</v>
      </c>
      <c r="AC21" s="145">
        <f t="shared" si="7"/>
        <v>451.72000000000008</v>
      </c>
      <c r="AD21" s="145">
        <f t="shared" si="7"/>
        <v>452.6400000000001</v>
      </c>
      <c r="AE21" s="145">
        <f t="shared" si="7"/>
        <v>0</v>
      </c>
      <c r="AF21" s="145">
        <f t="shared" si="7"/>
        <v>0</v>
      </c>
      <c r="AG21" s="145">
        <f t="shared" si="7"/>
        <v>0</v>
      </c>
      <c r="AH21" s="145">
        <f t="shared" si="7"/>
        <v>0</v>
      </c>
      <c r="AI21" s="145">
        <f t="shared" si="7"/>
        <v>0</v>
      </c>
      <c r="AJ21" s="145">
        <f t="shared" si="7"/>
        <v>0</v>
      </c>
      <c r="AK21" s="145">
        <f t="shared" si="7"/>
        <v>0</v>
      </c>
    </row>
    <row r="22" spans="1:48" x14ac:dyDescent="0.25">
      <c r="A22" s="144" t="s">
        <v>145</v>
      </c>
      <c r="B22" s="145">
        <f t="shared" ref="B22:AD22" si="8">MIN(B$18,$C$4)</f>
        <v>5520</v>
      </c>
      <c r="C22" s="145">
        <f t="shared" si="8"/>
        <v>5760</v>
      </c>
      <c r="D22" s="145">
        <f t="shared" si="8"/>
        <v>6000</v>
      </c>
      <c r="E22" s="145">
        <f t="shared" si="8"/>
        <v>6240</v>
      </c>
      <c r="F22" s="145">
        <f t="shared" si="8"/>
        <v>6480</v>
      </c>
      <c r="G22" s="145">
        <f t="shared" si="8"/>
        <v>6720</v>
      </c>
      <c r="H22" s="145">
        <f t="shared" si="8"/>
        <v>6960</v>
      </c>
      <c r="I22" s="145">
        <f t="shared" si="8"/>
        <v>7200</v>
      </c>
      <c r="J22" s="145">
        <f t="shared" si="8"/>
        <v>7440</v>
      </c>
      <c r="K22" s="145">
        <f t="shared" si="8"/>
        <v>7680</v>
      </c>
      <c r="L22" s="145">
        <f t="shared" si="8"/>
        <v>7920</v>
      </c>
      <c r="M22" s="145">
        <f t="shared" si="8"/>
        <v>8160</v>
      </c>
      <c r="N22" s="145">
        <f t="shared" si="8"/>
        <v>8400</v>
      </c>
      <c r="O22" s="145">
        <f t="shared" si="8"/>
        <v>8640</v>
      </c>
      <c r="P22" s="145">
        <f t="shared" si="8"/>
        <v>8880</v>
      </c>
      <c r="Q22" s="145">
        <f t="shared" si="8"/>
        <v>9120</v>
      </c>
      <c r="R22" s="145">
        <f t="shared" si="8"/>
        <v>9360</v>
      </c>
      <c r="S22" s="145">
        <f t="shared" si="8"/>
        <v>9600</v>
      </c>
      <c r="T22" s="145">
        <f t="shared" si="8"/>
        <v>9840</v>
      </c>
      <c r="U22" s="145">
        <f t="shared" si="8"/>
        <v>10080</v>
      </c>
      <c r="V22" s="145">
        <f t="shared" si="8"/>
        <v>10320</v>
      </c>
      <c r="W22" s="145">
        <f t="shared" si="8"/>
        <v>10560</v>
      </c>
      <c r="X22" s="145">
        <f t="shared" si="8"/>
        <v>10800</v>
      </c>
      <c r="Y22" s="145">
        <f t="shared" si="8"/>
        <v>11040</v>
      </c>
      <c r="Z22" s="145">
        <f t="shared" si="8"/>
        <v>11280</v>
      </c>
      <c r="AA22" s="145">
        <f t="shared" si="8"/>
        <v>11520</v>
      </c>
      <c r="AB22" s="145">
        <f t="shared" si="8"/>
        <v>11760</v>
      </c>
      <c r="AC22" s="145">
        <f t="shared" si="8"/>
        <v>11784</v>
      </c>
      <c r="AD22" s="145">
        <f t="shared" si="8"/>
        <v>11808</v>
      </c>
      <c r="AE22" s="145"/>
      <c r="AF22" s="145"/>
      <c r="AG22" s="145"/>
      <c r="AH22" s="145"/>
      <c r="AI22" s="145"/>
    </row>
    <row r="23" spans="1:48" x14ac:dyDescent="0.25">
      <c r="A23" s="144" t="s">
        <v>146</v>
      </c>
      <c r="B23" s="145">
        <f t="shared" ref="B23:AD23" si="9">MIN(B$19,$C$5)</f>
        <v>2083.8000000000002</v>
      </c>
      <c r="C23" s="145">
        <f t="shared" si="9"/>
        <v>2174.4</v>
      </c>
      <c r="D23" s="145">
        <f t="shared" si="9"/>
        <v>2265</v>
      </c>
      <c r="E23" s="145">
        <f t="shared" si="9"/>
        <v>2355.6</v>
      </c>
      <c r="F23" s="145">
        <f t="shared" si="9"/>
        <v>2446.2000000000003</v>
      </c>
      <c r="G23" s="145">
        <f t="shared" si="9"/>
        <v>2536.8000000000002</v>
      </c>
      <c r="H23" s="145">
        <f t="shared" si="9"/>
        <v>2627.4</v>
      </c>
      <c r="I23" s="145">
        <f t="shared" si="9"/>
        <v>2718</v>
      </c>
      <c r="J23" s="145">
        <f t="shared" si="9"/>
        <v>2808.6000000000004</v>
      </c>
      <c r="K23" s="145">
        <f t="shared" si="9"/>
        <v>2899.2000000000003</v>
      </c>
      <c r="L23" s="145">
        <f t="shared" si="9"/>
        <v>2989.8</v>
      </c>
      <c r="M23" s="145">
        <f t="shared" si="9"/>
        <v>3080.4</v>
      </c>
      <c r="N23" s="145">
        <f t="shared" si="9"/>
        <v>3171</v>
      </c>
      <c r="O23" s="145">
        <f t="shared" si="9"/>
        <v>3261.6000000000004</v>
      </c>
      <c r="P23" s="145">
        <f t="shared" si="9"/>
        <v>3352.2000000000003</v>
      </c>
      <c r="Q23" s="145">
        <f t="shared" si="9"/>
        <v>3442.8</v>
      </c>
      <c r="R23" s="145">
        <f t="shared" si="9"/>
        <v>3533.4</v>
      </c>
      <c r="S23" s="145">
        <f t="shared" si="9"/>
        <v>3624</v>
      </c>
      <c r="T23" s="145">
        <f t="shared" si="9"/>
        <v>3714.6000000000004</v>
      </c>
      <c r="U23" s="145">
        <f t="shared" si="9"/>
        <v>3805.2000000000003</v>
      </c>
      <c r="V23" s="145">
        <f t="shared" si="9"/>
        <v>3895.8</v>
      </c>
      <c r="W23" s="145">
        <f t="shared" si="9"/>
        <v>3986.4</v>
      </c>
      <c r="X23" s="145">
        <f t="shared" si="9"/>
        <v>4077</v>
      </c>
      <c r="Y23" s="145">
        <f t="shared" si="9"/>
        <v>4167.6000000000004</v>
      </c>
      <c r="Z23" s="145">
        <f t="shared" si="9"/>
        <v>4258.2</v>
      </c>
      <c r="AA23" s="145">
        <f t="shared" si="9"/>
        <v>4348.8</v>
      </c>
      <c r="AB23" s="145">
        <f t="shared" si="9"/>
        <v>4439.4000000000005</v>
      </c>
      <c r="AC23" s="145">
        <f t="shared" si="9"/>
        <v>4448.46</v>
      </c>
      <c r="AD23" s="145">
        <f t="shared" si="9"/>
        <v>4457.5200000000004</v>
      </c>
      <c r="AE23" s="145"/>
      <c r="AF23" s="145"/>
      <c r="AG23" s="145"/>
      <c r="AH23" s="145"/>
      <c r="AI23" s="145"/>
    </row>
    <row r="24" spans="1:48" x14ac:dyDescent="0.25">
      <c r="A24" s="144" t="s">
        <v>147</v>
      </c>
      <c r="B24" s="145">
        <f t="shared" ref="B24:AD24" si="10">MIN(B$20,$C$6)</f>
        <v>1713.4079999999999</v>
      </c>
      <c r="C24" s="145">
        <f t="shared" si="10"/>
        <v>1787.9039999999998</v>
      </c>
      <c r="D24" s="145">
        <f t="shared" si="10"/>
        <v>1862.3999999999999</v>
      </c>
      <c r="E24" s="145">
        <f t="shared" si="10"/>
        <v>1936.8959999999997</v>
      </c>
      <c r="F24" s="145">
        <f t="shared" si="10"/>
        <v>2011.3919999999998</v>
      </c>
      <c r="G24" s="145">
        <f t="shared" si="10"/>
        <v>2085.8879999999999</v>
      </c>
      <c r="H24" s="145">
        <f t="shared" si="10"/>
        <v>2160.384</v>
      </c>
      <c r="I24" s="145">
        <f t="shared" si="10"/>
        <v>2234.8799999999997</v>
      </c>
      <c r="J24" s="145">
        <f t="shared" si="10"/>
        <v>2309.3759999999997</v>
      </c>
      <c r="K24" s="145">
        <f t="shared" si="10"/>
        <v>2383.8719999999998</v>
      </c>
      <c r="L24" s="145">
        <f t="shared" si="10"/>
        <v>2458.3679999999999</v>
      </c>
      <c r="M24" s="145">
        <f t="shared" si="10"/>
        <v>2532.8639999999996</v>
      </c>
      <c r="N24" s="145">
        <f t="shared" si="10"/>
        <v>2607.3599999999997</v>
      </c>
      <c r="O24" s="145">
        <f t="shared" si="10"/>
        <v>2681.8559999999998</v>
      </c>
      <c r="P24" s="145">
        <f t="shared" si="10"/>
        <v>2756.3519999999999</v>
      </c>
      <c r="Q24" s="145">
        <f t="shared" si="10"/>
        <v>2830.848</v>
      </c>
      <c r="R24" s="145">
        <f t="shared" si="10"/>
        <v>2905.3439999999996</v>
      </c>
      <c r="S24" s="145">
        <f t="shared" si="10"/>
        <v>2979.8399999999997</v>
      </c>
      <c r="T24" s="145">
        <f t="shared" si="10"/>
        <v>3054.3359999999998</v>
      </c>
      <c r="U24" s="145">
        <f t="shared" si="10"/>
        <v>3128.8319999999999</v>
      </c>
      <c r="V24" s="145">
        <f t="shared" si="10"/>
        <v>3203.3279999999995</v>
      </c>
      <c r="W24" s="145">
        <f t="shared" si="10"/>
        <v>3277.8239999999996</v>
      </c>
      <c r="X24" s="145">
        <f t="shared" si="10"/>
        <v>3352.3199999999997</v>
      </c>
      <c r="Y24" s="145">
        <f t="shared" si="10"/>
        <v>3426.8159999999998</v>
      </c>
      <c r="Z24" s="145">
        <f t="shared" si="10"/>
        <v>3501.3119999999999</v>
      </c>
      <c r="AA24" s="145">
        <f t="shared" si="10"/>
        <v>3575.8079999999995</v>
      </c>
      <c r="AB24" s="145">
        <f t="shared" si="10"/>
        <v>3650.3039999999996</v>
      </c>
      <c r="AC24" s="145">
        <f t="shared" si="10"/>
        <v>3657.7535999999996</v>
      </c>
      <c r="AD24" s="145">
        <f t="shared" si="10"/>
        <v>3665.2031999999995</v>
      </c>
      <c r="AE24" s="145"/>
      <c r="AF24" s="145"/>
      <c r="AG24" s="145"/>
      <c r="AH24" s="145"/>
      <c r="AI24" s="145"/>
    </row>
    <row r="25" spans="1:48" x14ac:dyDescent="0.25">
      <c r="A25" s="144" t="s">
        <v>148</v>
      </c>
      <c r="B25" s="145">
        <f t="shared" ref="B25:AD25" si="11">MIN(B$21,$C$7)</f>
        <v>211.60000000000002</v>
      </c>
      <c r="C25" s="145">
        <f t="shared" si="11"/>
        <v>220.80000000000004</v>
      </c>
      <c r="D25" s="145">
        <f t="shared" si="11"/>
        <v>230.00000000000003</v>
      </c>
      <c r="E25" s="145">
        <f t="shared" si="11"/>
        <v>239.20000000000005</v>
      </c>
      <c r="F25" s="145">
        <f t="shared" si="11"/>
        <v>248.40000000000003</v>
      </c>
      <c r="G25" s="145">
        <f t="shared" si="11"/>
        <v>257.60000000000002</v>
      </c>
      <c r="H25" s="145">
        <f t="shared" si="11"/>
        <v>266.80000000000007</v>
      </c>
      <c r="I25" s="145">
        <f t="shared" si="11"/>
        <v>276.00000000000006</v>
      </c>
      <c r="J25" s="145">
        <f t="shared" si="11"/>
        <v>285.20000000000005</v>
      </c>
      <c r="K25" s="145">
        <f t="shared" si="11"/>
        <v>294.40000000000003</v>
      </c>
      <c r="L25" s="145">
        <f t="shared" si="11"/>
        <v>303.60000000000002</v>
      </c>
      <c r="M25" s="145">
        <f t="shared" si="11"/>
        <v>312.80000000000007</v>
      </c>
      <c r="N25" s="145">
        <f t="shared" si="11"/>
        <v>322.00000000000006</v>
      </c>
      <c r="O25" s="145">
        <f t="shared" si="11"/>
        <v>331.20000000000005</v>
      </c>
      <c r="P25" s="145">
        <f t="shared" si="11"/>
        <v>340.40000000000003</v>
      </c>
      <c r="Q25" s="145">
        <f t="shared" si="11"/>
        <v>349.60000000000008</v>
      </c>
      <c r="R25" s="145">
        <f t="shared" si="11"/>
        <v>358.80000000000007</v>
      </c>
      <c r="S25" s="145">
        <f t="shared" si="11"/>
        <v>368.00000000000006</v>
      </c>
      <c r="T25" s="145">
        <f t="shared" si="11"/>
        <v>377.20000000000005</v>
      </c>
      <c r="U25" s="145">
        <f t="shared" si="11"/>
        <v>386.40000000000009</v>
      </c>
      <c r="V25" s="145">
        <f t="shared" si="11"/>
        <v>395.60000000000008</v>
      </c>
      <c r="W25" s="145">
        <f t="shared" si="11"/>
        <v>404.80000000000007</v>
      </c>
      <c r="X25" s="145">
        <f t="shared" si="11"/>
        <v>414.00000000000006</v>
      </c>
      <c r="Y25" s="145">
        <f t="shared" si="11"/>
        <v>423.20000000000005</v>
      </c>
      <c r="Z25" s="145">
        <f t="shared" si="11"/>
        <v>432.40000000000009</v>
      </c>
      <c r="AA25" s="145">
        <f t="shared" si="11"/>
        <v>441.60000000000008</v>
      </c>
      <c r="AB25" s="145">
        <f t="shared" si="11"/>
        <v>450.80000000000007</v>
      </c>
      <c r="AC25" s="145">
        <f t="shared" si="11"/>
        <v>451.72000000000008</v>
      </c>
      <c r="AD25" s="145">
        <f t="shared" si="11"/>
        <v>452.6400000000001</v>
      </c>
      <c r="AE25" s="145"/>
      <c r="AF25" s="145"/>
      <c r="AG25" s="145"/>
      <c r="AH25" s="145"/>
      <c r="AI25" s="145"/>
    </row>
    <row r="26" spans="1:48" x14ac:dyDescent="0.25">
      <c r="A26" s="146" t="s">
        <v>149</v>
      </c>
      <c r="B26" s="147">
        <f>IF(B22&gt;$B$4,(B22-$B$4)*$H$4,0)</f>
        <v>0</v>
      </c>
      <c r="C26" s="147">
        <v>0</v>
      </c>
      <c r="D26" s="147">
        <f>IF(D22&gt;$B$4,(D22-$B$4)*$H$4,0)</f>
        <v>0</v>
      </c>
      <c r="E26" s="147">
        <v>0</v>
      </c>
      <c r="F26" s="147">
        <f>IF(F22&gt;$B$4,(F22-$B$4)*$H$4,0)</f>
        <v>0</v>
      </c>
      <c r="G26" s="147">
        <v>0</v>
      </c>
      <c r="H26" s="147">
        <f>IF(H22&gt;$B$4,(H22-$B$4)*$H$4,0)</f>
        <v>0</v>
      </c>
      <c r="I26" s="147">
        <v>0</v>
      </c>
      <c r="J26" s="147">
        <f>IF(J22&gt;$B$4,(J22-$B$4)*$H$4,0)</f>
        <v>0</v>
      </c>
      <c r="K26" s="147">
        <v>0</v>
      </c>
      <c r="L26" s="147">
        <f>IF(L22&gt;$B$4,(L22-$B$4)*$H$4,0)</f>
        <v>0</v>
      </c>
      <c r="M26" s="147">
        <v>0</v>
      </c>
      <c r="N26" s="147">
        <f>IF(N22&gt;$B$4,(N22-$B$4)*$H$4,0)</f>
        <v>0</v>
      </c>
      <c r="O26" s="147">
        <v>0</v>
      </c>
      <c r="P26" s="147">
        <f>IF(P22&gt;$B$4,(P22-$B$4)*$H$4,0)</f>
        <v>0</v>
      </c>
      <c r="Q26" s="147">
        <v>0</v>
      </c>
      <c r="R26" s="147">
        <f>IF(R22&gt;$B$4,(R22-$B$4)*$H$4,0)</f>
        <v>0</v>
      </c>
      <c r="S26" s="147">
        <v>0</v>
      </c>
      <c r="T26" s="147">
        <f>IF(T22&gt;$B$4,(T22-$B$4)*$H$4,0)</f>
        <v>0</v>
      </c>
      <c r="U26" s="147">
        <v>0</v>
      </c>
      <c r="V26" s="147">
        <f>IF(V22&gt;$B$4,(V22-$B$4)*$H$4,0)</f>
        <v>0</v>
      </c>
      <c r="W26" s="147">
        <v>0</v>
      </c>
      <c r="X26" s="147">
        <f>IF(X22&gt;$B$4,(X22-$B$4)*$H$4,0)</f>
        <v>0</v>
      </c>
      <c r="Y26" s="147">
        <v>0</v>
      </c>
      <c r="Z26" s="147">
        <f>IF(Z22&gt;$B$4,(Z22-$B$4)*$H$4,0)</f>
        <v>0</v>
      </c>
      <c r="AA26" s="147">
        <v>0</v>
      </c>
      <c r="AB26" s="147">
        <f>IF(AB22&gt;$B$4,(AB22-$B$4)*$H$4,0)</f>
        <v>0</v>
      </c>
      <c r="AC26" s="147">
        <v>0</v>
      </c>
      <c r="AD26" s="147">
        <f>IF(AD22&gt;$B$4,(AD22-$B$4)*$H$4,0)</f>
        <v>0</v>
      </c>
      <c r="AE26" s="147">
        <v>0</v>
      </c>
      <c r="AF26" s="147">
        <f>IF(AF22&gt;$B$4,(AF22-$B$4)*$H$4,0)</f>
        <v>0</v>
      </c>
      <c r="AG26" s="147">
        <v>0</v>
      </c>
      <c r="AH26" s="147">
        <f>IF(AH22&gt;$B$4,(AH22-$B$4)*$H$4,0)</f>
        <v>0</v>
      </c>
      <c r="AI26" s="147">
        <v>0</v>
      </c>
      <c r="AJ26" s="147">
        <f>IF(AJ22&gt;$B$4,(AJ22-$B$4)*$H$4,0)</f>
        <v>0</v>
      </c>
      <c r="AK26" s="147">
        <v>0</v>
      </c>
    </row>
    <row r="27" spans="1:48" x14ac:dyDescent="0.25">
      <c r="A27" s="146" t="s">
        <v>150</v>
      </c>
      <c r="B27" s="147">
        <f>IF(B23&gt;$B$5,(B23-$B$5)*$H$5,0)</f>
        <v>0</v>
      </c>
      <c r="C27" s="147">
        <v>0</v>
      </c>
      <c r="D27" s="147">
        <f>IF(D23&gt;$B$5,(D23-$B$5)*$H$5,0)</f>
        <v>0</v>
      </c>
      <c r="E27" s="147">
        <v>0</v>
      </c>
      <c r="F27" s="147">
        <f>IF(F23&gt;$B$5,(F23-$B$5)*$H$5,0)</f>
        <v>0</v>
      </c>
      <c r="G27" s="147">
        <v>0</v>
      </c>
      <c r="H27" s="147">
        <f>IF(H23&gt;$B$5,(H23-$B$5)*$H$5,0)</f>
        <v>0</v>
      </c>
      <c r="I27" s="147">
        <v>0</v>
      </c>
      <c r="J27" s="147">
        <f>IF(J23&gt;$B$5,(J23-$B$5)*$H$5,0)</f>
        <v>0</v>
      </c>
      <c r="K27" s="147">
        <v>0</v>
      </c>
      <c r="L27" s="147">
        <f>IF(L23&gt;$B$5,(L23-$B$5)*$H$5,0)</f>
        <v>0</v>
      </c>
      <c r="M27" s="147">
        <v>0</v>
      </c>
      <c r="N27" s="147">
        <f>IF(N23&gt;$B$5,(N23-$B$5)*$H$5,0)</f>
        <v>0</v>
      </c>
      <c r="O27" s="147">
        <v>0</v>
      </c>
      <c r="P27" s="147">
        <f>IF(P23&gt;$B$5,(P23-$B$5)*$H$5,0)</f>
        <v>0</v>
      </c>
      <c r="Q27" s="147">
        <v>0</v>
      </c>
      <c r="R27" s="147">
        <f>IF(R23&gt;$B$5,(R23-$B$5)*$H$5,0)</f>
        <v>0</v>
      </c>
      <c r="S27" s="147">
        <v>0</v>
      </c>
      <c r="T27" s="147">
        <f>IF(T23&gt;$B$5,(T23-$B$5)*$H$5,0)</f>
        <v>0</v>
      </c>
      <c r="U27" s="147">
        <v>0</v>
      </c>
      <c r="V27" s="147">
        <f>IF(V23&gt;$B$5,(V23-$B$5)*$H$5,0)</f>
        <v>0</v>
      </c>
      <c r="W27" s="147">
        <v>0</v>
      </c>
      <c r="X27" s="147">
        <f>IF(X23&gt;$B$5,(X23-$B$5)*$H$5,0)</f>
        <v>0</v>
      </c>
      <c r="Y27" s="147">
        <v>0</v>
      </c>
      <c r="Z27" s="147">
        <f>IF(Z23&gt;$B$5,(Z23-$B$5)*$H$5,0)</f>
        <v>0</v>
      </c>
      <c r="AA27" s="147">
        <v>0</v>
      </c>
      <c r="AB27" s="147">
        <f>IF(AB23&gt;$B$5,(AB23-$B$5)*$H$5,0)</f>
        <v>0</v>
      </c>
      <c r="AC27" s="147">
        <v>0</v>
      </c>
      <c r="AD27" s="147">
        <f>IF(AD23&gt;$B$5,(AD23-$B$5)*$H$5,0)</f>
        <v>0</v>
      </c>
      <c r="AE27" s="147">
        <v>0</v>
      </c>
      <c r="AF27" s="147">
        <f>IF(AF23&gt;$B$5,(AF23-$B$5)*$H$5,0)</f>
        <v>0</v>
      </c>
      <c r="AG27" s="147">
        <v>0</v>
      </c>
      <c r="AH27" s="147">
        <f>IF(AH23&gt;$B$5,(AH23-$B$5)*$H$5,0)</f>
        <v>0</v>
      </c>
      <c r="AI27" s="147">
        <v>0</v>
      </c>
      <c r="AJ27" s="147">
        <f>IF(AJ23&gt;$B$5,(AJ23-$B$5)*$H$5,0)</f>
        <v>0</v>
      </c>
      <c r="AK27" s="147">
        <v>0</v>
      </c>
    </row>
    <row r="28" spans="1:48" x14ac:dyDescent="0.25">
      <c r="A28" s="146" t="s">
        <v>151</v>
      </c>
      <c r="B28" s="147">
        <f>IF(B24&gt;$B$6,(B24-$B$6)*$H$6,0)</f>
        <v>0</v>
      </c>
      <c r="C28" s="147">
        <v>0</v>
      </c>
      <c r="D28" s="147">
        <f>IF(D24&gt;$B$6,(D24-$B$6)*$H$6,0)</f>
        <v>0</v>
      </c>
      <c r="E28" s="147">
        <v>0</v>
      </c>
      <c r="F28" s="147">
        <f>IF(F24&gt;$B$6,(F24-$B$6)*$H$6,0)</f>
        <v>0</v>
      </c>
      <c r="G28" s="147">
        <v>0</v>
      </c>
      <c r="H28" s="147">
        <f>IF(H24&gt;$B$6,(H24-$B$6)*$H$6,0)</f>
        <v>0</v>
      </c>
      <c r="I28" s="147">
        <v>0</v>
      </c>
      <c r="J28" s="147">
        <f>IF(J24&gt;$B$6,(J24-$B$6)*$H$6,0)</f>
        <v>0</v>
      </c>
      <c r="K28" s="147">
        <v>0</v>
      </c>
      <c r="L28" s="147">
        <f>IF(L24&gt;$B$6,(L24-$B$6)*$H$6,0)</f>
        <v>0</v>
      </c>
      <c r="M28" s="147">
        <v>0</v>
      </c>
      <c r="N28" s="147">
        <f>IF(N24&gt;$B$6,(N24-$B$6)*$H$6,0)</f>
        <v>0</v>
      </c>
      <c r="O28" s="147">
        <v>0</v>
      </c>
      <c r="P28" s="147">
        <f>IF(P24&gt;$B$6,(P24-$B$6)*$H$6,0)</f>
        <v>0</v>
      </c>
      <c r="Q28" s="147">
        <v>0</v>
      </c>
      <c r="R28" s="147">
        <f>IF(R24&gt;$B$6,(R24-$B$6)*$H$6,0)</f>
        <v>0</v>
      </c>
      <c r="S28" s="147">
        <v>0</v>
      </c>
      <c r="T28" s="147">
        <f>IF(T24&gt;$B$6,(T24-$B$6)*$H$6,0)</f>
        <v>0</v>
      </c>
      <c r="U28" s="147">
        <v>0</v>
      </c>
      <c r="V28" s="147">
        <f>IF(V24&gt;$B$6,(V24-$B$6)*$H$6,0)</f>
        <v>0</v>
      </c>
      <c r="W28" s="147">
        <v>0</v>
      </c>
      <c r="X28" s="147">
        <f>IF(X24&gt;$B$6,(X24-$B$6)*$H$6,0)</f>
        <v>0</v>
      </c>
      <c r="Y28" s="147">
        <v>0</v>
      </c>
      <c r="Z28" s="147">
        <f>IF(Z24&gt;$B$6,(Z24-$B$6)*$H$6,0)</f>
        <v>0</v>
      </c>
      <c r="AA28" s="147">
        <v>0</v>
      </c>
      <c r="AB28" s="147">
        <f>IF(AB24&gt;$B$6,(AB24-$B$6)*$H$6,0)</f>
        <v>0</v>
      </c>
      <c r="AC28" s="147">
        <v>0</v>
      </c>
      <c r="AD28" s="147">
        <f>IF(AD24&gt;$B$6,(AD24-$B$6)*$H$6,0)</f>
        <v>0</v>
      </c>
      <c r="AE28" s="147">
        <v>0</v>
      </c>
      <c r="AF28" s="147">
        <f>IF(AF24&gt;$B$6,(AF24-$B$6)*$H$6,0)</f>
        <v>0</v>
      </c>
      <c r="AG28" s="147">
        <v>0</v>
      </c>
      <c r="AH28" s="147">
        <f>IF(AH24&gt;$B$6,(AH24-$B$6)*$H$6,0)</f>
        <v>0</v>
      </c>
      <c r="AI28" s="147">
        <v>0</v>
      </c>
      <c r="AJ28" s="147">
        <f>IF(AJ24&gt;$B$6,(AJ24-$B$6)*$H$6,0)</f>
        <v>0</v>
      </c>
      <c r="AK28" s="147">
        <v>0</v>
      </c>
    </row>
    <row r="29" spans="1:48" x14ac:dyDescent="0.25">
      <c r="A29" s="146" t="s">
        <v>152</v>
      </c>
      <c r="B29" s="147">
        <f>IF(B25&gt;$B$7,(B25-$B$7)*$H$7,0)</f>
        <v>0</v>
      </c>
      <c r="C29" s="147">
        <v>0</v>
      </c>
      <c r="D29" s="147">
        <f>IF(D25&gt;$B$7,(D25-$B$7)*$H$7,0)</f>
        <v>0</v>
      </c>
      <c r="E29" s="147">
        <v>0</v>
      </c>
      <c r="F29" s="147">
        <f>IF(F25&gt;$B$7,(F25-$B$7)*$H$7,0)</f>
        <v>0</v>
      </c>
      <c r="G29" s="147">
        <v>0</v>
      </c>
      <c r="H29" s="147">
        <f>IF(H25&gt;$B$7,(H25-$B$7)*$H$7,0)</f>
        <v>0</v>
      </c>
      <c r="I29" s="147">
        <v>0</v>
      </c>
      <c r="J29" s="147">
        <f>IF(J25&gt;$B$7,(J25-$B$7)*$H$7,0)</f>
        <v>0</v>
      </c>
      <c r="K29" s="147">
        <v>0</v>
      </c>
      <c r="L29" s="147">
        <f>IF(L25&gt;$B$7,(L25-$B$7)*$H$7,0)</f>
        <v>0</v>
      </c>
      <c r="M29" s="147">
        <v>0</v>
      </c>
      <c r="N29" s="147">
        <f>IF(N25&gt;$B$7,(N25-$B$7)*$H$7,0)</f>
        <v>0</v>
      </c>
      <c r="O29" s="147">
        <v>0</v>
      </c>
      <c r="P29" s="147">
        <f>IF(P25&gt;$B$7,(P25-$B$7)*$H$7,0)</f>
        <v>0</v>
      </c>
      <c r="Q29" s="147">
        <v>0</v>
      </c>
      <c r="R29" s="147">
        <f>IF(R25&gt;$B$7,(R25-$B$7)*$H$7,0)</f>
        <v>0</v>
      </c>
      <c r="S29" s="147">
        <v>0</v>
      </c>
      <c r="T29" s="147">
        <f>IF(T25&gt;$B$7,(T25-$B$7)*$H$7,0)</f>
        <v>0</v>
      </c>
      <c r="U29" s="147">
        <v>0</v>
      </c>
      <c r="V29" s="147">
        <f>IF(V25&gt;$B$7,(V25-$B$7)*$H$7,0)</f>
        <v>0</v>
      </c>
      <c r="W29" s="147">
        <v>0</v>
      </c>
      <c r="X29" s="147">
        <f>IF(X25&gt;$B$7,(X25-$B$7)*$H$7,0)</f>
        <v>0</v>
      </c>
      <c r="Y29" s="147">
        <v>0</v>
      </c>
      <c r="Z29" s="147">
        <f>IF(Z25&gt;$B$7,(Z25-$B$7)*$H$7,0)</f>
        <v>0</v>
      </c>
      <c r="AA29" s="147">
        <v>0</v>
      </c>
      <c r="AB29" s="147">
        <f>IF(AB25&gt;$B$7,(AB25-$B$7)*$H$7,0)</f>
        <v>0</v>
      </c>
      <c r="AC29" s="147">
        <v>0</v>
      </c>
      <c r="AD29" s="147">
        <f>IF(AD25&gt;$B$7,(AD25-$B$7)*$H$7,0)</f>
        <v>0</v>
      </c>
      <c r="AE29" s="147">
        <v>0</v>
      </c>
      <c r="AF29" s="147">
        <f>IF(AF25&gt;$B$7,(AF25-$B$7)*$H$7,0)</f>
        <v>0</v>
      </c>
      <c r="AG29" s="147">
        <v>0</v>
      </c>
      <c r="AH29" s="147">
        <f>IF(AH25&gt;$B$7,(AH25-$B$7)*$H$7,0)</f>
        <v>0</v>
      </c>
      <c r="AI29" s="147">
        <v>0</v>
      </c>
      <c r="AJ29" s="147">
        <f>IF(AJ25&gt;$B$7,(AJ25-$B$7)*$H$7,0)</f>
        <v>0</v>
      </c>
      <c r="AK29" s="147">
        <v>0</v>
      </c>
    </row>
    <row r="30" spans="1:48" x14ac:dyDescent="0.25">
      <c r="A30" s="148" t="s">
        <v>153</v>
      </c>
      <c r="B30" s="149">
        <f>G4+G5+G6+G7</f>
        <v>2938.5444000000011</v>
      </c>
      <c r="C30" s="149">
        <f t="shared" ref="C30:AD30" si="12">B30</f>
        <v>2938.5444000000011</v>
      </c>
      <c r="D30" s="149">
        <f t="shared" si="12"/>
        <v>2938.5444000000011</v>
      </c>
      <c r="E30" s="149">
        <f t="shared" si="12"/>
        <v>2938.5444000000011</v>
      </c>
      <c r="F30" s="149">
        <f t="shared" si="12"/>
        <v>2938.5444000000011</v>
      </c>
      <c r="G30" s="149">
        <f t="shared" si="12"/>
        <v>2938.5444000000011</v>
      </c>
      <c r="H30" s="149">
        <f t="shared" si="12"/>
        <v>2938.5444000000011</v>
      </c>
      <c r="I30" s="149">
        <f t="shared" si="12"/>
        <v>2938.5444000000011</v>
      </c>
      <c r="J30" s="149">
        <f t="shared" si="12"/>
        <v>2938.5444000000011</v>
      </c>
      <c r="K30" s="149">
        <f t="shared" si="12"/>
        <v>2938.5444000000011</v>
      </c>
      <c r="L30" s="149">
        <f t="shared" si="12"/>
        <v>2938.5444000000011</v>
      </c>
      <c r="M30" s="149">
        <f t="shared" si="12"/>
        <v>2938.5444000000011</v>
      </c>
      <c r="N30" s="149">
        <f t="shared" si="12"/>
        <v>2938.5444000000011</v>
      </c>
      <c r="O30" s="149">
        <f t="shared" si="12"/>
        <v>2938.5444000000011</v>
      </c>
      <c r="P30" s="149">
        <f t="shared" si="12"/>
        <v>2938.5444000000011</v>
      </c>
      <c r="Q30" s="149">
        <f t="shared" si="12"/>
        <v>2938.5444000000011</v>
      </c>
      <c r="R30" s="149">
        <f t="shared" si="12"/>
        <v>2938.5444000000011</v>
      </c>
      <c r="S30" s="149">
        <f t="shared" si="12"/>
        <v>2938.5444000000011</v>
      </c>
      <c r="T30" s="149">
        <f t="shared" si="12"/>
        <v>2938.5444000000011</v>
      </c>
      <c r="U30" s="149">
        <f t="shared" si="12"/>
        <v>2938.5444000000011</v>
      </c>
      <c r="V30" s="149">
        <f t="shared" si="12"/>
        <v>2938.5444000000011</v>
      </c>
      <c r="W30" s="149">
        <f t="shared" si="12"/>
        <v>2938.5444000000011</v>
      </c>
      <c r="X30" s="149">
        <f t="shared" si="12"/>
        <v>2938.5444000000011</v>
      </c>
      <c r="Y30" s="149">
        <f t="shared" si="12"/>
        <v>2938.5444000000011</v>
      </c>
      <c r="Z30" s="149">
        <f t="shared" si="12"/>
        <v>2938.5444000000011</v>
      </c>
      <c r="AA30" s="149">
        <f t="shared" si="12"/>
        <v>2938.5444000000011</v>
      </c>
      <c r="AB30" s="149">
        <f t="shared" si="12"/>
        <v>2938.5444000000011</v>
      </c>
      <c r="AC30" s="149">
        <f t="shared" si="12"/>
        <v>2938.5444000000011</v>
      </c>
      <c r="AD30" s="149">
        <f t="shared" si="12"/>
        <v>2938.5444000000011</v>
      </c>
      <c r="AE30" s="149"/>
      <c r="AF30" s="149"/>
      <c r="AG30" s="149"/>
      <c r="AH30" s="149"/>
      <c r="AI30" s="149"/>
    </row>
    <row r="31" spans="1:48" x14ac:dyDescent="0.25">
      <c r="A31" s="150" t="s">
        <v>154</v>
      </c>
      <c r="B31" s="151">
        <f t="shared" ref="B31:AD31" si="13">B26+B27+B28+B29-B30</f>
        <v>-2938.5444000000011</v>
      </c>
      <c r="C31" s="151">
        <f t="shared" si="13"/>
        <v>-2938.5444000000011</v>
      </c>
      <c r="D31" s="151">
        <f t="shared" si="13"/>
        <v>-2938.5444000000011</v>
      </c>
      <c r="E31" s="151">
        <f t="shared" si="13"/>
        <v>-2938.5444000000011</v>
      </c>
      <c r="F31" s="151">
        <f t="shared" si="13"/>
        <v>-2938.5444000000011</v>
      </c>
      <c r="G31" s="151">
        <f t="shared" si="13"/>
        <v>-2938.5444000000011</v>
      </c>
      <c r="H31" s="151">
        <f t="shared" si="13"/>
        <v>-2938.5444000000011</v>
      </c>
      <c r="I31" s="151">
        <f t="shared" si="13"/>
        <v>-2938.5444000000011</v>
      </c>
      <c r="J31" s="151">
        <f t="shared" si="13"/>
        <v>-2938.5444000000011</v>
      </c>
      <c r="K31" s="151">
        <f t="shared" si="13"/>
        <v>-2938.5444000000011</v>
      </c>
      <c r="L31" s="151">
        <f t="shared" si="13"/>
        <v>-2938.5444000000011</v>
      </c>
      <c r="M31" s="151">
        <f t="shared" si="13"/>
        <v>-2938.5444000000011</v>
      </c>
      <c r="N31" s="151">
        <f t="shared" si="13"/>
        <v>-2938.5444000000011</v>
      </c>
      <c r="O31" s="151">
        <f t="shared" si="13"/>
        <v>-2938.5444000000011</v>
      </c>
      <c r="P31" s="151">
        <f t="shared" si="13"/>
        <v>-2938.5444000000011</v>
      </c>
      <c r="Q31" s="151">
        <f t="shared" si="13"/>
        <v>-2938.5444000000011</v>
      </c>
      <c r="R31" s="151">
        <f t="shared" si="13"/>
        <v>-2938.5444000000011</v>
      </c>
      <c r="S31" s="151">
        <f t="shared" si="13"/>
        <v>-2938.5444000000011</v>
      </c>
      <c r="T31" s="151">
        <f t="shared" si="13"/>
        <v>-2938.5444000000011</v>
      </c>
      <c r="U31" s="151">
        <f t="shared" si="13"/>
        <v>-2938.5444000000011</v>
      </c>
      <c r="V31" s="151">
        <f t="shared" si="13"/>
        <v>-2938.5444000000011</v>
      </c>
      <c r="W31" s="151">
        <f t="shared" si="13"/>
        <v>-2938.5444000000011</v>
      </c>
      <c r="X31" s="151">
        <f t="shared" si="13"/>
        <v>-2938.5444000000011</v>
      </c>
      <c r="Y31" s="151">
        <f t="shared" si="13"/>
        <v>-2938.5444000000011</v>
      </c>
      <c r="Z31" s="151">
        <f t="shared" si="13"/>
        <v>-2938.5444000000011</v>
      </c>
      <c r="AA31" s="151">
        <f t="shared" si="13"/>
        <v>-2938.5444000000011</v>
      </c>
      <c r="AB31" s="151">
        <f t="shared" si="13"/>
        <v>-2938.5444000000011</v>
      </c>
      <c r="AC31" s="151">
        <f t="shared" si="13"/>
        <v>-2938.5444000000011</v>
      </c>
      <c r="AD31" s="151">
        <f t="shared" si="13"/>
        <v>-2938.5444000000011</v>
      </c>
      <c r="AE31" s="151"/>
      <c r="AF31" s="151"/>
      <c r="AG31" s="151"/>
      <c r="AH31" s="151"/>
      <c r="AI31" s="151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</row>
    <row r="32" spans="1:48" x14ac:dyDescent="0.25">
      <c r="A32" s="152" t="s">
        <v>155</v>
      </c>
      <c r="B32" s="151">
        <f>-B12-B11+B31</f>
        <v>-299364.00040000014</v>
      </c>
      <c r="C32" s="151">
        <f t="shared" ref="C32:AD32" si="14">B32+C31</f>
        <v>-302302.54480000015</v>
      </c>
      <c r="D32" s="151">
        <f t="shared" si="14"/>
        <v>-305241.08920000016</v>
      </c>
      <c r="E32" s="151">
        <f t="shared" si="14"/>
        <v>-308179.63360000018</v>
      </c>
      <c r="F32" s="151">
        <f t="shared" si="14"/>
        <v>-311118.17800000019</v>
      </c>
      <c r="G32" s="151">
        <f t="shared" si="14"/>
        <v>-314056.7224000002</v>
      </c>
      <c r="H32" s="151">
        <f t="shared" si="14"/>
        <v>-316995.26680000022</v>
      </c>
      <c r="I32" s="151">
        <f t="shared" si="14"/>
        <v>-319933.81120000023</v>
      </c>
      <c r="J32" s="151">
        <f t="shared" si="14"/>
        <v>-322872.35560000024</v>
      </c>
      <c r="K32" s="151">
        <f t="shared" si="14"/>
        <v>-325810.90000000026</v>
      </c>
      <c r="L32" s="151">
        <f t="shared" si="14"/>
        <v>-328749.44440000027</v>
      </c>
      <c r="M32" s="151">
        <f t="shared" si="14"/>
        <v>-331687.98880000028</v>
      </c>
      <c r="N32" s="151">
        <f t="shared" si="14"/>
        <v>-334626.5332000003</v>
      </c>
      <c r="O32" s="151">
        <f t="shared" si="14"/>
        <v>-337565.07760000031</v>
      </c>
      <c r="P32" s="151">
        <f t="shared" si="14"/>
        <v>-340503.62200000032</v>
      </c>
      <c r="Q32" s="151">
        <f t="shared" si="14"/>
        <v>-343442.16640000034</v>
      </c>
      <c r="R32" s="151">
        <f t="shared" si="14"/>
        <v>-346380.71080000035</v>
      </c>
      <c r="S32" s="151">
        <f t="shared" si="14"/>
        <v>-349319.25520000036</v>
      </c>
      <c r="T32" s="151">
        <f t="shared" si="14"/>
        <v>-352257.79960000038</v>
      </c>
      <c r="U32" s="151">
        <f t="shared" si="14"/>
        <v>-355196.34400000039</v>
      </c>
      <c r="V32" s="151">
        <f t="shared" si="14"/>
        <v>-358134.8884000004</v>
      </c>
      <c r="W32" s="151">
        <f t="shared" si="14"/>
        <v>-361073.43280000042</v>
      </c>
      <c r="X32" s="151">
        <f t="shared" si="14"/>
        <v>-364011.97720000043</v>
      </c>
      <c r="Y32" s="151">
        <f t="shared" si="14"/>
        <v>-366950.52160000044</v>
      </c>
      <c r="Z32" s="151">
        <f t="shared" si="14"/>
        <v>-369889.06600000046</v>
      </c>
      <c r="AA32" s="151">
        <f t="shared" si="14"/>
        <v>-372827.61040000047</v>
      </c>
      <c r="AB32" s="151">
        <f t="shared" si="14"/>
        <v>-375766.15480000048</v>
      </c>
      <c r="AC32" s="151">
        <f t="shared" si="14"/>
        <v>-378704.6992000005</v>
      </c>
      <c r="AD32" s="151">
        <f t="shared" si="14"/>
        <v>-381643.24360000051</v>
      </c>
      <c r="AE32" s="151"/>
      <c r="AF32" s="151"/>
      <c r="AG32" s="151"/>
      <c r="AH32" s="151"/>
      <c r="AI32" s="151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</row>
    <row r="33" spans="1:35" x14ac:dyDescent="0.25">
      <c r="B33" s="110">
        <f t="shared" ref="B33:AD33" si="15">B32/$B$13</f>
        <v>-1.0099132660185568</v>
      </c>
      <c r="C33" s="110">
        <f t="shared" si="15"/>
        <v>-1.0198265320371136</v>
      </c>
      <c r="D33" s="110">
        <f t="shared" si="15"/>
        <v>-1.0297397980556704</v>
      </c>
      <c r="E33" s="110">
        <f t="shared" si="15"/>
        <v>-1.0396530640742274</v>
      </c>
      <c r="F33" s="110">
        <f t="shared" si="15"/>
        <v>-1.0495663300927842</v>
      </c>
      <c r="G33" s="110">
        <f t="shared" si="15"/>
        <v>-1.059479596111341</v>
      </c>
      <c r="H33" s="110">
        <f t="shared" si="15"/>
        <v>-1.0693928621298978</v>
      </c>
      <c r="I33" s="110">
        <f t="shared" si="15"/>
        <v>-1.0793061281484546</v>
      </c>
      <c r="J33" s="110">
        <f t="shared" si="15"/>
        <v>-1.0892193941670114</v>
      </c>
      <c r="K33" s="110">
        <f t="shared" si="15"/>
        <v>-1.0991326601855682</v>
      </c>
      <c r="L33" s="110">
        <f t="shared" si="15"/>
        <v>-1.109045926204125</v>
      </c>
      <c r="M33" s="110">
        <f t="shared" si="15"/>
        <v>-1.118959192222682</v>
      </c>
      <c r="N33" s="110">
        <f t="shared" si="15"/>
        <v>-1.1288724582412388</v>
      </c>
      <c r="O33" s="110">
        <f t="shared" si="15"/>
        <v>-1.1387857242597956</v>
      </c>
      <c r="P33" s="110">
        <f t="shared" si="15"/>
        <v>-1.1486989902783524</v>
      </c>
      <c r="Q33" s="110">
        <f t="shared" si="15"/>
        <v>-1.1586122562969092</v>
      </c>
      <c r="R33" s="110">
        <f t="shared" si="15"/>
        <v>-1.168525522315466</v>
      </c>
      <c r="S33" s="110">
        <f t="shared" si="15"/>
        <v>-1.1784387883340228</v>
      </c>
      <c r="T33" s="110">
        <f t="shared" si="15"/>
        <v>-1.1883520543525796</v>
      </c>
      <c r="U33" s="110">
        <f t="shared" si="15"/>
        <v>-1.1982653203711366</v>
      </c>
      <c r="V33" s="110">
        <f t="shared" si="15"/>
        <v>-1.2081785863896934</v>
      </c>
      <c r="W33" s="110">
        <f t="shared" si="15"/>
        <v>-1.2180918524082502</v>
      </c>
      <c r="X33" s="110">
        <f t="shared" si="15"/>
        <v>-1.228005118426807</v>
      </c>
      <c r="Y33" s="110">
        <f t="shared" si="15"/>
        <v>-1.2379183844453638</v>
      </c>
      <c r="Z33" s="110">
        <f t="shared" si="15"/>
        <v>-1.2478316504639206</v>
      </c>
      <c r="AA33" s="110">
        <f t="shared" si="15"/>
        <v>-1.2577449164824774</v>
      </c>
      <c r="AB33" s="110">
        <f t="shared" si="15"/>
        <v>-1.2676581825010345</v>
      </c>
      <c r="AC33" s="110">
        <f t="shared" si="15"/>
        <v>-1.2775714485195913</v>
      </c>
      <c r="AD33" s="110">
        <f t="shared" si="15"/>
        <v>-1.2874847145381481</v>
      </c>
      <c r="AE33" s="110"/>
      <c r="AF33" s="110"/>
      <c r="AG33" s="110"/>
      <c r="AH33" s="110"/>
      <c r="AI33" s="110"/>
    </row>
    <row r="36" spans="1:35" x14ac:dyDescent="0.25">
      <c r="A36" s="328" t="s">
        <v>127</v>
      </c>
      <c r="B36" s="328">
        <f>B37+B38+B39+B40</f>
        <v>60551</v>
      </c>
      <c r="C36" s="319" t="s">
        <v>203</v>
      </c>
      <c r="D36" t="s">
        <v>204</v>
      </c>
      <c r="K36" s="329"/>
      <c r="Q36" s="319" t="s">
        <v>203</v>
      </c>
      <c r="R36" t="s">
        <v>204</v>
      </c>
    </row>
    <row r="37" spans="1:35" x14ac:dyDescent="0.25">
      <c r="A37" s="328" t="s">
        <v>134</v>
      </c>
      <c r="B37" s="328">
        <v>34292</v>
      </c>
      <c r="C37" s="167">
        <f>1881+31</f>
        <v>1912</v>
      </c>
      <c r="D37" s="135">
        <f>B37-C37</f>
        <v>32380</v>
      </c>
      <c r="F37">
        <v>31818</v>
      </c>
      <c r="G37" s="282">
        <f>F37/B37</f>
        <v>0.92785489326956727</v>
      </c>
      <c r="H37">
        <v>34840</v>
      </c>
      <c r="I37" s="282">
        <f>F37/H37</f>
        <v>0.91326061997703789</v>
      </c>
      <c r="K37" s="329"/>
      <c r="L37" s="330"/>
      <c r="Q37" s="167">
        <v>548</v>
      </c>
      <c r="R37">
        <f>B37</f>
        <v>34292</v>
      </c>
    </row>
    <row r="38" spans="1:35" x14ac:dyDescent="0.25">
      <c r="A38" s="328" t="s">
        <v>135</v>
      </c>
      <c r="B38" s="328">
        <v>13320</v>
      </c>
      <c r="C38" s="167">
        <v>880</v>
      </c>
      <c r="D38" s="135">
        <f t="shared" ref="D38:D40" si="16">B38-C38</f>
        <v>12440</v>
      </c>
      <c r="F38">
        <v>13320</v>
      </c>
      <c r="G38" s="282">
        <f t="shared" ref="G38:G40" si="17">F38/B38</f>
        <v>1</v>
      </c>
      <c r="H38">
        <v>14950</v>
      </c>
      <c r="I38" s="282">
        <f t="shared" ref="I38:I40" si="18">F38/H38</f>
        <v>0.89096989966555185</v>
      </c>
      <c r="K38" s="329"/>
      <c r="L38" s="330"/>
      <c r="Q38" s="167">
        <v>1630</v>
      </c>
      <c r="R38">
        <f t="shared" ref="R38:R40" si="19">B38</f>
        <v>13320</v>
      </c>
    </row>
    <row r="39" spans="1:35" x14ac:dyDescent="0.25">
      <c r="A39" s="328" t="s">
        <v>136</v>
      </c>
      <c r="B39" s="328">
        <v>11490</v>
      </c>
      <c r="C39" s="167">
        <f>1347-345</f>
        <v>1002</v>
      </c>
      <c r="D39" s="135">
        <f t="shared" si="16"/>
        <v>10488</v>
      </c>
      <c r="F39">
        <v>9762</v>
      </c>
      <c r="G39" s="282">
        <f t="shared" si="17"/>
        <v>0.84960835509138377</v>
      </c>
      <c r="H39">
        <v>13780</v>
      </c>
      <c r="I39" s="282">
        <f t="shared" si="18"/>
        <v>0.7084179970972424</v>
      </c>
      <c r="K39" s="329"/>
      <c r="L39" s="330"/>
      <c r="Q39" s="167">
        <v>2290</v>
      </c>
      <c r="R39">
        <f t="shared" si="19"/>
        <v>11490</v>
      </c>
    </row>
    <row r="40" spans="1:35" x14ac:dyDescent="0.25">
      <c r="A40" s="328" t="s">
        <v>137</v>
      </c>
      <c r="B40" s="328">
        <v>1449</v>
      </c>
      <c r="C40" s="167">
        <v>152</v>
      </c>
      <c r="D40" s="135">
        <f t="shared" si="16"/>
        <v>1297</v>
      </c>
      <c r="F40">
        <v>1449</v>
      </c>
      <c r="G40" s="282">
        <f t="shared" si="17"/>
        <v>1</v>
      </c>
      <c r="H40">
        <v>1449</v>
      </c>
      <c r="I40" s="282">
        <f t="shared" si="18"/>
        <v>1</v>
      </c>
      <c r="K40" s="329"/>
      <c r="L40" s="330"/>
      <c r="Q40" s="167">
        <v>0</v>
      </c>
      <c r="R40">
        <f t="shared" si="19"/>
        <v>1449</v>
      </c>
    </row>
    <row r="43" spans="1:35" x14ac:dyDescent="0.25">
      <c r="A43" s="331" t="s">
        <v>205</v>
      </c>
      <c r="B43" s="332">
        <v>44325</v>
      </c>
      <c r="C43" s="332">
        <f>B43+7</f>
        <v>44332</v>
      </c>
      <c r="D43" s="332">
        <f t="shared" ref="D43:U43" si="20">C43+7</f>
        <v>44339</v>
      </c>
      <c r="E43" s="332">
        <f t="shared" si="20"/>
        <v>44346</v>
      </c>
      <c r="F43" s="332">
        <f t="shared" si="20"/>
        <v>44353</v>
      </c>
      <c r="G43" s="332">
        <f t="shared" si="20"/>
        <v>44360</v>
      </c>
      <c r="H43" s="332">
        <f t="shared" si="20"/>
        <v>44367</v>
      </c>
      <c r="I43" s="332">
        <f t="shared" si="20"/>
        <v>44374</v>
      </c>
      <c r="J43" s="332">
        <f t="shared" si="20"/>
        <v>44381</v>
      </c>
      <c r="K43" s="332">
        <f t="shared" si="20"/>
        <v>44388</v>
      </c>
      <c r="L43" s="332">
        <f t="shared" si="20"/>
        <v>44395</v>
      </c>
      <c r="M43" s="332">
        <f t="shared" si="20"/>
        <v>44402</v>
      </c>
      <c r="N43" s="332">
        <f t="shared" si="20"/>
        <v>44409</v>
      </c>
      <c r="O43" s="332">
        <f t="shared" si="20"/>
        <v>44416</v>
      </c>
      <c r="P43" s="332">
        <f t="shared" si="20"/>
        <v>44423</v>
      </c>
      <c r="Q43" s="332">
        <f t="shared" si="20"/>
        <v>44430</v>
      </c>
      <c r="R43" s="332">
        <f t="shared" si="20"/>
        <v>44437</v>
      </c>
      <c r="S43" s="332">
        <f t="shared" si="20"/>
        <v>44444</v>
      </c>
      <c r="T43" s="332">
        <f t="shared" si="20"/>
        <v>44451</v>
      </c>
      <c r="U43" s="332">
        <f t="shared" si="20"/>
        <v>44458</v>
      </c>
    </row>
    <row r="44" spans="1:35" x14ac:dyDescent="0.25">
      <c r="A44" s="331" t="s">
        <v>206</v>
      </c>
      <c r="B44" s="333"/>
      <c r="C44" s="333">
        <v>2</v>
      </c>
      <c r="D44" s="333">
        <v>3</v>
      </c>
      <c r="E44" s="333">
        <v>4</v>
      </c>
      <c r="F44" s="333">
        <v>5</v>
      </c>
      <c r="G44" s="333">
        <v>6</v>
      </c>
      <c r="H44" s="333">
        <v>7</v>
      </c>
      <c r="I44" s="333">
        <v>8</v>
      </c>
      <c r="J44" s="333">
        <v>9</v>
      </c>
      <c r="K44" s="333">
        <v>10</v>
      </c>
      <c r="L44" s="333">
        <v>11</v>
      </c>
      <c r="M44" s="333">
        <v>12</v>
      </c>
      <c r="N44" s="333">
        <v>13</v>
      </c>
      <c r="O44" s="333">
        <v>14</v>
      </c>
      <c r="P44" s="333">
        <v>15</v>
      </c>
      <c r="Q44" s="333">
        <v>16</v>
      </c>
      <c r="R44" s="333">
        <v>1</v>
      </c>
      <c r="S44" s="333">
        <v>2</v>
      </c>
      <c r="T44" s="333">
        <v>3</v>
      </c>
      <c r="U44" s="333">
        <v>4</v>
      </c>
    </row>
    <row r="45" spans="1:35" x14ac:dyDescent="0.25">
      <c r="A45" s="331" t="s">
        <v>207</v>
      </c>
      <c r="B45" s="333"/>
      <c r="C45" s="333" t="s">
        <v>209</v>
      </c>
      <c r="D45" s="333"/>
      <c r="E45" s="333" t="s">
        <v>209</v>
      </c>
      <c r="F45" s="333" t="s">
        <v>208</v>
      </c>
      <c r="G45" s="333"/>
      <c r="H45" s="333" t="s">
        <v>210</v>
      </c>
      <c r="I45" s="333"/>
      <c r="J45" s="333" t="s">
        <v>210</v>
      </c>
      <c r="K45" s="333"/>
      <c r="L45" s="333"/>
      <c r="M45" s="333" t="s">
        <v>210</v>
      </c>
      <c r="N45" s="333"/>
      <c r="O45" s="333" t="s">
        <v>210</v>
      </c>
      <c r="P45" s="333"/>
      <c r="Q45" s="333"/>
      <c r="R45" s="333" t="s">
        <v>210</v>
      </c>
      <c r="S45" s="333"/>
      <c r="T45" s="333" t="s">
        <v>210</v>
      </c>
      <c r="U45" s="333"/>
    </row>
    <row r="46" spans="1:35" x14ac:dyDescent="0.25">
      <c r="A46" s="331" t="s">
        <v>211</v>
      </c>
      <c r="B46" s="333"/>
      <c r="C46" s="333" t="s">
        <v>233</v>
      </c>
      <c r="D46" s="333"/>
      <c r="E46" s="333" t="s">
        <v>234</v>
      </c>
      <c r="F46" s="333" t="s">
        <v>235</v>
      </c>
      <c r="G46" s="333"/>
      <c r="H46" s="333" t="s">
        <v>236</v>
      </c>
      <c r="I46" s="333"/>
      <c r="J46" s="333" t="s">
        <v>237</v>
      </c>
      <c r="K46" s="333"/>
      <c r="L46" s="333"/>
      <c r="M46" s="333" t="s">
        <v>238</v>
      </c>
      <c r="N46" s="333"/>
      <c r="O46" s="333" t="s">
        <v>239</v>
      </c>
      <c r="P46" s="333"/>
      <c r="Q46" s="333"/>
      <c r="R46" s="333" t="s">
        <v>240</v>
      </c>
      <c r="S46" s="333"/>
      <c r="T46" s="333" t="s">
        <v>241</v>
      </c>
      <c r="U46" s="333"/>
    </row>
    <row r="47" spans="1:35" x14ac:dyDescent="0.25">
      <c r="A47" s="334" t="s">
        <v>116</v>
      </c>
      <c r="B47" s="335"/>
      <c r="C47" s="335">
        <v>0</v>
      </c>
      <c r="D47" s="335"/>
      <c r="E47" s="335">
        <v>0</v>
      </c>
      <c r="F47" s="348">
        <v>0</v>
      </c>
      <c r="G47" s="348"/>
      <c r="H47" s="348">
        <f>32817-32411</f>
        <v>406</v>
      </c>
      <c r="I47" s="348"/>
      <c r="J47" s="348">
        <v>0</v>
      </c>
      <c r="K47" s="348"/>
      <c r="L47" s="348"/>
      <c r="M47" s="336">
        <v>1912</v>
      </c>
      <c r="N47" s="348"/>
      <c r="O47" s="336">
        <v>1912</v>
      </c>
      <c r="P47" s="348"/>
      <c r="Q47" s="348"/>
      <c r="R47" s="348">
        <v>0</v>
      </c>
      <c r="S47" s="348"/>
      <c r="T47" s="348">
        <v>0</v>
      </c>
      <c r="U47" s="348"/>
    </row>
    <row r="48" spans="1:35" x14ac:dyDescent="0.25">
      <c r="A48" s="334" t="s">
        <v>212</v>
      </c>
      <c r="B48" s="335"/>
      <c r="C48" s="335">
        <v>0</v>
      </c>
      <c r="D48" s="335"/>
      <c r="E48" s="335">
        <f>12537-12440</f>
        <v>97</v>
      </c>
      <c r="F48" s="348">
        <v>0</v>
      </c>
      <c r="G48" s="348"/>
      <c r="H48" s="336">
        <v>880</v>
      </c>
      <c r="I48" s="348"/>
      <c r="J48" s="348">
        <v>0</v>
      </c>
      <c r="K48" s="348"/>
      <c r="L48" s="348"/>
      <c r="M48" s="336">
        <v>880</v>
      </c>
      <c r="N48" s="348"/>
      <c r="O48" s="336">
        <v>880</v>
      </c>
      <c r="P48" s="348"/>
      <c r="Q48" s="348"/>
      <c r="R48" s="336">
        <f>13320-12440</f>
        <v>880</v>
      </c>
      <c r="S48" s="348"/>
      <c r="T48" s="348">
        <v>0</v>
      </c>
      <c r="U48" s="348"/>
    </row>
    <row r="49" spans="1:21" x14ac:dyDescent="0.25">
      <c r="A49" s="334" t="s">
        <v>213</v>
      </c>
      <c r="B49" s="335"/>
      <c r="C49" s="335">
        <v>0</v>
      </c>
      <c r="D49" s="335"/>
      <c r="E49" s="335">
        <v>0</v>
      </c>
      <c r="F49" s="336">
        <f>11490-10488</f>
        <v>1002</v>
      </c>
      <c r="G49" s="348"/>
      <c r="H49" s="348">
        <v>0</v>
      </c>
      <c r="I49" s="348"/>
      <c r="J49" s="348">
        <v>0</v>
      </c>
      <c r="K49" s="348"/>
      <c r="L49" s="348"/>
      <c r="M49" s="336">
        <v>1002</v>
      </c>
      <c r="N49" s="348"/>
      <c r="O49" s="336">
        <v>1002</v>
      </c>
      <c r="P49" s="348"/>
      <c r="Q49" s="348"/>
      <c r="R49" s="348">
        <v>0</v>
      </c>
      <c r="S49" s="348"/>
      <c r="T49" s="348">
        <v>0</v>
      </c>
      <c r="U49" s="348"/>
    </row>
    <row r="50" spans="1:21" x14ac:dyDescent="0.25">
      <c r="A50" s="334" t="s">
        <v>214</v>
      </c>
      <c r="B50" s="335"/>
      <c r="C50" s="335">
        <v>0</v>
      </c>
      <c r="D50" s="335"/>
      <c r="E50" s="335">
        <v>0</v>
      </c>
      <c r="F50" s="348">
        <v>0</v>
      </c>
      <c r="G50" s="348"/>
      <c r="H50" s="336">
        <v>152</v>
      </c>
      <c r="I50" s="348"/>
      <c r="J50" s="348">
        <f>1324-1297</f>
        <v>27</v>
      </c>
      <c r="K50" s="348"/>
      <c r="L50" s="348"/>
      <c r="M50" s="336">
        <v>152</v>
      </c>
      <c r="N50" s="348"/>
      <c r="O50" s="336">
        <v>152</v>
      </c>
      <c r="P50" s="348"/>
      <c r="Q50" s="348"/>
      <c r="R50" s="336">
        <v>152</v>
      </c>
      <c r="S50" s="348"/>
      <c r="T50" s="348">
        <v>0</v>
      </c>
      <c r="U50" s="348"/>
    </row>
    <row r="51" spans="1:21" x14ac:dyDescent="0.25">
      <c r="A51" s="337" t="s">
        <v>215</v>
      </c>
      <c r="B51" s="338">
        <f>B47*$H$4</f>
        <v>0</v>
      </c>
      <c r="C51" s="338">
        <f t="shared" ref="C51:Q51" si="21">C47*$H$4</f>
        <v>0</v>
      </c>
      <c r="D51" s="338">
        <f t="shared" si="21"/>
        <v>0</v>
      </c>
      <c r="E51" s="338">
        <f t="shared" si="21"/>
        <v>0</v>
      </c>
      <c r="F51" s="338">
        <f t="shared" si="21"/>
        <v>0</v>
      </c>
      <c r="G51" s="338">
        <f t="shared" si="21"/>
        <v>0</v>
      </c>
      <c r="H51" s="338">
        <f t="shared" si="21"/>
        <v>2842</v>
      </c>
      <c r="I51" s="338">
        <f t="shared" si="21"/>
        <v>0</v>
      </c>
      <c r="J51" s="338">
        <f t="shared" si="21"/>
        <v>0</v>
      </c>
      <c r="K51" s="338">
        <f t="shared" si="21"/>
        <v>0</v>
      </c>
      <c r="L51" s="338">
        <f t="shared" si="21"/>
        <v>0</v>
      </c>
      <c r="M51" s="338">
        <f t="shared" si="21"/>
        <v>13384</v>
      </c>
      <c r="N51" s="338">
        <f t="shared" si="21"/>
        <v>0</v>
      </c>
      <c r="O51" s="338">
        <f t="shared" si="21"/>
        <v>13384</v>
      </c>
      <c r="P51" s="338">
        <f t="shared" si="21"/>
        <v>0</v>
      </c>
      <c r="Q51" s="338">
        <f t="shared" si="21"/>
        <v>0</v>
      </c>
      <c r="R51" s="338">
        <f t="shared" ref="R51:U51" si="22">R47*$H$4</f>
        <v>0</v>
      </c>
      <c r="S51" s="338">
        <f>S47*$H$4*0.5</f>
        <v>0</v>
      </c>
      <c r="T51" s="338">
        <f t="shared" si="22"/>
        <v>0</v>
      </c>
      <c r="U51" s="338">
        <f t="shared" si="22"/>
        <v>0</v>
      </c>
    </row>
    <row r="52" spans="1:21" x14ac:dyDescent="0.25">
      <c r="A52" s="337" t="s">
        <v>216</v>
      </c>
      <c r="B52" s="338">
        <f>B48*$H$5</f>
        <v>0</v>
      </c>
      <c r="C52" s="338">
        <f t="shared" ref="C52:Q52" si="23">C48*$H$5</f>
        <v>0</v>
      </c>
      <c r="D52" s="338">
        <f t="shared" si="23"/>
        <v>0</v>
      </c>
      <c r="E52" s="338">
        <f t="shared" si="23"/>
        <v>970</v>
      </c>
      <c r="F52" s="338">
        <f t="shared" si="23"/>
        <v>0</v>
      </c>
      <c r="G52" s="338">
        <f t="shared" si="23"/>
        <v>0</v>
      </c>
      <c r="H52" s="338">
        <f t="shared" si="23"/>
        <v>8800</v>
      </c>
      <c r="I52" s="338">
        <f t="shared" si="23"/>
        <v>0</v>
      </c>
      <c r="J52" s="338">
        <f t="shared" si="23"/>
        <v>0</v>
      </c>
      <c r="K52" s="338">
        <f t="shared" si="23"/>
        <v>0</v>
      </c>
      <c r="L52" s="338">
        <f t="shared" si="23"/>
        <v>0</v>
      </c>
      <c r="M52" s="338">
        <f t="shared" si="23"/>
        <v>8800</v>
      </c>
      <c r="N52" s="338">
        <f t="shared" si="23"/>
        <v>0</v>
      </c>
      <c r="O52" s="338">
        <f t="shared" si="23"/>
        <v>8800</v>
      </c>
      <c r="P52" s="338">
        <f t="shared" si="23"/>
        <v>0</v>
      </c>
      <c r="Q52" s="338">
        <f t="shared" si="23"/>
        <v>0</v>
      </c>
      <c r="R52" s="338">
        <f t="shared" ref="R52:U52" si="24">R48*$H$5</f>
        <v>8800</v>
      </c>
      <c r="S52" s="338">
        <f>S48*$H$5*0.5</f>
        <v>0</v>
      </c>
      <c r="T52" s="338">
        <f t="shared" si="24"/>
        <v>0</v>
      </c>
      <c r="U52" s="338">
        <f t="shared" si="24"/>
        <v>0</v>
      </c>
    </row>
    <row r="53" spans="1:21" x14ac:dyDescent="0.25">
      <c r="A53" s="337" t="s">
        <v>217</v>
      </c>
      <c r="B53" s="338">
        <f>B49*$H$6</f>
        <v>0</v>
      </c>
      <c r="C53" s="338">
        <f t="shared" ref="C53:Q53" si="25">C49*$H$6</f>
        <v>0</v>
      </c>
      <c r="D53" s="338">
        <f t="shared" si="25"/>
        <v>0</v>
      </c>
      <c r="E53" s="338">
        <f t="shared" si="25"/>
        <v>0</v>
      </c>
      <c r="F53" s="338">
        <f t="shared" si="25"/>
        <v>19038</v>
      </c>
      <c r="G53" s="338">
        <f t="shared" si="25"/>
        <v>0</v>
      </c>
      <c r="H53" s="338">
        <f t="shared" si="25"/>
        <v>0</v>
      </c>
      <c r="I53" s="338">
        <f t="shared" si="25"/>
        <v>0</v>
      </c>
      <c r="J53" s="338">
        <f t="shared" si="25"/>
        <v>0</v>
      </c>
      <c r="K53" s="338">
        <f t="shared" si="25"/>
        <v>0</v>
      </c>
      <c r="L53" s="338">
        <f t="shared" si="25"/>
        <v>0</v>
      </c>
      <c r="M53" s="338">
        <f t="shared" si="25"/>
        <v>19038</v>
      </c>
      <c r="N53" s="338">
        <f t="shared" si="25"/>
        <v>0</v>
      </c>
      <c r="O53" s="338">
        <f t="shared" si="25"/>
        <v>19038</v>
      </c>
      <c r="P53" s="338">
        <f t="shared" si="25"/>
        <v>0</v>
      </c>
      <c r="Q53" s="338">
        <f t="shared" si="25"/>
        <v>0</v>
      </c>
      <c r="R53" s="338">
        <f t="shared" ref="R53:U53" si="26">R49*$H$6</f>
        <v>0</v>
      </c>
      <c r="S53" s="338">
        <f>S49*$H$6*0.5</f>
        <v>0</v>
      </c>
      <c r="T53" s="338">
        <f t="shared" si="26"/>
        <v>0</v>
      </c>
      <c r="U53" s="338">
        <f t="shared" si="26"/>
        <v>0</v>
      </c>
    </row>
    <row r="54" spans="1:21" x14ac:dyDescent="0.25">
      <c r="A54" s="337" t="s">
        <v>218</v>
      </c>
      <c r="B54" s="338">
        <f>B50*$H$7</f>
        <v>0</v>
      </c>
      <c r="C54" s="338">
        <f t="shared" ref="C54:Q54" si="27">C50*$H$7</f>
        <v>0</v>
      </c>
      <c r="D54" s="338">
        <f t="shared" si="27"/>
        <v>0</v>
      </c>
      <c r="E54" s="338">
        <f t="shared" si="27"/>
        <v>0</v>
      </c>
      <c r="F54" s="338">
        <f t="shared" si="27"/>
        <v>0</v>
      </c>
      <c r="G54" s="338">
        <f t="shared" si="27"/>
        <v>0</v>
      </c>
      <c r="H54" s="338">
        <f t="shared" si="27"/>
        <v>5320</v>
      </c>
      <c r="I54" s="338">
        <f t="shared" si="27"/>
        <v>0</v>
      </c>
      <c r="J54" s="338">
        <f t="shared" si="27"/>
        <v>945</v>
      </c>
      <c r="K54" s="338">
        <f t="shared" si="27"/>
        <v>0</v>
      </c>
      <c r="L54" s="338">
        <f t="shared" si="27"/>
        <v>0</v>
      </c>
      <c r="M54" s="338">
        <f t="shared" si="27"/>
        <v>5320</v>
      </c>
      <c r="N54" s="338">
        <f t="shared" si="27"/>
        <v>0</v>
      </c>
      <c r="O54" s="338">
        <f t="shared" si="27"/>
        <v>5320</v>
      </c>
      <c r="P54" s="338">
        <f t="shared" si="27"/>
        <v>0</v>
      </c>
      <c r="Q54" s="338">
        <f t="shared" si="27"/>
        <v>0</v>
      </c>
      <c r="R54" s="338">
        <f t="shared" ref="R54:U54" si="28">R50*$H$7</f>
        <v>5320</v>
      </c>
      <c r="S54" s="338">
        <f>S50*$H$7*0.5</f>
        <v>0</v>
      </c>
      <c r="T54" s="338">
        <f t="shared" si="28"/>
        <v>0</v>
      </c>
      <c r="U54" s="338">
        <f t="shared" si="28"/>
        <v>0</v>
      </c>
    </row>
    <row r="55" spans="1:21" ht="15.75" x14ac:dyDescent="0.25">
      <c r="A55" s="339" t="s">
        <v>219</v>
      </c>
      <c r="B55" s="340">
        <f>B54+B53+B52+B51</f>
        <v>0</v>
      </c>
      <c r="C55" s="340">
        <f t="shared" ref="C55:Q55" si="29">C54+C53+C52+C51</f>
        <v>0</v>
      </c>
      <c r="D55" s="340">
        <f t="shared" si="29"/>
        <v>0</v>
      </c>
      <c r="E55" s="340">
        <f t="shared" si="29"/>
        <v>970</v>
      </c>
      <c r="F55" s="340">
        <f t="shared" si="29"/>
        <v>19038</v>
      </c>
      <c r="G55" s="340">
        <f t="shared" si="29"/>
        <v>0</v>
      </c>
      <c r="H55" s="340">
        <f t="shared" si="29"/>
        <v>16962</v>
      </c>
      <c r="I55" s="340">
        <f t="shared" si="29"/>
        <v>0</v>
      </c>
      <c r="J55" s="340">
        <f t="shared" si="29"/>
        <v>945</v>
      </c>
      <c r="K55" s="340">
        <f t="shared" si="29"/>
        <v>0</v>
      </c>
      <c r="L55" s="340">
        <f t="shared" si="29"/>
        <v>0</v>
      </c>
      <c r="M55" s="340">
        <f t="shared" si="29"/>
        <v>46542</v>
      </c>
      <c r="N55" s="340">
        <f t="shared" si="29"/>
        <v>0</v>
      </c>
      <c r="O55" s="340">
        <f t="shared" si="29"/>
        <v>46542</v>
      </c>
      <c r="P55" s="340">
        <f t="shared" si="29"/>
        <v>0</v>
      </c>
      <c r="Q55" s="340">
        <f t="shared" si="29"/>
        <v>0</v>
      </c>
      <c r="R55" s="340">
        <f t="shared" ref="R55:U55" si="30">R54+R53+R52+R51</f>
        <v>14120</v>
      </c>
      <c r="S55" s="340">
        <f t="shared" si="30"/>
        <v>0</v>
      </c>
      <c r="T55" s="340">
        <f t="shared" si="30"/>
        <v>0</v>
      </c>
      <c r="U55" s="340">
        <f t="shared" si="30"/>
        <v>0</v>
      </c>
    </row>
    <row r="56" spans="1:21" ht="15.75" x14ac:dyDescent="0.25">
      <c r="A56" s="339" t="s">
        <v>220</v>
      </c>
      <c r="B56" s="341">
        <f>B55</f>
        <v>0</v>
      </c>
      <c r="C56" s="340">
        <f>C55+B56</f>
        <v>0</v>
      </c>
      <c r="D56" s="340">
        <f t="shared" ref="D56:Q56" si="31">D55+C56</f>
        <v>0</v>
      </c>
      <c r="E56" s="340">
        <f t="shared" si="31"/>
        <v>970</v>
      </c>
      <c r="F56" s="340">
        <f t="shared" si="31"/>
        <v>20008</v>
      </c>
      <c r="G56" s="340">
        <f t="shared" si="31"/>
        <v>20008</v>
      </c>
      <c r="H56" s="340">
        <f t="shared" si="31"/>
        <v>36970</v>
      </c>
      <c r="I56" s="340">
        <f t="shared" si="31"/>
        <v>36970</v>
      </c>
      <c r="J56" s="340">
        <f t="shared" si="31"/>
        <v>37915</v>
      </c>
      <c r="K56" s="340">
        <f t="shared" si="31"/>
        <v>37915</v>
      </c>
      <c r="L56" s="340">
        <f t="shared" si="31"/>
        <v>37915</v>
      </c>
      <c r="M56" s="340">
        <f t="shared" si="31"/>
        <v>84457</v>
      </c>
      <c r="N56" s="340">
        <f t="shared" si="31"/>
        <v>84457</v>
      </c>
      <c r="O56" s="340">
        <f t="shared" si="31"/>
        <v>130999</v>
      </c>
      <c r="P56" s="340">
        <f t="shared" si="31"/>
        <v>130999</v>
      </c>
      <c r="Q56" s="340">
        <f t="shared" si="31"/>
        <v>130999</v>
      </c>
      <c r="R56" s="340">
        <f t="shared" ref="R56" si="32">R55+Q56</f>
        <v>145119</v>
      </c>
      <c r="S56" s="340">
        <f t="shared" ref="S56" si="33">S55+R56</f>
        <v>145119</v>
      </c>
      <c r="T56" s="340">
        <f t="shared" ref="T56" si="34">T55+S56</f>
        <v>145119</v>
      </c>
      <c r="U56" s="340">
        <f t="shared" ref="U56" si="35">U55+T56</f>
        <v>145119</v>
      </c>
    </row>
    <row r="57" spans="1:21" x14ac:dyDescent="0.25">
      <c r="A57" s="342" t="s">
        <v>221</v>
      </c>
      <c r="B57" s="343">
        <f>C37*D4</f>
        <v>86040</v>
      </c>
      <c r="C57" s="344">
        <v>0</v>
      </c>
      <c r="D57" s="344">
        <f t="shared" ref="D57:Q62" si="36">C57</f>
        <v>0</v>
      </c>
      <c r="E57" s="344">
        <f t="shared" si="36"/>
        <v>0</v>
      </c>
      <c r="F57" s="344">
        <f t="shared" si="36"/>
        <v>0</v>
      </c>
      <c r="G57" s="344">
        <f t="shared" si="36"/>
        <v>0</v>
      </c>
      <c r="H57" s="344">
        <f t="shared" si="36"/>
        <v>0</v>
      </c>
      <c r="I57" s="344">
        <f t="shared" si="36"/>
        <v>0</v>
      </c>
      <c r="J57" s="344">
        <f t="shared" si="36"/>
        <v>0</v>
      </c>
      <c r="K57" s="344">
        <f t="shared" si="36"/>
        <v>0</v>
      </c>
      <c r="L57" s="344">
        <f t="shared" si="36"/>
        <v>0</v>
      </c>
      <c r="M57" s="344">
        <f t="shared" si="36"/>
        <v>0</v>
      </c>
      <c r="N57" s="344">
        <f t="shared" si="36"/>
        <v>0</v>
      </c>
      <c r="O57" s="344">
        <f t="shared" si="36"/>
        <v>0</v>
      </c>
      <c r="P57" s="344">
        <f t="shared" si="36"/>
        <v>0</v>
      </c>
      <c r="Q57" s="344">
        <f>Q37*D4</f>
        <v>24660</v>
      </c>
      <c r="R57" s="344">
        <v>0</v>
      </c>
      <c r="S57" s="344">
        <f>R57</f>
        <v>0</v>
      </c>
      <c r="T57" s="344">
        <f t="shared" ref="T57:U57" si="37">S57</f>
        <v>0</v>
      </c>
      <c r="U57" s="344">
        <f t="shared" si="37"/>
        <v>0</v>
      </c>
    </row>
    <row r="58" spans="1:21" x14ac:dyDescent="0.25">
      <c r="A58" s="342" t="s">
        <v>222</v>
      </c>
      <c r="B58" s="343">
        <f>C38*D5</f>
        <v>66000</v>
      </c>
      <c r="C58" s="344">
        <v>0</v>
      </c>
      <c r="D58" s="344">
        <f t="shared" si="36"/>
        <v>0</v>
      </c>
      <c r="E58" s="344">
        <f t="shared" si="36"/>
        <v>0</v>
      </c>
      <c r="F58" s="344">
        <f t="shared" si="36"/>
        <v>0</v>
      </c>
      <c r="G58" s="344">
        <f t="shared" si="36"/>
        <v>0</v>
      </c>
      <c r="H58" s="344">
        <f t="shared" si="36"/>
        <v>0</v>
      </c>
      <c r="I58" s="344">
        <f t="shared" si="36"/>
        <v>0</v>
      </c>
      <c r="J58" s="344">
        <f t="shared" si="36"/>
        <v>0</v>
      </c>
      <c r="K58" s="344">
        <f t="shared" si="36"/>
        <v>0</v>
      </c>
      <c r="L58" s="344">
        <f t="shared" si="36"/>
        <v>0</v>
      </c>
      <c r="M58" s="344">
        <f t="shared" si="36"/>
        <v>0</v>
      </c>
      <c r="N58" s="344">
        <f t="shared" si="36"/>
        <v>0</v>
      </c>
      <c r="O58" s="344">
        <f t="shared" si="36"/>
        <v>0</v>
      </c>
      <c r="P58" s="344">
        <f t="shared" si="36"/>
        <v>0</v>
      </c>
      <c r="Q58" s="344">
        <f t="shared" ref="Q58:Q60" si="38">Q38*D5</f>
        <v>122250</v>
      </c>
      <c r="R58" s="344">
        <v>0</v>
      </c>
      <c r="S58" s="344">
        <f t="shared" ref="S58:U61" si="39">R58</f>
        <v>0</v>
      </c>
      <c r="T58" s="344">
        <f t="shared" si="39"/>
        <v>0</v>
      </c>
      <c r="U58" s="344">
        <f t="shared" si="39"/>
        <v>0</v>
      </c>
    </row>
    <row r="59" spans="1:21" x14ac:dyDescent="0.25">
      <c r="A59" s="342" t="s">
        <v>223</v>
      </c>
      <c r="B59" s="343">
        <f>C39*D6</f>
        <v>90180</v>
      </c>
      <c r="C59" s="344">
        <v>0</v>
      </c>
      <c r="D59" s="344">
        <f t="shared" si="36"/>
        <v>0</v>
      </c>
      <c r="E59" s="344">
        <f t="shared" si="36"/>
        <v>0</v>
      </c>
      <c r="F59" s="344">
        <f t="shared" si="36"/>
        <v>0</v>
      </c>
      <c r="G59" s="344">
        <f t="shared" si="36"/>
        <v>0</v>
      </c>
      <c r="H59" s="344">
        <f t="shared" si="36"/>
        <v>0</v>
      </c>
      <c r="I59" s="344">
        <f t="shared" si="36"/>
        <v>0</v>
      </c>
      <c r="J59" s="344">
        <f t="shared" si="36"/>
        <v>0</v>
      </c>
      <c r="K59" s="344">
        <f t="shared" si="36"/>
        <v>0</v>
      </c>
      <c r="L59" s="344">
        <f t="shared" si="36"/>
        <v>0</v>
      </c>
      <c r="M59" s="344">
        <f t="shared" si="36"/>
        <v>0</v>
      </c>
      <c r="N59" s="344">
        <f t="shared" si="36"/>
        <v>0</v>
      </c>
      <c r="O59" s="344">
        <f t="shared" si="36"/>
        <v>0</v>
      </c>
      <c r="P59" s="344">
        <f t="shared" si="36"/>
        <v>0</v>
      </c>
      <c r="Q59" s="344">
        <f t="shared" si="38"/>
        <v>206100</v>
      </c>
      <c r="R59" s="344">
        <v>0</v>
      </c>
      <c r="S59" s="344">
        <f t="shared" si="39"/>
        <v>0</v>
      </c>
      <c r="T59" s="344">
        <f t="shared" si="39"/>
        <v>0</v>
      </c>
      <c r="U59" s="344">
        <f t="shared" si="39"/>
        <v>0</v>
      </c>
    </row>
    <row r="60" spans="1:21" x14ac:dyDescent="0.25">
      <c r="A60" s="342" t="s">
        <v>224</v>
      </c>
      <c r="B60" s="343">
        <f>C40*D7</f>
        <v>45600</v>
      </c>
      <c r="C60" s="344">
        <v>0</v>
      </c>
      <c r="D60" s="344">
        <f t="shared" si="36"/>
        <v>0</v>
      </c>
      <c r="E60" s="344">
        <f t="shared" si="36"/>
        <v>0</v>
      </c>
      <c r="F60" s="344">
        <f t="shared" si="36"/>
        <v>0</v>
      </c>
      <c r="G60" s="344">
        <f t="shared" si="36"/>
        <v>0</v>
      </c>
      <c r="H60" s="344">
        <f t="shared" si="36"/>
        <v>0</v>
      </c>
      <c r="I60" s="344">
        <f t="shared" si="36"/>
        <v>0</v>
      </c>
      <c r="J60" s="344">
        <f t="shared" si="36"/>
        <v>0</v>
      </c>
      <c r="K60" s="344">
        <f t="shared" si="36"/>
        <v>0</v>
      </c>
      <c r="L60" s="344">
        <f t="shared" si="36"/>
        <v>0</v>
      </c>
      <c r="M60" s="344">
        <f t="shared" si="36"/>
        <v>0</v>
      </c>
      <c r="N60" s="344">
        <f t="shared" si="36"/>
        <v>0</v>
      </c>
      <c r="O60" s="344">
        <f t="shared" si="36"/>
        <v>0</v>
      </c>
      <c r="P60" s="344">
        <f t="shared" si="36"/>
        <v>0</v>
      </c>
      <c r="Q60" s="344">
        <f t="shared" si="38"/>
        <v>0</v>
      </c>
      <c r="R60" s="344">
        <v>0</v>
      </c>
      <c r="S60" s="344">
        <f t="shared" si="39"/>
        <v>0</v>
      </c>
      <c r="T60" s="344">
        <f t="shared" si="39"/>
        <v>0</v>
      </c>
      <c r="U60" s="344">
        <f t="shared" si="39"/>
        <v>0</v>
      </c>
    </row>
    <row r="61" spans="1:21" x14ac:dyDescent="0.25">
      <c r="A61" s="342" t="s">
        <v>232</v>
      </c>
      <c r="B61" s="343">
        <v>10000</v>
      </c>
      <c r="C61" s="344">
        <v>0</v>
      </c>
      <c r="D61" s="344">
        <v>0</v>
      </c>
      <c r="E61" s="344">
        <f t="shared" si="36"/>
        <v>0</v>
      </c>
      <c r="F61" s="344">
        <f t="shared" si="36"/>
        <v>0</v>
      </c>
      <c r="G61" s="344">
        <f t="shared" si="36"/>
        <v>0</v>
      </c>
      <c r="H61" s="344">
        <f t="shared" si="36"/>
        <v>0</v>
      </c>
      <c r="I61" s="344">
        <f t="shared" si="36"/>
        <v>0</v>
      </c>
      <c r="J61" s="344">
        <f t="shared" si="36"/>
        <v>0</v>
      </c>
      <c r="K61" s="344">
        <f t="shared" si="36"/>
        <v>0</v>
      </c>
      <c r="L61" s="344">
        <f t="shared" si="36"/>
        <v>0</v>
      </c>
      <c r="M61" s="344">
        <f t="shared" si="36"/>
        <v>0</v>
      </c>
      <c r="N61" s="344">
        <f t="shared" si="36"/>
        <v>0</v>
      </c>
      <c r="O61" s="344">
        <f t="shared" si="36"/>
        <v>0</v>
      </c>
      <c r="P61" s="344">
        <f t="shared" si="36"/>
        <v>0</v>
      </c>
      <c r="Q61" s="344">
        <v>10000</v>
      </c>
      <c r="R61" s="344">
        <v>0</v>
      </c>
      <c r="S61" s="344">
        <f t="shared" si="39"/>
        <v>0</v>
      </c>
      <c r="T61" s="344">
        <f t="shared" si="39"/>
        <v>0</v>
      </c>
      <c r="U61" s="344">
        <f t="shared" si="39"/>
        <v>0</v>
      </c>
    </row>
    <row r="62" spans="1:21" x14ac:dyDescent="0.25">
      <c r="A62" s="342" t="s">
        <v>225</v>
      </c>
      <c r="B62" s="343">
        <f>C37*F4</f>
        <v>956</v>
      </c>
      <c r="C62" s="344">
        <f>B62</f>
        <v>956</v>
      </c>
      <c r="D62" s="344">
        <f t="shared" si="36"/>
        <v>956</v>
      </c>
      <c r="E62" s="344">
        <f t="shared" si="36"/>
        <v>956</v>
      </c>
      <c r="F62" s="344">
        <f t="shared" si="36"/>
        <v>956</v>
      </c>
      <c r="G62" s="344">
        <f t="shared" si="36"/>
        <v>956</v>
      </c>
      <c r="H62" s="344">
        <f t="shared" si="36"/>
        <v>956</v>
      </c>
      <c r="I62" s="344">
        <f t="shared" si="36"/>
        <v>956</v>
      </c>
      <c r="J62" s="344">
        <f t="shared" si="36"/>
        <v>956</v>
      </c>
      <c r="K62" s="344">
        <f t="shared" si="36"/>
        <v>956</v>
      </c>
      <c r="L62" s="344">
        <f t="shared" si="36"/>
        <v>956</v>
      </c>
      <c r="M62" s="344">
        <f t="shared" si="36"/>
        <v>956</v>
      </c>
      <c r="N62" s="344">
        <f t="shared" si="36"/>
        <v>956</v>
      </c>
      <c r="O62" s="344">
        <f t="shared" si="36"/>
        <v>956</v>
      </c>
      <c r="P62" s="344">
        <f t="shared" si="36"/>
        <v>956</v>
      </c>
      <c r="Q62" s="344">
        <f t="shared" si="36"/>
        <v>956</v>
      </c>
      <c r="R62" s="344">
        <f t="shared" ref="R62:R65" si="40">Q62</f>
        <v>956</v>
      </c>
      <c r="S62" s="344">
        <f t="shared" ref="S62:S65" si="41">R62</f>
        <v>956</v>
      </c>
      <c r="T62" s="344">
        <f t="shared" ref="T62:T65" si="42">S62</f>
        <v>956</v>
      </c>
      <c r="U62" s="344">
        <f t="shared" ref="U62:U65" si="43">T62</f>
        <v>956</v>
      </c>
    </row>
    <row r="63" spans="1:21" x14ac:dyDescent="0.25">
      <c r="A63" s="342" t="s">
        <v>226</v>
      </c>
      <c r="B63" s="343">
        <f>C38*F5</f>
        <v>616</v>
      </c>
      <c r="C63" s="344">
        <f t="shared" ref="C63:Q65" si="44">B63</f>
        <v>616</v>
      </c>
      <c r="D63" s="344">
        <f t="shared" si="44"/>
        <v>616</v>
      </c>
      <c r="E63" s="344">
        <f t="shared" si="44"/>
        <v>616</v>
      </c>
      <c r="F63" s="344">
        <f t="shared" si="44"/>
        <v>616</v>
      </c>
      <c r="G63" s="344">
        <f t="shared" si="44"/>
        <v>616</v>
      </c>
      <c r="H63" s="344">
        <f t="shared" si="44"/>
        <v>616</v>
      </c>
      <c r="I63" s="344">
        <f t="shared" si="44"/>
        <v>616</v>
      </c>
      <c r="J63" s="344">
        <f t="shared" si="44"/>
        <v>616</v>
      </c>
      <c r="K63" s="344">
        <f t="shared" si="44"/>
        <v>616</v>
      </c>
      <c r="L63" s="344">
        <f t="shared" si="44"/>
        <v>616</v>
      </c>
      <c r="M63" s="344">
        <f t="shared" si="44"/>
        <v>616</v>
      </c>
      <c r="N63" s="344">
        <f t="shared" si="44"/>
        <v>616</v>
      </c>
      <c r="O63" s="344">
        <f t="shared" si="44"/>
        <v>616</v>
      </c>
      <c r="P63" s="344">
        <f t="shared" si="44"/>
        <v>616</v>
      </c>
      <c r="Q63" s="344">
        <f t="shared" si="44"/>
        <v>616</v>
      </c>
      <c r="R63" s="344">
        <f t="shared" si="40"/>
        <v>616</v>
      </c>
      <c r="S63" s="344">
        <f t="shared" si="41"/>
        <v>616</v>
      </c>
      <c r="T63" s="344">
        <f t="shared" si="42"/>
        <v>616</v>
      </c>
      <c r="U63" s="344">
        <f t="shared" si="43"/>
        <v>616</v>
      </c>
    </row>
    <row r="64" spans="1:21" x14ac:dyDescent="0.25">
      <c r="A64" s="342" t="s">
        <v>227</v>
      </c>
      <c r="B64" s="343">
        <f>C39*F6</f>
        <v>1002</v>
      </c>
      <c r="C64" s="344">
        <f t="shared" si="44"/>
        <v>1002</v>
      </c>
      <c r="D64" s="344">
        <f t="shared" si="44"/>
        <v>1002</v>
      </c>
      <c r="E64" s="344">
        <f t="shared" si="44"/>
        <v>1002</v>
      </c>
      <c r="F64" s="344">
        <f t="shared" si="44"/>
        <v>1002</v>
      </c>
      <c r="G64" s="344">
        <f t="shared" si="44"/>
        <v>1002</v>
      </c>
      <c r="H64" s="344">
        <f t="shared" si="44"/>
        <v>1002</v>
      </c>
      <c r="I64" s="344">
        <f t="shared" si="44"/>
        <v>1002</v>
      </c>
      <c r="J64" s="344">
        <f t="shared" si="44"/>
        <v>1002</v>
      </c>
      <c r="K64" s="344">
        <f t="shared" si="44"/>
        <v>1002</v>
      </c>
      <c r="L64" s="344">
        <f t="shared" si="44"/>
        <v>1002</v>
      </c>
      <c r="M64" s="344">
        <f t="shared" si="44"/>
        <v>1002</v>
      </c>
      <c r="N64" s="344">
        <f t="shared" si="44"/>
        <v>1002</v>
      </c>
      <c r="O64" s="344">
        <f t="shared" si="44"/>
        <v>1002</v>
      </c>
      <c r="P64" s="344">
        <f t="shared" si="44"/>
        <v>1002</v>
      </c>
      <c r="Q64" s="344">
        <f t="shared" si="44"/>
        <v>1002</v>
      </c>
      <c r="R64" s="344">
        <f t="shared" si="40"/>
        <v>1002</v>
      </c>
      <c r="S64" s="344">
        <f t="shared" si="41"/>
        <v>1002</v>
      </c>
      <c r="T64" s="344">
        <f t="shared" si="42"/>
        <v>1002</v>
      </c>
      <c r="U64" s="344">
        <f t="shared" si="43"/>
        <v>1002</v>
      </c>
    </row>
    <row r="65" spans="1:21" x14ac:dyDescent="0.25">
      <c r="A65" s="342" t="s">
        <v>228</v>
      </c>
      <c r="B65" s="343">
        <f>C40*F7</f>
        <v>380</v>
      </c>
      <c r="C65" s="344">
        <f t="shared" si="44"/>
        <v>380</v>
      </c>
      <c r="D65" s="344">
        <f t="shared" si="44"/>
        <v>380</v>
      </c>
      <c r="E65" s="344">
        <f t="shared" si="44"/>
        <v>380</v>
      </c>
      <c r="F65" s="344">
        <f t="shared" si="44"/>
        <v>380</v>
      </c>
      <c r="G65" s="344">
        <f t="shared" si="44"/>
        <v>380</v>
      </c>
      <c r="H65" s="344">
        <f t="shared" si="44"/>
        <v>380</v>
      </c>
      <c r="I65" s="344">
        <f t="shared" si="44"/>
        <v>380</v>
      </c>
      <c r="J65" s="344">
        <f t="shared" si="44"/>
        <v>380</v>
      </c>
      <c r="K65" s="344">
        <f t="shared" si="44"/>
        <v>380</v>
      </c>
      <c r="L65" s="344">
        <f t="shared" si="44"/>
        <v>380</v>
      </c>
      <c r="M65" s="344">
        <f t="shared" si="44"/>
        <v>380</v>
      </c>
      <c r="N65" s="344">
        <f t="shared" si="44"/>
        <v>380</v>
      </c>
      <c r="O65" s="344">
        <f t="shared" si="44"/>
        <v>380</v>
      </c>
      <c r="P65" s="344">
        <f t="shared" si="44"/>
        <v>380</v>
      </c>
      <c r="Q65" s="344">
        <f t="shared" si="44"/>
        <v>380</v>
      </c>
      <c r="R65" s="344">
        <f t="shared" si="40"/>
        <v>380</v>
      </c>
      <c r="S65" s="344">
        <f t="shared" si="41"/>
        <v>380</v>
      </c>
      <c r="T65" s="344">
        <f t="shared" si="42"/>
        <v>380</v>
      </c>
      <c r="U65" s="344">
        <f t="shared" si="43"/>
        <v>380</v>
      </c>
    </row>
    <row r="66" spans="1:21" ht="15.75" x14ac:dyDescent="0.25">
      <c r="A66" s="345" t="s">
        <v>229</v>
      </c>
      <c r="B66" s="346">
        <f>SUM(B57:B65)</f>
        <v>300774</v>
      </c>
      <c r="C66" s="346">
        <f t="shared" ref="C66:Q66" si="45">SUM(C57:C65)</f>
        <v>2954</v>
      </c>
      <c r="D66" s="346">
        <f t="shared" si="45"/>
        <v>2954</v>
      </c>
      <c r="E66" s="346">
        <f t="shared" si="45"/>
        <v>2954</v>
      </c>
      <c r="F66" s="346">
        <f t="shared" si="45"/>
        <v>2954</v>
      </c>
      <c r="G66" s="346">
        <f t="shared" si="45"/>
        <v>2954</v>
      </c>
      <c r="H66" s="346">
        <f t="shared" si="45"/>
        <v>2954</v>
      </c>
      <c r="I66" s="346">
        <f t="shared" si="45"/>
        <v>2954</v>
      </c>
      <c r="J66" s="346">
        <f t="shared" si="45"/>
        <v>2954</v>
      </c>
      <c r="K66" s="346">
        <f t="shared" si="45"/>
        <v>2954</v>
      </c>
      <c r="L66" s="346">
        <f t="shared" si="45"/>
        <v>2954</v>
      </c>
      <c r="M66" s="346">
        <f t="shared" si="45"/>
        <v>2954</v>
      </c>
      <c r="N66" s="346">
        <f t="shared" si="45"/>
        <v>2954</v>
      </c>
      <c r="O66" s="346">
        <f t="shared" si="45"/>
        <v>2954</v>
      </c>
      <c r="P66" s="346">
        <f t="shared" si="45"/>
        <v>2954</v>
      </c>
      <c r="Q66" s="346">
        <f t="shared" si="45"/>
        <v>365964</v>
      </c>
      <c r="R66" s="346">
        <f t="shared" ref="R66:U66" si="46">SUM(R57:R65)</f>
        <v>2954</v>
      </c>
      <c r="S66" s="346">
        <f t="shared" si="46"/>
        <v>2954</v>
      </c>
      <c r="T66" s="346">
        <f t="shared" si="46"/>
        <v>2954</v>
      </c>
      <c r="U66" s="346">
        <f t="shared" si="46"/>
        <v>2954</v>
      </c>
    </row>
    <row r="67" spans="1:21" ht="15.75" x14ac:dyDescent="0.25">
      <c r="A67" s="345" t="s">
        <v>230</v>
      </c>
      <c r="B67" s="347">
        <f>B66</f>
        <v>300774</v>
      </c>
      <c r="C67" s="347">
        <f>B67+C66</f>
        <v>303728</v>
      </c>
      <c r="D67" s="347">
        <f t="shared" ref="D67:Q67" si="47">C67+D66</f>
        <v>306682</v>
      </c>
      <c r="E67" s="347">
        <f t="shared" si="47"/>
        <v>309636</v>
      </c>
      <c r="F67" s="347">
        <f t="shared" si="47"/>
        <v>312590</v>
      </c>
      <c r="G67" s="347">
        <f t="shared" si="47"/>
        <v>315544</v>
      </c>
      <c r="H67" s="347">
        <f t="shared" si="47"/>
        <v>318498</v>
      </c>
      <c r="I67" s="347">
        <f t="shared" si="47"/>
        <v>321452</v>
      </c>
      <c r="J67" s="347">
        <f t="shared" si="47"/>
        <v>324406</v>
      </c>
      <c r="K67" s="347">
        <f t="shared" si="47"/>
        <v>327360</v>
      </c>
      <c r="L67" s="347">
        <f t="shared" si="47"/>
        <v>330314</v>
      </c>
      <c r="M67" s="347">
        <f t="shared" si="47"/>
        <v>333268</v>
      </c>
      <c r="N67" s="347">
        <f t="shared" si="47"/>
        <v>336222</v>
      </c>
      <c r="O67" s="347">
        <f t="shared" si="47"/>
        <v>339176</v>
      </c>
      <c r="P67" s="347">
        <f t="shared" si="47"/>
        <v>342130</v>
      </c>
      <c r="Q67" s="347">
        <f t="shared" si="47"/>
        <v>708094</v>
      </c>
      <c r="R67" s="347">
        <f t="shared" ref="R67" si="48">Q67+R66</f>
        <v>711048</v>
      </c>
      <c r="S67" s="347">
        <f t="shared" ref="S67" si="49">R67+S66</f>
        <v>714002</v>
      </c>
      <c r="T67" s="347">
        <f t="shared" ref="T67" si="50">S67+T66</f>
        <v>716956</v>
      </c>
      <c r="U67" s="347">
        <f t="shared" ref="U67" si="51">T67+U66</f>
        <v>719910</v>
      </c>
    </row>
    <row r="68" spans="1:21" x14ac:dyDescent="0.25">
      <c r="A68" s="342" t="s">
        <v>231</v>
      </c>
      <c r="B68" s="344">
        <f t="shared" ref="B68:Q68" si="52">B56-B67</f>
        <v>-300774</v>
      </c>
      <c r="C68" s="344">
        <f t="shared" si="52"/>
        <v>-303728</v>
      </c>
      <c r="D68" s="344">
        <f t="shared" si="52"/>
        <v>-306682</v>
      </c>
      <c r="E68" s="344">
        <f t="shared" si="52"/>
        <v>-308666</v>
      </c>
      <c r="F68" s="344">
        <f t="shared" si="52"/>
        <v>-292582</v>
      </c>
      <c r="G68" s="344">
        <f t="shared" si="52"/>
        <v>-295536</v>
      </c>
      <c r="H68" s="344">
        <f t="shared" si="52"/>
        <v>-281528</v>
      </c>
      <c r="I68" s="344">
        <f t="shared" si="52"/>
        <v>-284482</v>
      </c>
      <c r="J68" s="344">
        <f t="shared" si="52"/>
        <v>-286491</v>
      </c>
      <c r="K68" s="344">
        <f t="shared" si="52"/>
        <v>-289445</v>
      </c>
      <c r="L68" s="344">
        <f t="shared" si="52"/>
        <v>-292399</v>
      </c>
      <c r="M68" s="344">
        <f t="shared" si="52"/>
        <v>-248811</v>
      </c>
      <c r="N68" s="344">
        <f t="shared" si="52"/>
        <v>-251765</v>
      </c>
      <c r="O68" s="344">
        <f t="shared" si="52"/>
        <v>-208177</v>
      </c>
      <c r="P68" s="344">
        <f t="shared" si="52"/>
        <v>-211131</v>
      </c>
      <c r="Q68" s="344">
        <f t="shared" si="52"/>
        <v>-577095</v>
      </c>
      <c r="R68" s="344">
        <f t="shared" ref="R68" si="53">R56-R67</f>
        <v>-565929</v>
      </c>
      <c r="S68" s="344">
        <f t="shared" ref="S68" si="54">S56-S67</f>
        <v>-568883</v>
      </c>
      <c r="T68" s="344">
        <f t="shared" ref="T68" si="55">T56-T67</f>
        <v>-571837</v>
      </c>
      <c r="U68" s="344">
        <f t="shared" ref="U68" si="56">U56-U67</f>
        <v>-574791</v>
      </c>
    </row>
  </sheetData>
  <mergeCells count="3">
    <mergeCell ref="D2:E2"/>
    <mergeCell ref="F2:G2"/>
    <mergeCell ref="H2:I2"/>
  </mergeCells>
  <conditionalFormatting sqref="B32:AD32">
    <cfRule type="cellIs" dxfId="3" priority="3" operator="lessThan">
      <formula>0</formula>
    </cfRule>
  </conditionalFormatting>
  <conditionalFormatting sqref="B32:AD32">
    <cfRule type="cellIs" dxfId="2" priority="4" operator="greaterThan">
      <formula>0</formula>
    </cfRule>
  </conditionalFormatting>
  <conditionalFormatting sqref="B68:U6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D5B5-5733-4C09-9B6A-B07F51076F2A}">
  <sheetPr>
    <tabColor rgb="FFFBE3D5"/>
  </sheetPr>
  <dimension ref="A1:G6"/>
  <sheetViews>
    <sheetView workbookViewId="0">
      <selection activeCell="F5" sqref="F5"/>
    </sheetView>
  </sheetViews>
  <sheetFormatPr baseColWidth="10" defaultRowHeight="15" x14ac:dyDescent="0.25"/>
  <cols>
    <col min="1" max="1" width="13.42578125" bestFit="1" customWidth="1"/>
    <col min="2" max="2" width="90.5703125" customWidth="1"/>
    <col min="3" max="3" width="13" style="349" bestFit="1" customWidth="1"/>
    <col min="4" max="4" width="11.42578125" style="349"/>
  </cols>
  <sheetData>
    <row r="1" spans="1:7" s="9" customFormat="1" x14ac:dyDescent="0.25">
      <c r="A1" s="9" t="s">
        <v>247</v>
      </c>
      <c r="C1" s="349"/>
      <c r="D1" s="349"/>
    </row>
    <row r="2" spans="1:7" x14ac:dyDescent="0.25">
      <c r="A2" t="s">
        <v>248</v>
      </c>
      <c r="B2" t="s">
        <v>249</v>
      </c>
      <c r="C2" s="349">
        <f>14*58500</f>
        <v>819000</v>
      </c>
    </row>
    <row r="3" spans="1:7" x14ac:dyDescent="0.25">
      <c r="A3" t="s">
        <v>250</v>
      </c>
      <c r="B3" t="s">
        <v>251</v>
      </c>
      <c r="C3" s="349">
        <v>1060000</v>
      </c>
    </row>
    <row r="4" spans="1:7" ht="30" x14ac:dyDescent="0.25">
      <c r="A4" t="s">
        <v>182</v>
      </c>
      <c r="B4" s="111" t="s">
        <v>252</v>
      </c>
      <c r="C4" s="349">
        <f>47500*10</f>
        <v>475000</v>
      </c>
      <c r="D4" s="349">
        <f>5*43500</f>
        <v>217500</v>
      </c>
    </row>
    <row r="5" spans="1:7" ht="30" x14ac:dyDescent="0.25">
      <c r="A5" t="s">
        <v>253</v>
      </c>
      <c r="B5" s="111" t="s">
        <v>254</v>
      </c>
      <c r="C5" s="349">
        <f>49*9500</f>
        <v>465500</v>
      </c>
      <c r="D5" s="349">
        <v>370000</v>
      </c>
      <c r="F5" s="350" t="s">
        <v>257</v>
      </c>
      <c r="G5" s="350"/>
    </row>
    <row r="6" spans="1:7" ht="30" x14ac:dyDescent="0.25">
      <c r="A6" t="s">
        <v>255</v>
      </c>
      <c r="B6" s="111" t="s">
        <v>256</v>
      </c>
      <c r="C6" s="349">
        <f>5*76500</f>
        <v>382500</v>
      </c>
      <c r="D6" s="349">
        <f>4*87500</f>
        <v>350000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N3936"/>
  <sheetViews>
    <sheetView workbookViewId="0">
      <selection activeCell="E9" sqref="E9"/>
    </sheetView>
  </sheetViews>
  <sheetFormatPr baseColWidth="10" defaultColWidth="10.7109375" defaultRowHeight="15" x14ac:dyDescent="0.25"/>
  <cols>
    <col min="1" max="1" width="14.140625" style="2" customWidth="1"/>
    <col min="2" max="2" width="5.5703125" style="2" customWidth="1"/>
    <col min="3" max="3" width="5" style="2" customWidth="1"/>
    <col min="4" max="4" width="17.140625" style="2" customWidth="1"/>
    <col min="5" max="5" width="11.5703125" style="2" customWidth="1"/>
    <col min="6" max="6" width="5.28515625" style="2" customWidth="1"/>
    <col min="7" max="7" width="5.5703125" style="2" customWidth="1"/>
    <col min="8" max="8" width="5.42578125" style="2" customWidth="1"/>
    <col min="9" max="10" width="5.7109375" style="2" customWidth="1"/>
    <col min="13" max="13" width="7.85546875" customWidth="1"/>
  </cols>
  <sheetData>
    <row r="1" spans="1:14" x14ac:dyDescent="0.25">
      <c r="A1" s="33" t="s">
        <v>16</v>
      </c>
      <c r="B1" s="32" t="s">
        <v>17</v>
      </c>
      <c r="C1" s="32" t="s">
        <v>18</v>
      </c>
      <c r="D1" s="32" t="s">
        <v>156</v>
      </c>
      <c r="E1" s="32" t="s">
        <v>157</v>
      </c>
      <c r="L1" s="9" t="s">
        <v>158</v>
      </c>
      <c r="M1" s="9" t="s">
        <v>159</v>
      </c>
      <c r="N1" s="9" t="s">
        <v>160</v>
      </c>
    </row>
    <row r="2" spans="1:14" x14ac:dyDescent="0.25">
      <c r="A2" s="2" t="str">
        <f>PLANTILLA!C4</f>
        <v>Jordi Ricart</v>
      </c>
      <c r="B2" s="2">
        <f>PLANTILLA!D4</f>
        <v>22</v>
      </c>
      <c r="C2" s="57">
        <f ca="1">PLANTILLA!E4</f>
        <v>3</v>
      </c>
      <c r="D2" s="109">
        <f t="shared" ref="D2" ca="1" si="0">TODAY()-(B2*112)-C2</f>
        <v>42209</v>
      </c>
      <c r="E2" s="18">
        <f t="shared" ref="E2" ca="1" si="1">VLOOKUP(D2,L:N,3,0)</f>
        <v>35</v>
      </c>
      <c r="L2" s="5">
        <v>43748</v>
      </c>
      <c r="M2">
        <v>15</v>
      </c>
      <c r="N2">
        <v>48</v>
      </c>
    </row>
    <row r="3" spans="1:14" x14ac:dyDescent="0.25">
      <c r="A3" s="2" t="e">
        <f>PLANTILLA!#REF!</f>
        <v>#REF!</v>
      </c>
      <c r="B3" s="2" t="e">
        <f>PLANTILLA!#REF!</f>
        <v>#REF!</v>
      </c>
      <c r="C3" s="167" t="e">
        <f>PLANTILLA!#REF!</f>
        <v>#REF!</v>
      </c>
      <c r="D3" s="109" t="e">
        <f t="shared" ref="D3:D14" ca="1" si="2">TODAY()-(B3*112)-C3</f>
        <v>#REF!</v>
      </c>
      <c r="E3" s="18" t="e">
        <f t="shared" ref="E3:E14" ca="1" si="3">VLOOKUP(D3,L:N,3,0)</f>
        <v>#REF!</v>
      </c>
      <c r="L3" s="5">
        <v>43747</v>
      </c>
      <c r="M3">
        <v>15</v>
      </c>
      <c r="N3">
        <v>48</v>
      </c>
    </row>
    <row r="4" spans="1:14" x14ac:dyDescent="0.25">
      <c r="A4" s="2" t="str">
        <f>PLANTILLA!C6</f>
        <v>Antero Lombo</v>
      </c>
      <c r="B4" s="2">
        <f>PLANTILLA!D6</f>
        <v>31</v>
      </c>
      <c r="C4" s="167">
        <f ca="1">PLANTILLA!E6</f>
        <v>52</v>
      </c>
      <c r="D4" s="109">
        <f t="shared" ca="1" si="2"/>
        <v>41152</v>
      </c>
      <c r="E4" s="18">
        <f t="shared" ca="1" si="3"/>
        <v>25</v>
      </c>
      <c r="L4" s="5">
        <v>43746</v>
      </c>
      <c r="M4">
        <v>15</v>
      </c>
      <c r="N4">
        <v>48</v>
      </c>
    </row>
    <row r="5" spans="1:14" x14ac:dyDescent="0.25">
      <c r="A5" s="2" t="str">
        <f>PLANTILLA!C9</f>
        <v>Juan Carlos Morata</v>
      </c>
      <c r="B5" s="2">
        <f>PLANTILLA!D9</f>
        <v>18</v>
      </c>
      <c r="C5" s="167">
        <f ca="1">PLANTILLA!E9</f>
        <v>87</v>
      </c>
      <c r="D5" s="109">
        <f t="shared" ca="1" si="2"/>
        <v>42573</v>
      </c>
      <c r="E5" s="18">
        <f t="shared" ca="1" si="3"/>
        <v>38</v>
      </c>
      <c r="L5" s="5">
        <v>43745</v>
      </c>
      <c r="M5">
        <v>15</v>
      </c>
      <c r="N5">
        <v>48</v>
      </c>
    </row>
    <row r="6" spans="1:14" x14ac:dyDescent="0.25">
      <c r="A6" s="2" t="e">
        <f>PLANTILLA!#REF!</f>
        <v>#REF!</v>
      </c>
      <c r="B6" s="2" t="e">
        <f>PLANTILLA!#REF!</f>
        <v>#REF!</v>
      </c>
      <c r="C6" s="167" t="e">
        <f>PLANTILLA!#REF!</f>
        <v>#REF!</v>
      </c>
      <c r="D6" s="109" t="e">
        <f t="shared" ca="1" si="2"/>
        <v>#REF!</v>
      </c>
      <c r="E6" s="18" t="e">
        <f t="shared" ca="1" si="3"/>
        <v>#REF!</v>
      </c>
      <c r="L6" s="5">
        <v>43744</v>
      </c>
      <c r="M6">
        <v>14</v>
      </c>
      <c r="N6">
        <v>48</v>
      </c>
    </row>
    <row r="7" spans="1:14" x14ac:dyDescent="0.25">
      <c r="A7" s="2" t="str">
        <f>PLANTILLA!C11</f>
        <v>Juan Roca</v>
      </c>
      <c r="B7" s="2">
        <f>PLANTILLA!D11</f>
        <v>26</v>
      </c>
      <c r="C7" s="167">
        <f ca="1">PLANTILLA!E11</f>
        <v>20</v>
      </c>
      <c r="D7" s="109">
        <f t="shared" ca="1" si="2"/>
        <v>41744</v>
      </c>
      <c r="E7" s="18">
        <f t="shared" ca="1" si="3"/>
        <v>31</v>
      </c>
      <c r="L7" s="5">
        <v>43743</v>
      </c>
      <c r="M7">
        <v>14</v>
      </c>
      <c r="N7">
        <v>48</v>
      </c>
    </row>
    <row r="8" spans="1:14" x14ac:dyDescent="0.25">
      <c r="A8" s="2" t="str">
        <f>PLANTILLA!C12</f>
        <v>Mauro Ascariz</v>
      </c>
      <c r="B8" s="2">
        <f>PLANTILLA!D12</f>
        <v>19</v>
      </c>
      <c r="C8" s="167">
        <f ca="1">PLANTILLA!E12</f>
        <v>80</v>
      </c>
      <c r="D8" s="109">
        <f t="shared" ca="1" si="2"/>
        <v>42468</v>
      </c>
      <c r="E8" s="18">
        <f t="shared" ca="1" si="3"/>
        <v>37</v>
      </c>
      <c r="L8" s="5">
        <v>43742</v>
      </c>
      <c r="M8">
        <v>14</v>
      </c>
      <c r="N8">
        <v>48</v>
      </c>
    </row>
    <row r="9" spans="1:14" x14ac:dyDescent="0.25">
      <c r="A9" s="2" t="e">
        <f>PLANTILLA!#REF!</f>
        <v>#REF!</v>
      </c>
      <c r="B9" s="2" t="e">
        <f>PLANTILLA!#REF!</f>
        <v>#REF!</v>
      </c>
      <c r="C9" s="167" t="e">
        <f>PLANTILLA!#REF!</f>
        <v>#REF!</v>
      </c>
      <c r="D9" s="109" t="e">
        <f t="shared" ca="1" si="2"/>
        <v>#REF!</v>
      </c>
      <c r="E9" s="18" t="e">
        <f t="shared" ca="1" si="3"/>
        <v>#REF!</v>
      </c>
      <c r="L9" s="5">
        <v>43741</v>
      </c>
      <c r="M9">
        <v>14</v>
      </c>
      <c r="N9">
        <v>48</v>
      </c>
    </row>
    <row r="10" spans="1:14" x14ac:dyDescent="0.25">
      <c r="A10" s="2" t="str">
        <f>PLANTILLA!C13</f>
        <v>Calogero Coluccio</v>
      </c>
      <c r="B10" s="2">
        <f>PLANTILLA!D13</f>
        <v>24</v>
      </c>
      <c r="C10" s="167">
        <f ca="1">PLANTILLA!E13</f>
        <v>15</v>
      </c>
      <c r="D10" s="109">
        <f t="shared" ca="1" si="2"/>
        <v>41973</v>
      </c>
      <c r="E10" s="18">
        <f t="shared" ca="1" si="3"/>
        <v>33</v>
      </c>
      <c r="L10" s="5">
        <v>43740</v>
      </c>
      <c r="M10">
        <v>14</v>
      </c>
      <c r="N10">
        <v>48</v>
      </c>
    </row>
    <row r="11" spans="1:14" x14ac:dyDescent="0.25">
      <c r="A11" s="2" t="str">
        <f>PLANTILLA!C14</f>
        <v>Julian Blanco</v>
      </c>
      <c r="B11" s="2">
        <f>PLANTILLA!D14</f>
        <v>24</v>
      </c>
      <c r="C11" s="167">
        <f ca="1">PLANTILLA!E14</f>
        <v>69</v>
      </c>
      <c r="D11" s="109">
        <f t="shared" ca="1" si="2"/>
        <v>41919</v>
      </c>
      <c r="E11" s="18">
        <f t="shared" ca="1" si="3"/>
        <v>32</v>
      </c>
      <c r="L11" s="5">
        <v>43739</v>
      </c>
      <c r="M11">
        <v>14</v>
      </c>
      <c r="N11">
        <v>48</v>
      </c>
    </row>
    <row r="12" spans="1:14" x14ac:dyDescent="0.25">
      <c r="A12" s="2" t="str">
        <f>PLANTILLA!C18</f>
        <v>Fernan de Caranza</v>
      </c>
      <c r="B12" s="2">
        <f>PLANTILLA!D18</f>
        <v>20</v>
      </c>
      <c r="C12" s="167">
        <f ca="1">PLANTILLA!E18</f>
        <v>50</v>
      </c>
      <c r="D12" s="109">
        <f t="shared" ca="1" si="2"/>
        <v>42386</v>
      </c>
      <c r="E12" s="18">
        <f t="shared" ca="1" si="3"/>
        <v>36</v>
      </c>
      <c r="L12" s="5">
        <v>43738</v>
      </c>
      <c r="M12">
        <v>14</v>
      </c>
      <c r="N12">
        <v>48</v>
      </c>
    </row>
    <row r="13" spans="1:14" x14ac:dyDescent="0.25">
      <c r="A13" s="2" t="str">
        <f>PLANTILLA!C20</f>
        <v>Hemmu Ramchi</v>
      </c>
      <c r="B13" s="2">
        <f>PLANTILLA!D20</f>
        <v>22</v>
      </c>
      <c r="C13" s="167">
        <f ca="1">PLANTILLA!E20</f>
        <v>101</v>
      </c>
      <c r="D13" s="109">
        <f t="shared" ca="1" si="2"/>
        <v>42111</v>
      </c>
      <c r="E13" s="18">
        <f t="shared" ca="1" si="3"/>
        <v>34</v>
      </c>
      <c r="L13" s="5">
        <v>43737</v>
      </c>
      <c r="M13">
        <v>13</v>
      </c>
      <c r="N13">
        <v>48</v>
      </c>
    </row>
    <row r="14" spans="1:14" x14ac:dyDescent="0.25">
      <c r="A14" s="2" t="str">
        <f>PLANTILLA!C21</f>
        <v>Marc Costa</v>
      </c>
      <c r="B14" s="2">
        <f>PLANTILLA!D21</f>
        <v>19</v>
      </c>
      <c r="C14" s="167">
        <f ca="1">PLANTILLA!E21</f>
        <v>16</v>
      </c>
      <c r="D14" s="109">
        <f t="shared" ca="1" si="2"/>
        <v>42532</v>
      </c>
      <c r="E14" s="18">
        <f t="shared" ca="1" si="3"/>
        <v>38</v>
      </c>
      <c r="L14" s="5">
        <v>43736</v>
      </c>
      <c r="M14">
        <v>13</v>
      </c>
      <c r="N14">
        <v>48</v>
      </c>
    </row>
    <row r="15" spans="1:14" x14ac:dyDescent="0.25">
      <c r="A15" s="2" t="e">
        <f>PLANTILLA!#REF!</f>
        <v>#REF!</v>
      </c>
      <c r="B15" s="2" t="e">
        <f>PLANTILLA!#REF!</f>
        <v>#REF!</v>
      </c>
      <c r="C15" s="167" t="e">
        <f>PLANTILLA!#REF!</f>
        <v>#REF!</v>
      </c>
      <c r="D15" s="109" t="e">
        <f t="shared" ref="D15:D24" ca="1" si="4">TODAY()-(B15*112)-C15</f>
        <v>#REF!</v>
      </c>
      <c r="E15" s="290" t="e">
        <f t="shared" ref="E15:E24" ca="1" si="5">VLOOKUP(D15,L:N,3,0)</f>
        <v>#REF!</v>
      </c>
      <c r="L15" s="5">
        <v>43735</v>
      </c>
      <c r="M15">
        <v>13</v>
      </c>
      <c r="N15">
        <v>48</v>
      </c>
    </row>
    <row r="16" spans="1:14" x14ac:dyDescent="0.25">
      <c r="A16" s="2" t="str">
        <f>PLANTILLA!C22</f>
        <v>Albert Millau</v>
      </c>
      <c r="B16" s="2">
        <f>PLANTILLA!D22</f>
        <v>25</v>
      </c>
      <c r="C16" s="167">
        <f ca="1">PLANTILLA!E22</f>
        <v>109</v>
      </c>
      <c r="D16" s="109">
        <f t="shared" ca="1" si="4"/>
        <v>41767</v>
      </c>
      <c r="E16" s="290">
        <f t="shared" ca="1" si="5"/>
        <v>31</v>
      </c>
      <c r="L16" s="5">
        <v>43734</v>
      </c>
      <c r="M16">
        <v>13</v>
      </c>
      <c r="N16">
        <v>48</v>
      </c>
    </row>
    <row r="17" spans="1:14" x14ac:dyDescent="0.25">
      <c r="A17" s="2" t="str">
        <f>PLANTILLA!C23</f>
        <v>Pablo Carbo</v>
      </c>
      <c r="B17" s="2">
        <f>PLANTILLA!D23</f>
        <v>34</v>
      </c>
      <c r="C17" s="167">
        <f ca="1">PLANTILLA!E23</f>
        <v>8</v>
      </c>
      <c r="D17" s="109">
        <f t="shared" ca="1" si="4"/>
        <v>40860</v>
      </c>
      <c r="E17" s="290">
        <f t="shared" ca="1" si="5"/>
        <v>23</v>
      </c>
      <c r="L17" s="5">
        <v>43733</v>
      </c>
      <c r="M17">
        <v>13</v>
      </c>
      <c r="N17">
        <v>48</v>
      </c>
    </row>
    <row r="18" spans="1:14" x14ac:dyDescent="0.25">
      <c r="A18" s="2" t="e">
        <f>PLANTILLA!#REF!</f>
        <v>#REF!</v>
      </c>
      <c r="B18" s="2" t="e">
        <f>PLANTILLA!#REF!</f>
        <v>#REF!</v>
      </c>
      <c r="C18" s="167" t="e">
        <f>PLANTILLA!#REF!</f>
        <v>#REF!</v>
      </c>
      <c r="D18" s="109" t="e">
        <f t="shared" ca="1" si="4"/>
        <v>#REF!</v>
      </c>
      <c r="E18" s="290" t="e">
        <f t="shared" ca="1" si="5"/>
        <v>#REF!</v>
      </c>
      <c r="L18" s="5">
        <v>43732</v>
      </c>
      <c r="M18">
        <v>13</v>
      </c>
      <c r="N18">
        <v>48</v>
      </c>
    </row>
    <row r="19" spans="1:14" x14ac:dyDescent="0.25">
      <c r="A19" s="2" t="e">
        <f>PLANTILLA!#REF!</f>
        <v>#REF!</v>
      </c>
      <c r="B19" s="2" t="e">
        <f>PLANTILLA!#REF!</f>
        <v>#REF!</v>
      </c>
      <c r="C19" s="167" t="e">
        <f>PLANTILLA!#REF!</f>
        <v>#REF!</v>
      </c>
      <c r="D19" s="109" t="e">
        <f t="shared" ca="1" si="4"/>
        <v>#REF!</v>
      </c>
      <c r="E19" s="290" t="e">
        <f t="shared" ca="1" si="5"/>
        <v>#REF!</v>
      </c>
      <c r="L19" s="5">
        <v>43731</v>
      </c>
      <c r="M19">
        <v>13</v>
      </c>
      <c r="N19">
        <v>48</v>
      </c>
    </row>
    <row r="20" spans="1:14" x14ac:dyDescent="0.25">
      <c r="A20" s="2" t="e">
        <f>PLANTILLA!#REF!</f>
        <v>#REF!</v>
      </c>
      <c r="B20" s="2" t="e">
        <f>PLANTILLA!#REF!</f>
        <v>#REF!</v>
      </c>
      <c r="C20" s="167" t="e">
        <f>PLANTILLA!#REF!</f>
        <v>#REF!</v>
      </c>
      <c r="D20" s="109" t="e">
        <f t="shared" ca="1" si="4"/>
        <v>#REF!</v>
      </c>
      <c r="E20" s="290" t="e">
        <f t="shared" ca="1" si="5"/>
        <v>#REF!</v>
      </c>
      <c r="L20" s="5">
        <v>43730</v>
      </c>
      <c r="M20">
        <v>12</v>
      </c>
      <c r="N20">
        <v>48</v>
      </c>
    </row>
    <row r="21" spans="1:14" x14ac:dyDescent="0.25">
      <c r="A21" s="2" t="e">
        <f>PLANTILLA!#REF!</f>
        <v>#REF!</v>
      </c>
      <c r="B21" s="2" t="e">
        <f>PLANTILLA!#REF!</f>
        <v>#REF!</v>
      </c>
      <c r="C21" s="167" t="e">
        <f>PLANTILLA!#REF!</f>
        <v>#REF!</v>
      </c>
      <c r="D21" s="109" t="e">
        <f t="shared" ca="1" si="4"/>
        <v>#REF!</v>
      </c>
      <c r="E21" s="290" t="e">
        <f t="shared" ca="1" si="5"/>
        <v>#REF!</v>
      </c>
      <c r="L21" s="5">
        <v>43729</v>
      </c>
      <c r="M21">
        <v>12</v>
      </c>
      <c r="N21">
        <v>48</v>
      </c>
    </row>
    <row r="22" spans="1:14" x14ac:dyDescent="0.25">
      <c r="A22" s="2" t="e">
        <f>PLANTILLA!#REF!</f>
        <v>#REF!</v>
      </c>
      <c r="B22" s="2" t="e">
        <f>PLANTILLA!#REF!</f>
        <v>#REF!</v>
      </c>
      <c r="C22" s="167" t="e">
        <f>PLANTILLA!#REF!</f>
        <v>#REF!</v>
      </c>
      <c r="D22" s="109" t="e">
        <f t="shared" ca="1" si="4"/>
        <v>#REF!</v>
      </c>
      <c r="E22" s="290" t="e">
        <f t="shared" ca="1" si="5"/>
        <v>#REF!</v>
      </c>
      <c r="L22" s="5">
        <v>43728</v>
      </c>
      <c r="M22">
        <v>12</v>
      </c>
      <c r="N22">
        <v>48</v>
      </c>
    </row>
    <row r="23" spans="1:14" x14ac:dyDescent="0.25">
      <c r="A23" s="2" t="e">
        <f>PLANTILLA!#REF!</f>
        <v>#REF!</v>
      </c>
      <c r="B23" s="2" t="e">
        <f>PLANTILLA!#REF!</f>
        <v>#REF!</v>
      </c>
      <c r="C23" s="167" t="e">
        <f>PLANTILLA!#REF!</f>
        <v>#REF!</v>
      </c>
      <c r="D23" s="109" t="e">
        <f t="shared" ca="1" si="4"/>
        <v>#REF!</v>
      </c>
      <c r="E23" s="290" t="e">
        <f t="shared" ca="1" si="5"/>
        <v>#REF!</v>
      </c>
      <c r="L23" s="5">
        <v>43727</v>
      </c>
      <c r="M23">
        <v>12</v>
      </c>
      <c r="N23">
        <v>48</v>
      </c>
    </row>
    <row r="24" spans="1:14" x14ac:dyDescent="0.25">
      <c r="A24" s="2" t="e">
        <f>PLANTILLA!#REF!</f>
        <v>#REF!</v>
      </c>
      <c r="B24" s="2" t="e">
        <f>PLANTILLA!#REF!</f>
        <v>#REF!</v>
      </c>
      <c r="C24" s="167" t="e">
        <f>PLANTILLA!#REF!</f>
        <v>#REF!</v>
      </c>
      <c r="D24" s="109" t="e">
        <f t="shared" ca="1" si="4"/>
        <v>#REF!</v>
      </c>
      <c r="E24" s="290" t="e">
        <f t="shared" ca="1" si="5"/>
        <v>#REF!</v>
      </c>
      <c r="L24" s="5">
        <v>43726</v>
      </c>
      <c r="M24">
        <v>12</v>
      </c>
      <c r="N24">
        <v>48</v>
      </c>
    </row>
    <row r="25" spans="1:14" x14ac:dyDescent="0.25">
      <c r="C25" s="167"/>
      <c r="D25" s="109"/>
      <c r="E25" s="18"/>
      <c r="L25" s="5">
        <v>43725</v>
      </c>
      <c r="M25">
        <v>12</v>
      </c>
      <c r="N25">
        <v>48</v>
      </c>
    </row>
    <row r="26" spans="1:14" x14ac:dyDescent="0.25">
      <c r="C26" s="167"/>
      <c r="D26" s="109"/>
      <c r="E26" s="18"/>
      <c r="L26" s="5">
        <v>43724</v>
      </c>
      <c r="M26">
        <v>12</v>
      </c>
      <c r="N26">
        <v>48</v>
      </c>
    </row>
    <row r="27" spans="1:14" x14ac:dyDescent="0.25">
      <c r="C27" s="167"/>
      <c r="D27" s="109"/>
      <c r="E27" s="18"/>
      <c r="L27" s="5">
        <v>43723</v>
      </c>
      <c r="M27">
        <f t="shared" ref="M27:M58" si="6">M20-1</f>
        <v>11</v>
      </c>
      <c r="N27">
        <v>48</v>
      </c>
    </row>
    <row r="28" spans="1:14" x14ac:dyDescent="0.25">
      <c r="C28" s="167"/>
      <c r="D28" s="109"/>
      <c r="E28" s="18"/>
      <c r="L28" s="5">
        <v>43722</v>
      </c>
      <c r="M28">
        <f t="shared" si="6"/>
        <v>11</v>
      </c>
      <c r="N28">
        <v>48</v>
      </c>
    </row>
    <row r="29" spans="1:14" x14ac:dyDescent="0.25">
      <c r="C29" s="167"/>
      <c r="D29" s="109"/>
      <c r="E29" s="18"/>
      <c r="L29" s="5">
        <v>43721</v>
      </c>
      <c r="M29">
        <f t="shared" si="6"/>
        <v>11</v>
      </c>
      <c r="N29">
        <v>48</v>
      </c>
    </row>
    <row r="30" spans="1:14" x14ac:dyDescent="0.25">
      <c r="C30" s="167"/>
      <c r="D30" s="109"/>
      <c r="E30" s="18"/>
      <c r="L30" s="5">
        <v>43720</v>
      </c>
      <c r="M30">
        <f t="shared" si="6"/>
        <v>11</v>
      </c>
      <c r="N30">
        <v>48</v>
      </c>
    </row>
    <row r="31" spans="1:14" x14ac:dyDescent="0.25">
      <c r="C31" s="167"/>
      <c r="D31" s="109"/>
      <c r="E31" s="18"/>
      <c r="L31" s="5">
        <v>43719</v>
      </c>
      <c r="M31">
        <f t="shared" si="6"/>
        <v>11</v>
      </c>
      <c r="N31">
        <v>48</v>
      </c>
    </row>
    <row r="32" spans="1:14" x14ac:dyDescent="0.25">
      <c r="C32" s="167"/>
      <c r="D32" s="109"/>
      <c r="E32" s="18"/>
      <c r="L32" s="5">
        <v>43718</v>
      </c>
      <c r="M32">
        <f t="shared" si="6"/>
        <v>11</v>
      </c>
      <c r="N32">
        <v>48</v>
      </c>
    </row>
    <row r="33" spans="3:14" x14ac:dyDescent="0.25">
      <c r="C33" s="167"/>
      <c r="D33" s="109"/>
      <c r="E33" s="18"/>
      <c r="L33" s="5">
        <v>43717</v>
      </c>
      <c r="M33">
        <f t="shared" si="6"/>
        <v>11</v>
      </c>
      <c r="N33">
        <v>48</v>
      </c>
    </row>
    <row r="34" spans="3:14" x14ac:dyDescent="0.25">
      <c r="C34" s="167"/>
      <c r="D34" s="109"/>
      <c r="E34" s="18"/>
      <c r="L34" s="5">
        <v>43716</v>
      </c>
      <c r="M34">
        <f t="shared" si="6"/>
        <v>10</v>
      </c>
      <c r="N34">
        <v>48</v>
      </c>
    </row>
    <row r="35" spans="3:14" x14ac:dyDescent="0.25">
      <c r="C35" s="167"/>
      <c r="D35" s="109"/>
      <c r="E35" s="18"/>
      <c r="L35" s="5">
        <v>43715</v>
      </c>
      <c r="M35">
        <f t="shared" si="6"/>
        <v>10</v>
      </c>
      <c r="N35">
        <v>48</v>
      </c>
    </row>
    <row r="36" spans="3:14" x14ac:dyDescent="0.25">
      <c r="C36" s="167"/>
      <c r="D36" s="109"/>
      <c r="E36" s="18"/>
      <c r="L36" s="5">
        <v>43714</v>
      </c>
      <c r="M36">
        <f t="shared" si="6"/>
        <v>10</v>
      </c>
      <c r="N36">
        <v>48</v>
      </c>
    </row>
    <row r="37" spans="3:14" x14ac:dyDescent="0.25">
      <c r="C37" s="167"/>
      <c r="D37" s="109"/>
      <c r="E37" s="18"/>
      <c r="L37" s="5">
        <v>43713</v>
      </c>
      <c r="M37">
        <f t="shared" si="6"/>
        <v>10</v>
      </c>
      <c r="N37">
        <v>48</v>
      </c>
    </row>
    <row r="38" spans="3:14" x14ac:dyDescent="0.25">
      <c r="C38" s="167"/>
      <c r="D38" s="109"/>
      <c r="E38" s="18"/>
      <c r="L38" s="5">
        <v>43712</v>
      </c>
      <c r="M38">
        <f t="shared" si="6"/>
        <v>10</v>
      </c>
      <c r="N38">
        <v>48</v>
      </c>
    </row>
    <row r="39" spans="3:14" x14ac:dyDescent="0.25">
      <c r="C39" s="167"/>
      <c r="D39" s="109"/>
      <c r="E39" s="18"/>
      <c r="L39" s="5">
        <v>43711</v>
      </c>
      <c r="M39">
        <f t="shared" si="6"/>
        <v>10</v>
      </c>
      <c r="N39">
        <v>48</v>
      </c>
    </row>
    <row r="40" spans="3:14" x14ac:dyDescent="0.25">
      <c r="C40" s="167"/>
      <c r="D40" s="109"/>
      <c r="E40" s="18"/>
      <c r="L40" s="5">
        <v>43710</v>
      </c>
      <c r="M40">
        <f t="shared" si="6"/>
        <v>10</v>
      </c>
      <c r="N40">
        <v>48</v>
      </c>
    </row>
    <row r="41" spans="3:14" x14ac:dyDescent="0.25">
      <c r="C41" s="167"/>
      <c r="D41" s="109"/>
      <c r="E41" s="18"/>
      <c r="L41" s="5">
        <v>43709</v>
      </c>
      <c r="M41">
        <f t="shared" si="6"/>
        <v>9</v>
      </c>
      <c r="N41">
        <v>48</v>
      </c>
    </row>
    <row r="42" spans="3:14" x14ac:dyDescent="0.25">
      <c r="C42" s="167"/>
      <c r="D42" s="109"/>
      <c r="E42" s="18"/>
      <c r="L42" s="5">
        <v>43708</v>
      </c>
      <c r="M42">
        <f t="shared" si="6"/>
        <v>9</v>
      </c>
      <c r="N42">
        <v>48</v>
      </c>
    </row>
    <row r="43" spans="3:14" x14ac:dyDescent="0.25">
      <c r="C43" s="167"/>
      <c r="D43" s="109"/>
      <c r="E43" s="18"/>
      <c r="L43" s="5">
        <v>43707</v>
      </c>
      <c r="M43">
        <f t="shared" si="6"/>
        <v>9</v>
      </c>
      <c r="N43">
        <v>48</v>
      </c>
    </row>
    <row r="44" spans="3:14" x14ac:dyDescent="0.25">
      <c r="C44" s="167"/>
      <c r="D44" s="109"/>
      <c r="E44" s="18"/>
      <c r="L44" s="5">
        <v>43706</v>
      </c>
      <c r="M44">
        <f t="shared" si="6"/>
        <v>9</v>
      </c>
      <c r="N44">
        <v>48</v>
      </c>
    </row>
    <row r="45" spans="3:14" x14ac:dyDescent="0.25">
      <c r="C45" s="167"/>
      <c r="D45" s="109"/>
      <c r="E45" s="18"/>
      <c r="L45" s="5">
        <v>43705</v>
      </c>
      <c r="M45">
        <f t="shared" si="6"/>
        <v>9</v>
      </c>
      <c r="N45">
        <v>48</v>
      </c>
    </row>
    <row r="46" spans="3:14" x14ac:dyDescent="0.25">
      <c r="L46" s="5">
        <v>43704</v>
      </c>
      <c r="M46">
        <f t="shared" si="6"/>
        <v>9</v>
      </c>
      <c r="N46">
        <v>48</v>
      </c>
    </row>
    <row r="47" spans="3:14" x14ac:dyDescent="0.25">
      <c r="L47" s="5">
        <v>43703</v>
      </c>
      <c r="M47">
        <f t="shared" si="6"/>
        <v>9</v>
      </c>
      <c r="N47">
        <v>48</v>
      </c>
    </row>
    <row r="48" spans="3:14" x14ac:dyDescent="0.25">
      <c r="L48" s="5">
        <v>43702</v>
      </c>
      <c r="M48">
        <f t="shared" si="6"/>
        <v>8</v>
      </c>
      <c r="N48">
        <v>48</v>
      </c>
    </row>
    <row r="49" spans="12:14" x14ac:dyDescent="0.25">
      <c r="L49" s="5">
        <v>43701</v>
      </c>
      <c r="M49">
        <f t="shared" si="6"/>
        <v>8</v>
      </c>
      <c r="N49">
        <v>48</v>
      </c>
    </row>
    <row r="50" spans="12:14" x14ac:dyDescent="0.25">
      <c r="L50" s="5">
        <v>43700</v>
      </c>
      <c r="M50">
        <f t="shared" si="6"/>
        <v>8</v>
      </c>
      <c r="N50">
        <v>48</v>
      </c>
    </row>
    <row r="51" spans="12:14" x14ac:dyDescent="0.25">
      <c r="L51" s="5">
        <v>43699</v>
      </c>
      <c r="M51">
        <f t="shared" si="6"/>
        <v>8</v>
      </c>
      <c r="N51">
        <v>48</v>
      </c>
    </row>
    <row r="52" spans="12:14" x14ac:dyDescent="0.25">
      <c r="L52" s="5">
        <v>43698</v>
      </c>
      <c r="M52">
        <f t="shared" si="6"/>
        <v>8</v>
      </c>
      <c r="N52">
        <v>48</v>
      </c>
    </row>
    <row r="53" spans="12:14" x14ac:dyDescent="0.25">
      <c r="L53" s="5">
        <v>43697</v>
      </c>
      <c r="M53">
        <f t="shared" si="6"/>
        <v>8</v>
      </c>
      <c r="N53">
        <v>48</v>
      </c>
    </row>
    <row r="54" spans="12:14" x14ac:dyDescent="0.25">
      <c r="L54" s="5">
        <v>43696</v>
      </c>
      <c r="M54">
        <f t="shared" si="6"/>
        <v>8</v>
      </c>
      <c r="N54">
        <v>48</v>
      </c>
    </row>
    <row r="55" spans="12:14" x14ac:dyDescent="0.25">
      <c r="L55" s="5">
        <v>43695</v>
      </c>
      <c r="M55">
        <f t="shared" si="6"/>
        <v>7</v>
      </c>
      <c r="N55">
        <v>48</v>
      </c>
    </row>
    <row r="56" spans="12:14" x14ac:dyDescent="0.25">
      <c r="L56" s="5">
        <v>43694</v>
      </c>
      <c r="M56">
        <f t="shared" si="6"/>
        <v>7</v>
      </c>
      <c r="N56">
        <v>48</v>
      </c>
    </row>
    <row r="57" spans="12:14" x14ac:dyDescent="0.25">
      <c r="L57" s="5">
        <v>43693</v>
      </c>
      <c r="M57">
        <f t="shared" si="6"/>
        <v>7</v>
      </c>
      <c r="N57">
        <v>48</v>
      </c>
    </row>
    <row r="58" spans="12:14" x14ac:dyDescent="0.25">
      <c r="L58" s="5">
        <v>43692</v>
      </c>
      <c r="M58">
        <f t="shared" si="6"/>
        <v>7</v>
      </c>
      <c r="N58">
        <v>48</v>
      </c>
    </row>
    <row r="59" spans="12:14" x14ac:dyDescent="0.25">
      <c r="L59" s="5">
        <v>43691</v>
      </c>
      <c r="M59">
        <f t="shared" ref="M59:M90" si="7">M52-1</f>
        <v>7</v>
      </c>
      <c r="N59">
        <v>48</v>
      </c>
    </row>
    <row r="60" spans="12:14" x14ac:dyDescent="0.25">
      <c r="L60" s="5">
        <v>43690</v>
      </c>
      <c r="M60">
        <f t="shared" si="7"/>
        <v>7</v>
      </c>
      <c r="N60">
        <v>48</v>
      </c>
    </row>
    <row r="61" spans="12:14" x14ac:dyDescent="0.25">
      <c r="L61" s="5">
        <v>43689</v>
      </c>
      <c r="M61">
        <f t="shared" si="7"/>
        <v>7</v>
      </c>
      <c r="N61">
        <v>48</v>
      </c>
    </row>
    <row r="62" spans="12:14" x14ac:dyDescent="0.25">
      <c r="L62" s="5">
        <v>43688</v>
      </c>
      <c r="M62">
        <f t="shared" si="7"/>
        <v>6</v>
      </c>
      <c r="N62">
        <v>48</v>
      </c>
    </row>
    <row r="63" spans="12:14" x14ac:dyDescent="0.25">
      <c r="L63" s="5">
        <v>43687</v>
      </c>
      <c r="M63">
        <f t="shared" si="7"/>
        <v>6</v>
      </c>
      <c r="N63">
        <v>48</v>
      </c>
    </row>
    <row r="64" spans="12:14" x14ac:dyDescent="0.25">
      <c r="L64" s="5">
        <v>43686</v>
      </c>
      <c r="M64">
        <f t="shared" si="7"/>
        <v>6</v>
      </c>
      <c r="N64">
        <v>48</v>
      </c>
    </row>
    <row r="65" spans="12:14" x14ac:dyDescent="0.25">
      <c r="L65" s="5">
        <v>43685</v>
      </c>
      <c r="M65">
        <f t="shared" si="7"/>
        <v>6</v>
      </c>
      <c r="N65">
        <v>48</v>
      </c>
    </row>
    <row r="66" spans="12:14" x14ac:dyDescent="0.25">
      <c r="L66" s="5">
        <v>43684</v>
      </c>
      <c r="M66">
        <f t="shared" si="7"/>
        <v>6</v>
      </c>
      <c r="N66">
        <v>48</v>
      </c>
    </row>
    <row r="67" spans="12:14" x14ac:dyDescent="0.25">
      <c r="L67" s="5">
        <v>43683</v>
      </c>
      <c r="M67">
        <f t="shared" si="7"/>
        <v>6</v>
      </c>
      <c r="N67">
        <v>48</v>
      </c>
    </row>
    <row r="68" spans="12:14" x14ac:dyDescent="0.25">
      <c r="L68" s="5">
        <v>43682</v>
      </c>
      <c r="M68">
        <f t="shared" si="7"/>
        <v>6</v>
      </c>
      <c r="N68">
        <v>48</v>
      </c>
    </row>
    <row r="69" spans="12:14" x14ac:dyDescent="0.25">
      <c r="L69" s="5">
        <v>43681</v>
      </c>
      <c r="M69">
        <f t="shared" si="7"/>
        <v>5</v>
      </c>
      <c r="N69">
        <v>48</v>
      </c>
    </row>
    <row r="70" spans="12:14" x14ac:dyDescent="0.25">
      <c r="L70" s="5">
        <v>43680</v>
      </c>
      <c r="M70">
        <f t="shared" si="7"/>
        <v>5</v>
      </c>
      <c r="N70">
        <v>48</v>
      </c>
    </row>
    <row r="71" spans="12:14" x14ac:dyDescent="0.25">
      <c r="L71" s="5">
        <v>43679</v>
      </c>
      <c r="M71">
        <f t="shared" si="7"/>
        <v>5</v>
      </c>
      <c r="N71">
        <v>48</v>
      </c>
    </row>
    <row r="72" spans="12:14" x14ac:dyDescent="0.25">
      <c r="L72" s="5">
        <v>43678</v>
      </c>
      <c r="M72">
        <f t="shared" si="7"/>
        <v>5</v>
      </c>
      <c r="N72">
        <v>48</v>
      </c>
    </row>
    <row r="73" spans="12:14" x14ac:dyDescent="0.25">
      <c r="L73" s="5">
        <v>43677</v>
      </c>
      <c r="M73">
        <f t="shared" si="7"/>
        <v>5</v>
      </c>
      <c r="N73">
        <v>48</v>
      </c>
    </row>
    <row r="74" spans="12:14" x14ac:dyDescent="0.25">
      <c r="L74" s="5">
        <v>43676</v>
      </c>
      <c r="M74">
        <f t="shared" si="7"/>
        <v>5</v>
      </c>
      <c r="N74">
        <v>48</v>
      </c>
    </row>
    <row r="75" spans="12:14" x14ac:dyDescent="0.25">
      <c r="L75" s="5">
        <v>43675</v>
      </c>
      <c r="M75">
        <f t="shared" si="7"/>
        <v>5</v>
      </c>
      <c r="N75">
        <v>48</v>
      </c>
    </row>
    <row r="76" spans="12:14" x14ac:dyDescent="0.25">
      <c r="L76" s="5">
        <v>43674</v>
      </c>
      <c r="M76">
        <f t="shared" si="7"/>
        <v>4</v>
      </c>
      <c r="N76">
        <v>48</v>
      </c>
    </row>
    <row r="77" spans="12:14" x14ac:dyDescent="0.25">
      <c r="L77" s="5">
        <v>43673</v>
      </c>
      <c r="M77">
        <f t="shared" si="7"/>
        <v>4</v>
      </c>
      <c r="N77">
        <v>48</v>
      </c>
    </row>
    <row r="78" spans="12:14" x14ac:dyDescent="0.25">
      <c r="L78" s="5">
        <v>43672</v>
      </c>
      <c r="M78">
        <f t="shared" si="7"/>
        <v>4</v>
      </c>
      <c r="N78">
        <v>48</v>
      </c>
    </row>
    <row r="79" spans="12:14" x14ac:dyDescent="0.25">
      <c r="L79" s="5">
        <v>43671</v>
      </c>
      <c r="M79">
        <f t="shared" si="7"/>
        <v>4</v>
      </c>
      <c r="N79">
        <v>48</v>
      </c>
    </row>
    <row r="80" spans="12:14" x14ac:dyDescent="0.25">
      <c r="L80" s="5">
        <v>43670</v>
      </c>
      <c r="M80">
        <f t="shared" si="7"/>
        <v>4</v>
      </c>
      <c r="N80">
        <v>48</v>
      </c>
    </row>
    <row r="81" spans="12:14" x14ac:dyDescent="0.25">
      <c r="L81" s="5">
        <v>43669</v>
      </c>
      <c r="M81">
        <f t="shared" si="7"/>
        <v>4</v>
      </c>
      <c r="N81">
        <v>48</v>
      </c>
    </row>
    <row r="82" spans="12:14" x14ac:dyDescent="0.25">
      <c r="L82" s="5">
        <v>43668</v>
      </c>
      <c r="M82">
        <f t="shared" si="7"/>
        <v>4</v>
      </c>
      <c r="N82">
        <v>48</v>
      </c>
    </row>
    <row r="83" spans="12:14" x14ac:dyDescent="0.25">
      <c r="L83" s="5">
        <v>43667</v>
      </c>
      <c r="M83">
        <f t="shared" si="7"/>
        <v>3</v>
      </c>
      <c r="N83">
        <v>48</v>
      </c>
    </row>
    <row r="84" spans="12:14" x14ac:dyDescent="0.25">
      <c r="L84" s="5">
        <v>43666</v>
      </c>
      <c r="M84">
        <f t="shared" si="7"/>
        <v>3</v>
      </c>
      <c r="N84">
        <v>48</v>
      </c>
    </row>
    <row r="85" spans="12:14" x14ac:dyDescent="0.25">
      <c r="L85" s="5">
        <v>43665</v>
      </c>
      <c r="M85">
        <f t="shared" si="7"/>
        <v>3</v>
      </c>
      <c r="N85">
        <v>48</v>
      </c>
    </row>
    <row r="86" spans="12:14" x14ac:dyDescent="0.25">
      <c r="L86" s="5">
        <v>43664</v>
      </c>
      <c r="M86">
        <f t="shared" si="7"/>
        <v>3</v>
      </c>
      <c r="N86">
        <v>48</v>
      </c>
    </row>
    <row r="87" spans="12:14" x14ac:dyDescent="0.25">
      <c r="L87" s="5">
        <v>43663</v>
      </c>
      <c r="M87">
        <f t="shared" si="7"/>
        <v>3</v>
      </c>
      <c r="N87">
        <v>48</v>
      </c>
    </row>
    <row r="88" spans="12:14" x14ac:dyDescent="0.25">
      <c r="L88" s="5">
        <v>43662</v>
      </c>
      <c r="M88">
        <f t="shared" si="7"/>
        <v>3</v>
      </c>
      <c r="N88">
        <v>48</v>
      </c>
    </row>
    <row r="89" spans="12:14" x14ac:dyDescent="0.25">
      <c r="L89" s="5">
        <v>43661</v>
      </c>
      <c r="M89">
        <f t="shared" si="7"/>
        <v>3</v>
      </c>
      <c r="N89">
        <v>48</v>
      </c>
    </row>
    <row r="90" spans="12:14" x14ac:dyDescent="0.25">
      <c r="L90" s="5">
        <v>43660</v>
      </c>
      <c r="M90">
        <f t="shared" si="7"/>
        <v>2</v>
      </c>
      <c r="N90">
        <v>48</v>
      </c>
    </row>
    <row r="91" spans="12:14" x14ac:dyDescent="0.25">
      <c r="L91" s="5">
        <v>43659</v>
      </c>
      <c r="M91">
        <f t="shared" ref="M91:M103" si="8">M84-1</f>
        <v>2</v>
      </c>
      <c r="N91">
        <v>48</v>
      </c>
    </row>
    <row r="92" spans="12:14" x14ac:dyDescent="0.25">
      <c r="L92" s="5">
        <v>43658</v>
      </c>
      <c r="M92">
        <f t="shared" si="8"/>
        <v>2</v>
      </c>
      <c r="N92">
        <v>48</v>
      </c>
    </row>
    <row r="93" spans="12:14" x14ac:dyDescent="0.25">
      <c r="L93" s="5">
        <v>43657</v>
      </c>
      <c r="M93">
        <f t="shared" si="8"/>
        <v>2</v>
      </c>
      <c r="N93">
        <v>48</v>
      </c>
    </row>
    <row r="94" spans="12:14" x14ac:dyDescent="0.25">
      <c r="L94" s="5">
        <v>43656</v>
      </c>
      <c r="M94">
        <f t="shared" si="8"/>
        <v>2</v>
      </c>
      <c r="N94">
        <v>48</v>
      </c>
    </row>
    <row r="95" spans="12:14" x14ac:dyDescent="0.25">
      <c r="L95" s="5">
        <v>43655</v>
      </c>
      <c r="M95">
        <f t="shared" si="8"/>
        <v>2</v>
      </c>
      <c r="N95">
        <v>48</v>
      </c>
    </row>
    <row r="96" spans="12:14" x14ac:dyDescent="0.25">
      <c r="L96" s="5">
        <v>43654</v>
      </c>
      <c r="M96">
        <f t="shared" si="8"/>
        <v>2</v>
      </c>
      <c r="N96">
        <v>48</v>
      </c>
    </row>
    <row r="97" spans="12:14" x14ac:dyDescent="0.25">
      <c r="L97" s="5">
        <v>43653</v>
      </c>
      <c r="M97">
        <f t="shared" si="8"/>
        <v>1</v>
      </c>
      <c r="N97">
        <v>48</v>
      </c>
    </row>
    <row r="98" spans="12:14" x14ac:dyDescent="0.25">
      <c r="L98" s="5">
        <v>43652</v>
      </c>
      <c r="M98">
        <f t="shared" si="8"/>
        <v>1</v>
      </c>
      <c r="N98">
        <v>48</v>
      </c>
    </row>
    <row r="99" spans="12:14" x14ac:dyDescent="0.25">
      <c r="L99" s="5">
        <v>43651</v>
      </c>
      <c r="M99">
        <f t="shared" si="8"/>
        <v>1</v>
      </c>
      <c r="N99">
        <v>48</v>
      </c>
    </row>
    <row r="100" spans="12:14" x14ac:dyDescent="0.25">
      <c r="L100" s="5">
        <v>43650</v>
      </c>
      <c r="M100">
        <f t="shared" si="8"/>
        <v>1</v>
      </c>
      <c r="N100">
        <v>48</v>
      </c>
    </row>
    <row r="101" spans="12:14" x14ac:dyDescent="0.25">
      <c r="L101" s="5">
        <v>43649</v>
      </c>
      <c r="M101">
        <f t="shared" si="8"/>
        <v>1</v>
      </c>
      <c r="N101">
        <v>48</v>
      </c>
    </row>
    <row r="102" spans="12:14" x14ac:dyDescent="0.25">
      <c r="L102" s="5">
        <v>43648</v>
      </c>
      <c r="M102">
        <f t="shared" si="8"/>
        <v>1</v>
      </c>
      <c r="N102">
        <v>48</v>
      </c>
    </row>
    <row r="103" spans="12:14" x14ac:dyDescent="0.25">
      <c r="L103" s="5">
        <v>43647</v>
      </c>
      <c r="M103">
        <f t="shared" si="8"/>
        <v>1</v>
      </c>
      <c r="N103">
        <v>48</v>
      </c>
    </row>
    <row r="104" spans="12:14" x14ac:dyDescent="0.25">
      <c r="L104" s="5">
        <v>43646</v>
      </c>
      <c r="M104">
        <v>16</v>
      </c>
      <c r="N104">
        <v>47</v>
      </c>
    </row>
    <row r="105" spans="12:14" x14ac:dyDescent="0.25">
      <c r="L105" s="5">
        <v>43645</v>
      </c>
      <c r="M105">
        <v>16</v>
      </c>
      <c r="N105">
        <v>47</v>
      </c>
    </row>
    <row r="106" spans="12:14" x14ac:dyDescent="0.25">
      <c r="L106" s="5">
        <v>43644</v>
      </c>
      <c r="M106">
        <v>16</v>
      </c>
      <c r="N106">
        <v>47</v>
      </c>
    </row>
    <row r="107" spans="12:14" x14ac:dyDescent="0.25">
      <c r="L107" s="5">
        <v>43643</v>
      </c>
      <c r="M107">
        <v>16</v>
      </c>
      <c r="N107">
        <v>47</v>
      </c>
    </row>
    <row r="108" spans="12:14" x14ac:dyDescent="0.25">
      <c r="L108" s="5">
        <v>43642</v>
      </c>
      <c r="M108">
        <v>16</v>
      </c>
      <c r="N108">
        <v>47</v>
      </c>
    </row>
    <row r="109" spans="12:14" x14ac:dyDescent="0.25">
      <c r="L109" s="5">
        <v>43641</v>
      </c>
      <c r="M109">
        <v>16</v>
      </c>
      <c r="N109">
        <v>47</v>
      </c>
    </row>
    <row r="110" spans="12:14" x14ac:dyDescent="0.25">
      <c r="L110" s="5">
        <v>43640</v>
      </c>
      <c r="M110">
        <v>16</v>
      </c>
      <c r="N110">
        <v>47</v>
      </c>
    </row>
    <row r="111" spans="12:14" x14ac:dyDescent="0.25">
      <c r="L111" s="5">
        <v>43639</v>
      </c>
      <c r="M111">
        <f t="shared" ref="M111:M142" si="9">M104-1</f>
        <v>15</v>
      </c>
      <c r="N111">
        <v>47</v>
      </c>
    </row>
    <row r="112" spans="12:14" x14ac:dyDescent="0.25">
      <c r="L112" s="5">
        <v>43638</v>
      </c>
      <c r="M112">
        <f t="shared" si="9"/>
        <v>15</v>
      </c>
      <c r="N112">
        <v>47</v>
      </c>
    </row>
    <row r="113" spans="12:14" x14ac:dyDescent="0.25">
      <c r="L113" s="5">
        <v>43637</v>
      </c>
      <c r="M113">
        <f t="shared" si="9"/>
        <v>15</v>
      </c>
      <c r="N113">
        <v>47</v>
      </c>
    </row>
    <row r="114" spans="12:14" x14ac:dyDescent="0.25">
      <c r="L114" s="5">
        <v>43636</v>
      </c>
      <c r="M114">
        <f t="shared" si="9"/>
        <v>15</v>
      </c>
      <c r="N114">
        <v>47</v>
      </c>
    </row>
    <row r="115" spans="12:14" x14ac:dyDescent="0.25">
      <c r="L115" s="5">
        <v>43635</v>
      </c>
      <c r="M115">
        <f t="shared" si="9"/>
        <v>15</v>
      </c>
      <c r="N115">
        <v>47</v>
      </c>
    </row>
    <row r="116" spans="12:14" x14ac:dyDescent="0.25">
      <c r="L116" s="5">
        <v>43634</v>
      </c>
      <c r="M116">
        <f t="shared" si="9"/>
        <v>15</v>
      </c>
      <c r="N116">
        <v>47</v>
      </c>
    </row>
    <row r="117" spans="12:14" x14ac:dyDescent="0.25">
      <c r="L117" s="5">
        <v>43633</v>
      </c>
      <c r="M117">
        <f t="shared" si="9"/>
        <v>15</v>
      </c>
      <c r="N117">
        <v>47</v>
      </c>
    </row>
    <row r="118" spans="12:14" x14ac:dyDescent="0.25">
      <c r="L118" s="5">
        <v>43632</v>
      </c>
      <c r="M118">
        <f t="shared" si="9"/>
        <v>14</v>
      </c>
      <c r="N118">
        <v>47</v>
      </c>
    </row>
    <row r="119" spans="12:14" x14ac:dyDescent="0.25">
      <c r="L119" s="5">
        <v>43631</v>
      </c>
      <c r="M119">
        <f t="shared" si="9"/>
        <v>14</v>
      </c>
      <c r="N119">
        <v>47</v>
      </c>
    </row>
    <row r="120" spans="12:14" x14ac:dyDescent="0.25">
      <c r="L120" s="5">
        <v>43630</v>
      </c>
      <c r="M120">
        <f t="shared" si="9"/>
        <v>14</v>
      </c>
      <c r="N120">
        <v>47</v>
      </c>
    </row>
    <row r="121" spans="12:14" x14ac:dyDescent="0.25">
      <c r="L121" s="5">
        <v>43629</v>
      </c>
      <c r="M121">
        <f t="shared" si="9"/>
        <v>14</v>
      </c>
      <c r="N121">
        <v>47</v>
      </c>
    </row>
    <row r="122" spans="12:14" x14ac:dyDescent="0.25">
      <c r="L122" s="5">
        <v>43628</v>
      </c>
      <c r="M122">
        <f t="shared" si="9"/>
        <v>14</v>
      </c>
      <c r="N122">
        <v>47</v>
      </c>
    </row>
    <row r="123" spans="12:14" x14ac:dyDescent="0.25">
      <c r="L123" s="5">
        <v>43627</v>
      </c>
      <c r="M123">
        <f t="shared" si="9"/>
        <v>14</v>
      </c>
      <c r="N123">
        <v>47</v>
      </c>
    </row>
    <row r="124" spans="12:14" x14ac:dyDescent="0.25">
      <c r="L124" s="5">
        <v>43626</v>
      </c>
      <c r="M124">
        <f t="shared" si="9"/>
        <v>14</v>
      </c>
      <c r="N124">
        <v>47</v>
      </c>
    </row>
    <row r="125" spans="12:14" x14ac:dyDescent="0.25">
      <c r="L125" s="5">
        <v>43625</v>
      </c>
      <c r="M125">
        <f t="shared" si="9"/>
        <v>13</v>
      </c>
      <c r="N125">
        <v>47</v>
      </c>
    </row>
    <row r="126" spans="12:14" x14ac:dyDescent="0.25">
      <c r="L126" s="5">
        <v>43624</v>
      </c>
      <c r="M126">
        <f t="shared" si="9"/>
        <v>13</v>
      </c>
      <c r="N126">
        <v>47</v>
      </c>
    </row>
    <row r="127" spans="12:14" x14ac:dyDescent="0.25">
      <c r="L127" s="5">
        <v>43623</v>
      </c>
      <c r="M127">
        <f t="shared" si="9"/>
        <v>13</v>
      </c>
      <c r="N127">
        <v>47</v>
      </c>
    </row>
    <row r="128" spans="12:14" x14ac:dyDescent="0.25">
      <c r="L128" s="5">
        <v>43622</v>
      </c>
      <c r="M128">
        <f t="shared" si="9"/>
        <v>13</v>
      </c>
      <c r="N128">
        <v>47</v>
      </c>
    </row>
    <row r="129" spans="12:14" x14ac:dyDescent="0.25">
      <c r="L129" s="5">
        <v>43621</v>
      </c>
      <c r="M129">
        <f t="shared" si="9"/>
        <v>13</v>
      </c>
      <c r="N129">
        <v>47</v>
      </c>
    </row>
    <row r="130" spans="12:14" x14ac:dyDescent="0.25">
      <c r="L130" s="5">
        <v>43620</v>
      </c>
      <c r="M130">
        <f t="shared" si="9"/>
        <v>13</v>
      </c>
      <c r="N130">
        <v>47</v>
      </c>
    </row>
    <row r="131" spans="12:14" x14ac:dyDescent="0.25">
      <c r="L131" s="5">
        <v>43619</v>
      </c>
      <c r="M131">
        <f t="shared" si="9"/>
        <v>13</v>
      </c>
      <c r="N131">
        <v>47</v>
      </c>
    </row>
    <row r="132" spans="12:14" x14ac:dyDescent="0.25">
      <c r="L132" s="5">
        <v>43618</v>
      </c>
      <c r="M132">
        <f t="shared" si="9"/>
        <v>12</v>
      </c>
      <c r="N132">
        <v>47</v>
      </c>
    </row>
    <row r="133" spans="12:14" x14ac:dyDescent="0.25">
      <c r="L133" s="5">
        <v>43617</v>
      </c>
      <c r="M133">
        <f t="shared" si="9"/>
        <v>12</v>
      </c>
      <c r="N133">
        <v>47</v>
      </c>
    </row>
    <row r="134" spans="12:14" x14ac:dyDescent="0.25">
      <c r="L134" s="5">
        <v>43616</v>
      </c>
      <c r="M134">
        <f t="shared" si="9"/>
        <v>12</v>
      </c>
      <c r="N134">
        <v>47</v>
      </c>
    </row>
    <row r="135" spans="12:14" x14ac:dyDescent="0.25">
      <c r="L135" s="5">
        <v>43615</v>
      </c>
      <c r="M135">
        <f t="shared" si="9"/>
        <v>12</v>
      </c>
      <c r="N135">
        <v>47</v>
      </c>
    </row>
    <row r="136" spans="12:14" x14ac:dyDescent="0.25">
      <c r="L136" s="5">
        <v>43614</v>
      </c>
      <c r="M136">
        <f t="shared" si="9"/>
        <v>12</v>
      </c>
      <c r="N136">
        <v>47</v>
      </c>
    </row>
    <row r="137" spans="12:14" x14ac:dyDescent="0.25">
      <c r="L137" s="5">
        <v>43613</v>
      </c>
      <c r="M137">
        <f t="shared" si="9"/>
        <v>12</v>
      </c>
      <c r="N137">
        <v>47</v>
      </c>
    </row>
    <row r="138" spans="12:14" x14ac:dyDescent="0.25">
      <c r="L138" s="5">
        <v>43612</v>
      </c>
      <c r="M138">
        <f t="shared" si="9"/>
        <v>12</v>
      </c>
      <c r="N138">
        <v>47</v>
      </c>
    </row>
    <row r="139" spans="12:14" x14ac:dyDescent="0.25">
      <c r="L139" s="5">
        <v>43611</v>
      </c>
      <c r="M139">
        <f t="shared" si="9"/>
        <v>11</v>
      </c>
      <c r="N139">
        <v>47</v>
      </c>
    </row>
    <row r="140" spans="12:14" x14ac:dyDescent="0.25">
      <c r="L140" s="5">
        <v>43610</v>
      </c>
      <c r="M140">
        <f t="shared" si="9"/>
        <v>11</v>
      </c>
      <c r="N140">
        <v>47</v>
      </c>
    </row>
    <row r="141" spans="12:14" x14ac:dyDescent="0.25">
      <c r="L141" s="5">
        <v>43609</v>
      </c>
      <c r="M141">
        <f t="shared" si="9"/>
        <v>11</v>
      </c>
      <c r="N141">
        <v>47</v>
      </c>
    </row>
    <row r="142" spans="12:14" x14ac:dyDescent="0.25">
      <c r="L142" s="5">
        <v>43608</v>
      </c>
      <c r="M142">
        <f t="shared" si="9"/>
        <v>11</v>
      </c>
      <c r="N142">
        <v>47</v>
      </c>
    </row>
    <row r="143" spans="12:14" x14ac:dyDescent="0.25">
      <c r="L143" s="5">
        <v>43607</v>
      </c>
      <c r="M143">
        <f t="shared" ref="M143:M174" si="10">M136-1</f>
        <v>11</v>
      </c>
      <c r="N143">
        <v>47</v>
      </c>
    </row>
    <row r="144" spans="12:14" x14ac:dyDescent="0.25">
      <c r="L144" s="5">
        <v>43606</v>
      </c>
      <c r="M144">
        <f t="shared" si="10"/>
        <v>11</v>
      </c>
      <c r="N144">
        <v>47</v>
      </c>
    </row>
    <row r="145" spans="12:14" x14ac:dyDescent="0.25">
      <c r="L145" s="5">
        <v>43605</v>
      </c>
      <c r="M145">
        <f t="shared" si="10"/>
        <v>11</v>
      </c>
      <c r="N145">
        <v>47</v>
      </c>
    </row>
    <row r="146" spans="12:14" x14ac:dyDescent="0.25">
      <c r="L146" s="5">
        <v>43604</v>
      </c>
      <c r="M146">
        <f t="shared" si="10"/>
        <v>10</v>
      </c>
      <c r="N146">
        <v>47</v>
      </c>
    </row>
    <row r="147" spans="12:14" x14ac:dyDescent="0.25">
      <c r="L147" s="5">
        <v>43603</v>
      </c>
      <c r="M147">
        <f t="shared" si="10"/>
        <v>10</v>
      </c>
      <c r="N147">
        <v>47</v>
      </c>
    </row>
    <row r="148" spans="12:14" x14ac:dyDescent="0.25">
      <c r="L148" s="5">
        <v>43602</v>
      </c>
      <c r="M148">
        <f t="shared" si="10"/>
        <v>10</v>
      </c>
      <c r="N148">
        <v>47</v>
      </c>
    </row>
    <row r="149" spans="12:14" x14ac:dyDescent="0.25">
      <c r="L149" s="5">
        <v>43601</v>
      </c>
      <c r="M149">
        <f t="shared" si="10"/>
        <v>10</v>
      </c>
      <c r="N149">
        <v>47</v>
      </c>
    </row>
    <row r="150" spans="12:14" x14ac:dyDescent="0.25">
      <c r="L150" s="5">
        <v>43600</v>
      </c>
      <c r="M150">
        <f t="shared" si="10"/>
        <v>10</v>
      </c>
      <c r="N150">
        <v>47</v>
      </c>
    </row>
    <row r="151" spans="12:14" x14ac:dyDescent="0.25">
      <c r="L151" s="5">
        <v>43599</v>
      </c>
      <c r="M151">
        <f t="shared" si="10"/>
        <v>10</v>
      </c>
      <c r="N151">
        <v>47</v>
      </c>
    </row>
    <row r="152" spans="12:14" x14ac:dyDescent="0.25">
      <c r="L152" s="5">
        <v>43598</v>
      </c>
      <c r="M152">
        <f t="shared" si="10"/>
        <v>10</v>
      </c>
      <c r="N152">
        <v>47</v>
      </c>
    </row>
    <row r="153" spans="12:14" x14ac:dyDescent="0.25">
      <c r="L153" s="5">
        <v>43597</v>
      </c>
      <c r="M153">
        <f t="shared" si="10"/>
        <v>9</v>
      </c>
      <c r="N153">
        <v>47</v>
      </c>
    </row>
    <row r="154" spans="12:14" x14ac:dyDescent="0.25">
      <c r="L154" s="5">
        <v>43596</v>
      </c>
      <c r="M154">
        <f t="shared" si="10"/>
        <v>9</v>
      </c>
      <c r="N154">
        <v>47</v>
      </c>
    </row>
    <row r="155" spans="12:14" x14ac:dyDescent="0.25">
      <c r="L155" s="5">
        <v>43595</v>
      </c>
      <c r="M155">
        <f t="shared" si="10"/>
        <v>9</v>
      </c>
      <c r="N155">
        <v>47</v>
      </c>
    </row>
    <row r="156" spans="12:14" x14ac:dyDescent="0.25">
      <c r="L156" s="5">
        <v>43594</v>
      </c>
      <c r="M156">
        <f t="shared" si="10"/>
        <v>9</v>
      </c>
      <c r="N156">
        <v>47</v>
      </c>
    </row>
    <row r="157" spans="12:14" x14ac:dyDescent="0.25">
      <c r="L157" s="5">
        <v>43593</v>
      </c>
      <c r="M157">
        <f t="shared" si="10"/>
        <v>9</v>
      </c>
      <c r="N157">
        <v>47</v>
      </c>
    </row>
    <row r="158" spans="12:14" x14ac:dyDescent="0.25">
      <c r="L158" s="5">
        <v>43592</v>
      </c>
      <c r="M158">
        <f t="shared" si="10"/>
        <v>9</v>
      </c>
      <c r="N158">
        <v>47</v>
      </c>
    </row>
    <row r="159" spans="12:14" x14ac:dyDescent="0.25">
      <c r="L159" s="5">
        <v>43591</v>
      </c>
      <c r="M159">
        <f t="shared" si="10"/>
        <v>9</v>
      </c>
      <c r="N159">
        <v>47</v>
      </c>
    </row>
    <row r="160" spans="12:14" x14ac:dyDescent="0.25">
      <c r="L160" s="5">
        <v>43590</v>
      </c>
      <c r="M160">
        <f t="shared" si="10"/>
        <v>8</v>
      </c>
      <c r="N160">
        <v>47</v>
      </c>
    </row>
    <row r="161" spans="12:14" x14ac:dyDescent="0.25">
      <c r="L161" s="5">
        <v>43589</v>
      </c>
      <c r="M161">
        <f t="shared" si="10"/>
        <v>8</v>
      </c>
      <c r="N161">
        <v>47</v>
      </c>
    </row>
    <row r="162" spans="12:14" x14ac:dyDescent="0.25">
      <c r="L162" s="5">
        <v>43588</v>
      </c>
      <c r="M162">
        <f t="shared" si="10"/>
        <v>8</v>
      </c>
      <c r="N162">
        <v>47</v>
      </c>
    </row>
    <row r="163" spans="12:14" x14ac:dyDescent="0.25">
      <c r="L163" s="5">
        <v>43587</v>
      </c>
      <c r="M163">
        <f t="shared" si="10"/>
        <v>8</v>
      </c>
      <c r="N163">
        <v>47</v>
      </c>
    </row>
    <row r="164" spans="12:14" x14ac:dyDescent="0.25">
      <c r="L164" s="5">
        <v>43586</v>
      </c>
      <c r="M164">
        <f t="shared" si="10"/>
        <v>8</v>
      </c>
      <c r="N164">
        <v>47</v>
      </c>
    </row>
    <row r="165" spans="12:14" x14ac:dyDescent="0.25">
      <c r="L165" s="5">
        <v>43585</v>
      </c>
      <c r="M165">
        <f t="shared" si="10"/>
        <v>8</v>
      </c>
      <c r="N165">
        <v>47</v>
      </c>
    </row>
    <row r="166" spans="12:14" x14ac:dyDescent="0.25">
      <c r="L166" s="5">
        <v>43584</v>
      </c>
      <c r="M166">
        <f t="shared" si="10"/>
        <v>8</v>
      </c>
      <c r="N166">
        <v>47</v>
      </c>
    </row>
    <row r="167" spans="12:14" x14ac:dyDescent="0.25">
      <c r="L167" s="5">
        <v>43583</v>
      </c>
      <c r="M167">
        <f t="shared" si="10"/>
        <v>7</v>
      </c>
      <c r="N167">
        <v>47</v>
      </c>
    </row>
    <row r="168" spans="12:14" x14ac:dyDescent="0.25">
      <c r="L168" s="5">
        <v>43582</v>
      </c>
      <c r="M168">
        <f t="shared" si="10"/>
        <v>7</v>
      </c>
      <c r="N168">
        <v>47</v>
      </c>
    </row>
    <row r="169" spans="12:14" x14ac:dyDescent="0.25">
      <c r="L169" s="5">
        <v>43581</v>
      </c>
      <c r="M169">
        <f t="shared" si="10"/>
        <v>7</v>
      </c>
      <c r="N169">
        <v>47</v>
      </c>
    </row>
    <row r="170" spans="12:14" x14ac:dyDescent="0.25">
      <c r="L170" s="5">
        <v>43580</v>
      </c>
      <c r="M170">
        <f t="shared" si="10"/>
        <v>7</v>
      </c>
      <c r="N170">
        <v>47</v>
      </c>
    </row>
    <row r="171" spans="12:14" x14ac:dyDescent="0.25">
      <c r="L171" s="5">
        <v>43579</v>
      </c>
      <c r="M171">
        <f t="shared" si="10"/>
        <v>7</v>
      </c>
      <c r="N171">
        <v>47</v>
      </c>
    </row>
    <row r="172" spans="12:14" x14ac:dyDescent="0.25">
      <c r="L172" s="5">
        <v>43578</v>
      </c>
      <c r="M172">
        <f t="shared" si="10"/>
        <v>7</v>
      </c>
      <c r="N172">
        <v>47</v>
      </c>
    </row>
    <row r="173" spans="12:14" x14ac:dyDescent="0.25">
      <c r="L173" s="5">
        <v>43577</v>
      </c>
      <c r="M173">
        <f t="shared" si="10"/>
        <v>7</v>
      </c>
      <c r="N173">
        <v>47</v>
      </c>
    </row>
    <row r="174" spans="12:14" x14ac:dyDescent="0.25">
      <c r="L174" s="5">
        <v>43576</v>
      </c>
      <c r="M174">
        <f t="shared" si="10"/>
        <v>6</v>
      </c>
      <c r="N174">
        <v>47</v>
      </c>
    </row>
    <row r="175" spans="12:14" x14ac:dyDescent="0.25">
      <c r="L175" s="5">
        <v>43575</v>
      </c>
      <c r="M175">
        <f t="shared" ref="M175:M206" si="11">M168-1</f>
        <v>6</v>
      </c>
      <c r="N175">
        <v>47</v>
      </c>
    </row>
    <row r="176" spans="12:14" x14ac:dyDescent="0.25">
      <c r="L176" s="5">
        <v>43574</v>
      </c>
      <c r="M176">
        <f t="shared" si="11"/>
        <v>6</v>
      </c>
      <c r="N176">
        <v>47</v>
      </c>
    </row>
    <row r="177" spans="12:14" x14ac:dyDescent="0.25">
      <c r="L177" s="5">
        <v>43573</v>
      </c>
      <c r="M177">
        <f t="shared" si="11"/>
        <v>6</v>
      </c>
      <c r="N177">
        <v>47</v>
      </c>
    </row>
    <row r="178" spans="12:14" x14ac:dyDescent="0.25">
      <c r="L178" s="5">
        <v>43572</v>
      </c>
      <c r="M178">
        <f t="shared" si="11"/>
        <v>6</v>
      </c>
      <c r="N178">
        <v>47</v>
      </c>
    </row>
    <row r="179" spans="12:14" x14ac:dyDescent="0.25">
      <c r="L179" s="5">
        <v>43571</v>
      </c>
      <c r="M179">
        <f t="shared" si="11"/>
        <v>6</v>
      </c>
      <c r="N179">
        <v>47</v>
      </c>
    </row>
    <row r="180" spans="12:14" x14ac:dyDescent="0.25">
      <c r="L180" s="5">
        <v>43570</v>
      </c>
      <c r="M180">
        <f t="shared" si="11"/>
        <v>6</v>
      </c>
      <c r="N180">
        <v>47</v>
      </c>
    </row>
    <row r="181" spans="12:14" x14ac:dyDescent="0.25">
      <c r="L181" s="5">
        <v>43569</v>
      </c>
      <c r="M181">
        <f t="shared" si="11"/>
        <v>5</v>
      </c>
      <c r="N181">
        <v>47</v>
      </c>
    </row>
    <row r="182" spans="12:14" x14ac:dyDescent="0.25">
      <c r="L182" s="5">
        <v>43568</v>
      </c>
      <c r="M182">
        <f t="shared" si="11"/>
        <v>5</v>
      </c>
      <c r="N182">
        <v>47</v>
      </c>
    </row>
    <row r="183" spans="12:14" x14ac:dyDescent="0.25">
      <c r="L183" s="5">
        <v>43567</v>
      </c>
      <c r="M183">
        <f t="shared" si="11"/>
        <v>5</v>
      </c>
      <c r="N183">
        <v>47</v>
      </c>
    </row>
    <row r="184" spans="12:14" x14ac:dyDescent="0.25">
      <c r="L184" s="5">
        <v>43566</v>
      </c>
      <c r="M184">
        <f t="shared" si="11"/>
        <v>5</v>
      </c>
      <c r="N184">
        <v>47</v>
      </c>
    </row>
    <row r="185" spans="12:14" x14ac:dyDescent="0.25">
      <c r="L185" s="5">
        <v>43565</v>
      </c>
      <c r="M185">
        <f t="shared" si="11"/>
        <v>5</v>
      </c>
      <c r="N185">
        <v>47</v>
      </c>
    </row>
    <row r="186" spans="12:14" x14ac:dyDescent="0.25">
      <c r="L186" s="5">
        <v>43564</v>
      </c>
      <c r="M186">
        <f t="shared" si="11"/>
        <v>5</v>
      </c>
      <c r="N186">
        <v>47</v>
      </c>
    </row>
    <row r="187" spans="12:14" x14ac:dyDescent="0.25">
      <c r="L187" s="5">
        <v>43563</v>
      </c>
      <c r="M187">
        <f t="shared" si="11"/>
        <v>5</v>
      </c>
      <c r="N187">
        <v>47</v>
      </c>
    </row>
    <row r="188" spans="12:14" x14ac:dyDescent="0.25">
      <c r="L188" s="5">
        <v>43562</v>
      </c>
      <c r="M188">
        <f t="shared" si="11"/>
        <v>4</v>
      </c>
      <c r="N188">
        <v>47</v>
      </c>
    </row>
    <row r="189" spans="12:14" x14ac:dyDescent="0.25">
      <c r="L189" s="5">
        <v>43561</v>
      </c>
      <c r="M189">
        <f t="shared" si="11"/>
        <v>4</v>
      </c>
      <c r="N189">
        <v>47</v>
      </c>
    </row>
    <row r="190" spans="12:14" x14ac:dyDescent="0.25">
      <c r="L190" s="5">
        <v>43560</v>
      </c>
      <c r="M190">
        <f t="shared" si="11"/>
        <v>4</v>
      </c>
      <c r="N190">
        <v>47</v>
      </c>
    </row>
    <row r="191" spans="12:14" x14ac:dyDescent="0.25">
      <c r="L191" s="5">
        <v>43559</v>
      </c>
      <c r="M191">
        <f t="shared" si="11"/>
        <v>4</v>
      </c>
      <c r="N191">
        <v>47</v>
      </c>
    </row>
    <row r="192" spans="12:14" x14ac:dyDescent="0.25">
      <c r="L192" s="5">
        <v>43558</v>
      </c>
      <c r="M192">
        <f t="shared" si="11"/>
        <v>4</v>
      </c>
      <c r="N192">
        <v>47</v>
      </c>
    </row>
    <row r="193" spans="12:14" x14ac:dyDescent="0.25">
      <c r="L193" s="5">
        <v>43557</v>
      </c>
      <c r="M193">
        <f t="shared" si="11"/>
        <v>4</v>
      </c>
      <c r="N193">
        <v>47</v>
      </c>
    </row>
    <row r="194" spans="12:14" x14ac:dyDescent="0.25">
      <c r="L194" s="5">
        <v>43556</v>
      </c>
      <c r="M194">
        <f t="shared" si="11"/>
        <v>4</v>
      </c>
      <c r="N194">
        <v>47</v>
      </c>
    </row>
    <row r="195" spans="12:14" x14ac:dyDescent="0.25">
      <c r="L195" s="5">
        <v>43555</v>
      </c>
      <c r="M195">
        <f t="shared" si="11"/>
        <v>3</v>
      </c>
      <c r="N195">
        <v>47</v>
      </c>
    </row>
    <row r="196" spans="12:14" x14ac:dyDescent="0.25">
      <c r="L196" s="5">
        <v>43554</v>
      </c>
      <c r="M196">
        <f t="shared" si="11"/>
        <v>3</v>
      </c>
      <c r="N196">
        <v>47</v>
      </c>
    </row>
    <row r="197" spans="12:14" x14ac:dyDescent="0.25">
      <c r="L197" s="5">
        <v>43553</v>
      </c>
      <c r="M197">
        <f t="shared" si="11"/>
        <v>3</v>
      </c>
      <c r="N197">
        <v>47</v>
      </c>
    </row>
    <row r="198" spans="12:14" x14ac:dyDescent="0.25">
      <c r="L198" s="5">
        <v>43552</v>
      </c>
      <c r="M198">
        <f t="shared" si="11"/>
        <v>3</v>
      </c>
      <c r="N198">
        <v>47</v>
      </c>
    </row>
    <row r="199" spans="12:14" x14ac:dyDescent="0.25">
      <c r="L199" s="5">
        <v>43551</v>
      </c>
      <c r="M199">
        <f t="shared" si="11"/>
        <v>3</v>
      </c>
      <c r="N199">
        <v>47</v>
      </c>
    </row>
    <row r="200" spans="12:14" x14ac:dyDescent="0.25">
      <c r="L200" s="5">
        <v>43550</v>
      </c>
      <c r="M200">
        <f t="shared" si="11"/>
        <v>3</v>
      </c>
      <c r="N200">
        <v>47</v>
      </c>
    </row>
    <row r="201" spans="12:14" x14ac:dyDescent="0.25">
      <c r="L201" s="5">
        <v>43549</v>
      </c>
      <c r="M201">
        <f t="shared" si="11"/>
        <v>3</v>
      </c>
      <c r="N201">
        <v>47</v>
      </c>
    </row>
    <row r="202" spans="12:14" x14ac:dyDescent="0.25">
      <c r="L202" s="5">
        <v>43548</v>
      </c>
      <c r="M202">
        <f t="shared" si="11"/>
        <v>2</v>
      </c>
      <c r="N202">
        <v>47</v>
      </c>
    </row>
    <row r="203" spans="12:14" x14ac:dyDescent="0.25">
      <c r="L203" s="5">
        <v>43547</v>
      </c>
      <c r="M203">
        <f t="shared" si="11"/>
        <v>2</v>
      </c>
      <c r="N203">
        <v>47</v>
      </c>
    </row>
    <row r="204" spans="12:14" x14ac:dyDescent="0.25">
      <c r="L204" s="5">
        <v>43546</v>
      </c>
      <c r="M204">
        <f t="shared" si="11"/>
        <v>2</v>
      </c>
      <c r="N204">
        <v>47</v>
      </c>
    </row>
    <row r="205" spans="12:14" x14ac:dyDescent="0.25">
      <c r="L205" s="5">
        <v>43545</v>
      </c>
      <c r="M205">
        <f t="shared" si="11"/>
        <v>2</v>
      </c>
      <c r="N205">
        <v>47</v>
      </c>
    </row>
    <row r="206" spans="12:14" x14ac:dyDescent="0.25">
      <c r="L206" s="5">
        <v>43544</v>
      </c>
      <c r="M206">
        <f t="shared" si="11"/>
        <v>2</v>
      </c>
      <c r="N206">
        <v>47</v>
      </c>
    </row>
    <row r="207" spans="12:14" x14ac:dyDescent="0.25">
      <c r="L207" s="5">
        <v>43543</v>
      </c>
      <c r="M207">
        <f t="shared" ref="M207:M215" si="12">M200-1</f>
        <v>2</v>
      </c>
      <c r="N207">
        <v>47</v>
      </c>
    </row>
    <row r="208" spans="12:14" x14ac:dyDescent="0.25">
      <c r="L208" s="5">
        <v>43542</v>
      </c>
      <c r="M208">
        <f t="shared" si="12"/>
        <v>2</v>
      </c>
      <c r="N208">
        <v>47</v>
      </c>
    </row>
    <row r="209" spans="12:14" x14ac:dyDescent="0.25">
      <c r="L209" s="5">
        <v>43541</v>
      </c>
      <c r="M209">
        <f t="shared" si="12"/>
        <v>1</v>
      </c>
      <c r="N209">
        <v>47</v>
      </c>
    </row>
    <row r="210" spans="12:14" x14ac:dyDescent="0.25">
      <c r="L210" s="5">
        <v>43540</v>
      </c>
      <c r="M210">
        <f t="shared" si="12"/>
        <v>1</v>
      </c>
      <c r="N210">
        <v>47</v>
      </c>
    </row>
    <row r="211" spans="12:14" x14ac:dyDescent="0.25">
      <c r="L211" s="5">
        <v>43539</v>
      </c>
      <c r="M211">
        <f t="shared" si="12"/>
        <v>1</v>
      </c>
      <c r="N211">
        <v>47</v>
      </c>
    </row>
    <row r="212" spans="12:14" x14ac:dyDescent="0.25">
      <c r="L212" s="5">
        <v>43538</v>
      </c>
      <c r="M212">
        <f t="shared" si="12"/>
        <v>1</v>
      </c>
      <c r="N212">
        <v>47</v>
      </c>
    </row>
    <row r="213" spans="12:14" x14ac:dyDescent="0.25">
      <c r="L213" s="5">
        <v>43537</v>
      </c>
      <c r="M213">
        <f t="shared" si="12"/>
        <v>1</v>
      </c>
      <c r="N213">
        <v>47</v>
      </c>
    </row>
    <row r="214" spans="12:14" x14ac:dyDescent="0.25">
      <c r="L214" s="5">
        <v>43536</v>
      </c>
      <c r="M214">
        <f t="shared" si="12"/>
        <v>1</v>
      </c>
      <c r="N214">
        <v>47</v>
      </c>
    </row>
    <row r="215" spans="12:14" x14ac:dyDescent="0.25">
      <c r="L215" s="5">
        <v>43535</v>
      </c>
      <c r="M215">
        <f t="shared" si="12"/>
        <v>1</v>
      </c>
      <c r="N215">
        <v>47</v>
      </c>
    </row>
    <row r="216" spans="12:14" x14ac:dyDescent="0.25">
      <c r="L216" s="5">
        <v>43534</v>
      </c>
      <c r="M216">
        <v>16</v>
      </c>
      <c r="N216">
        <v>46</v>
      </c>
    </row>
    <row r="217" spans="12:14" x14ac:dyDescent="0.25">
      <c r="L217" s="5">
        <v>43533</v>
      </c>
      <c r="M217">
        <v>16</v>
      </c>
      <c r="N217">
        <v>46</v>
      </c>
    </row>
    <row r="218" spans="12:14" x14ac:dyDescent="0.25">
      <c r="L218" s="5">
        <v>43532</v>
      </c>
      <c r="M218">
        <v>16</v>
      </c>
      <c r="N218">
        <v>46</v>
      </c>
    </row>
    <row r="219" spans="12:14" x14ac:dyDescent="0.25">
      <c r="L219" s="5">
        <v>43531</v>
      </c>
      <c r="M219">
        <v>16</v>
      </c>
      <c r="N219">
        <v>46</v>
      </c>
    </row>
    <row r="220" spans="12:14" x14ac:dyDescent="0.25">
      <c r="L220" s="5">
        <v>43530</v>
      </c>
      <c r="M220">
        <v>16</v>
      </c>
      <c r="N220">
        <v>46</v>
      </c>
    </row>
    <row r="221" spans="12:14" x14ac:dyDescent="0.25">
      <c r="L221" s="5">
        <v>43529</v>
      </c>
      <c r="M221">
        <v>16</v>
      </c>
      <c r="N221">
        <v>46</v>
      </c>
    </row>
    <row r="222" spans="12:14" x14ac:dyDescent="0.25">
      <c r="L222" s="5">
        <v>43528</v>
      </c>
      <c r="M222">
        <v>16</v>
      </c>
      <c r="N222">
        <v>46</v>
      </c>
    </row>
    <row r="223" spans="12:14" x14ac:dyDescent="0.25">
      <c r="L223" s="5">
        <v>43527</v>
      </c>
      <c r="M223">
        <f t="shared" ref="M223:M254" si="13">M216-1</f>
        <v>15</v>
      </c>
      <c r="N223">
        <v>46</v>
      </c>
    </row>
    <row r="224" spans="12:14" x14ac:dyDescent="0.25">
      <c r="L224" s="5">
        <v>43526</v>
      </c>
      <c r="M224">
        <f t="shared" si="13"/>
        <v>15</v>
      </c>
      <c r="N224">
        <v>46</v>
      </c>
    </row>
    <row r="225" spans="12:14" x14ac:dyDescent="0.25">
      <c r="L225" s="5">
        <v>43525</v>
      </c>
      <c r="M225">
        <f t="shared" si="13"/>
        <v>15</v>
      </c>
      <c r="N225">
        <v>46</v>
      </c>
    </row>
    <row r="226" spans="12:14" x14ac:dyDescent="0.25">
      <c r="L226" s="5">
        <v>43524</v>
      </c>
      <c r="M226">
        <f t="shared" si="13"/>
        <v>15</v>
      </c>
      <c r="N226">
        <v>46</v>
      </c>
    </row>
    <row r="227" spans="12:14" x14ac:dyDescent="0.25">
      <c r="L227" s="5">
        <v>43523</v>
      </c>
      <c r="M227">
        <f t="shared" si="13"/>
        <v>15</v>
      </c>
      <c r="N227">
        <v>46</v>
      </c>
    </row>
    <row r="228" spans="12:14" x14ac:dyDescent="0.25">
      <c r="L228" s="5">
        <v>43522</v>
      </c>
      <c r="M228">
        <f t="shared" si="13"/>
        <v>15</v>
      </c>
      <c r="N228">
        <v>46</v>
      </c>
    </row>
    <row r="229" spans="12:14" x14ac:dyDescent="0.25">
      <c r="L229" s="5">
        <v>43521</v>
      </c>
      <c r="M229">
        <f t="shared" si="13"/>
        <v>15</v>
      </c>
      <c r="N229">
        <v>46</v>
      </c>
    </row>
    <row r="230" spans="12:14" x14ac:dyDescent="0.25">
      <c r="L230" s="5">
        <v>43520</v>
      </c>
      <c r="M230">
        <f t="shared" si="13"/>
        <v>14</v>
      </c>
      <c r="N230">
        <v>46</v>
      </c>
    </row>
    <row r="231" spans="12:14" x14ac:dyDescent="0.25">
      <c r="L231" s="5">
        <v>43519</v>
      </c>
      <c r="M231">
        <f t="shared" si="13"/>
        <v>14</v>
      </c>
      <c r="N231">
        <v>46</v>
      </c>
    </row>
    <row r="232" spans="12:14" x14ac:dyDescent="0.25">
      <c r="L232" s="5">
        <v>43518</v>
      </c>
      <c r="M232">
        <f t="shared" si="13"/>
        <v>14</v>
      </c>
      <c r="N232">
        <v>46</v>
      </c>
    </row>
    <row r="233" spans="12:14" x14ac:dyDescent="0.25">
      <c r="L233" s="5">
        <v>43517</v>
      </c>
      <c r="M233">
        <f t="shared" si="13"/>
        <v>14</v>
      </c>
      <c r="N233">
        <v>46</v>
      </c>
    </row>
    <row r="234" spans="12:14" x14ac:dyDescent="0.25">
      <c r="L234" s="5">
        <v>43516</v>
      </c>
      <c r="M234">
        <f t="shared" si="13"/>
        <v>14</v>
      </c>
      <c r="N234">
        <v>46</v>
      </c>
    </row>
    <row r="235" spans="12:14" x14ac:dyDescent="0.25">
      <c r="L235" s="5">
        <v>43515</v>
      </c>
      <c r="M235">
        <f t="shared" si="13"/>
        <v>14</v>
      </c>
      <c r="N235">
        <v>46</v>
      </c>
    </row>
    <row r="236" spans="12:14" x14ac:dyDescent="0.25">
      <c r="L236" s="5">
        <v>43514</v>
      </c>
      <c r="M236">
        <f t="shared" si="13"/>
        <v>14</v>
      </c>
      <c r="N236">
        <v>46</v>
      </c>
    </row>
    <row r="237" spans="12:14" x14ac:dyDescent="0.25">
      <c r="L237" s="5">
        <v>43513</v>
      </c>
      <c r="M237">
        <f t="shared" si="13"/>
        <v>13</v>
      </c>
      <c r="N237">
        <v>46</v>
      </c>
    </row>
    <row r="238" spans="12:14" x14ac:dyDescent="0.25">
      <c r="L238" s="5">
        <v>43512</v>
      </c>
      <c r="M238">
        <f t="shared" si="13"/>
        <v>13</v>
      </c>
      <c r="N238">
        <v>46</v>
      </c>
    </row>
    <row r="239" spans="12:14" x14ac:dyDescent="0.25">
      <c r="L239" s="5">
        <v>43511</v>
      </c>
      <c r="M239">
        <f t="shared" si="13"/>
        <v>13</v>
      </c>
      <c r="N239">
        <v>46</v>
      </c>
    </row>
    <row r="240" spans="12:14" x14ac:dyDescent="0.25">
      <c r="L240" s="5">
        <v>43510</v>
      </c>
      <c r="M240">
        <f t="shared" si="13"/>
        <v>13</v>
      </c>
      <c r="N240">
        <v>46</v>
      </c>
    </row>
    <row r="241" spans="12:14" x14ac:dyDescent="0.25">
      <c r="L241" s="5">
        <v>43509</v>
      </c>
      <c r="M241">
        <f t="shared" si="13"/>
        <v>13</v>
      </c>
      <c r="N241">
        <v>46</v>
      </c>
    </row>
    <row r="242" spans="12:14" x14ac:dyDescent="0.25">
      <c r="L242" s="5">
        <v>43508</v>
      </c>
      <c r="M242">
        <f t="shared" si="13"/>
        <v>13</v>
      </c>
      <c r="N242">
        <v>46</v>
      </c>
    </row>
    <row r="243" spans="12:14" x14ac:dyDescent="0.25">
      <c r="L243" s="5">
        <v>43507</v>
      </c>
      <c r="M243">
        <f t="shared" si="13"/>
        <v>13</v>
      </c>
      <c r="N243">
        <v>46</v>
      </c>
    </row>
    <row r="244" spans="12:14" x14ac:dyDescent="0.25">
      <c r="L244" s="5">
        <v>43506</v>
      </c>
      <c r="M244">
        <f t="shared" si="13"/>
        <v>12</v>
      </c>
      <c r="N244">
        <v>46</v>
      </c>
    </row>
    <row r="245" spans="12:14" x14ac:dyDescent="0.25">
      <c r="L245" s="5">
        <v>43505</v>
      </c>
      <c r="M245">
        <f t="shared" si="13"/>
        <v>12</v>
      </c>
      <c r="N245">
        <v>46</v>
      </c>
    </row>
    <row r="246" spans="12:14" x14ac:dyDescent="0.25">
      <c r="L246" s="5">
        <v>43504</v>
      </c>
      <c r="M246">
        <f t="shared" si="13"/>
        <v>12</v>
      </c>
      <c r="N246">
        <v>46</v>
      </c>
    </row>
    <row r="247" spans="12:14" x14ac:dyDescent="0.25">
      <c r="L247" s="5">
        <v>43503</v>
      </c>
      <c r="M247">
        <f t="shared" si="13"/>
        <v>12</v>
      </c>
      <c r="N247">
        <v>46</v>
      </c>
    </row>
    <row r="248" spans="12:14" x14ac:dyDescent="0.25">
      <c r="L248" s="5">
        <v>43502</v>
      </c>
      <c r="M248">
        <f t="shared" si="13"/>
        <v>12</v>
      </c>
      <c r="N248">
        <v>46</v>
      </c>
    </row>
    <row r="249" spans="12:14" x14ac:dyDescent="0.25">
      <c r="L249" s="5">
        <v>43501</v>
      </c>
      <c r="M249">
        <f t="shared" si="13"/>
        <v>12</v>
      </c>
      <c r="N249">
        <v>46</v>
      </c>
    </row>
    <row r="250" spans="12:14" x14ac:dyDescent="0.25">
      <c r="L250" s="5">
        <v>43500</v>
      </c>
      <c r="M250">
        <f t="shared" si="13"/>
        <v>12</v>
      </c>
      <c r="N250">
        <v>46</v>
      </c>
    </row>
    <row r="251" spans="12:14" x14ac:dyDescent="0.25">
      <c r="L251" s="5">
        <v>43499</v>
      </c>
      <c r="M251">
        <f t="shared" si="13"/>
        <v>11</v>
      </c>
      <c r="N251">
        <v>46</v>
      </c>
    </row>
    <row r="252" spans="12:14" x14ac:dyDescent="0.25">
      <c r="L252" s="5">
        <v>43498</v>
      </c>
      <c r="M252">
        <f t="shared" si="13"/>
        <v>11</v>
      </c>
      <c r="N252">
        <v>46</v>
      </c>
    </row>
    <row r="253" spans="12:14" x14ac:dyDescent="0.25">
      <c r="L253" s="5">
        <v>43497</v>
      </c>
      <c r="M253">
        <f t="shared" si="13"/>
        <v>11</v>
      </c>
      <c r="N253">
        <v>46</v>
      </c>
    </row>
    <row r="254" spans="12:14" x14ac:dyDescent="0.25">
      <c r="L254" s="5">
        <v>43496</v>
      </c>
      <c r="M254">
        <f t="shared" si="13"/>
        <v>11</v>
      </c>
      <c r="N254">
        <v>46</v>
      </c>
    </row>
    <row r="255" spans="12:14" x14ac:dyDescent="0.25">
      <c r="L255" s="5">
        <v>43495</v>
      </c>
      <c r="M255">
        <f t="shared" ref="M255:M286" si="14">M248-1</f>
        <v>11</v>
      </c>
      <c r="N255">
        <v>46</v>
      </c>
    </row>
    <row r="256" spans="12:14" x14ac:dyDescent="0.25">
      <c r="L256" s="5">
        <v>43494</v>
      </c>
      <c r="M256">
        <f t="shared" si="14"/>
        <v>11</v>
      </c>
      <c r="N256">
        <v>46</v>
      </c>
    </row>
    <row r="257" spans="12:14" x14ac:dyDescent="0.25">
      <c r="L257" s="5">
        <v>43493</v>
      </c>
      <c r="M257">
        <f t="shared" si="14"/>
        <v>11</v>
      </c>
      <c r="N257">
        <v>46</v>
      </c>
    </row>
    <row r="258" spans="12:14" x14ac:dyDescent="0.25">
      <c r="L258" s="5">
        <v>43492</v>
      </c>
      <c r="M258">
        <f t="shared" si="14"/>
        <v>10</v>
      </c>
      <c r="N258">
        <v>46</v>
      </c>
    </row>
    <row r="259" spans="12:14" x14ac:dyDescent="0.25">
      <c r="L259" s="5">
        <v>43491</v>
      </c>
      <c r="M259">
        <f t="shared" si="14"/>
        <v>10</v>
      </c>
      <c r="N259">
        <v>46</v>
      </c>
    </row>
    <row r="260" spans="12:14" x14ac:dyDescent="0.25">
      <c r="L260" s="5">
        <v>43490</v>
      </c>
      <c r="M260">
        <f t="shared" si="14"/>
        <v>10</v>
      </c>
      <c r="N260">
        <v>46</v>
      </c>
    </row>
    <row r="261" spans="12:14" x14ac:dyDescent="0.25">
      <c r="L261" s="5">
        <v>43489</v>
      </c>
      <c r="M261">
        <f t="shared" si="14"/>
        <v>10</v>
      </c>
      <c r="N261">
        <v>46</v>
      </c>
    </row>
    <row r="262" spans="12:14" x14ac:dyDescent="0.25">
      <c r="L262" s="5">
        <v>43488</v>
      </c>
      <c r="M262">
        <f t="shared" si="14"/>
        <v>10</v>
      </c>
      <c r="N262">
        <v>46</v>
      </c>
    </row>
    <row r="263" spans="12:14" x14ac:dyDescent="0.25">
      <c r="L263" s="5">
        <v>43487</v>
      </c>
      <c r="M263">
        <f t="shared" si="14"/>
        <v>10</v>
      </c>
      <c r="N263">
        <v>46</v>
      </c>
    </row>
    <row r="264" spans="12:14" x14ac:dyDescent="0.25">
      <c r="L264" s="5">
        <v>43486</v>
      </c>
      <c r="M264">
        <f t="shared" si="14"/>
        <v>10</v>
      </c>
      <c r="N264">
        <v>46</v>
      </c>
    </row>
    <row r="265" spans="12:14" x14ac:dyDescent="0.25">
      <c r="L265" s="5">
        <v>43485</v>
      </c>
      <c r="M265">
        <f t="shared" si="14"/>
        <v>9</v>
      </c>
      <c r="N265">
        <v>46</v>
      </c>
    </row>
    <row r="266" spans="12:14" x14ac:dyDescent="0.25">
      <c r="L266" s="5">
        <v>43484</v>
      </c>
      <c r="M266">
        <f t="shared" si="14"/>
        <v>9</v>
      </c>
      <c r="N266">
        <v>46</v>
      </c>
    </row>
    <row r="267" spans="12:14" x14ac:dyDescent="0.25">
      <c r="L267" s="5">
        <v>43483</v>
      </c>
      <c r="M267">
        <f t="shared" si="14"/>
        <v>9</v>
      </c>
      <c r="N267">
        <v>46</v>
      </c>
    </row>
    <row r="268" spans="12:14" x14ac:dyDescent="0.25">
      <c r="L268" s="5">
        <v>43482</v>
      </c>
      <c r="M268">
        <f t="shared" si="14"/>
        <v>9</v>
      </c>
      <c r="N268">
        <v>46</v>
      </c>
    </row>
    <row r="269" spans="12:14" x14ac:dyDescent="0.25">
      <c r="L269" s="5">
        <v>43481</v>
      </c>
      <c r="M269">
        <f t="shared" si="14"/>
        <v>9</v>
      </c>
      <c r="N269">
        <v>46</v>
      </c>
    </row>
    <row r="270" spans="12:14" x14ac:dyDescent="0.25">
      <c r="L270" s="5">
        <v>43480</v>
      </c>
      <c r="M270">
        <f t="shared" si="14"/>
        <v>9</v>
      </c>
      <c r="N270">
        <v>46</v>
      </c>
    </row>
    <row r="271" spans="12:14" x14ac:dyDescent="0.25">
      <c r="L271" s="5">
        <v>43479</v>
      </c>
      <c r="M271">
        <f t="shared" si="14"/>
        <v>9</v>
      </c>
      <c r="N271">
        <v>46</v>
      </c>
    </row>
    <row r="272" spans="12:14" x14ac:dyDescent="0.25">
      <c r="L272" s="5">
        <v>43478</v>
      </c>
      <c r="M272">
        <f t="shared" si="14"/>
        <v>8</v>
      </c>
      <c r="N272">
        <v>46</v>
      </c>
    </row>
    <row r="273" spans="12:14" x14ac:dyDescent="0.25">
      <c r="L273" s="5">
        <v>43477</v>
      </c>
      <c r="M273">
        <f t="shared" si="14"/>
        <v>8</v>
      </c>
      <c r="N273">
        <v>46</v>
      </c>
    </row>
    <row r="274" spans="12:14" x14ac:dyDescent="0.25">
      <c r="L274" s="5">
        <v>43476</v>
      </c>
      <c r="M274">
        <f t="shared" si="14"/>
        <v>8</v>
      </c>
      <c r="N274">
        <v>46</v>
      </c>
    </row>
    <row r="275" spans="12:14" x14ac:dyDescent="0.25">
      <c r="L275" s="5">
        <v>43475</v>
      </c>
      <c r="M275">
        <f t="shared" si="14"/>
        <v>8</v>
      </c>
      <c r="N275">
        <v>46</v>
      </c>
    </row>
    <row r="276" spans="12:14" x14ac:dyDescent="0.25">
      <c r="L276" s="5">
        <v>43474</v>
      </c>
      <c r="M276">
        <f t="shared" si="14"/>
        <v>8</v>
      </c>
      <c r="N276">
        <v>46</v>
      </c>
    </row>
    <row r="277" spans="12:14" x14ac:dyDescent="0.25">
      <c r="L277" s="5">
        <v>43473</v>
      </c>
      <c r="M277">
        <f t="shared" si="14"/>
        <v>8</v>
      </c>
      <c r="N277">
        <v>46</v>
      </c>
    </row>
    <row r="278" spans="12:14" x14ac:dyDescent="0.25">
      <c r="L278" s="5">
        <v>43472</v>
      </c>
      <c r="M278">
        <f t="shared" si="14"/>
        <v>8</v>
      </c>
      <c r="N278">
        <v>46</v>
      </c>
    </row>
    <row r="279" spans="12:14" x14ac:dyDescent="0.25">
      <c r="L279" s="5">
        <v>43471</v>
      </c>
      <c r="M279">
        <f t="shared" si="14"/>
        <v>7</v>
      </c>
      <c r="N279">
        <v>46</v>
      </c>
    </row>
    <row r="280" spans="12:14" x14ac:dyDescent="0.25">
      <c r="L280" s="5">
        <v>43470</v>
      </c>
      <c r="M280">
        <f t="shared" si="14"/>
        <v>7</v>
      </c>
      <c r="N280">
        <v>46</v>
      </c>
    </row>
    <row r="281" spans="12:14" x14ac:dyDescent="0.25">
      <c r="L281" s="5">
        <v>43469</v>
      </c>
      <c r="M281">
        <f t="shared" si="14"/>
        <v>7</v>
      </c>
      <c r="N281">
        <v>46</v>
      </c>
    </row>
    <row r="282" spans="12:14" x14ac:dyDescent="0.25">
      <c r="L282" s="5">
        <v>43468</v>
      </c>
      <c r="M282">
        <f t="shared" si="14"/>
        <v>7</v>
      </c>
      <c r="N282">
        <v>46</v>
      </c>
    </row>
    <row r="283" spans="12:14" x14ac:dyDescent="0.25">
      <c r="L283" s="5">
        <v>43467</v>
      </c>
      <c r="M283">
        <f t="shared" si="14"/>
        <v>7</v>
      </c>
      <c r="N283">
        <v>46</v>
      </c>
    </row>
    <row r="284" spans="12:14" x14ac:dyDescent="0.25">
      <c r="L284" s="5">
        <v>43466</v>
      </c>
      <c r="M284">
        <f t="shared" si="14"/>
        <v>7</v>
      </c>
      <c r="N284">
        <v>46</v>
      </c>
    </row>
    <row r="285" spans="12:14" x14ac:dyDescent="0.25">
      <c r="L285" s="5">
        <v>43465</v>
      </c>
      <c r="M285">
        <f t="shared" si="14"/>
        <v>7</v>
      </c>
      <c r="N285">
        <v>46</v>
      </c>
    </row>
    <row r="286" spans="12:14" x14ac:dyDescent="0.25">
      <c r="L286" s="5">
        <v>43464</v>
      </c>
      <c r="M286">
        <f t="shared" si="14"/>
        <v>6</v>
      </c>
      <c r="N286">
        <v>46</v>
      </c>
    </row>
    <row r="287" spans="12:14" x14ac:dyDescent="0.25">
      <c r="L287" s="5">
        <v>43463</v>
      </c>
      <c r="M287">
        <f t="shared" ref="M287:M318" si="15">M280-1</f>
        <v>6</v>
      </c>
      <c r="N287">
        <v>46</v>
      </c>
    </row>
    <row r="288" spans="12:14" x14ac:dyDescent="0.25">
      <c r="L288" s="5">
        <v>43462</v>
      </c>
      <c r="M288">
        <f t="shared" si="15"/>
        <v>6</v>
      </c>
      <c r="N288">
        <v>46</v>
      </c>
    </row>
    <row r="289" spans="12:14" x14ac:dyDescent="0.25">
      <c r="L289" s="5">
        <v>43461</v>
      </c>
      <c r="M289">
        <f t="shared" si="15"/>
        <v>6</v>
      </c>
      <c r="N289">
        <v>46</v>
      </c>
    </row>
    <row r="290" spans="12:14" x14ac:dyDescent="0.25">
      <c r="L290" s="5">
        <v>43460</v>
      </c>
      <c r="M290">
        <f t="shared" si="15"/>
        <v>6</v>
      </c>
      <c r="N290">
        <v>46</v>
      </c>
    </row>
    <row r="291" spans="12:14" x14ac:dyDescent="0.25">
      <c r="L291" s="5">
        <v>43459</v>
      </c>
      <c r="M291">
        <f t="shared" si="15"/>
        <v>6</v>
      </c>
      <c r="N291">
        <v>46</v>
      </c>
    </row>
    <row r="292" spans="12:14" x14ac:dyDescent="0.25">
      <c r="L292" s="5">
        <v>43458</v>
      </c>
      <c r="M292">
        <f t="shared" si="15"/>
        <v>6</v>
      </c>
      <c r="N292">
        <v>46</v>
      </c>
    </row>
    <row r="293" spans="12:14" x14ac:dyDescent="0.25">
      <c r="L293" s="5">
        <v>43457</v>
      </c>
      <c r="M293">
        <f t="shared" si="15"/>
        <v>5</v>
      </c>
      <c r="N293">
        <v>46</v>
      </c>
    </row>
    <row r="294" spans="12:14" x14ac:dyDescent="0.25">
      <c r="L294" s="5">
        <v>43456</v>
      </c>
      <c r="M294">
        <f t="shared" si="15"/>
        <v>5</v>
      </c>
      <c r="N294">
        <v>46</v>
      </c>
    </row>
    <row r="295" spans="12:14" x14ac:dyDescent="0.25">
      <c r="L295" s="5">
        <v>43455</v>
      </c>
      <c r="M295">
        <f t="shared" si="15"/>
        <v>5</v>
      </c>
      <c r="N295">
        <v>46</v>
      </c>
    </row>
    <row r="296" spans="12:14" x14ac:dyDescent="0.25">
      <c r="L296" s="5">
        <v>43454</v>
      </c>
      <c r="M296">
        <f t="shared" si="15"/>
        <v>5</v>
      </c>
      <c r="N296">
        <v>46</v>
      </c>
    </row>
    <row r="297" spans="12:14" x14ac:dyDescent="0.25">
      <c r="L297" s="5">
        <v>43453</v>
      </c>
      <c r="M297">
        <f t="shared" si="15"/>
        <v>5</v>
      </c>
      <c r="N297">
        <v>46</v>
      </c>
    </row>
    <row r="298" spans="12:14" x14ac:dyDescent="0.25">
      <c r="L298" s="5">
        <v>43452</v>
      </c>
      <c r="M298">
        <f t="shared" si="15"/>
        <v>5</v>
      </c>
      <c r="N298">
        <v>46</v>
      </c>
    </row>
    <row r="299" spans="12:14" x14ac:dyDescent="0.25">
      <c r="L299" s="5">
        <v>43451</v>
      </c>
      <c r="M299">
        <f t="shared" si="15"/>
        <v>5</v>
      </c>
      <c r="N299">
        <v>46</v>
      </c>
    </row>
    <row r="300" spans="12:14" x14ac:dyDescent="0.25">
      <c r="L300" s="5">
        <v>43450</v>
      </c>
      <c r="M300">
        <f t="shared" si="15"/>
        <v>4</v>
      </c>
      <c r="N300">
        <v>46</v>
      </c>
    </row>
    <row r="301" spans="12:14" x14ac:dyDescent="0.25">
      <c r="L301" s="5">
        <v>43449</v>
      </c>
      <c r="M301">
        <f t="shared" si="15"/>
        <v>4</v>
      </c>
      <c r="N301">
        <v>46</v>
      </c>
    </row>
    <row r="302" spans="12:14" x14ac:dyDescent="0.25">
      <c r="L302" s="5">
        <v>43448</v>
      </c>
      <c r="M302">
        <f t="shared" si="15"/>
        <v>4</v>
      </c>
      <c r="N302">
        <v>46</v>
      </c>
    </row>
    <row r="303" spans="12:14" x14ac:dyDescent="0.25">
      <c r="L303" s="5">
        <v>43447</v>
      </c>
      <c r="M303">
        <f t="shared" si="15"/>
        <v>4</v>
      </c>
      <c r="N303">
        <v>46</v>
      </c>
    </row>
    <row r="304" spans="12:14" x14ac:dyDescent="0.25">
      <c r="L304" s="5">
        <v>43446</v>
      </c>
      <c r="M304">
        <f t="shared" si="15"/>
        <v>4</v>
      </c>
      <c r="N304">
        <v>46</v>
      </c>
    </row>
    <row r="305" spans="12:14" x14ac:dyDescent="0.25">
      <c r="L305" s="5">
        <v>43445</v>
      </c>
      <c r="M305">
        <f t="shared" si="15"/>
        <v>4</v>
      </c>
      <c r="N305">
        <v>46</v>
      </c>
    </row>
    <row r="306" spans="12:14" x14ac:dyDescent="0.25">
      <c r="L306" s="5">
        <v>43444</v>
      </c>
      <c r="M306">
        <f t="shared" si="15"/>
        <v>4</v>
      </c>
      <c r="N306">
        <v>46</v>
      </c>
    </row>
    <row r="307" spans="12:14" x14ac:dyDescent="0.25">
      <c r="L307" s="5">
        <v>43443</v>
      </c>
      <c r="M307">
        <f t="shared" si="15"/>
        <v>3</v>
      </c>
      <c r="N307">
        <v>46</v>
      </c>
    </row>
    <row r="308" spans="12:14" x14ac:dyDescent="0.25">
      <c r="L308" s="5">
        <v>43442</v>
      </c>
      <c r="M308">
        <f t="shared" si="15"/>
        <v>3</v>
      </c>
      <c r="N308">
        <v>46</v>
      </c>
    </row>
    <row r="309" spans="12:14" x14ac:dyDescent="0.25">
      <c r="L309" s="5">
        <v>43441</v>
      </c>
      <c r="M309">
        <f t="shared" si="15"/>
        <v>3</v>
      </c>
      <c r="N309">
        <v>46</v>
      </c>
    </row>
    <row r="310" spans="12:14" x14ac:dyDescent="0.25">
      <c r="L310" s="5">
        <v>43440</v>
      </c>
      <c r="M310">
        <f t="shared" si="15"/>
        <v>3</v>
      </c>
      <c r="N310">
        <v>46</v>
      </c>
    </row>
    <row r="311" spans="12:14" x14ac:dyDescent="0.25">
      <c r="L311" s="5">
        <v>43439</v>
      </c>
      <c r="M311">
        <f t="shared" si="15"/>
        <v>3</v>
      </c>
      <c r="N311">
        <v>46</v>
      </c>
    </row>
    <row r="312" spans="12:14" x14ac:dyDescent="0.25">
      <c r="L312" s="5">
        <v>43438</v>
      </c>
      <c r="M312">
        <f t="shared" si="15"/>
        <v>3</v>
      </c>
      <c r="N312">
        <v>46</v>
      </c>
    </row>
    <row r="313" spans="12:14" x14ac:dyDescent="0.25">
      <c r="L313" s="5">
        <v>43437</v>
      </c>
      <c r="M313">
        <f t="shared" si="15"/>
        <v>3</v>
      </c>
      <c r="N313">
        <v>46</v>
      </c>
    </row>
    <row r="314" spans="12:14" x14ac:dyDescent="0.25">
      <c r="L314" s="5">
        <v>43436</v>
      </c>
      <c r="M314">
        <f t="shared" si="15"/>
        <v>2</v>
      </c>
      <c r="N314">
        <v>46</v>
      </c>
    </row>
    <row r="315" spans="12:14" x14ac:dyDescent="0.25">
      <c r="L315" s="5">
        <v>43435</v>
      </c>
      <c r="M315">
        <f t="shared" si="15"/>
        <v>2</v>
      </c>
      <c r="N315">
        <v>46</v>
      </c>
    </row>
    <row r="316" spans="12:14" x14ac:dyDescent="0.25">
      <c r="L316" s="5">
        <v>43434</v>
      </c>
      <c r="M316">
        <f t="shared" si="15"/>
        <v>2</v>
      </c>
      <c r="N316">
        <v>46</v>
      </c>
    </row>
    <row r="317" spans="12:14" x14ac:dyDescent="0.25">
      <c r="L317" s="5">
        <v>43433</v>
      </c>
      <c r="M317">
        <f t="shared" si="15"/>
        <v>2</v>
      </c>
      <c r="N317">
        <v>46</v>
      </c>
    </row>
    <row r="318" spans="12:14" x14ac:dyDescent="0.25">
      <c r="L318" s="5">
        <v>43432</v>
      </c>
      <c r="M318">
        <f t="shared" si="15"/>
        <v>2</v>
      </c>
      <c r="N318">
        <v>46</v>
      </c>
    </row>
    <row r="319" spans="12:14" x14ac:dyDescent="0.25">
      <c r="L319" s="5">
        <v>43431</v>
      </c>
      <c r="M319">
        <f t="shared" ref="M319:M327" si="16">M312-1</f>
        <v>2</v>
      </c>
      <c r="N319">
        <v>46</v>
      </c>
    </row>
    <row r="320" spans="12:14" x14ac:dyDescent="0.25">
      <c r="L320" s="5">
        <v>43430</v>
      </c>
      <c r="M320">
        <f t="shared" si="16"/>
        <v>2</v>
      </c>
      <c r="N320">
        <v>46</v>
      </c>
    </row>
    <row r="321" spans="12:14" x14ac:dyDescent="0.25">
      <c r="L321" s="5">
        <v>43429</v>
      </c>
      <c r="M321">
        <f t="shared" si="16"/>
        <v>1</v>
      </c>
      <c r="N321">
        <v>46</v>
      </c>
    </row>
    <row r="322" spans="12:14" x14ac:dyDescent="0.25">
      <c r="L322" s="5">
        <v>43428</v>
      </c>
      <c r="M322">
        <f t="shared" si="16"/>
        <v>1</v>
      </c>
      <c r="N322">
        <v>46</v>
      </c>
    </row>
    <row r="323" spans="12:14" x14ac:dyDescent="0.25">
      <c r="L323" s="5">
        <v>43427</v>
      </c>
      <c r="M323">
        <f t="shared" si="16"/>
        <v>1</v>
      </c>
      <c r="N323">
        <v>46</v>
      </c>
    </row>
    <row r="324" spans="12:14" x14ac:dyDescent="0.25">
      <c r="L324" s="5">
        <v>43426</v>
      </c>
      <c r="M324">
        <f t="shared" si="16"/>
        <v>1</v>
      </c>
      <c r="N324">
        <v>46</v>
      </c>
    </row>
    <row r="325" spans="12:14" x14ac:dyDescent="0.25">
      <c r="L325" s="5">
        <v>43425</v>
      </c>
      <c r="M325">
        <f t="shared" si="16"/>
        <v>1</v>
      </c>
      <c r="N325">
        <v>46</v>
      </c>
    </row>
    <row r="326" spans="12:14" x14ac:dyDescent="0.25">
      <c r="L326" s="5">
        <v>43424</v>
      </c>
      <c r="M326">
        <f t="shared" si="16"/>
        <v>1</v>
      </c>
      <c r="N326">
        <v>46</v>
      </c>
    </row>
    <row r="327" spans="12:14" x14ac:dyDescent="0.25">
      <c r="L327" s="5">
        <v>43423</v>
      </c>
      <c r="M327">
        <f t="shared" si="16"/>
        <v>1</v>
      </c>
      <c r="N327">
        <v>46</v>
      </c>
    </row>
    <row r="328" spans="12:14" x14ac:dyDescent="0.25">
      <c r="L328" s="5">
        <v>43422</v>
      </c>
      <c r="M328">
        <v>16</v>
      </c>
      <c r="N328">
        <v>45</v>
      </c>
    </row>
    <row r="329" spans="12:14" x14ac:dyDescent="0.25">
      <c r="L329" s="5">
        <v>43421</v>
      </c>
      <c r="M329">
        <v>16</v>
      </c>
      <c r="N329">
        <v>45</v>
      </c>
    </row>
    <row r="330" spans="12:14" x14ac:dyDescent="0.25">
      <c r="L330" s="5">
        <v>43420</v>
      </c>
      <c r="M330">
        <v>16</v>
      </c>
      <c r="N330">
        <v>45</v>
      </c>
    </row>
    <row r="331" spans="12:14" x14ac:dyDescent="0.25">
      <c r="L331" s="5">
        <v>43419</v>
      </c>
      <c r="M331">
        <v>16</v>
      </c>
      <c r="N331">
        <v>45</v>
      </c>
    </row>
    <row r="332" spans="12:14" x14ac:dyDescent="0.25">
      <c r="L332" s="5">
        <v>43418</v>
      </c>
      <c r="M332">
        <v>16</v>
      </c>
      <c r="N332">
        <v>45</v>
      </c>
    </row>
    <row r="333" spans="12:14" x14ac:dyDescent="0.25">
      <c r="L333" s="5">
        <v>43417</v>
      </c>
      <c r="M333">
        <v>16</v>
      </c>
      <c r="N333">
        <v>45</v>
      </c>
    </row>
    <row r="334" spans="12:14" x14ac:dyDescent="0.25">
      <c r="L334" s="5">
        <v>43416</v>
      </c>
      <c r="M334">
        <v>16</v>
      </c>
      <c r="N334">
        <v>45</v>
      </c>
    </row>
    <row r="335" spans="12:14" x14ac:dyDescent="0.25">
      <c r="L335" s="5">
        <v>43415</v>
      </c>
      <c r="M335">
        <f t="shared" ref="M335:M366" si="17">M328-1</f>
        <v>15</v>
      </c>
      <c r="N335">
        <v>45</v>
      </c>
    </row>
    <row r="336" spans="12:14" x14ac:dyDescent="0.25">
      <c r="L336" s="5">
        <v>43414</v>
      </c>
      <c r="M336">
        <f t="shared" si="17"/>
        <v>15</v>
      </c>
      <c r="N336">
        <v>45</v>
      </c>
    </row>
    <row r="337" spans="12:14" x14ac:dyDescent="0.25">
      <c r="L337" s="5">
        <v>43413</v>
      </c>
      <c r="M337">
        <f t="shared" si="17"/>
        <v>15</v>
      </c>
      <c r="N337">
        <v>45</v>
      </c>
    </row>
    <row r="338" spans="12:14" x14ac:dyDescent="0.25">
      <c r="L338" s="5">
        <v>43412</v>
      </c>
      <c r="M338">
        <f t="shared" si="17"/>
        <v>15</v>
      </c>
      <c r="N338">
        <v>45</v>
      </c>
    </row>
    <row r="339" spans="12:14" x14ac:dyDescent="0.25">
      <c r="L339" s="5">
        <v>43411</v>
      </c>
      <c r="M339">
        <f t="shared" si="17"/>
        <v>15</v>
      </c>
      <c r="N339">
        <v>45</v>
      </c>
    </row>
    <row r="340" spans="12:14" x14ac:dyDescent="0.25">
      <c r="L340" s="5">
        <v>43410</v>
      </c>
      <c r="M340">
        <f t="shared" si="17"/>
        <v>15</v>
      </c>
      <c r="N340">
        <v>45</v>
      </c>
    </row>
    <row r="341" spans="12:14" x14ac:dyDescent="0.25">
      <c r="L341" s="5">
        <v>43409</v>
      </c>
      <c r="M341">
        <f t="shared" si="17"/>
        <v>15</v>
      </c>
      <c r="N341">
        <v>45</v>
      </c>
    </row>
    <row r="342" spans="12:14" x14ac:dyDescent="0.25">
      <c r="L342" s="5">
        <v>43408</v>
      </c>
      <c r="M342">
        <f t="shared" si="17"/>
        <v>14</v>
      </c>
      <c r="N342">
        <v>45</v>
      </c>
    </row>
    <row r="343" spans="12:14" x14ac:dyDescent="0.25">
      <c r="L343" s="5">
        <v>43407</v>
      </c>
      <c r="M343">
        <f t="shared" si="17"/>
        <v>14</v>
      </c>
      <c r="N343">
        <v>45</v>
      </c>
    </row>
    <row r="344" spans="12:14" x14ac:dyDescent="0.25">
      <c r="L344" s="5">
        <v>43406</v>
      </c>
      <c r="M344">
        <f t="shared" si="17"/>
        <v>14</v>
      </c>
      <c r="N344">
        <v>45</v>
      </c>
    </row>
    <row r="345" spans="12:14" x14ac:dyDescent="0.25">
      <c r="L345" s="5">
        <v>43405</v>
      </c>
      <c r="M345">
        <f t="shared" si="17"/>
        <v>14</v>
      </c>
      <c r="N345">
        <v>45</v>
      </c>
    </row>
    <row r="346" spans="12:14" x14ac:dyDescent="0.25">
      <c r="L346" s="5">
        <v>43404</v>
      </c>
      <c r="M346">
        <f t="shared" si="17"/>
        <v>14</v>
      </c>
      <c r="N346">
        <v>45</v>
      </c>
    </row>
    <row r="347" spans="12:14" x14ac:dyDescent="0.25">
      <c r="L347" s="5">
        <v>43403</v>
      </c>
      <c r="M347">
        <f t="shared" si="17"/>
        <v>14</v>
      </c>
      <c r="N347">
        <v>45</v>
      </c>
    </row>
    <row r="348" spans="12:14" x14ac:dyDescent="0.25">
      <c r="L348" s="5">
        <v>43402</v>
      </c>
      <c r="M348">
        <f t="shared" si="17"/>
        <v>14</v>
      </c>
      <c r="N348">
        <v>45</v>
      </c>
    </row>
    <row r="349" spans="12:14" x14ac:dyDescent="0.25">
      <c r="L349" s="5">
        <v>43401</v>
      </c>
      <c r="M349">
        <f t="shared" si="17"/>
        <v>13</v>
      </c>
      <c r="N349">
        <v>45</v>
      </c>
    </row>
    <row r="350" spans="12:14" x14ac:dyDescent="0.25">
      <c r="L350" s="5">
        <v>43400</v>
      </c>
      <c r="M350">
        <f t="shared" si="17"/>
        <v>13</v>
      </c>
      <c r="N350">
        <v>45</v>
      </c>
    </row>
    <row r="351" spans="12:14" x14ac:dyDescent="0.25">
      <c r="L351" s="5">
        <v>43399</v>
      </c>
      <c r="M351">
        <f t="shared" si="17"/>
        <v>13</v>
      </c>
      <c r="N351">
        <v>45</v>
      </c>
    </row>
    <row r="352" spans="12:14" x14ac:dyDescent="0.25">
      <c r="L352" s="5">
        <v>43398</v>
      </c>
      <c r="M352">
        <f t="shared" si="17"/>
        <v>13</v>
      </c>
      <c r="N352">
        <v>45</v>
      </c>
    </row>
    <row r="353" spans="12:14" x14ac:dyDescent="0.25">
      <c r="L353" s="5">
        <v>43397</v>
      </c>
      <c r="M353">
        <f t="shared" si="17"/>
        <v>13</v>
      </c>
      <c r="N353">
        <v>45</v>
      </c>
    </row>
    <row r="354" spans="12:14" x14ac:dyDescent="0.25">
      <c r="L354" s="5">
        <v>43396</v>
      </c>
      <c r="M354">
        <f t="shared" si="17"/>
        <v>13</v>
      </c>
      <c r="N354">
        <v>45</v>
      </c>
    </row>
    <row r="355" spans="12:14" x14ac:dyDescent="0.25">
      <c r="L355" s="5">
        <v>43395</v>
      </c>
      <c r="M355">
        <f t="shared" si="17"/>
        <v>13</v>
      </c>
      <c r="N355">
        <v>45</v>
      </c>
    </row>
    <row r="356" spans="12:14" x14ac:dyDescent="0.25">
      <c r="L356" s="5">
        <v>43394</v>
      </c>
      <c r="M356">
        <f t="shared" si="17"/>
        <v>12</v>
      </c>
      <c r="N356">
        <v>45</v>
      </c>
    </row>
    <row r="357" spans="12:14" x14ac:dyDescent="0.25">
      <c r="L357" s="5">
        <v>43393</v>
      </c>
      <c r="M357">
        <f t="shared" si="17"/>
        <v>12</v>
      </c>
      <c r="N357">
        <v>45</v>
      </c>
    </row>
    <row r="358" spans="12:14" x14ac:dyDescent="0.25">
      <c r="L358" s="5">
        <v>43392</v>
      </c>
      <c r="M358">
        <f t="shared" si="17"/>
        <v>12</v>
      </c>
      <c r="N358">
        <v>45</v>
      </c>
    </row>
    <row r="359" spans="12:14" x14ac:dyDescent="0.25">
      <c r="L359" s="5">
        <v>43391</v>
      </c>
      <c r="M359">
        <f t="shared" si="17"/>
        <v>12</v>
      </c>
      <c r="N359">
        <v>45</v>
      </c>
    </row>
    <row r="360" spans="12:14" x14ac:dyDescent="0.25">
      <c r="L360" s="5">
        <v>43390</v>
      </c>
      <c r="M360">
        <f t="shared" si="17"/>
        <v>12</v>
      </c>
      <c r="N360">
        <v>45</v>
      </c>
    </row>
    <row r="361" spans="12:14" x14ac:dyDescent="0.25">
      <c r="L361" s="5">
        <v>43389</v>
      </c>
      <c r="M361">
        <f t="shared" si="17"/>
        <v>12</v>
      </c>
      <c r="N361">
        <v>45</v>
      </c>
    </row>
    <row r="362" spans="12:14" x14ac:dyDescent="0.25">
      <c r="L362" s="5">
        <v>43388</v>
      </c>
      <c r="M362">
        <f t="shared" si="17"/>
        <v>12</v>
      </c>
      <c r="N362">
        <v>45</v>
      </c>
    </row>
    <row r="363" spans="12:14" x14ac:dyDescent="0.25">
      <c r="L363" s="5">
        <v>43387</v>
      </c>
      <c r="M363">
        <f t="shared" si="17"/>
        <v>11</v>
      </c>
      <c r="N363">
        <v>45</v>
      </c>
    </row>
    <row r="364" spans="12:14" x14ac:dyDescent="0.25">
      <c r="L364" s="5">
        <v>43386</v>
      </c>
      <c r="M364">
        <f t="shared" si="17"/>
        <v>11</v>
      </c>
      <c r="N364">
        <v>45</v>
      </c>
    </row>
    <row r="365" spans="12:14" x14ac:dyDescent="0.25">
      <c r="L365" s="5">
        <v>43385</v>
      </c>
      <c r="M365">
        <f t="shared" si="17"/>
        <v>11</v>
      </c>
      <c r="N365">
        <v>45</v>
      </c>
    </row>
    <row r="366" spans="12:14" x14ac:dyDescent="0.25">
      <c r="L366" s="5">
        <v>43384</v>
      </c>
      <c r="M366">
        <f t="shared" si="17"/>
        <v>11</v>
      </c>
      <c r="N366">
        <v>45</v>
      </c>
    </row>
    <row r="367" spans="12:14" x14ac:dyDescent="0.25">
      <c r="L367" s="5">
        <v>43383</v>
      </c>
      <c r="M367">
        <f t="shared" ref="M367:M398" si="18">M360-1</f>
        <v>11</v>
      </c>
      <c r="N367">
        <v>45</v>
      </c>
    </row>
    <row r="368" spans="12:14" x14ac:dyDescent="0.25">
      <c r="L368" s="5">
        <v>43382</v>
      </c>
      <c r="M368">
        <f t="shared" si="18"/>
        <v>11</v>
      </c>
      <c r="N368">
        <v>45</v>
      </c>
    </row>
    <row r="369" spans="12:14" x14ac:dyDescent="0.25">
      <c r="L369" s="5">
        <v>43381</v>
      </c>
      <c r="M369">
        <f t="shared" si="18"/>
        <v>11</v>
      </c>
      <c r="N369">
        <v>45</v>
      </c>
    </row>
    <row r="370" spans="12:14" x14ac:dyDescent="0.25">
      <c r="L370" s="5">
        <v>43380</v>
      </c>
      <c r="M370">
        <f t="shared" si="18"/>
        <v>10</v>
      </c>
      <c r="N370">
        <v>45</v>
      </c>
    </row>
    <row r="371" spans="12:14" x14ac:dyDescent="0.25">
      <c r="L371" s="5">
        <v>43379</v>
      </c>
      <c r="M371">
        <f t="shared" si="18"/>
        <v>10</v>
      </c>
      <c r="N371">
        <v>45</v>
      </c>
    </row>
    <row r="372" spans="12:14" x14ac:dyDescent="0.25">
      <c r="L372" s="5">
        <v>43378</v>
      </c>
      <c r="M372">
        <f t="shared" si="18"/>
        <v>10</v>
      </c>
      <c r="N372">
        <v>45</v>
      </c>
    </row>
    <row r="373" spans="12:14" x14ac:dyDescent="0.25">
      <c r="L373" s="5">
        <v>43377</v>
      </c>
      <c r="M373">
        <f t="shared" si="18"/>
        <v>10</v>
      </c>
      <c r="N373">
        <v>45</v>
      </c>
    </row>
    <row r="374" spans="12:14" x14ac:dyDescent="0.25">
      <c r="L374" s="5">
        <v>43376</v>
      </c>
      <c r="M374">
        <f t="shared" si="18"/>
        <v>10</v>
      </c>
      <c r="N374">
        <v>45</v>
      </c>
    </row>
    <row r="375" spans="12:14" x14ac:dyDescent="0.25">
      <c r="L375" s="5">
        <v>43375</v>
      </c>
      <c r="M375">
        <f t="shared" si="18"/>
        <v>10</v>
      </c>
      <c r="N375">
        <v>45</v>
      </c>
    </row>
    <row r="376" spans="12:14" x14ac:dyDescent="0.25">
      <c r="L376" s="5">
        <v>43374</v>
      </c>
      <c r="M376">
        <f t="shared" si="18"/>
        <v>10</v>
      </c>
      <c r="N376">
        <v>45</v>
      </c>
    </row>
    <row r="377" spans="12:14" x14ac:dyDescent="0.25">
      <c r="L377" s="5">
        <v>43373</v>
      </c>
      <c r="M377">
        <f t="shared" si="18"/>
        <v>9</v>
      </c>
      <c r="N377">
        <v>45</v>
      </c>
    </row>
    <row r="378" spans="12:14" x14ac:dyDescent="0.25">
      <c r="L378" s="5">
        <v>43372</v>
      </c>
      <c r="M378">
        <f t="shared" si="18"/>
        <v>9</v>
      </c>
      <c r="N378">
        <v>45</v>
      </c>
    </row>
    <row r="379" spans="12:14" x14ac:dyDescent="0.25">
      <c r="L379" s="5">
        <v>43371</v>
      </c>
      <c r="M379">
        <f t="shared" si="18"/>
        <v>9</v>
      </c>
      <c r="N379">
        <v>45</v>
      </c>
    </row>
    <row r="380" spans="12:14" x14ac:dyDescent="0.25">
      <c r="L380" s="5">
        <v>43370</v>
      </c>
      <c r="M380">
        <f t="shared" si="18"/>
        <v>9</v>
      </c>
      <c r="N380">
        <v>45</v>
      </c>
    </row>
    <row r="381" spans="12:14" x14ac:dyDescent="0.25">
      <c r="L381" s="5">
        <v>43369</v>
      </c>
      <c r="M381">
        <f t="shared" si="18"/>
        <v>9</v>
      </c>
      <c r="N381">
        <v>45</v>
      </c>
    </row>
    <row r="382" spans="12:14" x14ac:dyDescent="0.25">
      <c r="L382" s="5">
        <v>43368</v>
      </c>
      <c r="M382">
        <f t="shared" si="18"/>
        <v>9</v>
      </c>
      <c r="N382">
        <v>45</v>
      </c>
    </row>
    <row r="383" spans="12:14" x14ac:dyDescent="0.25">
      <c r="L383" s="5">
        <v>43367</v>
      </c>
      <c r="M383">
        <f t="shared" si="18"/>
        <v>9</v>
      </c>
      <c r="N383">
        <v>45</v>
      </c>
    </row>
    <row r="384" spans="12:14" x14ac:dyDescent="0.25">
      <c r="L384" s="5">
        <v>43366</v>
      </c>
      <c r="M384">
        <f t="shared" si="18"/>
        <v>8</v>
      </c>
      <c r="N384">
        <v>45</v>
      </c>
    </row>
    <row r="385" spans="12:14" x14ac:dyDescent="0.25">
      <c r="L385" s="5">
        <v>43365</v>
      </c>
      <c r="M385">
        <f t="shared" si="18"/>
        <v>8</v>
      </c>
      <c r="N385">
        <v>45</v>
      </c>
    </row>
    <row r="386" spans="12:14" x14ac:dyDescent="0.25">
      <c r="L386" s="5">
        <v>43364</v>
      </c>
      <c r="M386">
        <f t="shared" si="18"/>
        <v>8</v>
      </c>
      <c r="N386">
        <v>45</v>
      </c>
    </row>
    <row r="387" spans="12:14" x14ac:dyDescent="0.25">
      <c r="L387" s="5">
        <v>43363</v>
      </c>
      <c r="M387">
        <f t="shared" si="18"/>
        <v>8</v>
      </c>
      <c r="N387">
        <v>45</v>
      </c>
    </row>
    <row r="388" spans="12:14" x14ac:dyDescent="0.25">
      <c r="L388" s="5">
        <v>43362</v>
      </c>
      <c r="M388">
        <f t="shared" si="18"/>
        <v>8</v>
      </c>
      <c r="N388">
        <v>45</v>
      </c>
    </row>
    <row r="389" spans="12:14" x14ac:dyDescent="0.25">
      <c r="L389" s="5">
        <v>43361</v>
      </c>
      <c r="M389">
        <f t="shared" si="18"/>
        <v>8</v>
      </c>
      <c r="N389">
        <v>45</v>
      </c>
    </row>
    <row r="390" spans="12:14" x14ac:dyDescent="0.25">
      <c r="L390" s="5">
        <v>43360</v>
      </c>
      <c r="M390">
        <f t="shared" si="18"/>
        <v>8</v>
      </c>
      <c r="N390">
        <v>45</v>
      </c>
    </row>
    <row r="391" spans="12:14" x14ac:dyDescent="0.25">
      <c r="L391" s="5">
        <v>43359</v>
      </c>
      <c r="M391">
        <f t="shared" si="18"/>
        <v>7</v>
      </c>
      <c r="N391">
        <v>45</v>
      </c>
    </row>
    <row r="392" spans="12:14" x14ac:dyDescent="0.25">
      <c r="L392" s="5">
        <v>43358</v>
      </c>
      <c r="M392">
        <f t="shared" si="18"/>
        <v>7</v>
      </c>
      <c r="N392">
        <v>45</v>
      </c>
    </row>
    <row r="393" spans="12:14" x14ac:dyDescent="0.25">
      <c r="L393" s="5">
        <v>43357</v>
      </c>
      <c r="M393">
        <f t="shared" si="18"/>
        <v>7</v>
      </c>
      <c r="N393">
        <v>45</v>
      </c>
    </row>
    <row r="394" spans="12:14" x14ac:dyDescent="0.25">
      <c r="L394" s="5">
        <v>43356</v>
      </c>
      <c r="M394">
        <f t="shared" si="18"/>
        <v>7</v>
      </c>
      <c r="N394">
        <v>45</v>
      </c>
    </row>
    <row r="395" spans="12:14" x14ac:dyDescent="0.25">
      <c r="L395" s="5">
        <v>43355</v>
      </c>
      <c r="M395">
        <f t="shared" si="18"/>
        <v>7</v>
      </c>
      <c r="N395">
        <v>45</v>
      </c>
    </row>
    <row r="396" spans="12:14" x14ac:dyDescent="0.25">
      <c r="L396" s="5">
        <v>43354</v>
      </c>
      <c r="M396">
        <f t="shared" si="18"/>
        <v>7</v>
      </c>
      <c r="N396">
        <v>45</v>
      </c>
    </row>
    <row r="397" spans="12:14" x14ac:dyDescent="0.25">
      <c r="L397" s="5">
        <v>43353</v>
      </c>
      <c r="M397">
        <f t="shared" si="18"/>
        <v>7</v>
      </c>
      <c r="N397">
        <v>45</v>
      </c>
    </row>
    <row r="398" spans="12:14" x14ac:dyDescent="0.25">
      <c r="L398" s="5">
        <v>43352</v>
      </c>
      <c r="M398">
        <f t="shared" si="18"/>
        <v>6</v>
      </c>
      <c r="N398">
        <v>45</v>
      </c>
    </row>
    <row r="399" spans="12:14" x14ac:dyDescent="0.25">
      <c r="L399" s="5">
        <v>43351</v>
      </c>
      <c r="M399">
        <f t="shared" ref="M399:M430" si="19">M392-1</f>
        <v>6</v>
      </c>
      <c r="N399">
        <v>45</v>
      </c>
    </row>
    <row r="400" spans="12:14" x14ac:dyDescent="0.25">
      <c r="L400" s="5">
        <v>43350</v>
      </c>
      <c r="M400">
        <f t="shared" si="19"/>
        <v>6</v>
      </c>
      <c r="N400">
        <v>45</v>
      </c>
    </row>
    <row r="401" spans="12:14" x14ac:dyDescent="0.25">
      <c r="L401" s="5">
        <v>43349</v>
      </c>
      <c r="M401">
        <f t="shared" si="19"/>
        <v>6</v>
      </c>
      <c r="N401">
        <v>45</v>
      </c>
    </row>
    <row r="402" spans="12:14" x14ac:dyDescent="0.25">
      <c r="L402" s="5">
        <v>43348</v>
      </c>
      <c r="M402">
        <f t="shared" si="19"/>
        <v>6</v>
      </c>
      <c r="N402">
        <v>45</v>
      </c>
    </row>
    <row r="403" spans="12:14" x14ac:dyDescent="0.25">
      <c r="L403" s="5">
        <v>43347</v>
      </c>
      <c r="M403">
        <f t="shared" si="19"/>
        <v>6</v>
      </c>
      <c r="N403">
        <v>45</v>
      </c>
    </row>
    <row r="404" spans="12:14" x14ac:dyDescent="0.25">
      <c r="L404" s="5">
        <v>43346</v>
      </c>
      <c r="M404">
        <f t="shared" si="19"/>
        <v>6</v>
      </c>
      <c r="N404">
        <v>45</v>
      </c>
    </row>
    <row r="405" spans="12:14" x14ac:dyDescent="0.25">
      <c r="L405" s="5">
        <v>43345</v>
      </c>
      <c r="M405">
        <f t="shared" si="19"/>
        <v>5</v>
      </c>
      <c r="N405">
        <v>45</v>
      </c>
    </row>
    <row r="406" spans="12:14" x14ac:dyDescent="0.25">
      <c r="L406" s="5">
        <v>43344</v>
      </c>
      <c r="M406">
        <f t="shared" si="19"/>
        <v>5</v>
      </c>
      <c r="N406">
        <v>45</v>
      </c>
    </row>
    <row r="407" spans="12:14" x14ac:dyDescent="0.25">
      <c r="L407" s="5">
        <v>43343</v>
      </c>
      <c r="M407">
        <f t="shared" si="19"/>
        <v>5</v>
      </c>
      <c r="N407">
        <v>45</v>
      </c>
    </row>
    <row r="408" spans="12:14" x14ac:dyDescent="0.25">
      <c r="L408" s="5">
        <v>43342</v>
      </c>
      <c r="M408">
        <f t="shared" si="19"/>
        <v>5</v>
      </c>
      <c r="N408">
        <v>45</v>
      </c>
    </row>
    <row r="409" spans="12:14" x14ac:dyDescent="0.25">
      <c r="L409" s="5">
        <v>43341</v>
      </c>
      <c r="M409">
        <f t="shared" si="19"/>
        <v>5</v>
      </c>
      <c r="N409">
        <v>45</v>
      </c>
    </row>
    <row r="410" spans="12:14" x14ac:dyDescent="0.25">
      <c r="L410" s="5">
        <v>43340</v>
      </c>
      <c r="M410">
        <f t="shared" si="19"/>
        <v>5</v>
      </c>
      <c r="N410">
        <v>45</v>
      </c>
    </row>
    <row r="411" spans="12:14" x14ac:dyDescent="0.25">
      <c r="L411" s="5">
        <v>43339</v>
      </c>
      <c r="M411">
        <f t="shared" si="19"/>
        <v>5</v>
      </c>
      <c r="N411">
        <v>45</v>
      </c>
    </row>
    <row r="412" spans="12:14" x14ac:dyDescent="0.25">
      <c r="L412" s="5">
        <v>43338</v>
      </c>
      <c r="M412">
        <f t="shared" si="19"/>
        <v>4</v>
      </c>
      <c r="N412">
        <v>45</v>
      </c>
    </row>
    <row r="413" spans="12:14" x14ac:dyDescent="0.25">
      <c r="L413" s="5">
        <v>43337</v>
      </c>
      <c r="M413">
        <f t="shared" si="19"/>
        <v>4</v>
      </c>
      <c r="N413">
        <v>45</v>
      </c>
    </row>
    <row r="414" spans="12:14" x14ac:dyDescent="0.25">
      <c r="L414" s="5">
        <v>43336</v>
      </c>
      <c r="M414">
        <f t="shared" si="19"/>
        <v>4</v>
      </c>
      <c r="N414">
        <v>45</v>
      </c>
    </row>
    <row r="415" spans="12:14" x14ac:dyDescent="0.25">
      <c r="L415" s="5">
        <v>43335</v>
      </c>
      <c r="M415">
        <f t="shared" si="19"/>
        <v>4</v>
      </c>
      <c r="N415">
        <v>45</v>
      </c>
    </row>
    <row r="416" spans="12:14" x14ac:dyDescent="0.25">
      <c r="L416" s="5">
        <v>43334</v>
      </c>
      <c r="M416">
        <f t="shared" si="19"/>
        <v>4</v>
      </c>
      <c r="N416">
        <v>45</v>
      </c>
    </row>
    <row r="417" spans="12:14" x14ac:dyDescent="0.25">
      <c r="L417" s="5">
        <v>43333</v>
      </c>
      <c r="M417">
        <f t="shared" si="19"/>
        <v>4</v>
      </c>
      <c r="N417">
        <v>45</v>
      </c>
    </row>
    <row r="418" spans="12:14" x14ac:dyDescent="0.25">
      <c r="L418" s="5">
        <v>43332</v>
      </c>
      <c r="M418">
        <f t="shared" si="19"/>
        <v>4</v>
      </c>
      <c r="N418">
        <v>45</v>
      </c>
    </row>
    <row r="419" spans="12:14" x14ac:dyDescent="0.25">
      <c r="L419" s="5">
        <v>43331</v>
      </c>
      <c r="M419">
        <f t="shared" si="19"/>
        <v>3</v>
      </c>
      <c r="N419">
        <v>45</v>
      </c>
    </row>
    <row r="420" spans="12:14" x14ac:dyDescent="0.25">
      <c r="L420" s="5">
        <v>43330</v>
      </c>
      <c r="M420">
        <f t="shared" si="19"/>
        <v>3</v>
      </c>
      <c r="N420">
        <v>45</v>
      </c>
    </row>
    <row r="421" spans="12:14" x14ac:dyDescent="0.25">
      <c r="L421" s="5">
        <v>43329</v>
      </c>
      <c r="M421">
        <f t="shared" si="19"/>
        <v>3</v>
      </c>
      <c r="N421">
        <v>45</v>
      </c>
    </row>
    <row r="422" spans="12:14" x14ac:dyDescent="0.25">
      <c r="L422" s="5">
        <v>43328</v>
      </c>
      <c r="M422">
        <f t="shared" si="19"/>
        <v>3</v>
      </c>
      <c r="N422">
        <v>45</v>
      </c>
    </row>
    <row r="423" spans="12:14" x14ac:dyDescent="0.25">
      <c r="L423" s="5">
        <v>43327</v>
      </c>
      <c r="M423">
        <f t="shared" si="19"/>
        <v>3</v>
      </c>
      <c r="N423">
        <v>45</v>
      </c>
    </row>
    <row r="424" spans="12:14" x14ac:dyDescent="0.25">
      <c r="L424" s="5">
        <v>43326</v>
      </c>
      <c r="M424">
        <f t="shared" si="19"/>
        <v>3</v>
      </c>
      <c r="N424">
        <v>45</v>
      </c>
    </row>
    <row r="425" spans="12:14" x14ac:dyDescent="0.25">
      <c r="L425" s="5">
        <v>43325</v>
      </c>
      <c r="M425">
        <f t="shared" si="19"/>
        <v>3</v>
      </c>
      <c r="N425">
        <v>45</v>
      </c>
    </row>
    <row r="426" spans="12:14" x14ac:dyDescent="0.25">
      <c r="L426" s="5">
        <v>43324</v>
      </c>
      <c r="M426">
        <f t="shared" si="19"/>
        <v>2</v>
      </c>
      <c r="N426">
        <v>45</v>
      </c>
    </row>
    <row r="427" spans="12:14" x14ac:dyDescent="0.25">
      <c r="L427" s="5">
        <v>43323</v>
      </c>
      <c r="M427">
        <f t="shared" si="19"/>
        <v>2</v>
      </c>
      <c r="N427">
        <v>45</v>
      </c>
    </row>
    <row r="428" spans="12:14" x14ac:dyDescent="0.25">
      <c r="L428" s="5">
        <v>43322</v>
      </c>
      <c r="M428">
        <f t="shared" si="19"/>
        <v>2</v>
      </c>
      <c r="N428">
        <v>45</v>
      </c>
    </row>
    <row r="429" spans="12:14" x14ac:dyDescent="0.25">
      <c r="L429" s="5">
        <v>43321</v>
      </c>
      <c r="M429">
        <f t="shared" si="19"/>
        <v>2</v>
      </c>
      <c r="N429">
        <v>45</v>
      </c>
    </row>
    <row r="430" spans="12:14" x14ac:dyDescent="0.25">
      <c r="L430" s="5">
        <v>43320</v>
      </c>
      <c r="M430">
        <f t="shared" si="19"/>
        <v>2</v>
      </c>
      <c r="N430">
        <v>45</v>
      </c>
    </row>
    <row r="431" spans="12:14" x14ac:dyDescent="0.25">
      <c r="L431" s="5">
        <v>43319</v>
      </c>
      <c r="M431">
        <f t="shared" ref="M431:M439" si="20">M424-1</f>
        <v>2</v>
      </c>
      <c r="N431">
        <v>45</v>
      </c>
    </row>
    <row r="432" spans="12:14" x14ac:dyDescent="0.25">
      <c r="L432" s="5">
        <v>43318</v>
      </c>
      <c r="M432">
        <f t="shared" si="20"/>
        <v>2</v>
      </c>
      <c r="N432">
        <v>45</v>
      </c>
    </row>
    <row r="433" spans="12:14" x14ac:dyDescent="0.25">
      <c r="L433" s="5">
        <v>43317</v>
      </c>
      <c r="M433">
        <f t="shared" si="20"/>
        <v>1</v>
      </c>
      <c r="N433">
        <v>45</v>
      </c>
    </row>
    <row r="434" spans="12:14" x14ac:dyDescent="0.25">
      <c r="L434" s="5">
        <v>43316</v>
      </c>
      <c r="M434">
        <f t="shared" si="20"/>
        <v>1</v>
      </c>
      <c r="N434">
        <v>45</v>
      </c>
    </row>
    <row r="435" spans="12:14" x14ac:dyDescent="0.25">
      <c r="L435" s="5">
        <v>43315</v>
      </c>
      <c r="M435">
        <f t="shared" si="20"/>
        <v>1</v>
      </c>
      <c r="N435">
        <v>45</v>
      </c>
    </row>
    <row r="436" spans="12:14" x14ac:dyDescent="0.25">
      <c r="L436" s="5">
        <v>43314</v>
      </c>
      <c r="M436">
        <f t="shared" si="20"/>
        <v>1</v>
      </c>
      <c r="N436">
        <v>45</v>
      </c>
    </row>
    <row r="437" spans="12:14" x14ac:dyDescent="0.25">
      <c r="L437" s="5">
        <v>43313</v>
      </c>
      <c r="M437">
        <f t="shared" si="20"/>
        <v>1</v>
      </c>
      <c r="N437">
        <v>45</v>
      </c>
    </row>
    <row r="438" spans="12:14" x14ac:dyDescent="0.25">
      <c r="L438" s="5">
        <v>43312</v>
      </c>
      <c r="M438">
        <f t="shared" si="20"/>
        <v>1</v>
      </c>
      <c r="N438">
        <v>45</v>
      </c>
    </row>
    <row r="439" spans="12:14" x14ac:dyDescent="0.25">
      <c r="L439" s="5">
        <v>43311</v>
      </c>
      <c r="M439">
        <f t="shared" si="20"/>
        <v>1</v>
      </c>
      <c r="N439">
        <v>45</v>
      </c>
    </row>
    <row r="440" spans="12:14" x14ac:dyDescent="0.25">
      <c r="L440" s="5">
        <v>43310</v>
      </c>
      <c r="M440">
        <v>16</v>
      </c>
      <c r="N440">
        <v>44</v>
      </c>
    </row>
    <row r="441" spans="12:14" x14ac:dyDescent="0.25">
      <c r="L441" s="5">
        <v>43309</v>
      </c>
      <c r="M441">
        <v>16</v>
      </c>
      <c r="N441">
        <v>44</v>
      </c>
    </row>
    <row r="442" spans="12:14" x14ac:dyDescent="0.25">
      <c r="L442" s="5">
        <v>43308</v>
      </c>
      <c r="M442">
        <v>16</v>
      </c>
      <c r="N442">
        <v>44</v>
      </c>
    </row>
    <row r="443" spans="12:14" x14ac:dyDescent="0.25">
      <c r="L443" s="5">
        <v>43307</v>
      </c>
      <c r="M443">
        <v>16</v>
      </c>
      <c r="N443">
        <v>44</v>
      </c>
    </row>
    <row r="444" spans="12:14" x14ac:dyDescent="0.25">
      <c r="L444" s="5">
        <v>43306</v>
      </c>
      <c r="M444">
        <v>16</v>
      </c>
      <c r="N444">
        <v>44</v>
      </c>
    </row>
    <row r="445" spans="12:14" x14ac:dyDescent="0.25">
      <c r="L445" s="5">
        <v>43305</v>
      </c>
      <c r="M445">
        <v>16</v>
      </c>
      <c r="N445">
        <v>44</v>
      </c>
    </row>
    <row r="446" spans="12:14" x14ac:dyDescent="0.25">
      <c r="L446" s="5">
        <v>43304</v>
      </c>
      <c r="M446">
        <v>16</v>
      </c>
      <c r="N446">
        <v>44</v>
      </c>
    </row>
    <row r="447" spans="12:14" x14ac:dyDescent="0.25">
      <c r="L447" s="5">
        <v>43303</v>
      </c>
      <c r="M447">
        <f t="shared" ref="M447:M478" si="21">M440-1</f>
        <v>15</v>
      </c>
      <c r="N447">
        <v>44</v>
      </c>
    </row>
    <row r="448" spans="12:14" x14ac:dyDescent="0.25">
      <c r="L448" s="5">
        <v>43302</v>
      </c>
      <c r="M448">
        <f t="shared" si="21"/>
        <v>15</v>
      </c>
      <c r="N448">
        <v>44</v>
      </c>
    </row>
    <row r="449" spans="12:14" x14ac:dyDescent="0.25">
      <c r="L449" s="5">
        <v>43301</v>
      </c>
      <c r="M449">
        <f t="shared" si="21"/>
        <v>15</v>
      </c>
      <c r="N449">
        <v>44</v>
      </c>
    </row>
    <row r="450" spans="12:14" x14ac:dyDescent="0.25">
      <c r="L450" s="5">
        <v>43300</v>
      </c>
      <c r="M450">
        <f t="shared" si="21"/>
        <v>15</v>
      </c>
      <c r="N450">
        <v>44</v>
      </c>
    </row>
    <row r="451" spans="12:14" x14ac:dyDescent="0.25">
      <c r="L451" s="5">
        <v>43299</v>
      </c>
      <c r="M451">
        <f t="shared" si="21"/>
        <v>15</v>
      </c>
      <c r="N451">
        <v>44</v>
      </c>
    </row>
    <row r="452" spans="12:14" x14ac:dyDescent="0.25">
      <c r="L452" s="5">
        <v>43298</v>
      </c>
      <c r="M452">
        <f t="shared" si="21"/>
        <v>15</v>
      </c>
      <c r="N452">
        <v>44</v>
      </c>
    </row>
    <row r="453" spans="12:14" x14ac:dyDescent="0.25">
      <c r="L453" s="5">
        <v>43297</v>
      </c>
      <c r="M453">
        <f t="shared" si="21"/>
        <v>15</v>
      </c>
      <c r="N453">
        <v>44</v>
      </c>
    </row>
    <row r="454" spans="12:14" x14ac:dyDescent="0.25">
      <c r="L454" s="5">
        <v>43296</v>
      </c>
      <c r="M454">
        <f t="shared" si="21"/>
        <v>14</v>
      </c>
      <c r="N454">
        <v>44</v>
      </c>
    </row>
    <row r="455" spans="12:14" x14ac:dyDescent="0.25">
      <c r="L455" s="5">
        <v>43295</v>
      </c>
      <c r="M455">
        <f t="shared" si="21"/>
        <v>14</v>
      </c>
      <c r="N455">
        <v>44</v>
      </c>
    </row>
    <row r="456" spans="12:14" x14ac:dyDescent="0.25">
      <c r="L456" s="5">
        <v>43294</v>
      </c>
      <c r="M456">
        <f t="shared" si="21"/>
        <v>14</v>
      </c>
      <c r="N456">
        <v>44</v>
      </c>
    </row>
    <row r="457" spans="12:14" x14ac:dyDescent="0.25">
      <c r="L457" s="5">
        <v>43293</v>
      </c>
      <c r="M457">
        <f t="shared" si="21"/>
        <v>14</v>
      </c>
      <c r="N457">
        <v>44</v>
      </c>
    </row>
    <row r="458" spans="12:14" x14ac:dyDescent="0.25">
      <c r="L458" s="5">
        <v>43292</v>
      </c>
      <c r="M458">
        <f t="shared" si="21"/>
        <v>14</v>
      </c>
      <c r="N458">
        <v>44</v>
      </c>
    </row>
    <row r="459" spans="12:14" x14ac:dyDescent="0.25">
      <c r="L459" s="5">
        <v>43291</v>
      </c>
      <c r="M459">
        <f t="shared" si="21"/>
        <v>14</v>
      </c>
      <c r="N459">
        <v>44</v>
      </c>
    </row>
    <row r="460" spans="12:14" x14ac:dyDescent="0.25">
      <c r="L460" s="5">
        <v>43290</v>
      </c>
      <c r="M460">
        <f t="shared" si="21"/>
        <v>14</v>
      </c>
      <c r="N460">
        <v>44</v>
      </c>
    </row>
    <row r="461" spans="12:14" x14ac:dyDescent="0.25">
      <c r="L461" s="5">
        <v>43289</v>
      </c>
      <c r="M461">
        <f t="shared" si="21"/>
        <v>13</v>
      </c>
      <c r="N461">
        <v>44</v>
      </c>
    </row>
    <row r="462" spans="12:14" x14ac:dyDescent="0.25">
      <c r="L462" s="5">
        <v>43288</v>
      </c>
      <c r="M462">
        <f t="shared" si="21"/>
        <v>13</v>
      </c>
      <c r="N462">
        <v>44</v>
      </c>
    </row>
    <row r="463" spans="12:14" x14ac:dyDescent="0.25">
      <c r="L463" s="5">
        <v>43287</v>
      </c>
      <c r="M463">
        <f t="shared" si="21"/>
        <v>13</v>
      </c>
      <c r="N463">
        <v>44</v>
      </c>
    </row>
    <row r="464" spans="12:14" x14ac:dyDescent="0.25">
      <c r="L464" s="5">
        <v>43286</v>
      </c>
      <c r="M464">
        <f t="shared" si="21"/>
        <v>13</v>
      </c>
      <c r="N464">
        <v>44</v>
      </c>
    </row>
    <row r="465" spans="12:14" x14ac:dyDescent="0.25">
      <c r="L465" s="5">
        <v>43285</v>
      </c>
      <c r="M465">
        <f t="shared" si="21"/>
        <v>13</v>
      </c>
      <c r="N465">
        <v>44</v>
      </c>
    </row>
    <row r="466" spans="12:14" x14ac:dyDescent="0.25">
      <c r="L466" s="5">
        <v>43284</v>
      </c>
      <c r="M466">
        <f t="shared" si="21"/>
        <v>13</v>
      </c>
      <c r="N466">
        <v>44</v>
      </c>
    </row>
    <row r="467" spans="12:14" x14ac:dyDescent="0.25">
      <c r="L467" s="5">
        <v>43283</v>
      </c>
      <c r="M467">
        <f t="shared" si="21"/>
        <v>13</v>
      </c>
      <c r="N467">
        <v>44</v>
      </c>
    </row>
    <row r="468" spans="12:14" x14ac:dyDescent="0.25">
      <c r="L468" s="5">
        <v>43282</v>
      </c>
      <c r="M468">
        <f t="shared" si="21"/>
        <v>12</v>
      </c>
      <c r="N468">
        <v>44</v>
      </c>
    </row>
    <row r="469" spans="12:14" x14ac:dyDescent="0.25">
      <c r="L469" s="5">
        <v>43281</v>
      </c>
      <c r="M469">
        <f t="shared" si="21"/>
        <v>12</v>
      </c>
      <c r="N469">
        <v>44</v>
      </c>
    </row>
    <row r="470" spans="12:14" x14ac:dyDescent="0.25">
      <c r="L470" s="5">
        <v>43280</v>
      </c>
      <c r="M470">
        <f t="shared" si="21"/>
        <v>12</v>
      </c>
      <c r="N470">
        <v>44</v>
      </c>
    </row>
    <row r="471" spans="12:14" x14ac:dyDescent="0.25">
      <c r="L471" s="5">
        <v>43279</v>
      </c>
      <c r="M471">
        <f t="shared" si="21"/>
        <v>12</v>
      </c>
      <c r="N471">
        <v>44</v>
      </c>
    </row>
    <row r="472" spans="12:14" x14ac:dyDescent="0.25">
      <c r="L472" s="5">
        <v>43278</v>
      </c>
      <c r="M472">
        <f t="shared" si="21"/>
        <v>12</v>
      </c>
      <c r="N472">
        <v>44</v>
      </c>
    </row>
    <row r="473" spans="12:14" x14ac:dyDescent="0.25">
      <c r="L473" s="5">
        <v>43277</v>
      </c>
      <c r="M473">
        <f t="shared" si="21"/>
        <v>12</v>
      </c>
      <c r="N473">
        <v>44</v>
      </c>
    </row>
    <row r="474" spans="12:14" x14ac:dyDescent="0.25">
      <c r="L474" s="5">
        <v>43276</v>
      </c>
      <c r="M474">
        <f t="shared" si="21"/>
        <v>12</v>
      </c>
      <c r="N474">
        <v>44</v>
      </c>
    </row>
    <row r="475" spans="12:14" x14ac:dyDescent="0.25">
      <c r="L475" s="5">
        <v>43275</v>
      </c>
      <c r="M475">
        <f t="shared" si="21"/>
        <v>11</v>
      </c>
      <c r="N475">
        <v>44</v>
      </c>
    </row>
    <row r="476" spans="12:14" x14ac:dyDescent="0.25">
      <c r="L476" s="5">
        <v>43274</v>
      </c>
      <c r="M476">
        <f t="shared" si="21"/>
        <v>11</v>
      </c>
      <c r="N476">
        <v>44</v>
      </c>
    </row>
    <row r="477" spans="12:14" x14ac:dyDescent="0.25">
      <c r="L477" s="5">
        <v>43273</v>
      </c>
      <c r="M477">
        <f t="shared" si="21"/>
        <v>11</v>
      </c>
      <c r="N477">
        <v>44</v>
      </c>
    </row>
    <row r="478" spans="12:14" x14ac:dyDescent="0.25">
      <c r="L478" s="5">
        <v>43272</v>
      </c>
      <c r="M478">
        <f t="shared" si="21"/>
        <v>11</v>
      </c>
      <c r="N478">
        <v>44</v>
      </c>
    </row>
    <row r="479" spans="12:14" x14ac:dyDescent="0.25">
      <c r="L479" s="5">
        <v>43271</v>
      </c>
      <c r="M479">
        <f t="shared" ref="M479:M510" si="22">M472-1</f>
        <v>11</v>
      </c>
      <c r="N479">
        <v>44</v>
      </c>
    </row>
    <row r="480" spans="12:14" x14ac:dyDescent="0.25">
      <c r="L480" s="5">
        <v>43270</v>
      </c>
      <c r="M480">
        <f t="shared" si="22"/>
        <v>11</v>
      </c>
      <c r="N480">
        <v>44</v>
      </c>
    </row>
    <row r="481" spans="12:14" x14ac:dyDescent="0.25">
      <c r="L481" s="5">
        <v>43269</v>
      </c>
      <c r="M481">
        <f t="shared" si="22"/>
        <v>11</v>
      </c>
      <c r="N481">
        <v>44</v>
      </c>
    </row>
    <row r="482" spans="12:14" x14ac:dyDescent="0.25">
      <c r="L482" s="5">
        <v>43268</v>
      </c>
      <c r="M482">
        <f t="shared" si="22"/>
        <v>10</v>
      </c>
      <c r="N482">
        <v>44</v>
      </c>
    </row>
    <row r="483" spans="12:14" x14ac:dyDescent="0.25">
      <c r="L483" s="5">
        <v>43267</v>
      </c>
      <c r="M483">
        <f t="shared" si="22"/>
        <v>10</v>
      </c>
      <c r="N483">
        <v>44</v>
      </c>
    </row>
    <row r="484" spans="12:14" x14ac:dyDescent="0.25">
      <c r="L484" s="5">
        <v>43266</v>
      </c>
      <c r="M484">
        <f t="shared" si="22"/>
        <v>10</v>
      </c>
      <c r="N484">
        <v>44</v>
      </c>
    </row>
    <row r="485" spans="12:14" x14ac:dyDescent="0.25">
      <c r="L485" s="5">
        <v>43265</v>
      </c>
      <c r="M485">
        <f t="shared" si="22"/>
        <v>10</v>
      </c>
      <c r="N485">
        <v>44</v>
      </c>
    </row>
    <row r="486" spans="12:14" x14ac:dyDescent="0.25">
      <c r="L486" s="5">
        <v>43264</v>
      </c>
      <c r="M486">
        <f t="shared" si="22"/>
        <v>10</v>
      </c>
      <c r="N486">
        <v>44</v>
      </c>
    </row>
    <row r="487" spans="12:14" x14ac:dyDescent="0.25">
      <c r="L487" s="5">
        <v>43263</v>
      </c>
      <c r="M487">
        <f t="shared" si="22"/>
        <v>10</v>
      </c>
      <c r="N487">
        <v>44</v>
      </c>
    </row>
    <row r="488" spans="12:14" x14ac:dyDescent="0.25">
      <c r="L488" s="5">
        <v>43262</v>
      </c>
      <c r="M488">
        <f t="shared" si="22"/>
        <v>10</v>
      </c>
      <c r="N488">
        <v>44</v>
      </c>
    </row>
    <row r="489" spans="12:14" x14ac:dyDescent="0.25">
      <c r="L489" s="5">
        <v>43261</v>
      </c>
      <c r="M489">
        <f t="shared" si="22"/>
        <v>9</v>
      </c>
      <c r="N489">
        <v>44</v>
      </c>
    </row>
    <row r="490" spans="12:14" x14ac:dyDescent="0.25">
      <c r="L490" s="5">
        <v>43260</v>
      </c>
      <c r="M490">
        <f t="shared" si="22"/>
        <v>9</v>
      </c>
      <c r="N490">
        <v>44</v>
      </c>
    </row>
    <row r="491" spans="12:14" x14ac:dyDescent="0.25">
      <c r="L491" s="5">
        <v>43259</v>
      </c>
      <c r="M491">
        <f t="shared" si="22"/>
        <v>9</v>
      </c>
      <c r="N491">
        <v>44</v>
      </c>
    </row>
    <row r="492" spans="12:14" x14ac:dyDescent="0.25">
      <c r="L492" s="5">
        <v>43258</v>
      </c>
      <c r="M492">
        <f t="shared" si="22"/>
        <v>9</v>
      </c>
      <c r="N492">
        <v>44</v>
      </c>
    </row>
    <row r="493" spans="12:14" x14ac:dyDescent="0.25">
      <c r="L493" s="5">
        <v>43257</v>
      </c>
      <c r="M493">
        <f t="shared" si="22"/>
        <v>9</v>
      </c>
      <c r="N493">
        <v>44</v>
      </c>
    </row>
    <row r="494" spans="12:14" x14ac:dyDescent="0.25">
      <c r="L494" s="5">
        <v>43256</v>
      </c>
      <c r="M494">
        <f t="shared" si="22"/>
        <v>9</v>
      </c>
      <c r="N494">
        <v>44</v>
      </c>
    </row>
    <row r="495" spans="12:14" x14ac:dyDescent="0.25">
      <c r="L495" s="5">
        <v>43255</v>
      </c>
      <c r="M495">
        <f t="shared" si="22"/>
        <v>9</v>
      </c>
      <c r="N495">
        <v>44</v>
      </c>
    </row>
    <row r="496" spans="12:14" x14ac:dyDescent="0.25">
      <c r="L496" s="5">
        <v>43254</v>
      </c>
      <c r="M496">
        <f t="shared" si="22"/>
        <v>8</v>
      </c>
      <c r="N496">
        <v>44</v>
      </c>
    </row>
    <row r="497" spans="12:14" x14ac:dyDescent="0.25">
      <c r="L497" s="5">
        <v>43253</v>
      </c>
      <c r="M497">
        <f t="shared" si="22"/>
        <v>8</v>
      </c>
      <c r="N497">
        <v>44</v>
      </c>
    </row>
    <row r="498" spans="12:14" x14ac:dyDescent="0.25">
      <c r="L498" s="5">
        <v>43252</v>
      </c>
      <c r="M498">
        <f t="shared" si="22"/>
        <v>8</v>
      </c>
      <c r="N498">
        <v>44</v>
      </c>
    </row>
    <row r="499" spans="12:14" x14ac:dyDescent="0.25">
      <c r="L499" s="5">
        <v>43251</v>
      </c>
      <c r="M499">
        <f t="shared" si="22"/>
        <v>8</v>
      </c>
      <c r="N499">
        <v>44</v>
      </c>
    </row>
    <row r="500" spans="12:14" x14ac:dyDescent="0.25">
      <c r="L500" s="5">
        <v>43250</v>
      </c>
      <c r="M500">
        <f t="shared" si="22"/>
        <v>8</v>
      </c>
      <c r="N500">
        <v>44</v>
      </c>
    </row>
    <row r="501" spans="12:14" x14ac:dyDescent="0.25">
      <c r="L501" s="5">
        <v>43249</v>
      </c>
      <c r="M501">
        <f t="shared" si="22"/>
        <v>8</v>
      </c>
      <c r="N501">
        <v>44</v>
      </c>
    </row>
    <row r="502" spans="12:14" x14ac:dyDescent="0.25">
      <c r="L502" s="5">
        <v>43248</v>
      </c>
      <c r="M502">
        <f t="shared" si="22"/>
        <v>8</v>
      </c>
      <c r="N502">
        <v>44</v>
      </c>
    </row>
    <row r="503" spans="12:14" x14ac:dyDescent="0.25">
      <c r="L503" s="5">
        <v>43247</v>
      </c>
      <c r="M503">
        <f t="shared" si="22"/>
        <v>7</v>
      </c>
      <c r="N503">
        <v>44</v>
      </c>
    </row>
    <row r="504" spans="12:14" x14ac:dyDescent="0.25">
      <c r="L504" s="5">
        <v>43246</v>
      </c>
      <c r="M504">
        <f t="shared" si="22"/>
        <v>7</v>
      </c>
      <c r="N504">
        <v>44</v>
      </c>
    </row>
    <row r="505" spans="12:14" x14ac:dyDescent="0.25">
      <c r="L505" s="5">
        <v>43245</v>
      </c>
      <c r="M505">
        <f t="shared" si="22"/>
        <v>7</v>
      </c>
      <c r="N505">
        <v>44</v>
      </c>
    </row>
    <row r="506" spans="12:14" x14ac:dyDescent="0.25">
      <c r="L506" s="5">
        <v>43244</v>
      </c>
      <c r="M506">
        <f t="shared" si="22"/>
        <v>7</v>
      </c>
      <c r="N506">
        <v>44</v>
      </c>
    </row>
    <row r="507" spans="12:14" x14ac:dyDescent="0.25">
      <c r="L507" s="5">
        <v>43243</v>
      </c>
      <c r="M507">
        <f t="shared" si="22"/>
        <v>7</v>
      </c>
      <c r="N507">
        <v>44</v>
      </c>
    </row>
    <row r="508" spans="12:14" x14ac:dyDescent="0.25">
      <c r="L508" s="5">
        <v>43242</v>
      </c>
      <c r="M508">
        <f t="shared" si="22"/>
        <v>7</v>
      </c>
      <c r="N508">
        <v>44</v>
      </c>
    </row>
    <row r="509" spans="12:14" x14ac:dyDescent="0.25">
      <c r="L509" s="5">
        <v>43241</v>
      </c>
      <c r="M509">
        <f t="shared" si="22"/>
        <v>7</v>
      </c>
      <c r="N509">
        <v>44</v>
      </c>
    </row>
    <row r="510" spans="12:14" x14ac:dyDescent="0.25">
      <c r="L510" s="5">
        <v>43240</v>
      </c>
      <c r="M510">
        <f t="shared" si="22"/>
        <v>6</v>
      </c>
      <c r="N510">
        <v>44</v>
      </c>
    </row>
    <row r="511" spans="12:14" x14ac:dyDescent="0.25">
      <c r="L511" s="5">
        <v>43239</v>
      </c>
      <c r="M511">
        <f t="shared" ref="M511:M542" si="23">M504-1</f>
        <v>6</v>
      </c>
      <c r="N511">
        <v>44</v>
      </c>
    </row>
    <row r="512" spans="12:14" x14ac:dyDescent="0.25">
      <c r="L512" s="5">
        <v>43238</v>
      </c>
      <c r="M512">
        <f t="shared" si="23"/>
        <v>6</v>
      </c>
      <c r="N512">
        <v>44</v>
      </c>
    </row>
    <row r="513" spans="12:14" x14ac:dyDescent="0.25">
      <c r="L513" s="5">
        <v>43237</v>
      </c>
      <c r="M513">
        <f t="shared" si="23"/>
        <v>6</v>
      </c>
      <c r="N513">
        <v>44</v>
      </c>
    </row>
    <row r="514" spans="12:14" x14ac:dyDescent="0.25">
      <c r="L514" s="5">
        <v>43236</v>
      </c>
      <c r="M514">
        <f t="shared" si="23"/>
        <v>6</v>
      </c>
      <c r="N514">
        <v>44</v>
      </c>
    </row>
    <row r="515" spans="12:14" x14ac:dyDescent="0.25">
      <c r="L515" s="5">
        <v>43235</v>
      </c>
      <c r="M515">
        <f t="shared" si="23"/>
        <v>6</v>
      </c>
      <c r="N515">
        <v>44</v>
      </c>
    </row>
    <row r="516" spans="12:14" x14ac:dyDescent="0.25">
      <c r="L516" s="5">
        <v>43234</v>
      </c>
      <c r="M516">
        <f t="shared" si="23"/>
        <v>6</v>
      </c>
      <c r="N516">
        <v>44</v>
      </c>
    </row>
    <row r="517" spans="12:14" x14ac:dyDescent="0.25">
      <c r="L517" s="5">
        <v>43233</v>
      </c>
      <c r="M517">
        <f t="shared" si="23"/>
        <v>5</v>
      </c>
      <c r="N517">
        <v>44</v>
      </c>
    </row>
    <row r="518" spans="12:14" x14ac:dyDescent="0.25">
      <c r="L518" s="5">
        <v>43232</v>
      </c>
      <c r="M518">
        <f t="shared" si="23"/>
        <v>5</v>
      </c>
      <c r="N518">
        <v>44</v>
      </c>
    </row>
    <row r="519" spans="12:14" x14ac:dyDescent="0.25">
      <c r="L519" s="5">
        <v>43231</v>
      </c>
      <c r="M519">
        <f t="shared" si="23"/>
        <v>5</v>
      </c>
      <c r="N519">
        <v>44</v>
      </c>
    </row>
    <row r="520" spans="12:14" x14ac:dyDescent="0.25">
      <c r="L520" s="5">
        <v>43230</v>
      </c>
      <c r="M520">
        <f t="shared" si="23"/>
        <v>5</v>
      </c>
      <c r="N520">
        <v>44</v>
      </c>
    </row>
    <row r="521" spans="12:14" x14ac:dyDescent="0.25">
      <c r="L521" s="5">
        <v>43229</v>
      </c>
      <c r="M521">
        <f t="shared" si="23"/>
        <v>5</v>
      </c>
      <c r="N521">
        <v>44</v>
      </c>
    </row>
    <row r="522" spans="12:14" x14ac:dyDescent="0.25">
      <c r="L522" s="5">
        <v>43228</v>
      </c>
      <c r="M522">
        <f t="shared" si="23"/>
        <v>5</v>
      </c>
      <c r="N522">
        <v>44</v>
      </c>
    </row>
    <row r="523" spans="12:14" x14ac:dyDescent="0.25">
      <c r="L523" s="5">
        <v>43227</v>
      </c>
      <c r="M523">
        <f t="shared" si="23"/>
        <v>5</v>
      </c>
      <c r="N523">
        <v>44</v>
      </c>
    </row>
    <row r="524" spans="12:14" x14ac:dyDescent="0.25">
      <c r="L524" s="5">
        <v>43226</v>
      </c>
      <c r="M524">
        <f t="shared" si="23"/>
        <v>4</v>
      </c>
      <c r="N524">
        <v>44</v>
      </c>
    </row>
    <row r="525" spans="12:14" x14ac:dyDescent="0.25">
      <c r="L525" s="5">
        <v>43225</v>
      </c>
      <c r="M525">
        <f t="shared" si="23"/>
        <v>4</v>
      </c>
      <c r="N525">
        <v>44</v>
      </c>
    </row>
    <row r="526" spans="12:14" x14ac:dyDescent="0.25">
      <c r="L526" s="5">
        <v>43224</v>
      </c>
      <c r="M526">
        <f t="shared" si="23"/>
        <v>4</v>
      </c>
      <c r="N526">
        <v>44</v>
      </c>
    </row>
    <row r="527" spans="12:14" x14ac:dyDescent="0.25">
      <c r="L527" s="5">
        <v>43223</v>
      </c>
      <c r="M527">
        <f t="shared" si="23"/>
        <v>4</v>
      </c>
      <c r="N527">
        <v>44</v>
      </c>
    </row>
    <row r="528" spans="12:14" x14ac:dyDescent="0.25">
      <c r="L528" s="5">
        <v>43222</v>
      </c>
      <c r="M528">
        <f t="shared" si="23"/>
        <v>4</v>
      </c>
      <c r="N528">
        <v>44</v>
      </c>
    </row>
    <row r="529" spans="12:14" x14ac:dyDescent="0.25">
      <c r="L529" s="5">
        <v>43221</v>
      </c>
      <c r="M529">
        <f t="shared" si="23"/>
        <v>4</v>
      </c>
      <c r="N529">
        <v>44</v>
      </c>
    </row>
    <row r="530" spans="12:14" x14ac:dyDescent="0.25">
      <c r="L530" s="5">
        <v>43220</v>
      </c>
      <c r="M530">
        <f t="shared" si="23"/>
        <v>4</v>
      </c>
      <c r="N530">
        <v>44</v>
      </c>
    </row>
    <row r="531" spans="12:14" x14ac:dyDescent="0.25">
      <c r="L531" s="5">
        <v>43219</v>
      </c>
      <c r="M531">
        <f t="shared" si="23"/>
        <v>3</v>
      </c>
      <c r="N531">
        <v>44</v>
      </c>
    </row>
    <row r="532" spans="12:14" x14ac:dyDescent="0.25">
      <c r="L532" s="5">
        <v>43218</v>
      </c>
      <c r="M532">
        <f t="shared" si="23"/>
        <v>3</v>
      </c>
      <c r="N532">
        <v>44</v>
      </c>
    </row>
    <row r="533" spans="12:14" x14ac:dyDescent="0.25">
      <c r="L533" s="5">
        <v>43217</v>
      </c>
      <c r="M533">
        <f t="shared" si="23"/>
        <v>3</v>
      </c>
      <c r="N533">
        <v>44</v>
      </c>
    </row>
    <row r="534" spans="12:14" x14ac:dyDescent="0.25">
      <c r="L534" s="5">
        <v>43216</v>
      </c>
      <c r="M534">
        <f t="shared" si="23"/>
        <v>3</v>
      </c>
      <c r="N534">
        <v>44</v>
      </c>
    </row>
    <row r="535" spans="12:14" x14ac:dyDescent="0.25">
      <c r="L535" s="5">
        <v>43215</v>
      </c>
      <c r="M535">
        <f t="shared" si="23"/>
        <v>3</v>
      </c>
      <c r="N535">
        <v>44</v>
      </c>
    </row>
    <row r="536" spans="12:14" x14ac:dyDescent="0.25">
      <c r="L536" s="5">
        <v>43214</v>
      </c>
      <c r="M536">
        <f t="shared" si="23"/>
        <v>3</v>
      </c>
      <c r="N536">
        <v>44</v>
      </c>
    </row>
    <row r="537" spans="12:14" x14ac:dyDescent="0.25">
      <c r="L537" s="5">
        <v>43213</v>
      </c>
      <c r="M537">
        <f t="shared" si="23"/>
        <v>3</v>
      </c>
      <c r="N537">
        <v>44</v>
      </c>
    </row>
    <row r="538" spans="12:14" x14ac:dyDescent="0.25">
      <c r="L538" s="5">
        <v>43212</v>
      </c>
      <c r="M538">
        <f t="shared" si="23"/>
        <v>2</v>
      </c>
      <c r="N538">
        <v>44</v>
      </c>
    </row>
    <row r="539" spans="12:14" x14ac:dyDescent="0.25">
      <c r="L539" s="5">
        <v>43211</v>
      </c>
      <c r="M539">
        <f t="shared" si="23"/>
        <v>2</v>
      </c>
      <c r="N539">
        <v>44</v>
      </c>
    </row>
    <row r="540" spans="12:14" x14ac:dyDescent="0.25">
      <c r="L540" s="5">
        <v>43210</v>
      </c>
      <c r="M540">
        <f t="shared" si="23"/>
        <v>2</v>
      </c>
      <c r="N540">
        <v>44</v>
      </c>
    </row>
    <row r="541" spans="12:14" x14ac:dyDescent="0.25">
      <c r="L541" s="5">
        <v>43209</v>
      </c>
      <c r="M541">
        <f t="shared" si="23"/>
        <v>2</v>
      </c>
      <c r="N541">
        <v>44</v>
      </c>
    </row>
    <row r="542" spans="12:14" x14ac:dyDescent="0.25">
      <c r="L542" s="5">
        <v>43208</v>
      </c>
      <c r="M542">
        <f t="shared" si="23"/>
        <v>2</v>
      </c>
      <c r="N542">
        <v>44</v>
      </c>
    </row>
    <row r="543" spans="12:14" x14ac:dyDescent="0.25">
      <c r="L543" s="5">
        <v>43207</v>
      </c>
      <c r="M543">
        <f t="shared" ref="M543:M551" si="24">M536-1</f>
        <v>2</v>
      </c>
      <c r="N543">
        <v>44</v>
      </c>
    </row>
    <row r="544" spans="12:14" x14ac:dyDescent="0.25">
      <c r="L544" s="5">
        <v>43206</v>
      </c>
      <c r="M544">
        <f t="shared" si="24"/>
        <v>2</v>
      </c>
      <c r="N544">
        <v>44</v>
      </c>
    </row>
    <row r="545" spans="12:14" x14ac:dyDescent="0.25">
      <c r="L545" s="5">
        <v>43205</v>
      </c>
      <c r="M545">
        <f t="shared" si="24"/>
        <v>1</v>
      </c>
      <c r="N545">
        <v>44</v>
      </c>
    </row>
    <row r="546" spans="12:14" x14ac:dyDescent="0.25">
      <c r="L546" s="5">
        <v>43204</v>
      </c>
      <c r="M546">
        <f t="shared" si="24"/>
        <v>1</v>
      </c>
      <c r="N546">
        <v>44</v>
      </c>
    </row>
    <row r="547" spans="12:14" x14ac:dyDescent="0.25">
      <c r="L547" s="5">
        <v>43203</v>
      </c>
      <c r="M547">
        <f t="shared" si="24"/>
        <v>1</v>
      </c>
      <c r="N547">
        <v>44</v>
      </c>
    </row>
    <row r="548" spans="12:14" x14ac:dyDescent="0.25">
      <c r="L548" s="5">
        <v>43202</v>
      </c>
      <c r="M548">
        <f t="shared" si="24"/>
        <v>1</v>
      </c>
      <c r="N548">
        <v>44</v>
      </c>
    </row>
    <row r="549" spans="12:14" x14ac:dyDescent="0.25">
      <c r="L549" s="5">
        <v>43201</v>
      </c>
      <c r="M549">
        <f t="shared" si="24"/>
        <v>1</v>
      </c>
      <c r="N549">
        <v>44</v>
      </c>
    </row>
    <row r="550" spans="12:14" x14ac:dyDescent="0.25">
      <c r="L550" s="5">
        <v>43200</v>
      </c>
      <c r="M550">
        <f t="shared" si="24"/>
        <v>1</v>
      </c>
      <c r="N550">
        <v>44</v>
      </c>
    </row>
    <row r="551" spans="12:14" x14ac:dyDescent="0.25">
      <c r="L551" s="5">
        <v>43199</v>
      </c>
      <c r="M551">
        <f t="shared" si="24"/>
        <v>1</v>
      </c>
      <c r="N551">
        <v>44</v>
      </c>
    </row>
    <row r="552" spans="12:14" x14ac:dyDescent="0.25">
      <c r="L552" s="5">
        <v>43198</v>
      </c>
      <c r="M552">
        <v>16</v>
      </c>
      <c r="N552">
        <v>43</v>
      </c>
    </row>
    <row r="553" spans="12:14" x14ac:dyDescent="0.25">
      <c r="L553" s="5">
        <v>43197</v>
      </c>
      <c r="M553">
        <v>16</v>
      </c>
      <c r="N553">
        <v>43</v>
      </c>
    </row>
    <row r="554" spans="12:14" x14ac:dyDescent="0.25">
      <c r="L554" s="5">
        <v>43196</v>
      </c>
      <c r="M554">
        <v>16</v>
      </c>
      <c r="N554">
        <v>43</v>
      </c>
    </row>
    <row r="555" spans="12:14" x14ac:dyDescent="0.25">
      <c r="L555" s="5">
        <v>43195</v>
      </c>
      <c r="M555">
        <v>16</v>
      </c>
      <c r="N555">
        <v>43</v>
      </c>
    </row>
    <row r="556" spans="12:14" x14ac:dyDescent="0.25">
      <c r="L556" s="5">
        <v>43194</v>
      </c>
      <c r="M556">
        <v>16</v>
      </c>
      <c r="N556">
        <v>43</v>
      </c>
    </row>
    <row r="557" spans="12:14" x14ac:dyDescent="0.25">
      <c r="L557" s="5">
        <v>43193</v>
      </c>
      <c r="M557">
        <v>16</v>
      </c>
      <c r="N557">
        <v>43</v>
      </c>
    </row>
    <row r="558" spans="12:14" x14ac:dyDescent="0.25">
      <c r="L558" s="5">
        <v>43192</v>
      </c>
      <c r="M558">
        <v>16</v>
      </c>
      <c r="N558">
        <v>43</v>
      </c>
    </row>
    <row r="559" spans="12:14" x14ac:dyDescent="0.25">
      <c r="L559" s="5">
        <v>43191</v>
      </c>
      <c r="M559">
        <f t="shared" ref="M559:M590" si="25">M552-1</f>
        <v>15</v>
      </c>
      <c r="N559">
        <v>43</v>
      </c>
    </row>
    <row r="560" spans="12:14" x14ac:dyDescent="0.25">
      <c r="L560" s="5">
        <v>43190</v>
      </c>
      <c r="M560">
        <f t="shared" si="25"/>
        <v>15</v>
      </c>
      <c r="N560">
        <v>43</v>
      </c>
    </row>
    <row r="561" spans="12:14" x14ac:dyDescent="0.25">
      <c r="L561" s="5">
        <v>43189</v>
      </c>
      <c r="M561">
        <f t="shared" si="25"/>
        <v>15</v>
      </c>
      <c r="N561">
        <v>43</v>
      </c>
    </row>
    <row r="562" spans="12:14" x14ac:dyDescent="0.25">
      <c r="L562" s="5">
        <v>43188</v>
      </c>
      <c r="M562">
        <f t="shared" si="25"/>
        <v>15</v>
      </c>
      <c r="N562">
        <v>43</v>
      </c>
    </row>
    <row r="563" spans="12:14" x14ac:dyDescent="0.25">
      <c r="L563" s="5">
        <v>43187</v>
      </c>
      <c r="M563">
        <f t="shared" si="25"/>
        <v>15</v>
      </c>
      <c r="N563">
        <v>43</v>
      </c>
    </row>
    <row r="564" spans="12:14" x14ac:dyDescent="0.25">
      <c r="L564" s="5">
        <v>43186</v>
      </c>
      <c r="M564">
        <f t="shared" si="25"/>
        <v>15</v>
      </c>
      <c r="N564">
        <v>43</v>
      </c>
    </row>
    <row r="565" spans="12:14" x14ac:dyDescent="0.25">
      <c r="L565" s="5">
        <v>43185</v>
      </c>
      <c r="M565">
        <f t="shared" si="25"/>
        <v>15</v>
      </c>
      <c r="N565">
        <v>43</v>
      </c>
    </row>
    <row r="566" spans="12:14" x14ac:dyDescent="0.25">
      <c r="L566" s="5">
        <v>43184</v>
      </c>
      <c r="M566">
        <f t="shared" si="25"/>
        <v>14</v>
      </c>
      <c r="N566">
        <v>43</v>
      </c>
    </row>
    <row r="567" spans="12:14" x14ac:dyDescent="0.25">
      <c r="L567" s="5">
        <v>43183</v>
      </c>
      <c r="M567">
        <f t="shared" si="25"/>
        <v>14</v>
      </c>
      <c r="N567">
        <v>43</v>
      </c>
    </row>
    <row r="568" spans="12:14" x14ac:dyDescent="0.25">
      <c r="L568" s="5">
        <v>43182</v>
      </c>
      <c r="M568">
        <f t="shared" si="25"/>
        <v>14</v>
      </c>
      <c r="N568">
        <v>43</v>
      </c>
    </row>
    <row r="569" spans="12:14" x14ac:dyDescent="0.25">
      <c r="L569" s="5">
        <v>43181</v>
      </c>
      <c r="M569">
        <f t="shared" si="25"/>
        <v>14</v>
      </c>
      <c r="N569">
        <v>43</v>
      </c>
    </row>
    <row r="570" spans="12:14" x14ac:dyDescent="0.25">
      <c r="L570" s="5">
        <v>43180</v>
      </c>
      <c r="M570">
        <f t="shared" si="25"/>
        <v>14</v>
      </c>
      <c r="N570">
        <v>43</v>
      </c>
    </row>
    <row r="571" spans="12:14" x14ac:dyDescent="0.25">
      <c r="L571" s="5">
        <v>43179</v>
      </c>
      <c r="M571">
        <f t="shared" si="25"/>
        <v>14</v>
      </c>
      <c r="N571">
        <v>43</v>
      </c>
    </row>
    <row r="572" spans="12:14" x14ac:dyDescent="0.25">
      <c r="L572" s="5">
        <v>43178</v>
      </c>
      <c r="M572">
        <f t="shared" si="25"/>
        <v>14</v>
      </c>
      <c r="N572">
        <v>43</v>
      </c>
    </row>
    <row r="573" spans="12:14" x14ac:dyDescent="0.25">
      <c r="L573" s="5">
        <v>43177</v>
      </c>
      <c r="M573">
        <f t="shared" si="25"/>
        <v>13</v>
      </c>
      <c r="N573">
        <v>43</v>
      </c>
    </row>
    <row r="574" spans="12:14" x14ac:dyDescent="0.25">
      <c r="L574" s="5">
        <v>43176</v>
      </c>
      <c r="M574">
        <f t="shared" si="25"/>
        <v>13</v>
      </c>
      <c r="N574">
        <v>43</v>
      </c>
    </row>
    <row r="575" spans="12:14" x14ac:dyDescent="0.25">
      <c r="L575" s="5">
        <v>43175</v>
      </c>
      <c r="M575">
        <f t="shared" si="25"/>
        <v>13</v>
      </c>
      <c r="N575">
        <v>43</v>
      </c>
    </row>
    <row r="576" spans="12:14" x14ac:dyDescent="0.25">
      <c r="L576" s="5">
        <v>43174</v>
      </c>
      <c r="M576">
        <f t="shared" si="25"/>
        <v>13</v>
      </c>
      <c r="N576">
        <v>43</v>
      </c>
    </row>
    <row r="577" spans="12:14" x14ac:dyDescent="0.25">
      <c r="L577" s="5">
        <v>43173</v>
      </c>
      <c r="M577">
        <f t="shared" si="25"/>
        <v>13</v>
      </c>
      <c r="N577">
        <v>43</v>
      </c>
    </row>
    <row r="578" spans="12:14" x14ac:dyDescent="0.25">
      <c r="L578" s="5">
        <v>43172</v>
      </c>
      <c r="M578">
        <f t="shared" si="25"/>
        <v>13</v>
      </c>
      <c r="N578">
        <v>43</v>
      </c>
    </row>
    <row r="579" spans="12:14" x14ac:dyDescent="0.25">
      <c r="L579" s="5">
        <v>43171</v>
      </c>
      <c r="M579">
        <f t="shared" si="25"/>
        <v>13</v>
      </c>
      <c r="N579">
        <v>43</v>
      </c>
    </row>
    <row r="580" spans="12:14" x14ac:dyDescent="0.25">
      <c r="L580" s="5">
        <v>43170</v>
      </c>
      <c r="M580">
        <f t="shared" si="25"/>
        <v>12</v>
      </c>
      <c r="N580">
        <v>43</v>
      </c>
    </row>
    <row r="581" spans="12:14" x14ac:dyDescent="0.25">
      <c r="L581" s="5">
        <v>43169</v>
      </c>
      <c r="M581">
        <f t="shared" si="25"/>
        <v>12</v>
      </c>
      <c r="N581">
        <v>43</v>
      </c>
    </row>
    <row r="582" spans="12:14" x14ac:dyDescent="0.25">
      <c r="L582" s="5">
        <v>43168</v>
      </c>
      <c r="M582">
        <f t="shared" si="25"/>
        <v>12</v>
      </c>
      <c r="N582">
        <v>43</v>
      </c>
    </row>
    <row r="583" spans="12:14" x14ac:dyDescent="0.25">
      <c r="L583" s="5">
        <v>43167</v>
      </c>
      <c r="M583">
        <f t="shared" si="25"/>
        <v>12</v>
      </c>
      <c r="N583">
        <v>43</v>
      </c>
    </row>
    <row r="584" spans="12:14" x14ac:dyDescent="0.25">
      <c r="L584" s="5">
        <v>43166</v>
      </c>
      <c r="M584">
        <f t="shared" si="25"/>
        <v>12</v>
      </c>
      <c r="N584">
        <v>43</v>
      </c>
    </row>
    <row r="585" spans="12:14" x14ac:dyDescent="0.25">
      <c r="L585" s="5">
        <v>43165</v>
      </c>
      <c r="M585">
        <f t="shared" si="25"/>
        <v>12</v>
      </c>
      <c r="N585">
        <v>43</v>
      </c>
    </row>
    <row r="586" spans="12:14" x14ac:dyDescent="0.25">
      <c r="L586" s="5">
        <v>43164</v>
      </c>
      <c r="M586">
        <f t="shared" si="25"/>
        <v>12</v>
      </c>
      <c r="N586">
        <v>43</v>
      </c>
    </row>
    <row r="587" spans="12:14" x14ac:dyDescent="0.25">
      <c r="L587" s="5">
        <v>43163</v>
      </c>
      <c r="M587">
        <f t="shared" si="25"/>
        <v>11</v>
      </c>
      <c r="N587">
        <v>43</v>
      </c>
    </row>
    <row r="588" spans="12:14" x14ac:dyDescent="0.25">
      <c r="L588" s="5">
        <v>43162</v>
      </c>
      <c r="M588">
        <f t="shared" si="25"/>
        <v>11</v>
      </c>
      <c r="N588">
        <v>43</v>
      </c>
    </row>
    <row r="589" spans="12:14" x14ac:dyDescent="0.25">
      <c r="L589" s="5">
        <v>43161</v>
      </c>
      <c r="M589">
        <f t="shared" si="25"/>
        <v>11</v>
      </c>
      <c r="N589">
        <v>43</v>
      </c>
    </row>
    <row r="590" spans="12:14" x14ac:dyDescent="0.25">
      <c r="L590" s="5">
        <v>43160</v>
      </c>
      <c r="M590">
        <f t="shared" si="25"/>
        <v>11</v>
      </c>
      <c r="N590">
        <v>43</v>
      </c>
    </row>
    <row r="591" spans="12:14" x14ac:dyDescent="0.25">
      <c r="L591" s="5">
        <v>43159</v>
      </c>
      <c r="M591">
        <f t="shared" ref="M591:M622" si="26">M584-1</f>
        <v>11</v>
      </c>
      <c r="N591">
        <v>43</v>
      </c>
    </row>
    <row r="592" spans="12:14" x14ac:dyDescent="0.25">
      <c r="L592" s="5">
        <v>43158</v>
      </c>
      <c r="M592">
        <f t="shared" si="26"/>
        <v>11</v>
      </c>
      <c r="N592">
        <v>43</v>
      </c>
    </row>
    <row r="593" spans="12:14" x14ac:dyDescent="0.25">
      <c r="L593" s="5">
        <v>43157</v>
      </c>
      <c r="M593">
        <f t="shared" si="26"/>
        <v>11</v>
      </c>
      <c r="N593">
        <v>43</v>
      </c>
    </row>
    <row r="594" spans="12:14" x14ac:dyDescent="0.25">
      <c r="L594" s="5">
        <v>43156</v>
      </c>
      <c r="M594">
        <f t="shared" si="26"/>
        <v>10</v>
      </c>
      <c r="N594">
        <v>43</v>
      </c>
    </row>
    <row r="595" spans="12:14" x14ac:dyDescent="0.25">
      <c r="L595" s="5">
        <v>43155</v>
      </c>
      <c r="M595">
        <f t="shared" si="26"/>
        <v>10</v>
      </c>
      <c r="N595">
        <v>43</v>
      </c>
    </row>
    <row r="596" spans="12:14" x14ac:dyDescent="0.25">
      <c r="L596" s="5">
        <v>43154</v>
      </c>
      <c r="M596">
        <f t="shared" si="26"/>
        <v>10</v>
      </c>
      <c r="N596">
        <v>43</v>
      </c>
    </row>
    <row r="597" spans="12:14" x14ac:dyDescent="0.25">
      <c r="L597" s="5">
        <v>43153</v>
      </c>
      <c r="M597">
        <f t="shared" si="26"/>
        <v>10</v>
      </c>
      <c r="N597">
        <v>43</v>
      </c>
    </row>
    <row r="598" spans="12:14" x14ac:dyDescent="0.25">
      <c r="L598" s="5">
        <v>43152</v>
      </c>
      <c r="M598">
        <f t="shared" si="26"/>
        <v>10</v>
      </c>
      <c r="N598">
        <v>43</v>
      </c>
    </row>
    <row r="599" spans="12:14" x14ac:dyDescent="0.25">
      <c r="L599" s="5">
        <v>43151</v>
      </c>
      <c r="M599">
        <f t="shared" si="26"/>
        <v>10</v>
      </c>
      <c r="N599">
        <v>43</v>
      </c>
    </row>
    <row r="600" spans="12:14" x14ac:dyDescent="0.25">
      <c r="L600" s="5">
        <v>43150</v>
      </c>
      <c r="M600">
        <f t="shared" si="26"/>
        <v>10</v>
      </c>
      <c r="N600">
        <v>43</v>
      </c>
    </row>
    <row r="601" spans="12:14" x14ac:dyDescent="0.25">
      <c r="L601" s="5">
        <v>43149</v>
      </c>
      <c r="M601">
        <f t="shared" si="26"/>
        <v>9</v>
      </c>
      <c r="N601">
        <v>43</v>
      </c>
    </row>
    <row r="602" spans="12:14" x14ac:dyDescent="0.25">
      <c r="L602" s="5">
        <v>43148</v>
      </c>
      <c r="M602">
        <f t="shared" si="26"/>
        <v>9</v>
      </c>
      <c r="N602">
        <v>43</v>
      </c>
    </row>
    <row r="603" spans="12:14" x14ac:dyDescent="0.25">
      <c r="L603" s="5">
        <v>43147</v>
      </c>
      <c r="M603">
        <f t="shared" si="26"/>
        <v>9</v>
      </c>
      <c r="N603">
        <v>43</v>
      </c>
    </row>
    <row r="604" spans="12:14" x14ac:dyDescent="0.25">
      <c r="L604" s="5">
        <v>43146</v>
      </c>
      <c r="M604">
        <f t="shared" si="26"/>
        <v>9</v>
      </c>
      <c r="N604">
        <v>43</v>
      </c>
    </row>
    <row r="605" spans="12:14" x14ac:dyDescent="0.25">
      <c r="L605" s="5">
        <v>43145</v>
      </c>
      <c r="M605">
        <f t="shared" si="26"/>
        <v>9</v>
      </c>
      <c r="N605">
        <v>43</v>
      </c>
    </row>
    <row r="606" spans="12:14" x14ac:dyDescent="0.25">
      <c r="L606" s="5">
        <v>43144</v>
      </c>
      <c r="M606">
        <f t="shared" si="26"/>
        <v>9</v>
      </c>
      <c r="N606">
        <v>43</v>
      </c>
    </row>
    <row r="607" spans="12:14" x14ac:dyDescent="0.25">
      <c r="L607" s="5">
        <v>43143</v>
      </c>
      <c r="M607">
        <f t="shared" si="26"/>
        <v>9</v>
      </c>
      <c r="N607">
        <v>43</v>
      </c>
    </row>
    <row r="608" spans="12:14" x14ac:dyDescent="0.25">
      <c r="L608" s="5">
        <v>43142</v>
      </c>
      <c r="M608">
        <f t="shared" si="26"/>
        <v>8</v>
      </c>
      <c r="N608">
        <v>43</v>
      </c>
    </row>
    <row r="609" spans="12:14" x14ac:dyDescent="0.25">
      <c r="L609" s="5">
        <v>43141</v>
      </c>
      <c r="M609">
        <f t="shared" si="26"/>
        <v>8</v>
      </c>
      <c r="N609">
        <v>43</v>
      </c>
    </row>
    <row r="610" spans="12:14" x14ac:dyDescent="0.25">
      <c r="L610" s="5">
        <v>43140</v>
      </c>
      <c r="M610">
        <f t="shared" si="26"/>
        <v>8</v>
      </c>
      <c r="N610">
        <v>43</v>
      </c>
    </row>
    <row r="611" spans="12:14" x14ac:dyDescent="0.25">
      <c r="L611" s="5">
        <v>43139</v>
      </c>
      <c r="M611">
        <f t="shared" si="26"/>
        <v>8</v>
      </c>
      <c r="N611">
        <v>43</v>
      </c>
    </row>
    <row r="612" spans="12:14" x14ac:dyDescent="0.25">
      <c r="L612" s="5">
        <v>43138</v>
      </c>
      <c r="M612">
        <f t="shared" si="26"/>
        <v>8</v>
      </c>
      <c r="N612">
        <v>43</v>
      </c>
    </row>
    <row r="613" spans="12:14" x14ac:dyDescent="0.25">
      <c r="L613" s="5">
        <v>43137</v>
      </c>
      <c r="M613">
        <f t="shared" si="26"/>
        <v>8</v>
      </c>
      <c r="N613">
        <v>43</v>
      </c>
    </row>
    <row r="614" spans="12:14" x14ac:dyDescent="0.25">
      <c r="L614" s="5">
        <v>43136</v>
      </c>
      <c r="M614">
        <f t="shared" si="26"/>
        <v>8</v>
      </c>
      <c r="N614">
        <v>43</v>
      </c>
    </row>
    <row r="615" spans="12:14" x14ac:dyDescent="0.25">
      <c r="L615" s="5">
        <v>43135</v>
      </c>
      <c r="M615">
        <f t="shared" si="26"/>
        <v>7</v>
      </c>
      <c r="N615">
        <v>43</v>
      </c>
    </row>
    <row r="616" spans="12:14" x14ac:dyDescent="0.25">
      <c r="L616" s="5">
        <v>43134</v>
      </c>
      <c r="M616">
        <f t="shared" si="26"/>
        <v>7</v>
      </c>
      <c r="N616">
        <v>43</v>
      </c>
    </row>
    <row r="617" spans="12:14" x14ac:dyDescent="0.25">
      <c r="L617" s="5">
        <v>43133</v>
      </c>
      <c r="M617">
        <f t="shared" si="26"/>
        <v>7</v>
      </c>
      <c r="N617">
        <v>43</v>
      </c>
    </row>
    <row r="618" spans="12:14" x14ac:dyDescent="0.25">
      <c r="L618" s="5">
        <v>43132</v>
      </c>
      <c r="M618">
        <f t="shared" si="26"/>
        <v>7</v>
      </c>
      <c r="N618">
        <v>43</v>
      </c>
    </row>
    <row r="619" spans="12:14" x14ac:dyDescent="0.25">
      <c r="L619" s="5">
        <v>43131</v>
      </c>
      <c r="M619">
        <f t="shared" si="26"/>
        <v>7</v>
      </c>
      <c r="N619">
        <v>43</v>
      </c>
    </row>
    <row r="620" spans="12:14" x14ac:dyDescent="0.25">
      <c r="L620" s="5">
        <v>43130</v>
      </c>
      <c r="M620">
        <f t="shared" si="26"/>
        <v>7</v>
      </c>
      <c r="N620">
        <v>43</v>
      </c>
    </row>
    <row r="621" spans="12:14" x14ac:dyDescent="0.25">
      <c r="L621" s="5">
        <v>43129</v>
      </c>
      <c r="M621">
        <f t="shared" si="26"/>
        <v>7</v>
      </c>
      <c r="N621">
        <v>43</v>
      </c>
    </row>
    <row r="622" spans="12:14" x14ac:dyDescent="0.25">
      <c r="L622" s="5">
        <v>43128</v>
      </c>
      <c r="M622">
        <f t="shared" si="26"/>
        <v>6</v>
      </c>
      <c r="N622">
        <v>43</v>
      </c>
    </row>
    <row r="623" spans="12:14" x14ac:dyDescent="0.25">
      <c r="L623" s="5">
        <v>43127</v>
      </c>
      <c r="M623">
        <f t="shared" ref="M623:M654" si="27">M616-1</f>
        <v>6</v>
      </c>
      <c r="N623">
        <v>43</v>
      </c>
    </row>
    <row r="624" spans="12:14" x14ac:dyDescent="0.25">
      <c r="L624" s="5">
        <v>43126</v>
      </c>
      <c r="M624">
        <f t="shared" si="27"/>
        <v>6</v>
      </c>
      <c r="N624">
        <v>43</v>
      </c>
    </row>
    <row r="625" spans="12:14" x14ac:dyDescent="0.25">
      <c r="L625" s="5">
        <v>43125</v>
      </c>
      <c r="M625">
        <f t="shared" si="27"/>
        <v>6</v>
      </c>
      <c r="N625">
        <v>43</v>
      </c>
    </row>
    <row r="626" spans="12:14" x14ac:dyDescent="0.25">
      <c r="L626" s="5">
        <v>43124</v>
      </c>
      <c r="M626">
        <f t="shared" si="27"/>
        <v>6</v>
      </c>
      <c r="N626">
        <v>43</v>
      </c>
    </row>
    <row r="627" spans="12:14" x14ac:dyDescent="0.25">
      <c r="L627" s="5">
        <v>43123</v>
      </c>
      <c r="M627">
        <f t="shared" si="27"/>
        <v>6</v>
      </c>
      <c r="N627">
        <v>43</v>
      </c>
    </row>
    <row r="628" spans="12:14" x14ac:dyDescent="0.25">
      <c r="L628" s="5">
        <v>43122</v>
      </c>
      <c r="M628">
        <f t="shared" si="27"/>
        <v>6</v>
      </c>
      <c r="N628">
        <v>43</v>
      </c>
    </row>
    <row r="629" spans="12:14" x14ac:dyDescent="0.25">
      <c r="L629" s="5">
        <v>43121</v>
      </c>
      <c r="M629">
        <f t="shared" si="27"/>
        <v>5</v>
      </c>
      <c r="N629">
        <v>43</v>
      </c>
    </row>
    <row r="630" spans="12:14" x14ac:dyDescent="0.25">
      <c r="L630" s="5">
        <v>43120</v>
      </c>
      <c r="M630">
        <f t="shared" si="27"/>
        <v>5</v>
      </c>
      <c r="N630">
        <v>43</v>
      </c>
    </row>
    <row r="631" spans="12:14" x14ac:dyDescent="0.25">
      <c r="L631" s="5">
        <v>43119</v>
      </c>
      <c r="M631">
        <f t="shared" si="27"/>
        <v>5</v>
      </c>
      <c r="N631">
        <v>43</v>
      </c>
    </row>
    <row r="632" spans="12:14" x14ac:dyDescent="0.25">
      <c r="L632" s="5">
        <v>43118</v>
      </c>
      <c r="M632">
        <f t="shared" si="27"/>
        <v>5</v>
      </c>
      <c r="N632">
        <v>43</v>
      </c>
    </row>
    <row r="633" spans="12:14" x14ac:dyDescent="0.25">
      <c r="L633" s="5">
        <v>43117</v>
      </c>
      <c r="M633">
        <f t="shared" si="27"/>
        <v>5</v>
      </c>
      <c r="N633">
        <v>43</v>
      </c>
    </row>
    <row r="634" spans="12:14" x14ac:dyDescent="0.25">
      <c r="L634" s="5">
        <v>43116</v>
      </c>
      <c r="M634">
        <f t="shared" si="27"/>
        <v>5</v>
      </c>
      <c r="N634">
        <v>43</v>
      </c>
    </row>
    <row r="635" spans="12:14" x14ac:dyDescent="0.25">
      <c r="L635" s="5">
        <v>43115</v>
      </c>
      <c r="M635">
        <f t="shared" si="27"/>
        <v>5</v>
      </c>
      <c r="N635">
        <v>43</v>
      </c>
    </row>
    <row r="636" spans="12:14" x14ac:dyDescent="0.25">
      <c r="L636" s="5">
        <v>43114</v>
      </c>
      <c r="M636">
        <f t="shared" si="27"/>
        <v>4</v>
      </c>
      <c r="N636">
        <v>43</v>
      </c>
    </row>
    <row r="637" spans="12:14" x14ac:dyDescent="0.25">
      <c r="L637" s="5">
        <v>43113</v>
      </c>
      <c r="M637">
        <f t="shared" si="27"/>
        <v>4</v>
      </c>
      <c r="N637">
        <v>43</v>
      </c>
    </row>
    <row r="638" spans="12:14" x14ac:dyDescent="0.25">
      <c r="L638" s="5">
        <v>43112</v>
      </c>
      <c r="M638">
        <f t="shared" si="27"/>
        <v>4</v>
      </c>
      <c r="N638">
        <v>43</v>
      </c>
    </row>
    <row r="639" spans="12:14" x14ac:dyDescent="0.25">
      <c r="L639" s="5">
        <v>43111</v>
      </c>
      <c r="M639">
        <f t="shared" si="27"/>
        <v>4</v>
      </c>
      <c r="N639">
        <v>43</v>
      </c>
    </row>
    <row r="640" spans="12:14" x14ac:dyDescent="0.25">
      <c r="L640" s="5">
        <v>43110</v>
      </c>
      <c r="M640">
        <f t="shared" si="27"/>
        <v>4</v>
      </c>
      <c r="N640">
        <v>43</v>
      </c>
    </row>
    <row r="641" spans="12:14" x14ac:dyDescent="0.25">
      <c r="L641" s="5">
        <v>43109</v>
      </c>
      <c r="M641">
        <f t="shared" si="27"/>
        <v>4</v>
      </c>
      <c r="N641">
        <v>43</v>
      </c>
    </row>
    <row r="642" spans="12:14" x14ac:dyDescent="0.25">
      <c r="L642" s="5">
        <v>43108</v>
      </c>
      <c r="M642">
        <f t="shared" si="27"/>
        <v>4</v>
      </c>
      <c r="N642">
        <v>43</v>
      </c>
    </row>
    <row r="643" spans="12:14" x14ac:dyDescent="0.25">
      <c r="L643" s="5">
        <v>43107</v>
      </c>
      <c r="M643">
        <f t="shared" si="27"/>
        <v>3</v>
      </c>
      <c r="N643">
        <v>43</v>
      </c>
    </row>
    <row r="644" spans="12:14" x14ac:dyDescent="0.25">
      <c r="L644" s="5">
        <v>43106</v>
      </c>
      <c r="M644">
        <f t="shared" si="27"/>
        <v>3</v>
      </c>
      <c r="N644">
        <v>43</v>
      </c>
    </row>
    <row r="645" spans="12:14" x14ac:dyDescent="0.25">
      <c r="L645" s="5">
        <v>43105</v>
      </c>
      <c r="M645">
        <f t="shared" si="27"/>
        <v>3</v>
      </c>
      <c r="N645">
        <v>43</v>
      </c>
    </row>
    <row r="646" spans="12:14" x14ac:dyDescent="0.25">
      <c r="L646" s="5">
        <v>43104</v>
      </c>
      <c r="M646">
        <f t="shared" si="27"/>
        <v>3</v>
      </c>
      <c r="N646">
        <v>43</v>
      </c>
    </row>
    <row r="647" spans="12:14" x14ac:dyDescent="0.25">
      <c r="L647" s="5">
        <v>43103</v>
      </c>
      <c r="M647">
        <f t="shared" si="27"/>
        <v>3</v>
      </c>
      <c r="N647">
        <v>43</v>
      </c>
    </row>
    <row r="648" spans="12:14" x14ac:dyDescent="0.25">
      <c r="L648" s="5">
        <v>43102</v>
      </c>
      <c r="M648">
        <f t="shared" si="27"/>
        <v>3</v>
      </c>
      <c r="N648">
        <v>43</v>
      </c>
    </row>
    <row r="649" spans="12:14" x14ac:dyDescent="0.25">
      <c r="L649" s="5">
        <v>43101</v>
      </c>
      <c r="M649">
        <f t="shared" si="27"/>
        <v>3</v>
      </c>
      <c r="N649">
        <v>43</v>
      </c>
    </row>
    <row r="650" spans="12:14" x14ac:dyDescent="0.25">
      <c r="L650" s="5">
        <v>43100</v>
      </c>
      <c r="M650">
        <f t="shared" si="27"/>
        <v>2</v>
      </c>
      <c r="N650">
        <v>43</v>
      </c>
    </row>
    <row r="651" spans="12:14" x14ac:dyDescent="0.25">
      <c r="L651" s="5">
        <v>43099</v>
      </c>
      <c r="M651">
        <f t="shared" si="27"/>
        <v>2</v>
      </c>
      <c r="N651">
        <v>43</v>
      </c>
    </row>
    <row r="652" spans="12:14" x14ac:dyDescent="0.25">
      <c r="L652" s="5">
        <v>43098</v>
      </c>
      <c r="M652">
        <f t="shared" si="27"/>
        <v>2</v>
      </c>
      <c r="N652">
        <v>43</v>
      </c>
    </row>
    <row r="653" spans="12:14" x14ac:dyDescent="0.25">
      <c r="L653" s="5">
        <v>43097</v>
      </c>
      <c r="M653">
        <f t="shared" si="27"/>
        <v>2</v>
      </c>
      <c r="N653">
        <v>43</v>
      </c>
    </row>
    <row r="654" spans="12:14" x14ac:dyDescent="0.25">
      <c r="L654" s="5">
        <v>43096</v>
      </c>
      <c r="M654">
        <f t="shared" si="27"/>
        <v>2</v>
      </c>
      <c r="N654">
        <v>43</v>
      </c>
    </row>
    <row r="655" spans="12:14" x14ac:dyDescent="0.25">
      <c r="L655" s="5">
        <v>43095</v>
      </c>
      <c r="M655">
        <f t="shared" ref="M655:M663" si="28">M648-1</f>
        <v>2</v>
      </c>
      <c r="N655">
        <v>43</v>
      </c>
    </row>
    <row r="656" spans="12:14" x14ac:dyDescent="0.25">
      <c r="L656" s="5">
        <v>43094</v>
      </c>
      <c r="M656">
        <f t="shared" si="28"/>
        <v>2</v>
      </c>
      <c r="N656">
        <v>43</v>
      </c>
    </row>
    <row r="657" spans="12:14" x14ac:dyDescent="0.25">
      <c r="L657" s="5">
        <v>43093</v>
      </c>
      <c r="M657">
        <f t="shared" si="28"/>
        <v>1</v>
      </c>
      <c r="N657">
        <v>43</v>
      </c>
    </row>
    <row r="658" spans="12:14" x14ac:dyDescent="0.25">
      <c r="L658" s="5">
        <v>43092</v>
      </c>
      <c r="M658">
        <f t="shared" si="28"/>
        <v>1</v>
      </c>
      <c r="N658">
        <v>43</v>
      </c>
    </row>
    <row r="659" spans="12:14" x14ac:dyDescent="0.25">
      <c r="L659" s="5">
        <v>43091</v>
      </c>
      <c r="M659">
        <f t="shared" si="28"/>
        <v>1</v>
      </c>
      <c r="N659">
        <v>43</v>
      </c>
    </row>
    <row r="660" spans="12:14" x14ac:dyDescent="0.25">
      <c r="L660" s="5">
        <v>43090</v>
      </c>
      <c r="M660">
        <f t="shared" si="28"/>
        <v>1</v>
      </c>
      <c r="N660">
        <v>43</v>
      </c>
    </row>
    <row r="661" spans="12:14" x14ac:dyDescent="0.25">
      <c r="L661" s="5">
        <v>43089</v>
      </c>
      <c r="M661">
        <f t="shared" si="28"/>
        <v>1</v>
      </c>
      <c r="N661">
        <v>43</v>
      </c>
    </row>
    <row r="662" spans="12:14" x14ac:dyDescent="0.25">
      <c r="L662" s="5">
        <v>43088</v>
      </c>
      <c r="M662">
        <f t="shared" si="28"/>
        <v>1</v>
      </c>
      <c r="N662">
        <v>43</v>
      </c>
    </row>
    <row r="663" spans="12:14" x14ac:dyDescent="0.25">
      <c r="L663" s="5">
        <v>43087</v>
      </c>
      <c r="M663">
        <f t="shared" si="28"/>
        <v>1</v>
      </c>
      <c r="N663">
        <v>43</v>
      </c>
    </row>
    <row r="664" spans="12:14" x14ac:dyDescent="0.25">
      <c r="L664" s="5">
        <v>43086</v>
      </c>
      <c r="M664">
        <v>16</v>
      </c>
      <c r="N664">
        <v>42</v>
      </c>
    </row>
    <row r="665" spans="12:14" x14ac:dyDescent="0.25">
      <c r="L665" s="5">
        <v>43085</v>
      </c>
      <c r="M665">
        <v>16</v>
      </c>
      <c r="N665">
        <v>42</v>
      </c>
    </row>
    <row r="666" spans="12:14" x14ac:dyDescent="0.25">
      <c r="L666" s="5">
        <v>43084</v>
      </c>
      <c r="M666">
        <v>16</v>
      </c>
      <c r="N666">
        <v>42</v>
      </c>
    </row>
    <row r="667" spans="12:14" x14ac:dyDescent="0.25">
      <c r="L667" s="5">
        <v>43083</v>
      </c>
      <c r="M667">
        <v>16</v>
      </c>
      <c r="N667">
        <v>42</v>
      </c>
    </row>
    <row r="668" spans="12:14" x14ac:dyDescent="0.25">
      <c r="L668" s="5">
        <v>43082</v>
      </c>
      <c r="M668">
        <v>16</v>
      </c>
      <c r="N668">
        <v>42</v>
      </c>
    </row>
    <row r="669" spans="12:14" x14ac:dyDescent="0.25">
      <c r="L669" s="5">
        <v>43081</v>
      </c>
      <c r="M669">
        <v>16</v>
      </c>
      <c r="N669">
        <v>42</v>
      </c>
    </row>
    <row r="670" spans="12:14" x14ac:dyDescent="0.25">
      <c r="L670" s="5">
        <v>43080</v>
      </c>
      <c r="M670">
        <v>16</v>
      </c>
      <c r="N670">
        <v>42</v>
      </c>
    </row>
    <row r="671" spans="12:14" x14ac:dyDescent="0.25">
      <c r="L671" s="5">
        <v>43079</v>
      </c>
      <c r="M671">
        <f t="shared" ref="M671:M702" si="29">M664-1</f>
        <v>15</v>
      </c>
      <c r="N671">
        <v>42</v>
      </c>
    </row>
    <row r="672" spans="12:14" x14ac:dyDescent="0.25">
      <c r="L672" s="5">
        <v>43078</v>
      </c>
      <c r="M672">
        <f t="shared" si="29"/>
        <v>15</v>
      </c>
      <c r="N672">
        <v>42</v>
      </c>
    </row>
    <row r="673" spans="12:14" x14ac:dyDescent="0.25">
      <c r="L673" s="5">
        <v>43077</v>
      </c>
      <c r="M673">
        <f t="shared" si="29"/>
        <v>15</v>
      </c>
      <c r="N673">
        <v>42</v>
      </c>
    </row>
    <row r="674" spans="12:14" x14ac:dyDescent="0.25">
      <c r="L674" s="5">
        <v>43076</v>
      </c>
      <c r="M674">
        <f t="shared" si="29"/>
        <v>15</v>
      </c>
      <c r="N674">
        <v>42</v>
      </c>
    </row>
    <row r="675" spans="12:14" x14ac:dyDescent="0.25">
      <c r="L675" s="5">
        <v>43075</v>
      </c>
      <c r="M675">
        <f t="shared" si="29"/>
        <v>15</v>
      </c>
      <c r="N675">
        <v>42</v>
      </c>
    </row>
    <row r="676" spans="12:14" x14ac:dyDescent="0.25">
      <c r="L676" s="5">
        <v>43074</v>
      </c>
      <c r="M676">
        <f t="shared" si="29"/>
        <v>15</v>
      </c>
      <c r="N676">
        <v>42</v>
      </c>
    </row>
    <row r="677" spans="12:14" x14ac:dyDescent="0.25">
      <c r="L677" s="5">
        <v>43073</v>
      </c>
      <c r="M677">
        <f t="shared" si="29"/>
        <v>15</v>
      </c>
      <c r="N677">
        <v>42</v>
      </c>
    </row>
    <row r="678" spans="12:14" x14ac:dyDescent="0.25">
      <c r="L678" s="5">
        <v>43072</v>
      </c>
      <c r="M678">
        <f t="shared" si="29"/>
        <v>14</v>
      </c>
      <c r="N678">
        <v>42</v>
      </c>
    </row>
    <row r="679" spans="12:14" x14ac:dyDescent="0.25">
      <c r="L679" s="5">
        <v>43071</v>
      </c>
      <c r="M679">
        <f t="shared" si="29"/>
        <v>14</v>
      </c>
      <c r="N679">
        <v>42</v>
      </c>
    </row>
    <row r="680" spans="12:14" x14ac:dyDescent="0.25">
      <c r="L680" s="5">
        <v>43070</v>
      </c>
      <c r="M680">
        <f t="shared" si="29"/>
        <v>14</v>
      </c>
      <c r="N680">
        <v>42</v>
      </c>
    </row>
    <row r="681" spans="12:14" x14ac:dyDescent="0.25">
      <c r="L681" s="5">
        <v>43069</v>
      </c>
      <c r="M681">
        <f t="shared" si="29"/>
        <v>14</v>
      </c>
      <c r="N681">
        <v>42</v>
      </c>
    </row>
    <row r="682" spans="12:14" x14ac:dyDescent="0.25">
      <c r="L682" s="5">
        <v>43068</v>
      </c>
      <c r="M682">
        <f t="shared" si="29"/>
        <v>14</v>
      </c>
      <c r="N682">
        <v>42</v>
      </c>
    </row>
    <row r="683" spans="12:14" x14ac:dyDescent="0.25">
      <c r="L683" s="5">
        <v>43067</v>
      </c>
      <c r="M683">
        <f t="shared" si="29"/>
        <v>14</v>
      </c>
      <c r="N683">
        <v>42</v>
      </c>
    </row>
    <row r="684" spans="12:14" x14ac:dyDescent="0.25">
      <c r="L684" s="5">
        <v>43066</v>
      </c>
      <c r="M684">
        <f t="shared" si="29"/>
        <v>14</v>
      </c>
      <c r="N684">
        <v>42</v>
      </c>
    </row>
    <row r="685" spans="12:14" x14ac:dyDescent="0.25">
      <c r="L685" s="5">
        <v>43065</v>
      </c>
      <c r="M685">
        <f t="shared" si="29"/>
        <v>13</v>
      </c>
      <c r="N685">
        <v>42</v>
      </c>
    </row>
    <row r="686" spans="12:14" x14ac:dyDescent="0.25">
      <c r="L686" s="5">
        <v>43064</v>
      </c>
      <c r="M686">
        <f t="shared" si="29"/>
        <v>13</v>
      </c>
      <c r="N686">
        <v>42</v>
      </c>
    </row>
    <row r="687" spans="12:14" x14ac:dyDescent="0.25">
      <c r="L687" s="5">
        <v>43063</v>
      </c>
      <c r="M687">
        <f t="shared" si="29"/>
        <v>13</v>
      </c>
      <c r="N687">
        <v>42</v>
      </c>
    </row>
    <row r="688" spans="12:14" x14ac:dyDescent="0.25">
      <c r="L688" s="5">
        <v>43062</v>
      </c>
      <c r="M688">
        <f t="shared" si="29"/>
        <v>13</v>
      </c>
      <c r="N688">
        <v>42</v>
      </c>
    </row>
    <row r="689" spans="12:14" x14ac:dyDescent="0.25">
      <c r="L689" s="5">
        <v>43061</v>
      </c>
      <c r="M689">
        <f t="shared" si="29"/>
        <v>13</v>
      </c>
      <c r="N689">
        <v>42</v>
      </c>
    </row>
    <row r="690" spans="12:14" x14ac:dyDescent="0.25">
      <c r="L690" s="5">
        <v>43060</v>
      </c>
      <c r="M690">
        <f t="shared" si="29"/>
        <v>13</v>
      </c>
      <c r="N690">
        <v>42</v>
      </c>
    </row>
    <row r="691" spans="12:14" x14ac:dyDescent="0.25">
      <c r="L691" s="5">
        <v>43059</v>
      </c>
      <c r="M691">
        <f t="shared" si="29"/>
        <v>13</v>
      </c>
      <c r="N691">
        <v>42</v>
      </c>
    </row>
    <row r="692" spans="12:14" x14ac:dyDescent="0.25">
      <c r="L692" s="5">
        <v>43058</v>
      </c>
      <c r="M692">
        <f t="shared" si="29"/>
        <v>12</v>
      </c>
      <c r="N692">
        <v>42</v>
      </c>
    </row>
    <row r="693" spans="12:14" x14ac:dyDescent="0.25">
      <c r="L693" s="5">
        <v>43057</v>
      </c>
      <c r="M693">
        <f t="shared" si="29"/>
        <v>12</v>
      </c>
      <c r="N693">
        <v>42</v>
      </c>
    </row>
    <row r="694" spans="12:14" x14ac:dyDescent="0.25">
      <c r="L694" s="5">
        <v>43056</v>
      </c>
      <c r="M694">
        <f t="shared" si="29"/>
        <v>12</v>
      </c>
      <c r="N694">
        <v>42</v>
      </c>
    </row>
    <row r="695" spans="12:14" x14ac:dyDescent="0.25">
      <c r="L695" s="5">
        <v>43055</v>
      </c>
      <c r="M695">
        <f t="shared" si="29"/>
        <v>12</v>
      </c>
      <c r="N695">
        <v>42</v>
      </c>
    </row>
    <row r="696" spans="12:14" x14ac:dyDescent="0.25">
      <c r="L696" s="5">
        <v>43054</v>
      </c>
      <c r="M696">
        <f t="shared" si="29"/>
        <v>12</v>
      </c>
      <c r="N696">
        <v>42</v>
      </c>
    </row>
    <row r="697" spans="12:14" x14ac:dyDescent="0.25">
      <c r="L697" s="5">
        <v>43053</v>
      </c>
      <c r="M697">
        <f t="shared" si="29"/>
        <v>12</v>
      </c>
      <c r="N697">
        <v>42</v>
      </c>
    </row>
    <row r="698" spans="12:14" x14ac:dyDescent="0.25">
      <c r="L698" s="5">
        <v>43052</v>
      </c>
      <c r="M698">
        <f t="shared" si="29"/>
        <v>12</v>
      </c>
      <c r="N698">
        <v>42</v>
      </c>
    </row>
    <row r="699" spans="12:14" x14ac:dyDescent="0.25">
      <c r="L699" s="5">
        <v>43051</v>
      </c>
      <c r="M699">
        <f t="shared" si="29"/>
        <v>11</v>
      </c>
      <c r="N699">
        <v>42</v>
      </c>
    </row>
    <row r="700" spans="12:14" x14ac:dyDescent="0.25">
      <c r="L700" s="5">
        <v>43050</v>
      </c>
      <c r="M700">
        <f t="shared" si="29"/>
        <v>11</v>
      </c>
      <c r="N700">
        <v>42</v>
      </c>
    </row>
    <row r="701" spans="12:14" x14ac:dyDescent="0.25">
      <c r="L701" s="5">
        <v>43049</v>
      </c>
      <c r="M701">
        <f t="shared" si="29"/>
        <v>11</v>
      </c>
      <c r="N701">
        <v>42</v>
      </c>
    </row>
    <row r="702" spans="12:14" x14ac:dyDescent="0.25">
      <c r="L702" s="5">
        <v>43048</v>
      </c>
      <c r="M702">
        <f t="shared" si="29"/>
        <v>11</v>
      </c>
      <c r="N702">
        <v>42</v>
      </c>
    </row>
    <row r="703" spans="12:14" x14ac:dyDescent="0.25">
      <c r="L703" s="5">
        <v>43047</v>
      </c>
      <c r="M703">
        <f t="shared" ref="M703:M734" si="30">M696-1</f>
        <v>11</v>
      </c>
      <c r="N703">
        <v>42</v>
      </c>
    </row>
    <row r="704" spans="12:14" x14ac:dyDescent="0.25">
      <c r="L704" s="5">
        <v>43046</v>
      </c>
      <c r="M704">
        <f t="shared" si="30"/>
        <v>11</v>
      </c>
      <c r="N704">
        <v>42</v>
      </c>
    </row>
    <row r="705" spans="12:14" x14ac:dyDescent="0.25">
      <c r="L705" s="5">
        <v>43045</v>
      </c>
      <c r="M705">
        <f t="shared" si="30"/>
        <v>11</v>
      </c>
      <c r="N705">
        <v>42</v>
      </c>
    </row>
    <row r="706" spans="12:14" x14ac:dyDescent="0.25">
      <c r="L706" s="5">
        <v>43044</v>
      </c>
      <c r="M706">
        <f t="shared" si="30"/>
        <v>10</v>
      </c>
      <c r="N706">
        <v>42</v>
      </c>
    </row>
    <row r="707" spans="12:14" x14ac:dyDescent="0.25">
      <c r="L707" s="5">
        <v>43043</v>
      </c>
      <c r="M707">
        <f t="shared" si="30"/>
        <v>10</v>
      </c>
      <c r="N707">
        <v>42</v>
      </c>
    </row>
    <row r="708" spans="12:14" x14ac:dyDescent="0.25">
      <c r="L708" s="5">
        <v>43042</v>
      </c>
      <c r="M708">
        <f t="shared" si="30"/>
        <v>10</v>
      </c>
      <c r="N708">
        <v>42</v>
      </c>
    </row>
    <row r="709" spans="12:14" x14ac:dyDescent="0.25">
      <c r="L709" s="5">
        <v>43041</v>
      </c>
      <c r="M709">
        <f t="shared" si="30"/>
        <v>10</v>
      </c>
      <c r="N709">
        <v>42</v>
      </c>
    </row>
    <row r="710" spans="12:14" x14ac:dyDescent="0.25">
      <c r="L710" s="5">
        <v>43040</v>
      </c>
      <c r="M710">
        <f t="shared" si="30"/>
        <v>10</v>
      </c>
      <c r="N710">
        <v>42</v>
      </c>
    </row>
    <row r="711" spans="12:14" x14ac:dyDescent="0.25">
      <c r="L711" s="5">
        <v>43039</v>
      </c>
      <c r="M711">
        <f t="shared" si="30"/>
        <v>10</v>
      </c>
      <c r="N711">
        <v>42</v>
      </c>
    </row>
    <row r="712" spans="12:14" x14ac:dyDescent="0.25">
      <c r="L712" s="5">
        <v>43038</v>
      </c>
      <c r="M712">
        <f t="shared" si="30"/>
        <v>10</v>
      </c>
      <c r="N712">
        <v>42</v>
      </c>
    </row>
    <row r="713" spans="12:14" x14ac:dyDescent="0.25">
      <c r="L713" s="5">
        <v>43037</v>
      </c>
      <c r="M713">
        <f t="shared" si="30"/>
        <v>9</v>
      </c>
      <c r="N713">
        <v>42</v>
      </c>
    </row>
    <row r="714" spans="12:14" x14ac:dyDescent="0.25">
      <c r="L714" s="5">
        <v>43036</v>
      </c>
      <c r="M714">
        <f t="shared" si="30"/>
        <v>9</v>
      </c>
      <c r="N714">
        <v>42</v>
      </c>
    </row>
    <row r="715" spans="12:14" x14ac:dyDescent="0.25">
      <c r="L715" s="5">
        <v>43035</v>
      </c>
      <c r="M715">
        <f t="shared" si="30"/>
        <v>9</v>
      </c>
      <c r="N715">
        <v>42</v>
      </c>
    </row>
    <row r="716" spans="12:14" x14ac:dyDescent="0.25">
      <c r="L716" s="5">
        <v>43034</v>
      </c>
      <c r="M716">
        <f t="shared" si="30"/>
        <v>9</v>
      </c>
      <c r="N716">
        <v>42</v>
      </c>
    </row>
    <row r="717" spans="12:14" x14ac:dyDescent="0.25">
      <c r="L717" s="5">
        <v>43033</v>
      </c>
      <c r="M717">
        <f t="shared" si="30"/>
        <v>9</v>
      </c>
      <c r="N717">
        <v>42</v>
      </c>
    </row>
    <row r="718" spans="12:14" x14ac:dyDescent="0.25">
      <c r="L718" s="5">
        <v>43032</v>
      </c>
      <c r="M718">
        <f t="shared" si="30"/>
        <v>9</v>
      </c>
      <c r="N718">
        <v>42</v>
      </c>
    </row>
    <row r="719" spans="12:14" x14ac:dyDescent="0.25">
      <c r="L719" s="5">
        <v>43031</v>
      </c>
      <c r="M719">
        <f t="shared" si="30"/>
        <v>9</v>
      </c>
      <c r="N719">
        <v>42</v>
      </c>
    </row>
    <row r="720" spans="12:14" x14ac:dyDescent="0.25">
      <c r="L720" s="5">
        <v>43030</v>
      </c>
      <c r="M720">
        <f t="shared" si="30"/>
        <v>8</v>
      </c>
      <c r="N720">
        <v>42</v>
      </c>
    </row>
    <row r="721" spans="12:14" x14ac:dyDescent="0.25">
      <c r="L721" s="5">
        <v>43029</v>
      </c>
      <c r="M721">
        <f t="shared" si="30"/>
        <v>8</v>
      </c>
      <c r="N721">
        <v>42</v>
      </c>
    </row>
    <row r="722" spans="12:14" x14ac:dyDescent="0.25">
      <c r="L722" s="5">
        <v>43028</v>
      </c>
      <c r="M722">
        <f t="shared" si="30"/>
        <v>8</v>
      </c>
      <c r="N722">
        <v>42</v>
      </c>
    </row>
    <row r="723" spans="12:14" x14ac:dyDescent="0.25">
      <c r="L723" s="5">
        <v>43027</v>
      </c>
      <c r="M723">
        <f t="shared" si="30"/>
        <v>8</v>
      </c>
      <c r="N723">
        <v>42</v>
      </c>
    </row>
    <row r="724" spans="12:14" x14ac:dyDescent="0.25">
      <c r="L724" s="5">
        <v>43026</v>
      </c>
      <c r="M724">
        <f t="shared" si="30"/>
        <v>8</v>
      </c>
      <c r="N724">
        <v>42</v>
      </c>
    </row>
    <row r="725" spans="12:14" x14ac:dyDescent="0.25">
      <c r="L725" s="5">
        <v>43025</v>
      </c>
      <c r="M725">
        <f t="shared" si="30"/>
        <v>8</v>
      </c>
      <c r="N725">
        <v>42</v>
      </c>
    </row>
    <row r="726" spans="12:14" x14ac:dyDescent="0.25">
      <c r="L726" s="5">
        <v>43024</v>
      </c>
      <c r="M726">
        <f t="shared" si="30"/>
        <v>8</v>
      </c>
      <c r="N726">
        <v>42</v>
      </c>
    </row>
    <row r="727" spans="12:14" x14ac:dyDescent="0.25">
      <c r="L727" s="5">
        <v>43023</v>
      </c>
      <c r="M727">
        <f t="shared" si="30"/>
        <v>7</v>
      </c>
      <c r="N727">
        <v>42</v>
      </c>
    </row>
    <row r="728" spans="12:14" x14ac:dyDescent="0.25">
      <c r="L728" s="5">
        <v>43022</v>
      </c>
      <c r="M728">
        <f t="shared" si="30"/>
        <v>7</v>
      </c>
      <c r="N728">
        <v>42</v>
      </c>
    </row>
    <row r="729" spans="12:14" x14ac:dyDescent="0.25">
      <c r="L729" s="5">
        <v>43021</v>
      </c>
      <c r="M729">
        <f t="shared" si="30"/>
        <v>7</v>
      </c>
      <c r="N729">
        <v>42</v>
      </c>
    </row>
    <row r="730" spans="12:14" x14ac:dyDescent="0.25">
      <c r="L730" s="5">
        <v>43020</v>
      </c>
      <c r="M730">
        <f t="shared" si="30"/>
        <v>7</v>
      </c>
      <c r="N730">
        <v>42</v>
      </c>
    </row>
    <row r="731" spans="12:14" x14ac:dyDescent="0.25">
      <c r="L731" s="5">
        <v>43019</v>
      </c>
      <c r="M731">
        <f t="shared" si="30"/>
        <v>7</v>
      </c>
      <c r="N731">
        <v>42</v>
      </c>
    </row>
    <row r="732" spans="12:14" x14ac:dyDescent="0.25">
      <c r="L732" s="5">
        <v>43018</v>
      </c>
      <c r="M732">
        <f t="shared" si="30"/>
        <v>7</v>
      </c>
      <c r="N732">
        <v>42</v>
      </c>
    </row>
    <row r="733" spans="12:14" x14ac:dyDescent="0.25">
      <c r="L733" s="5">
        <v>43017</v>
      </c>
      <c r="M733">
        <f t="shared" si="30"/>
        <v>7</v>
      </c>
      <c r="N733">
        <v>42</v>
      </c>
    </row>
    <row r="734" spans="12:14" x14ac:dyDescent="0.25">
      <c r="L734" s="5">
        <v>43016</v>
      </c>
      <c r="M734">
        <f t="shared" si="30"/>
        <v>6</v>
      </c>
      <c r="N734">
        <v>42</v>
      </c>
    </row>
    <row r="735" spans="12:14" x14ac:dyDescent="0.25">
      <c r="L735" s="5">
        <v>43015</v>
      </c>
      <c r="M735">
        <f t="shared" ref="M735:M766" si="31">M728-1</f>
        <v>6</v>
      </c>
      <c r="N735">
        <v>42</v>
      </c>
    </row>
    <row r="736" spans="12:14" x14ac:dyDescent="0.25">
      <c r="L736" s="5">
        <v>43014</v>
      </c>
      <c r="M736">
        <f t="shared" si="31"/>
        <v>6</v>
      </c>
      <c r="N736">
        <v>42</v>
      </c>
    </row>
    <row r="737" spans="12:14" x14ac:dyDescent="0.25">
      <c r="L737" s="5">
        <v>43013</v>
      </c>
      <c r="M737">
        <f t="shared" si="31"/>
        <v>6</v>
      </c>
      <c r="N737">
        <v>42</v>
      </c>
    </row>
    <row r="738" spans="12:14" x14ac:dyDescent="0.25">
      <c r="L738" s="5">
        <v>43012</v>
      </c>
      <c r="M738">
        <f t="shared" si="31"/>
        <v>6</v>
      </c>
      <c r="N738">
        <v>42</v>
      </c>
    </row>
    <row r="739" spans="12:14" x14ac:dyDescent="0.25">
      <c r="L739" s="5">
        <v>43011</v>
      </c>
      <c r="M739">
        <f t="shared" si="31"/>
        <v>6</v>
      </c>
      <c r="N739">
        <v>42</v>
      </c>
    </row>
    <row r="740" spans="12:14" x14ac:dyDescent="0.25">
      <c r="L740" s="5">
        <v>43010</v>
      </c>
      <c r="M740">
        <f t="shared" si="31"/>
        <v>6</v>
      </c>
      <c r="N740">
        <v>42</v>
      </c>
    </row>
    <row r="741" spans="12:14" x14ac:dyDescent="0.25">
      <c r="L741" s="5">
        <v>43009</v>
      </c>
      <c r="M741">
        <f t="shared" si="31"/>
        <v>5</v>
      </c>
      <c r="N741">
        <v>42</v>
      </c>
    </row>
    <row r="742" spans="12:14" x14ac:dyDescent="0.25">
      <c r="L742" s="5">
        <v>43008</v>
      </c>
      <c r="M742">
        <f t="shared" si="31"/>
        <v>5</v>
      </c>
      <c r="N742">
        <v>42</v>
      </c>
    </row>
    <row r="743" spans="12:14" x14ac:dyDescent="0.25">
      <c r="L743" s="5">
        <v>43007</v>
      </c>
      <c r="M743">
        <f t="shared" si="31"/>
        <v>5</v>
      </c>
      <c r="N743">
        <v>42</v>
      </c>
    </row>
    <row r="744" spans="12:14" x14ac:dyDescent="0.25">
      <c r="L744" s="5">
        <v>43006</v>
      </c>
      <c r="M744">
        <f t="shared" si="31"/>
        <v>5</v>
      </c>
      <c r="N744">
        <v>42</v>
      </c>
    </row>
    <row r="745" spans="12:14" x14ac:dyDescent="0.25">
      <c r="L745" s="5">
        <v>43005</v>
      </c>
      <c r="M745">
        <f t="shared" si="31"/>
        <v>5</v>
      </c>
      <c r="N745">
        <v>42</v>
      </c>
    </row>
    <row r="746" spans="12:14" x14ac:dyDescent="0.25">
      <c r="L746" s="5">
        <v>43004</v>
      </c>
      <c r="M746">
        <f t="shared" si="31"/>
        <v>5</v>
      </c>
      <c r="N746">
        <v>42</v>
      </c>
    </row>
    <row r="747" spans="12:14" x14ac:dyDescent="0.25">
      <c r="L747" s="5">
        <v>43003</v>
      </c>
      <c r="M747">
        <f t="shared" si="31"/>
        <v>5</v>
      </c>
      <c r="N747">
        <v>42</v>
      </c>
    </row>
    <row r="748" spans="12:14" x14ac:dyDescent="0.25">
      <c r="L748" s="5">
        <v>43002</v>
      </c>
      <c r="M748">
        <f t="shared" si="31"/>
        <v>4</v>
      </c>
      <c r="N748">
        <v>42</v>
      </c>
    </row>
    <row r="749" spans="12:14" x14ac:dyDescent="0.25">
      <c r="L749" s="5">
        <v>43001</v>
      </c>
      <c r="M749">
        <f t="shared" si="31"/>
        <v>4</v>
      </c>
      <c r="N749">
        <v>42</v>
      </c>
    </row>
    <row r="750" spans="12:14" x14ac:dyDescent="0.25">
      <c r="L750" s="5">
        <v>43000</v>
      </c>
      <c r="M750">
        <f t="shared" si="31"/>
        <v>4</v>
      </c>
      <c r="N750">
        <v>42</v>
      </c>
    </row>
    <row r="751" spans="12:14" x14ac:dyDescent="0.25">
      <c r="L751" s="5">
        <v>42999</v>
      </c>
      <c r="M751">
        <f t="shared" si="31"/>
        <v>4</v>
      </c>
      <c r="N751">
        <v>42</v>
      </c>
    </row>
    <row r="752" spans="12:14" x14ac:dyDescent="0.25">
      <c r="L752" s="5">
        <v>42998</v>
      </c>
      <c r="M752">
        <f t="shared" si="31"/>
        <v>4</v>
      </c>
      <c r="N752">
        <v>42</v>
      </c>
    </row>
    <row r="753" spans="12:14" x14ac:dyDescent="0.25">
      <c r="L753" s="5">
        <v>42997</v>
      </c>
      <c r="M753">
        <f t="shared" si="31"/>
        <v>4</v>
      </c>
      <c r="N753">
        <v>42</v>
      </c>
    </row>
    <row r="754" spans="12:14" x14ac:dyDescent="0.25">
      <c r="L754" s="5">
        <v>42996</v>
      </c>
      <c r="M754">
        <f t="shared" si="31"/>
        <v>4</v>
      </c>
      <c r="N754">
        <v>42</v>
      </c>
    </row>
    <row r="755" spans="12:14" x14ac:dyDescent="0.25">
      <c r="L755" s="5">
        <v>42995</v>
      </c>
      <c r="M755">
        <f t="shared" si="31"/>
        <v>3</v>
      </c>
      <c r="N755">
        <v>42</v>
      </c>
    </row>
    <row r="756" spans="12:14" x14ac:dyDescent="0.25">
      <c r="L756" s="5">
        <v>42994</v>
      </c>
      <c r="M756">
        <f t="shared" si="31"/>
        <v>3</v>
      </c>
      <c r="N756">
        <v>42</v>
      </c>
    </row>
    <row r="757" spans="12:14" x14ac:dyDescent="0.25">
      <c r="L757" s="5">
        <v>42993</v>
      </c>
      <c r="M757">
        <f t="shared" si="31"/>
        <v>3</v>
      </c>
      <c r="N757">
        <v>42</v>
      </c>
    </row>
    <row r="758" spans="12:14" x14ac:dyDescent="0.25">
      <c r="L758" s="5">
        <v>42992</v>
      </c>
      <c r="M758">
        <f t="shared" si="31"/>
        <v>3</v>
      </c>
      <c r="N758">
        <v>42</v>
      </c>
    </row>
    <row r="759" spans="12:14" x14ac:dyDescent="0.25">
      <c r="L759" s="5">
        <v>42991</v>
      </c>
      <c r="M759">
        <f t="shared" si="31"/>
        <v>3</v>
      </c>
      <c r="N759">
        <v>42</v>
      </c>
    </row>
    <row r="760" spans="12:14" x14ac:dyDescent="0.25">
      <c r="L760" s="5">
        <v>42990</v>
      </c>
      <c r="M760">
        <f t="shared" si="31"/>
        <v>3</v>
      </c>
      <c r="N760">
        <v>42</v>
      </c>
    </row>
    <row r="761" spans="12:14" x14ac:dyDescent="0.25">
      <c r="L761" s="5">
        <v>42989</v>
      </c>
      <c r="M761">
        <f t="shared" si="31"/>
        <v>3</v>
      </c>
      <c r="N761">
        <v>42</v>
      </c>
    </row>
    <row r="762" spans="12:14" x14ac:dyDescent="0.25">
      <c r="L762" s="5">
        <v>42988</v>
      </c>
      <c r="M762">
        <f t="shared" si="31"/>
        <v>2</v>
      </c>
      <c r="N762">
        <v>42</v>
      </c>
    </row>
    <row r="763" spans="12:14" x14ac:dyDescent="0.25">
      <c r="L763" s="5">
        <v>42987</v>
      </c>
      <c r="M763">
        <f t="shared" si="31"/>
        <v>2</v>
      </c>
      <c r="N763">
        <v>42</v>
      </c>
    </row>
    <row r="764" spans="12:14" x14ac:dyDescent="0.25">
      <c r="L764" s="5">
        <v>42986</v>
      </c>
      <c r="M764">
        <f t="shared" si="31"/>
        <v>2</v>
      </c>
      <c r="N764">
        <v>42</v>
      </c>
    </row>
    <row r="765" spans="12:14" x14ac:dyDescent="0.25">
      <c r="L765" s="5">
        <v>42985</v>
      </c>
      <c r="M765">
        <f t="shared" si="31"/>
        <v>2</v>
      </c>
      <c r="N765">
        <v>42</v>
      </c>
    </row>
    <row r="766" spans="12:14" x14ac:dyDescent="0.25">
      <c r="L766" s="5">
        <v>42984</v>
      </c>
      <c r="M766">
        <f t="shared" si="31"/>
        <v>2</v>
      </c>
      <c r="N766">
        <v>42</v>
      </c>
    </row>
    <row r="767" spans="12:14" x14ac:dyDescent="0.25">
      <c r="L767" s="5">
        <v>42983</v>
      </c>
      <c r="M767">
        <f t="shared" ref="M767:M775" si="32">M760-1</f>
        <v>2</v>
      </c>
      <c r="N767">
        <v>42</v>
      </c>
    </row>
    <row r="768" spans="12:14" x14ac:dyDescent="0.25">
      <c r="L768" s="5">
        <v>42982</v>
      </c>
      <c r="M768">
        <f t="shared" si="32"/>
        <v>2</v>
      </c>
      <c r="N768">
        <v>42</v>
      </c>
    </row>
    <row r="769" spans="12:14" x14ac:dyDescent="0.25">
      <c r="L769" s="5">
        <v>42981</v>
      </c>
      <c r="M769">
        <f t="shared" si="32"/>
        <v>1</v>
      </c>
      <c r="N769">
        <v>42</v>
      </c>
    </row>
    <row r="770" spans="12:14" x14ac:dyDescent="0.25">
      <c r="L770" s="5">
        <v>42980</v>
      </c>
      <c r="M770">
        <f t="shared" si="32"/>
        <v>1</v>
      </c>
      <c r="N770">
        <v>42</v>
      </c>
    </row>
    <row r="771" spans="12:14" x14ac:dyDescent="0.25">
      <c r="L771" s="5">
        <v>42979</v>
      </c>
      <c r="M771">
        <f t="shared" si="32"/>
        <v>1</v>
      </c>
      <c r="N771">
        <v>42</v>
      </c>
    </row>
    <row r="772" spans="12:14" x14ac:dyDescent="0.25">
      <c r="L772" s="5">
        <v>42978</v>
      </c>
      <c r="M772">
        <f t="shared" si="32"/>
        <v>1</v>
      </c>
      <c r="N772">
        <v>42</v>
      </c>
    </row>
    <row r="773" spans="12:14" x14ac:dyDescent="0.25">
      <c r="L773" s="5">
        <v>42977</v>
      </c>
      <c r="M773">
        <f t="shared" si="32"/>
        <v>1</v>
      </c>
      <c r="N773">
        <v>42</v>
      </c>
    </row>
    <row r="774" spans="12:14" x14ac:dyDescent="0.25">
      <c r="L774" s="5">
        <v>42976</v>
      </c>
      <c r="M774">
        <f t="shared" si="32"/>
        <v>1</v>
      </c>
      <c r="N774">
        <v>42</v>
      </c>
    </row>
    <row r="775" spans="12:14" x14ac:dyDescent="0.25">
      <c r="L775" s="5">
        <v>42975</v>
      </c>
      <c r="M775">
        <f t="shared" si="32"/>
        <v>1</v>
      </c>
      <c r="N775">
        <v>42</v>
      </c>
    </row>
    <row r="776" spans="12:14" x14ac:dyDescent="0.25">
      <c r="L776" s="5">
        <v>42974</v>
      </c>
      <c r="M776">
        <v>16</v>
      </c>
      <c r="N776">
        <v>41</v>
      </c>
    </row>
    <row r="777" spans="12:14" x14ac:dyDescent="0.25">
      <c r="L777" s="5">
        <v>42973</v>
      </c>
      <c r="M777">
        <v>16</v>
      </c>
      <c r="N777">
        <v>41</v>
      </c>
    </row>
    <row r="778" spans="12:14" x14ac:dyDescent="0.25">
      <c r="L778" s="5">
        <v>42972</v>
      </c>
      <c r="M778">
        <v>16</v>
      </c>
      <c r="N778">
        <v>41</v>
      </c>
    </row>
    <row r="779" spans="12:14" x14ac:dyDescent="0.25">
      <c r="L779" s="5">
        <v>42971</v>
      </c>
      <c r="M779">
        <v>16</v>
      </c>
      <c r="N779">
        <v>41</v>
      </c>
    </row>
    <row r="780" spans="12:14" x14ac:dyDescent="0.25">
      <c r="L780" s="5">
        <v>42970</v>
      </c>
      <c r="M780">
        <v>16</v>
      </c>
      <c r="N780">
        <v>41</v>
      </c>
    </row>
    <row r="781" spans="12:14" x14ac:dyDescent="0.25">
      <c r="L781" s="5">
        <v>42969</v>
      </c>
      <c r="M781">
        <v>16</v>
      </c>
      <c r="N781">
        <v>41</v>
      </c>
    </row>
    <row r="782" spans="12:14" x14ac:dyDescent="0.25">
      <c r="L782" s="5">
        <v>42968</v>
      </c>
      <c r="M782">
        <v>16</v>
      </c>
      <c r="N782">
        <v>41</v>
      </c>
    </row>
    <row r="783" spans="12:14" x14ac:dyDescent="0.25">
      <c r="L783" s="5">
        <v>42967</v>
      </c>
      <c r="M783">
        <f t="shared" ref="M783:M814" si="33">M776-1</f>
        <v>15</v>
      </c>
      <c r="N783">
        <v>41</v>
      </c>
    </row>
    <row r="784" spans="12:14" x14ac:dyDescent="0.25">
      <c r="L784" s="5">
        <v>42966</v>
      </c>
      <c r="M784">
        <f t="shared" si="33"/>
        <v>15</v>
      </c>
      <c r="N784">
        <v>41</v>
      </c>
    </row>
    <row r="785" spans="12:14" x14ac:dyDescent="0.25">
      <c r="L785" s="5">
        <v>42965</v>
      </c>
      <c r="M785">
        <f t="shared" si="33"/>
        <v>15</v>
      </c>
      <c r="N785">
        <v>41</v>
      </c>
    </row>
    <row r="786" spans="12:14" x14ac:dyDescent="0.25">
      <c r="L786" s="5">
        <v>42964</v>
      </c>
      <c r="M786">
        <f t="shared" si="33"/>
        <v>15</v>
      </c>
      <c r="N786">
        <v>41</v>
      </c>
    </row>
    <row r="787" spans="12:14" x14ac:dyDescent="0.25">
      <c r="L787" s="5">
        <v>42963</v>
      </c>
      <c r="M787">
        <f t="shared" si="33"/>
        <v>15</v>
      </c>
      <c r="N787">
        <v>41</v>
      </c>
    </row>
    <row r="788" spans="12:14" x14ac:dyDescent="0.25">
      <c r="L788" s="5">
        <v>42962</v>
      </c>
      <c r="M788">
        <f t="shared" si="33"/>
        <v>15</v>
      </c>
      <c r="N788">
        <v>41</v>
      </c>
    </row>
    <row r="789" spans="12:14" x14ac:dyDescent="0.25">
      <c r="L789" s="5">
        <v>42961</v>
      </c>
      <c r="M789">
        <f t="shared" si="33"/>
        <v>15</v>
      </c>
      <c r="N789">
        <v>41</v>
      </c>
    </row>
    <row r="790" spans="12:14" x14ac:dyDescent="0.25">
      <c r="L790" s="5">
        <v>42960</v>
      </c>
      <c r="M790">
        <f t="shared" si="33"/>
        <v>14</v>
      </c>
      <c r="N790">
        <v>41</v>
      </c>
    </row>
    <row r="791" spans="12:14" x14ac:dyDescent="0.25">
      <c r="L791" s="5">
        <v>42959</v>
      </c>
      <c r="M791">
        <f t="shared" si="33"/>
        <v>14</v>
      </c>
      <c r="N791">
        <v>41</v>
      </c>
    </row>
    <row r="792" spans="12:14" x14ac:dyDescent="0.25">
      <c r="L792" s="5">
        <v>42958</v>
      </c>
      <c r="M792">
        <f t="shared" si="33"/>
        <v>14</v>
      </c>
      <c r="N792">
        <v>41</v>
      </c>
    </row>
    <row r="793" spans="12:14" x14ac:dyDescent="0.25">
      <c r="L793" s="5">
        <v>42957</v>
      </c>
      <c r="M793">
        <f t="shared" si="33"/>
        <v>14</v>
      </c>
      <c r="N793">
        <v>41</v>
      </c>
    </row>
    <row r="794" spans="12:14" x14ac:dyDescent="0.25">
      <c r="L794" s="5">
        <v>42956</v>
      </c>
      <c r="M794">
        <f t="shared" si="33"/>
        <v>14</v>
      </c>
      <c r="N794">
        <v>41</v>
      </c>
    </row>
    <row r="795" spans="12:14" x14ac:dyDescent="0.25">
      <c r="L795" s="5">
        <v>42955</v>
      </c>
      <c r="M795">
        <f t="shared" si="33"/>
        <v>14</v>
      </c>
      <c r="N795">
        <v>41</v>
      </c>
    </row>
    <row r="796" spans="12:14" x14ac:dyDescent="0.25">
      <c r="L796" s="5">
        <v>42954</v>
      </c>
      <c r="M796">
        <f t="shared" si="33"/>
        <v>14</v>
      </c>
      <c r="N796">
        <v>41</v>
      </c>
    </row>
    <row r="797" spans="12:14" x14ac:dyDescent="0.25">
      <c r="L797" s="5">
        <v>42953</v>
      </c>
      <c r="M797">
        <f t="shared" si="33"/>
        <v>13</v>
      </c>
      <c r="N797">
        <v>41</v>
      </c>
    </row>
    <row r="798" spans="12:14" x14ac:dyDescent="0.25">
      <c r="L798" s="5">
        <v>42952</v>
      </c>
      <c r="M798">
        <f t="shared" si="33"/>
        <v>13</v>
      </c>
      <c r="N798">
        <v>41</v>
      </c>
    </row>
    <row r="799" spans="12:14" x14ac:dyDescent="0.25">
      <c r="L799" s="5">
        <v>42951</v>
      </c>
      <c r="M799">
        <f t="shared" si="33"/>
        <v>13</v>
      </c>
      <c r="N799">
        <v>41</v>
      </c>
    </row>
    <row r="800" spans="12:14" x14ac:dyDescent="0.25">
      <c r="L800" s="5">
        <v>42950</v>
      </c>
      <c r="M800">
        <f t="shared" si="33"/>
        <v>13</v>
      </c>
      <c r="N800">
        <v>41</v>
      </c>
    </row>
    <row r="801" spans="12:14" x14ac:dyDescent="0.25">
      <c r="L801" s="5">
        <v>42949</v>
      </c>
      <c r="M801">
        <f t="shared" si="33"/>
        <v>13</v>
      </c>
      <c r="N801">
        <v>41</v>
      </c>
    </row>
    <row r="802" spans="12:14" x14ac:dyDescent="0.25">
      <c r="L802" s="5">
        <v>42948</v>
      </c>
      <c r="M802">
        <f t="shared" si="33"/>
        <v>13</v>
      </c>
      <c r="N802">
        <v>41</v>
      </c>
    </row>
    <row r="803" spans="12:14" x14ac:dyDescent="0.25">
      <c r="L803" s="5">
        <v>42947</v>
      </c>
      <c r="M803">
        <f t="shared" si="33"/>
        <v>13</v>
      </c>
      <c r="N803">
        <v>41</v>
      </c>
    </row>
    <row r="804" spans="12:14" x14ac:dyDescent="0.25">
      <c r="L804" s="5">
        <v>42946</v>
      </c>
      <c r="M804">
        <f t="shared" si="33"/>
        <v>12</v>
      </c>
      <c r="N804">
        <v>41</v>
      </c>
    </row>
    <row r="805" spans="12:14" x14ac:dyDescent="0.25">
      <c r="L805" s="5">
        <v>42945</v>
      </c>
      <c r="M805">
        <f t="shared" si="33"/>
        <v>12</v>
      </c>
      <c r="N805">
        <v>41</v>
      </c>
    </row>
    <row r="806" spans="12:14" x14ac:dyDescent="0.25">
      <c r="L806" s="5">
        <v>42944</v>
      </c>
      <c r="M806">
        <f t="shared" si="33"/>
        <v>12</v>
      </c>
      <c r="N806">
        <v>41</v>
      </c>
    </row>
    <row r="807" spans="12:14" x14ac:dyDescent="0.25">
      <c r="L807" s="5">
        <v>42943</v>
      </c>
      <c r="M807">
        <f t="shared" si="33"/>
        <v>12</v>
      </c>
      <c r="N807">
        <v>41</v>
      </c>
    </row>
    <row r="808" spans="12:14" x14ac:dyDescent="0.25">
      <c r="L808" s="5">
        <v>42942</v>
      </c>
      <c r="M808">
        <f t="shared" si="33"/>
        <v>12</v>
      </c>
      <c r="N808">
        <v>41</v>
      </c>
    </row>
    <row r="809" spans="12:14" x14ac:dyDescent="0.25">
      <c r="L809" s="5">
        <v>42941</v>
      </c>
      <c r="M809">
        <f t="shared" si="33"/>
        <v>12</v>
      </c>
      <c r="N809">
        <v>41</v>
      </c>
    </row>
    <row r="810" spans="12:14" x14ac:dyDescent="0.25">
      <c r="L810" s="5">
        <v>42940</v>
      </c>
      <c r="M810">
        <f t="shared" si="33"/>
        <v>12</v>
      </c>
      <c r="N810">
        <v>41</v>
      </c>
    </row>
    <row r="811" spans="12:14" x14ac:dyDescent="0.25">
      <c r="L811" s="5">
        <v>42939</v>
      </c>
      <c r="M811">
        <f t="shared" si="33"/>
        <v>11</v>
      </c>
      <c r="N811">
        <v>41</v>
      </c>
    </row>
    <row r="812" spans="12:14" x14ac:dyDescent="0.25">
      <c r="L812" s="5">
        <v>42938</v>
      </c>
      <c r="M812">
        <f t="shared" si="33"/>
        <v>11</v>
      </c>
      <c r="N812">
        <v>41</v>
      </c>
    </row>
    <row r="813" spans="12:14" x14ac:dyDescent="0.25">
      <c r="L813" s="5">
        <v>42937</v>
      </c>
      <c r="M813">
        <f t="shared" si="33"/>
        <v>11</v>
      </c>
      <c r="N813">
        <v>41</v>
      </c>
    </row>
    <row r="814" spans="12:14" x14ac:dyDescent="0.25">
      <c r="L814" s="5">
        <v>42936</v>
      </c>
      <c r="M814">
        <f t="shared" si="33"/>
        <v>11</v>
      </c>
      <c r="N814">
        <v>41</v>
      </c>
    </row>
    <row r="815" spans="12:14" x14ac:dyDescent="0.25">
      <c r="L815" s="5">
        <v>42935</v>
      </c>
      <c r="M815">
        <f t="shared" ref="M815:M846" si="34">M808-1</f>
        <v>11</v>
      </c>
      <c r="N815">
        <v>41</v>
      </c>
    </row>
    <row r="816" spans="12:14" x14ac:dyDescent="0.25">
      <c r="L816" s="5">
        <v>42934</v>
      </c>
      <c r="M816">
        <f t="shared" si="34"/>
        <v>11</v>
      </c>
      <c r="N816">
        <v>41</v>
      </c>
    </row>
    <row r="817" spans="12:14" x14ac:dyDescent="0.25">
      <c r="L817" s="5">
        <v>42933</v>
      </c>
      <c r="M817">
        <f t="shared" si="34"/>
        <v>11</v>
      </c>
      <c r="N817">
        <v>41</v>
      </c>
    </row>
    <row r="818" spans="12:14" x14ac:dyDescent="0.25">
      <c r="L818" s="5">
        <v>42932</v>
      </c>
      <c r="M818">
        <f t="shared" si="34"/>
        <v>10</v>
      </c>
      <c r="N818">
        <v>41</v>
      </c>
    </row>
    <row r="819" spans="12:14" x14ac:dyDescent="0.25">
      <c r="L819" s="5">
        <v>42931</v>
      </c>
      <c r="M819">
        <f t="shared" si="34"/>
        <v>10</v>
      </c>
      <c r="N819">
        <v>41</v>
      </c>
    </row>
    <row r="820" spans="12:14" x14ac:dyDescent="0.25">
      <c r="L820" s="5">
        <v>42930</v>
      </c>
      <c r="M820">
        <f t="shared" si="34"/>
        <v>10</v>
      </c>
      <c r="N820">
        <v>41</v>
      </c>
    </row>
    <row r="821" spans="12:14" x14ac:dyDescent="0.25">
      <c r="L821" s="5">
        <v>42929</v>
      </c>
      <c r="M821">
        <f t="shared" si="34"/>
        <v>10</v>
      </c>
      <c r="N821">
        <v>41</v>
      </c>
    </row>
    <row r="822" spans="12:14" x14ac:dyDescent="0.25">
      <c r="L822" s="5">
        <v>42928</v>
      </c>
      <c r="M822">
        <f t="shared" si="34"/>
        <v>10</v>
      </c>
      <c r="N822">
        <v>41</v>
      </c>
    </row>
    <row r="823" spans="12:14" x14ac:dyDescent="0.25">
      <c r="L823" s="5">
        <v>42927</v>
      </c>
      <c r="M823">
        <f t="shared" si="34"/>
        <v>10</v>
      </c>
      <c r="N823">
        <v>41</v>
      </c>
    </row>
    <row r="824" spans="12:14" x14ac:dyDescent="0.25">
      <c r="L824" s="5">
        <v>42926</v>
      </c>
      <c r="M824">
        <f t="shared" si="34"/>
        <v>10</v>
      </c>
      <c r="N824">
        <v>41</v>
      </c>
    </row>
    <row r="825" spans="12:14" x14ac:dyDescent="0.25">
      <c r="L825" s="5">
        <v>42925</v>
      </c>
      <c r="M825">
        <f t="shared" si="34"/>
        <v>9</v>
      </c>
      <c r="N825">
        <v>41</v>
      </c>
    </row>
    <row r="826" spans="12:14" x14ac:dyDescent="0.25">
      <c r="L826" s="5">
        <v>42924</v>
      </c>
      <c r="M826">
        <f t="shared" si="34"/>
        <v>9</v>
      </c>
      <c r="N826">
        <v>41</v>
      </c>
    </row>
    <row r="827" spans="12:14" x14ac:dyDescent="0.25">
      <c r="L827" s="5">
        <v>42923</v>
      </c>
      <c r="M827">
        <f t="shared" si="34"/>
        <v>9</v>
      </c>
      <c r="N827">
        <v>41</v>
      </c>
    </row>
    <row r="828" spans="12:14" x14ac:dyDescent="0.25">
      <c r="L828" s="5">
        <v>42922</v>
      </c>
      <c r="M828">
        <f t="shared" si="34"/>
        <v>9</v>
      </c>
      <c r="N828">
        <v>41</v>
      </c>
    </row>
    <row r="829" spans="12:14" x14ac:dyDescent="0.25">
      <c r="L829" s="5">
        <v>42921</v>
      </c>
      <c r="M829">
        <f t="shared" si="34"/>
        <v>9</v>
      </c>
      <c r="N829">
        <v>41</v>
      </c>
    </row>
    <row r="830" spans="12:14" x14ac:dyDescent="0.25">
      <c r="L830" s="5">
        <v>42920</v>
      </c>
      <c r="M830">
        <f t="shared" si="34"/>
        <v>9</v>
      </c>
      <c r="N830">
        <v>41</v>
      </c>
    </row>
    <row r="831" spans="12:14" x14ac:dyDescent="0.25">
      <c r="L831" s="5">
        <v>42919</v>
      </c>
      <c r="M831">
        <f t="shared" si="34"/>
        <v>9</v>
      </c>
      <c r="N831">
        <v>41</v>
      </c>
    </row>
    <row r="832" spans="12:14" x14ac:dyDescent="0.25">
      <c r="L832" s="5">
        <v>42918</v>
      </c>
      <c r="M832">
        <f t="shared" si="34"/>
        <v>8</v>
      </c>
      <c r="N832">
        <v>41</v>
      </c>
    </row>
    <row r="833" spans="12:14" x14ac:dyDescent="0.25">
      <c r="L833" s="5">
        <v>42917</v>
      </c>
      <c r="M833">
        <f t="shared" si="34"/>
        <v>8</v>
      </c>
      <c r="N833">
        <v>41</v>
      </c>
    </row>
    <row r="834" spans="12:14" x14ac:dyDescent="0.25">
      <c r="L834" s="5">
        <v>42916</v>
      </c>
      <c r="M834">
        <f t="shared" si="34"/>
        <v>8</v>
      </c>
      <c r="N834">
        <v>41</v>
      </c>
    </row>
    <row r="835" spans="12:14" x14ac:dyDescent="0.25">
      <c r="L835" s="5">
        <v>42915</v>
      </c>
      <c r="M835">
        <f t="shared" si="34"/>
        <v>8</v>
      </c>
      <c r="N835">
        <v>41</v>
      </c>
    </row>
    <row r="836" spans="12:14" x14ac:dyDescent="0.25">
      <c r="L836" s="5">
        <v>42914</v>
      </c>
      <c r="M836">
        <f t="shared" si="34"/>
        <v>8</v>
      </c>
      <c r="N836">
        <v>41</v>
      </c>
    </row>
    <row r="837" spans="12:14" x14ac:dyDescent="0.25">
      <c r="L837" s="5">
        <v>42913</v>
      </c>
      <c r="M837">
        <f t="shared" si="34"/>
        <v>8</v>
      </c>
      <c r="N837">
        <v>41</v>
      </c>
    </row>
    <row r="838" spans="12:14" x14ac:dyDescent="0.25">
      <c r="L838" s="5">
        <v>42912</v>
      </c>
      <c r="M838">
        <f t="shared" si="34"/>
        <v>8</v>
      </c>
      <c r="N838">
        <v>41</v>
      </c>
    </row>
    <row r="839" spans="12:14" x14ac:dyDescent="0.25">
      <c r="L839" s="5">
        <v>42911</v>
      </c>
      <c r="M839">
        <f t="shared" si="34"/>
        <v>7</v>
      </c>
      <c r="N839">
        <v>41</v>
      </c>
    </row>
    <row r="840" spans="12:14" x14ac:dyDescent="0.25">
      <c r="L840" s="5">
        <v>42910</v>
      </c>
      <c r="M840">
        <f t="shared" si="34"/>
        <v>7</v>
      </c>
      <c r="N840">
        <v>41</v>
      </c>
    </row>
    <row r="841" spans="12:14" x14ac:dyDescent="0.25">
      <c r="L841" s="5">
        <v>42909</v>
      </c>
      <c r="M841">
        <f t="shared" si="34"/>
        <v>7</v>
      </c>
      <c r="N841">
        <v>41</v>
      </c>
    </row>
    <row r="842" spans="12:14" x14ac:dyDescent="0.25">
      <c r="L842" s="5">
        <v>42908</v>
      </c>
      <c r="M842">
        <f t="shared" si="34"/>
        <v>7</v>
      </c>
      <c r="N842">
        <v>41</v>
      </c>
    </row>
    <row r="843" spans="12:14" x14ac:dyDescent="0.25">
      <c r="L843" s="5">
        <v>42907</v>
      </c>
      <c r="M843">
        <f t="shared" si="34"/>
        <v>7</v>
      </c>
      <c r="N843">
        <v>41</v>
      </c>
    </row>
    <row r="844" spans="12:14" x14ac:dyDescent="0.25">
      <c r="L844" s="5">
        <v>42906</v>
      </c>
      <c r="M844">
        <f t="shared" si="34"/>
        <v>7</v>
      </c>
      <c r="N844">
        <v>41</v>
      </c>
    </row>
    <row r="845" spans="12:14" x14ac:dyDescent="0.25">
      <c r="L845" s="5">
        <v>42905</v>
      </c>
      <c r="M845">
        <f t="shared" si="34"/>
        <v>7</v>
      </c>
      <c r="N845">
        <v>41</v>
      </c>
    </row>
    <row r="846" spans="12:14" x14ac:dyDescent="0.25">
      <c r="L846" s="5">
        <v>42904</v>
      </c>
      <c r="M846">
        <f t="shared" si="34"/>
        <v>6</v>
      </c>
      <c r="N846">
        <v>41</v>
      </c>
    </row>
    <row r="847" spans="12:14" x14ac:dyDescent="0.25">
      <c r="L847" s="5">
        <v>42903</v>
      </c>
      <c r="M847">
        <f t="shared" ref="M847:M878" si="35">M840-1</f>
        <v>6</v>
      </c>
      <c r="N847">
        <v>41</v>
      </c>
    </row>
    <row r="848" spans="12:14" x14ac:dyDescent="0.25">
      <c r="L848" s="5">
        <v>42902</v>
      </c>
      <c r="M848">
        <f t="shared" si="35"/>
        <v>6</v>
      </c>
      <c r="N848">
        <v>41</v>
      </c>
    </row>
    <row r="849" spans="12:14" x14ac:dyDescent="0.25">
      <c r="L849" s="5">
        <v>42901</v>
      </c>
      <c r="M849">
        <f t="shared" si="35"/>
        <v>6</v>
      </c>
      <c r="N849">
        <v>41</v>
      </c>
    </row>
    <row r="850" spans="12:14" x14ac:dyDescent="0.25">
      <c r="L850" s="5">
        <v>42900</v>
      </c>
      <c r="M850">
        <f t="shared" si="35"/>
        <v>6</v>
      </c>
      <c r="N850">
        <v>41</v>
      </c>
    </row>
    <row r="851" spans="12:14" x14ac:dyDescent="0.25">
      <c r="L851" s="5">
        <v>42899</v>
      </c>
      <c r="M851">
        <f t="shared" si="35"/>
        <v>6</v>
      </c>
      <c r="N851">
        <v>41</v>
      </c>
    </row>
    <row r="852" spans="12:14" x14ac:dyDescent="0.25">
      <c r="L852" s="5">
        <v>42898</v>
      </c>
      <c r="M852">
        <f t="shared" si="35"/>
        <v>6</v>
      </c>
      <c r="N852">
        <v>41</v>
      </c>
    </row>
    <row r="853" spans="12:14" x14ac:dyDescent="0.25">
      <c r="L853" s="5">
        <v>42897</v>
      </c>
      <c r="M853">
        <f t="shared" si="35"/>
        <v>5</v>
      </c>
      <c r="N853">
        <v>41</v>
      </c>
    </row>
    <row r="854" spans="12:14" x14ac:dyDescent="0.25">
      <c r="L854" s="5">
        <v>42896</v>
      </c>
      <c r="M854">
        <f t="shared" si="35"/>
        <v>5</v>
      </c>
      <c r="N854">
        <v>41</v>
      </c>
    </row>
    <row r="855" spans="12:14" x14ac:dyDescent="0.25">
      <c r="L855" s="5">
        <v>42895</v>
      </c>
      <c r="M855">
        <f t="shared" si="35"/>
        <v>5</v>
      </c>
      <c r="N855">
        <v>41</v>
      </c>
    </row>
    <row r="856" spans="12:14" x14ac:dyDescent="0.25">
      <c r="L856" s="5">
        <v>42894</v>
      </c>
      <c r="M856">
        <f t="shared" si="35"/>
        <v>5</v>
      </c>
      <c r="N856">
        <v>41</v>
      </c>
    </row>
    <row r="857" spans="12:14" x14ac:dyDescent="0.25">
      <c r="L857" s="5">
        <v>42893</v>
      </c>
      <c r="M857">
        <f t="shared" si="35"/>
        <v>5</v>
      </c>
      <c r="N857">
        <v>41</v>
      </c>
    </row>
    <row r="858" spans="12:14" x14ac:dyDescent="0.25">
      <c r="L858" s="5">
        <v>42892</v>
      </c>
      <c r="M858">
        <f t="shared" si="35"/>
        <v>5</v>
      </c>
      <c r="N858">
        <v>41</v>
      </c>
    </row>
    <row r="859" spans="12:14" x14ac:dyDescent="0.25">
      <c r="L859" s="5">
        <v>42891</v>
      </c>
      <c r="M859">
        <f t="shared" si="35"/>
        <v>5</v>
      </c>
      <c r="N859">
        <v>41</v>
      </c>
    </row>
    <row r="860" spans="12:14" x14ac:dyDescent="0.25">
      <c r="L860" s="5">
        <v>42890</v>
      </c>
      <c r="M860">
        <f t="shared" si="35"/>
        <v>4</v>
      </c>
      <c r="N860">
        <v>41</v>
      </c>
    </row>
    <row r="861" spans="12:14" x14ac:dyDescent="0.25">
      <c r="L861" s="5">
        <v>42889</v>
      </c>
      <c r="M861">
        <f t="shared" si="35"/>
        <v>4</v>
      </c>
      <c r="N861">
        <v>41</v>
      </c>
    </row>
    <row r="862" spans="12:14" x14ac:dyDescent="0.25">
      <c r="L862" s="5">
        <v>42888</v>
      </c>
      <c r="M862">
        <f t="shared" si="35"/>
        <v>4</v>
      </c>
      <c r="N862">
        <v>41</v>
      </c>
    </row>
    <row r="863" spans="12:14" x14ac:dyDescent="0.25">
      <c r="L863" s="5">
        <v>42887</v>
      </c>
      <c r="M863">
        <f t="shared" si="35"/>
        <v>4</v>
      </c>
      <c r="N863">
        <v>41</v>
      </c>
    </row>
    <row r="864" spans="12:14" x14ac:dyDescent="0.25">
      <c r="L864" s="5">
        <v>42886</v>
      </c>
      <c r="M864">
        <f t="shared" si="35"/>
        <v>4</v>
      </c>
      <c r="N864">
        <v>41</v>
      </c>
    </row>
    <row r="865" spans="12:14" x14ac:dyDescent="0.25">
      <c r="L865" s="5">
        <v>42885</v>
      </c>
      <c r="M865">
        <f t="shared" si="35"/>
        <v>4</v>
      </c>
      <c r="N865">
        <v>41</v>
      </c>
    </row>
    <row r="866" spans="12:14" x14ac:dyDescent="0.25">
      <c r="L866" s="5">
        <v>42884</v>
      </c>
      <c r="M866">
        <f t="shared" si="35"/>
        <v>4</v>
      </c>
      <c r="N866">
        <v>41</v>
      </c>
    </row>
    <row r="867" spans="12:14" x14ac:dyDescent="0.25">
      <c r="L867" s="5">
        <v>42883</v>
      </c>
      <c r="M867">
        <f t="shared" si="35"/>
        <v>3</v>
      </c>
      <c r="N867">
        <v>41</v>
      </c>
    </row>
    <row r="868" spans="12:14" x14ac:dyDescent="0.25">
      <c r="L868" s="5">
        <v>42882</v>
      </c>
      <c r="M868">
        <f t="shared" si="35"/>
        <v>3</v>
      </c>
      <c r="N868">
        <v>41</v>
      </c>
    </row>
    <row r="869" spans="12:14" x14ac:dyDescent="0.25">
      <c r="L869" s="5">
        <v>42881</v>
      </c>
      <c r="M869">
        <f t="shared" si="35"/>
        <v>3</v>
      </c>
      <c r="N869">
        <v>41</v>
      </c>
    </row>
    <row r="870" spans="12:14" x14ac:dyDescent="0.25">
      <c r="L870" s="5">
        <v>42880</v>
      </c>
      <c r="M870">
        <f t="shared" si="35"/>
        <v>3</v>
      </c>
      <c r="N870">
        <v>41</v>
      </c>
    </row>
    <row r="871" spans="12:14" x14ac:dyDescent="0.25">
      <c r="L871" s="5">
        <v>42879</v>
      </c>
      <c r="M871">
        <f t="shared" si="35"/>
        <v>3</v>
      </c>
      <c r="N871">
        <v>41</v>
      </c>
    </row>
    <row r="872" spans="12:14" x14ac:dyDescent="0.25">
      <c r="L872" s="5">
        <v>42878</v>
      </c>
      <c r="M872">
        <f t="shared" si="35"/>
        <v>3</v>
      </c>
      <c r="N872">
        <v>41</v>
      </c>
    </row>
    <row r="873" spans="12:14" x14ac:dyDescent="0.25">
      <c r="L873" s="5">
        <v>42877</v>
      </c>
      <c r="M873">
        <f t="shared" si="35"/>
        <v>3</v>
      </c>
      <c r="N873">
        <v>41</v>
      </c>
    </row>
    <row r="874" spans="12:14" x14ac:dyDescent="0.25">
      <c r="L874" s="5">
        <v>42876</v>
      </c>
      <c r="M874">
        <f t="shared" si="35"/>
        <v>2</v>
      </c>
      <c r="N874">
        <v>41</v>
      </c>
    </row>
    <row r="875" spans="12:14" x14ac:dyDescent="0.25">
      <c r="L875" s="5">
        <v>42875</v>
      </c>
      <c r="M875">
        <f t="shared" si="35"/>
        <v>2</v>
      </c>
      <c r="N875">
        <v>41</v>
      </c>
    </row>
    <row r="876" spans="12:14" x14ac:dyDescent="0.25">
      <c r="L876" s="5">
        <v>42874</v>
      </c>
      <c r="M876">
        <f t="shared" si="35"/>
        <v>2</v>
      </c>
      <c r="N876">
        <v>41</v>
      </c>
    </row>
    <row r="877" spans="12:14" x14ac:dyDescent="0.25">
      <c r="L877" s="5">
        <v>42873</v>
      </c>
      <c r="M877">
        <f t="shared" si="35"/>
        <v>2</v>
      </c>
      <c r="N877">
        <v>41</v>
      </c>
    </row>
    <row r="878" spans="12:14" x14ac:dyDescent="0.25">
      <c r="L878" s="5">
        <v>42872</v>
      </c>
      <c r="M878">
        <f t="shared" si="35"/>
        <v>2</v>
      </c>
      <c r="N878">
        <v>41</v>
      </c>
    </row>
    <row r="879" spans="12:14" x14ac:dyDescent="0.25">
      <c r="L879" s="5">
        <v>42871</v>
      </c>
      <c r="M879">
        <f t="shared" ref="M879:M887" si="36">M872-1</f>
        <v>2</v>
      </c>
      <c r="N879">
        <v>41</v>
      </c>
    </row>
    <row r="880" spans="12:14" x14ac:dyDescent="0.25">
      <c r="L880" s="5">
        <v>42870</v>
      </c>
      <c r="M880">
        <f t="shared" si="36"/>
        <v>2</v>
      </c>
      <c r="N880">
        <v>41</v>
      </c>
    </row>
    <row r="881" spans="12:14" x14ac:dyDescent="0.25">
      <c r="L881" s="5">
        <v>42869</v>
      </c>
      <c r="M881">
        <f t="shared" si="36"/>
        <v>1</v>
      </c>
      <c r="N881">
        <v>41</v>
      </c>
    </row>
    <row r="882" spans="12:14" x14ac:dyDescent="0.25">
      <c r="L882" s="5">
        <v>42868</v>
      </c>
      <c r="M882">
        <f t="shared" si="36"/>
        <v>1</v>
      </c>
      <c r="N882">
        <v>41</v>
      </c>
    </row>
    <row r="883" spans="12:14" x14ac:dyDescent="0.25">
      <c r="L883" s="5">
        <v>42867</v>
      </c>
      <c r="M883">
        <f t="shared" si="36"/>
        <v>1</v>
      </c>
      <c r="N883">
        <v>41</v>
      </c>
    </row>
    <row r="884" spans="12:14" x14ac:dyDescent="0.25">
      <c r="L884" s="5">
        <v>42866</v>
      </c>
      <c r="M884">
        <f t="shared" si="36"/>
        <v>1</v>
      </c>
      <c r="N884">
        <v>41</v>
      </c>
    </row>
    <row r="885" spans="12:14" x14ac:dyDescent="0.25">
      <c r="L885" s="5">
        <v>42865</v>
      </c>
      <c r="M885">
        <f t="shared" si="36"/>
        <v>1</v>
      </c>
      <c r="N885">
        <v>41</v>
      </c>
    </row>
    <row r="886" spans="12:14" x14ac:dyDescent="0.25">
      <c r="L886" s="5">
        <v>42864</v>
      </c>
      <c r="M886">
        <f t="shared" si="36"/>
        <v>1</v>
      </c>
      <c r="N886">
        <v>41</v>
      </c>
    </row>
    <row r="887" spans="12:14" x14ac:dyDescent="0.25">
      <c r="L887" s="5">
        <v>42863</v>
      </c>
      <c r="M887">
        <f t="shared" si="36"/>
        <v>1</v>
      </c>
      <c r="N887">
        <v>41</v>
      </c>
    </row>
    <row r="888" spans="12:14" x14ac:dyDescent="0.25">
      <c r="L888" s="5">
        <v>42862</v>
      </c>
      <c r="M888">
        <v>16</v>
      </c>
      <c r="N888">
        <v>40</v>
      </c>
    </row>
    <row r="889" spans="12:14" x14ac:dyDescent="0.25">
      <c r="L889" s="5">
        <v>42861</v>
      </c>
      <c r="M889">
        <v>16</v>
      </c>
      <c r="N889">
        <v>40</v>
      </c>
    </row>
    <row r="890" spans="12:14" x14ac:dyDescent="0.25">
      <c r="L890" s="5">
        <v>42860</v>
      </c>
      <c r="M890">
        <v>16</v>
      </c>
      <c r="N890">
        <v>40</v>
      </c>
    </row>
    <row r="891" spans="12:14" x14ac:dyDescent="0.25">
      <c r="L891" s="5">
        <v>42859</v>
      </c>
      <c r="M891">
        <v>16</v>
      </c>
      <c r="N891">
        <v>40</v>
      </c>
    </row>
    <row r="892" spans="12:14" x14ac:dyDescent="0.25">
      <c r="L892" s="5">
        <v>42858</v>
      </c>
      <c r="M892">
        <v>16</v>
      </c>
      <c r="N892">
        <v>40</v>
      </c>
    </row>
    <row r="893" spans="12:14" x14ac:dyDescent="0.25">
      <c r="L893" s="5">
        <v>42857</v>
      </c>
      <c r="M893">
        <v>16</v>
      </c>
      <c r="N893">
        <v>40</v>
      </c>
    </row>
    <row r="894" spans="12:14" x14ac:dyDescent="0.25">
      <c r="L894" s="5">
        <v>42856</v>
      </c>
      <c r="M894">
        <v>16</v>
      </c>
      <c r="N894">
        <v>40</v>
      </c>
    </row>
    <row r="895" spans="12:14" x14ac:dyDescent="0.25">
      <c r="L895" s="5">
        <v>42855</v>
      </c>
      <c r="M895">
        <f t="shared" ref="M895:M926" si="37">M888-1</f>
        <v>15</v>
      </c>
      <c r="N895">
        <v>40</v>
      </c>
    </row>
    <row r="896" spans="12:14" x14ac:dyDescent="0.25">
      <c r="L896" s="5">
        <v>42854</v>
      </c>
      <c r="M896">
        <f t="shared" si="37"/>
        <v>15</v>
      </c>
      <c r="N896">
        <v>40</v>
      </c>
    </row>
    <row r="897" spans="12:14" x14ac:dyDescent="0.25">
      <c r="L897" s="5">
        <v>42853</v>
      </c>
      <c r="M897">
        <f t="shared" si="37"/>
        <v>15</v>
      </c>
      <c r="N897">
        <v>40</v>
      </c>
    </row>
    <row r="898" spans="12:14" x14ac:dyDescent="0.25">
      <c r="L898" s="5">
        <v>42852</v>
      </c>
      <c r="M898">
        <f t="shared" si="37"/>
        <v>15</v>
      </c>
      <c r="N898">
        <v>40</v>
      </c>
    </row>
    <row r="899" spans="12:14" x14ac:dyDescent="0.25">
      <c r="L899" s="5">
        <v>42851</v>
      </c>
      <c r="M899">
        <f t="shared" si="37"/>
        <v>15</v>
      </c>
      <c r="N899">
        <v>40</v>
      </c>
    </row>
    <row r="900" spans="12:14" x14ac:dyDescent="0.25">
      <c r="L900" s="5">
        <v>42850</v>
      </c>
      <c r="M900">
        <f t="shared" si="37"/>
        <v>15</v>
      </c>
      <c r="N900">
        <v>40</v>
      </c>
    </row>
    <row r="901" spans="12:14" x14ac:dyDescent="0.25">
      <c r="L901" s="5">
        <v>42849</v>
      </c>
      <c r="M901">
        <f t="shared" si="37"/>
        <v>15</v>
      </c>
      <c r="N901">
        <v>40</v>
      </c>
    </row>
    <row r="902" spans="12:14" x14ac:dyDescent="0.25">
      <c r="L902" s="5">
        <v>42848</v>
      </c>
      <c r="M902">
        <f t="shared" si="37"/>
        <v>14</v>
      </c>
      <c r="N902">
        <v>40</v>
      </c>
    </row>
    <row r="903" spans="12:14" x14ac:dyDescent="0.25">
      <c r="L903" s="5">
        <v>42847</v>
      </c>
      <c r="M903">
        <f t="shared" si="37"/>
        <v>14</v>
      </c>
      <c r="N903">
        <v>40</v>
      </c>
    </row>
    <row r="904" spans="12:14" x14ac:dyDescent="0.25">
      <c r="L904" s="5">
        <v>42846</v>
      </c>
      <c r="M904">
        <f t="shared" si="37"/>
        <v>14</v>
      </c>
      <c r="N904">
        <v>40</v>
      </c>
    </row>
    <row r="905" spans="12:14" x14ac:dyDescent="0.25">
      <c r="L905" s="5">
        <v>42845</v>
      </c>
      <c r="M905">
        <f t="shared" si="37"/>
        <v>14</v>
      </c>
      <c r="N905">
        <v>40</v>
      </c>
    </row>
    <row r="906" spans="12:14" x14ac:dyDescent="0.25">
      <c r="L906" s="5">
        <v>42844</v>
      </c>
      <c r="M906">
        <f t="shared" si="37"/>
        <v>14</v>
      </c>
      <c r="N906">
        <v>40</v>
      </c>
    </row>
    <row r="907" spans="12:14" x14ac:dyDescent="0.25">
      <c r="L907" s="5">
        <v>42843</v>
      </c>
      <c r="M907">
        <f t="shared" si="37"/>
        <v>14</v>
      </c>
      <c r="N907">
        <v>40</v>
      </c>
    </row>
    <row r="908" spans="12:14" x14ac:dyDescent="0.25">
      <c r="L908" s="5">
        <v>42842</v>
      </c>
      <c r="M908">
        <f t="shared" si="37"/>
        <v>14</v>
      </c>
      <c r="N908">
        <v>40</v>
      </c>
    </row>
    <row r="909" spans="12:14" x14ac:dyDescent="0.25">
      <c r="L909" s="5">
        <v>42841</v>
      </c>
      <c r="M909">
        <f t="shared" si="37"/>
        <v>13</v>
      </c>
      <c r="N909">
        <v>40</v>
      </c>
    </row>
    <row r="910" spans="12:14" x14ac:dyDescent="0.25">
      <c r="L910" s="5">
        <v>42840</v>
      </c>
      <c r="M910">
        <f t="shared" si="37"/>
        <v>13</v>
      </c>
      <c r="N910">
        <v>40</v>
      </c>
    </row>
    <row r="911" spans="12:14" x14ac:dyDescent="0.25">
      <c r="L911" s="5">
        <v>42839</v>
      </c>
      <c r="M911">
        <f t="shared" si="37"/>
        <v>13</v>
      </c>
      <c r="N911">
        <v>40</v>
      </c>
    </row>
    <row r="912" spans="12:14" x14ac:dyDescent="0.25">
      <c r="L912" s="5">
        <v>42838</v>
      </c>
      <c r="M912">
        <f t="shared" si="37"/>
        <v>13</v>
      </c>
      <c r="N912">
        <v>40</v>
      </c>
    </row>
    <row r="913" spans="12:14" x14ac:dyDescent="0.25">
      <c r="L913" s="5">
        <v>42837</v>
      </c>
      <c r="M913">
        <f t="shared" si="37"/>
        <v>13</v>
      </c>
      <c r="N913">
        <v>40</v>
      </c>
    </row>
    <row r="914" spans="12:14" x14ac:dyDescent="0.25">
      <c r="L914" s="5">
        <v>42836</v>
      </c>
      <c r="M914">
        <f t="shared" si="37"/>
        <v>13</v>
      </c>
      <c r="N914">
        <v>40</v>
      </c>
    </row>
    <row r="915" spans="12:14" x14ac:dyDescent="0.25">
      <c r="L915" s="5">
        <v>42835</v>
      </c>
      <c r="M915">
        <f t="shared" si="37"/>
        <v>13</v>
      </c>
      <c r="N915">
        <v>40</v>
      </c>
    </row>
    <row r="916" spans="12:14" x14ac:dyDescent="0.25">
      <c r="L916" s="5">
        <v>42834</v>
      </c>
      <c r="M916">
        <f t="shared" si="37"/>
        <v>12</v>
      </c>
      <c r="N916">
        <v>40</v>
      </c>
    </row>
    <row r="917" spans="12:14" x14ac:dyDescent="0.25">
      <c r="L917" s="5">
        <v>42833</v>
      </c>
      <c r="M917">
        <f t="shared" si="37"/>
        <v>12</v>
      </c>
      <c r="N917">
        <v>40</v>
      </c>
    </row>
    <row r="918" spans="12:14" x14ac:dyDescent="0.25">
      <c r="L918" s="5">
        <v>42832</v>
      </c>
      <c r="M918">
        <f t="shared" si="37"/>
        <v>12</v>
      </c>
      <c r="N918">
        <v>40</v>
      </c>
    </row>
    <row r="919" spans="12:14" x14ac:dyDescent="0.25">
      <c r="L919" s="5">
        <v>42831</v>
      </c>
      <c r="M919">
        <f t="shared" si="37"/>
        <v>12</v>
      </c>
      <c r="N919">
        <v>40</v>
      </c>
    </row>
    <row r="920" spans="12:14" x14ac:dyDescent="0.25">
      <c r="L920" s="5">
        <v>42830</v>
      </c>
      <c r="M920">
        <f t="shared" si="37"/>
        <v>12</v>
      </c>
      <c r="N920">
        <v>40</v>
      </c>
    </row>
    <row r="921" spans="12:14" x14ac:dyDescent="0.25">
      <c r="L921" s="5">
        <v>42829</v>
      </c>
      <c r="M921">
        <f t="shared" si="37"/>
        <v>12</v>
      </c>
      <c r="N921">
        <v>40</v>
      </c>
    </row>
    <row r="922" spans="12:14" x14ac:dyDescent="0.25">
      <c r="L922" s="5">
        <v>42828</v>
      </c>
      <c r="M922">
        <f t="shared" si="37"/>
        <v>12</v>
      </c>
      <c r="N922">
        <v>40</v>
      </c>
    </row>
    <row r="923" spans="12:14" x14ac:dyDescent="0.25">
      <c r="L923" s="5">
        <v>42827</v>
      </c>
      <c r="M923">
        <f t="shared" si="37"/>
        <v>11</v>
      </c>
      <c r="N923">
        <v>40</v>
      </c>
    </row>
    <row r="924" spans="12:14" x14ac:dyDescent="0.25">
      <c r="L924" s="5">
        <v>42826</v>
      </c>
      <c r="M924">
        <f t="shared" si="37"/>
        <v>11</v>
      </c>
      <c r="N924">
        <v>40</v>
      </c>
    </row>
    <row r="925" spans="12:14" x14ac:dyDescent="0.25">
      <c r="L925" s="5">
        <v>42825</v>
      </c>
      <c r="M925">
        <f t="shared" si="37"/>
        <v>11</v>
      </c>
      <c r="N925">
        <v>40</v>
      </c>
    </row>
    <row r="926" spans="12:14" x14ac:dyDescent="0.25">
      <c r="L926" s="5">
        <v>42824</v>
      </c>
      <c r="M926">
        <f t="shared" si="37"/>
        <v>11</v>
      </c>
      <c r="N926">
        <v>40</v>
      </c>
    </row>
    <row r="927" spans="12:14" x14ac:dyDescent="0.25">
      <c r="L927" s="5">
        <v>42823</v>
      </c>
      <c r="M927">
        <f t="shared" ref="M927:M958" si="38">M920-1</f>
        <v>11</v>
      </c>
      <c r="N927">
        <v>40</v>
      </c>
    </row>
    <row r="928" spans="12:14" x14ac:dyDescent="0.25">
      <c r="L928" s="5">
        <v>42822</v>
      </c>
      <c r="M928">
        <f t="shared" si="38"/>
        <v>11</v>
      </c>
      <c r="N928">
        <v>40</v>
      </c>
    </row>
    <row r="929" spans="12:14" x14ac:dyDescent="0.25">
      <c r="L929" s="5">
        <v>42821</v>
      </c>
      <c r="M929">
        <f t="shared" si="38"/>
        <v>11</v>
      </c>
      <c r="N929">
        <v>40</v>
      </c>
    </row>
    <row r="930" spans="12:14" x14ac:dyDescent="0.25">
      <c r="L930" s="5">
        <v>42820</v>
      </c>
      <c r="M930">
        <f t="shared" si="38"/>
        <v>10</v>
      </c>
      <c r="N930">
        <v>40</v>
      </c>
    </row>
    <row r="931" spans="12:14" x14ac:dyDescent="0.25">
      <c r="L931" s="5">
        <v>42819</v>
      </c>
      <c r="M931">
        <f t="shared" si="38"/>
        <v>10</v>
      </c>
      <c r="N931">
        <v>40</v>
      </c>
    </row>
    <row r="932" spans="12:14" x14ac:dyDescent="0.25">
      <c r="L932" s="5">
        <v>42818</v>
      </c>
      <c r="M932">
        <f t="shared" si="38"/>
        <v>10</v>
      </c>
      <c r="N932">
        <v>40</v>
      </c>
    </row>
    <row r="933" spans="12:14" x14ac:dyDescent="0.25">
      <c r="L933" s="5">
        <v>42817</v>
      </c>
      <c r="M933">
        <f t="shared" si="38"/>
        <v>10</v>
      </c>
      <c r="N933">
        <v>40</v>
      </c>
    </row>
    <row r="934" spans="12:14" x14ac:dyDescent="0.25">
      <c r="L934" s="5">
        <v>42816</v>
      </c>
      <c r="M934">
        <f t="shared" si="38"/>
        <v>10</v>
      </c>
      <c r="N934">
        <v>40</v>
      </c>
    </row>
    <row r="935" spans="12:14" x14ac:dyDescent="0.25">
      <c r="L935" s="5">
        <v>42815</v>
      </c>
      <c r="M935">
        <f t="shared" si="38"/>
        <v>10</v>
      </c>
      <c r="N935">
        <v>40</v>
      </c>
    </row>
    <row r="936" spans="12:14" x14ac:dyDescent="0.25">
      <c r="L936" s="5">
        <v>42814</v>
      </c>
      <c r="M936">
        <f t="shared" si="38"/>
        <v>10</v>
      </c>
      <c r="N936">
        <v>40</v>
      </c>
    </row>
    <row r="937" spans="12:14" x14ac:dyDescent="0.25">
      <c r="L937" s="5">
        <v>42813</v>
      </c>
      <c r="M937">
        <f t="shared" si="38"/>
        <v>9</v>
      </c>
      <c r="N937">
        <v>40</v>
      </c>
    </row>
    <row r="938" spans="12:14" x14ac:dyDescent="0.25">
      <c r="L938" s="5">
        <v>42812</v>
      </c>
      <c r="M938">
        <f t="shared" si="38"/>
        <v>9</v>
      </c>
      <c r="N938">
        <v>40</v>
      </c>
    </row>
    <row r="939" spans="12:14" x14ac:dyDescent="0.25">
      <c r="L939" s="5">
        <v>42811</v>
      </c>
      <c r="M939">
        <f t="shared" si="38"/>
        <v>9</v>
      </c>
      <c r="N939">
        <v>40</v>
      </c>
    </row>
    <row r="940" spans="12:14" x14ac:dyDescent="0.25">
      <c r="L940" s="5">
        <v>42810</v>
      </c>
      <c r="M940">
        <f t="shared" si="38"/>
        <v>9</v>
      </c>
      <c r="N940">
        <v>40</v>
      </c>
    </row>
    <row r="941" spans="12:14" x14ac:dyDescent="0.25">
      <c r="L941" s="5">
        <v>42809</v>
      </c>
      <c r="M941">
        <f t="shared" si="38"/>
        <v>9</v>
      </c>
      <c r="N941">
        <v>40</v>
      </c>
    </row>
    <row r="942" spans="12:14" x14ac:dyDescent="0.25">
      <c r="L942" s="5">
        <v>42808</v>
      </c>
      <c r="M942">
        <f t="shared" si="38"/>
        <v>9</v>
      </c>
      <c r="N942">
        <v>40</v>
      </c>
    </row>
    <row r="943" spans="12:14" x14ac:dyDescent="0.25">
      <c r="L943" s="5">
        <v>42807</v>
      </c>
      <c r="M943">
        <f t="shared" si="38"/>
        <v>9</v>
      </c>
      <c r="N943">
        <v>40</v>
      </c>
    </row>
    <row r="944" spans="12:14" x14ac:dyDescent="0.25">
      <c r="L944" s="5">
        <v>42806</v>
      </c>
      <c r="M944">
        <f t="shared" si="38"/>
        <v>8</v>
      </c>
      <c r="N944">
        <v>40</v>
      </c>
    </row>
    <row r="945" spans="12:14" x14ac:dyDescent="0.25">
      <c r="L945" s="5">
        <v>42805</v>
      </c>
      <c r="M945">
        <f t="shared" si="38"/>
        <v>8</v>
      </c>
      <c r="N945">
        <v>40</v>
      </c>
    </row>
    <row r="946" spans="12:14" x14ac:dyDescent="0.25">
      <c r="L946" s="5">
        <v>42804</v>
      </c>
      <c r="M946">
        <f t="shared" si="38"/>
        <v>8</v>
      </c>
      <c r="N946">
        <v>40</v>
      </c>
    </row>
    <row r="947" spans="12:14" x14ac:dyDescent="0.25">
      <c r="L947" s="5">
        <v>42803</v>
      </c>
      <c r="M947">
        <f t="shared" si="38"/>
        <v>8</v>
      </c>
      <c r="N947">
        <v>40</v>
      </c>
    </row>
    <row r="948" spans="12:14" x14ac:dyDescent="0.25">
      <c r="L948" s="5">
        <v>42802</v>
      </c>
      <c r="M948">
        <f t="shared" si="38"/>
        <v>8</v>
      </c>
      <c r="N948">
        <v>40</v>
      </c>
    </row>
    <row r="949" spans="12:14" x14ac:dyDescent="0.25">
      <c r="L949" s="5">
        <v>42801</v>
      </c>
      <c r="M949">
        <f t="shared" si="38"/>
        <v>8</v>
      </c>
      <c r="N949">
        <v>40</v>
      </c>
    </row>
    <row r="950" spans="12:14" x14ac:dyDescent="0.25">
      <c r="L950" s="5">
        <v>42800</v>
      </c>
      <c r="M950">
        <f t="shared" si="38"/>
        <v>8</v>
      </c>
      <c r="N950">
        <v>40</v>
      </c>
    </row>
    <row r="951" spans="12:14" x14ac:dyDescent="0.25">
      <c r="L951" s="5">
        <v>42799</v>
      </c>
      <c r="M951">
        <f t="shared" si="38"/>
        <v>7</v>
      </c>
      <c r="N951">
        <v>40</v>
      </c>
    </row>
    <row r="952" spans="12:14" x14ac:dyDescent="0.25">
      <c r="L952" s="5">
        <v>42798</v>
      </c>
      <c r="M952">
        <f t="shared" si="38"/>
        <v>7</v>
      </c>
      <c r="N952">
        <v>40</v>
      </c>
    </row>
    <row r="953" spans="12:14" x14ac:dyDescent="0.25">
      <c r="L953" s="5">
        <v>42797</v>
      </c>
      <c r="M953">
        <f t="shared" si="38"/>
        <v>7</v>
      </c>
      <c r="N953">
        <v>40</v>
      </c>
    </row>
    <row r="954" spans="12:14" x14ac:dyDescent="0.25">
      <c r="L954" s="5">
        <v>42796</v>
      </c>
      <c r="M954">
        <f t="shared" si="38"/>
        <v>7</v>
      </c>
      <c r="N954">
        <v>40</v>
      </c>
    </row>
    <row r="955" spans="12:14" x14ac:dyDescent="0.25">
      <c r="L955" s="5">
        <v>42795</v>
      </c>
      <c r="M955">
        <f t="shared" si="38"/>
        <v>7</v>
      </c>
      <c r="N955">
        <v>40</v>
      </c>
    </row>
    <row r="956" spans="12:14" x14ac:dyDescent="0.25">
      <c r="L956" s="5">
        <v>42794</v>
      </c>
      <c r="M956">
        <f t="shared" si="38"/>
        <v>7</v>
      </c>
      <c r="N956">
        <v>40</v>
      </c>
    </row>
    <row r="957" spans="12:14" x14ac:dyDescent="0.25">
      <c r="L957" s="5">
        <v>42793</v>
      </c>
      <c r="M957">
        <f t="shared" si="38"/>
        <v>7</v>
      </c>
      <c r="N957">
        <v>40</v>
      </c>
    </row>
    <row r="958" spans="12:14" x14ac:dyDescent="0.25">
      <c r="L958" s="5">
        <v>42792</v>
      </c>
      <c r="M958">
        <f t="shared" si="38"/>
        <v>6</v>
      </c>
      <c r="N958">
        <v>40</v>
      </c>
    </row>
    <row r="959" spans="12:14" x14ac:dyDescent="0.25">
      <c r="L959" s="5">
        <v>42791</v>
      </c>
      <c r="M959">
        <f t="shared" ref="M959:M990" si="39">M952-1</f>
        <v>6</v>
      </c>
      <c r="N959">
        <v>40</v>
      </c>
    </row>
    <row r="960" spans="12:14" x14ac:dyDescent="0.25">
      <c r="L960" s="5">
        <v>42790</v>
      </c>
      <c r="M960">
        <f t="shared" si="39"/>
        <v>6</v>
      </c>
      <c r="N960">
        <v>40</v>
      </c>
    </row>
    <row r="961" spans="12:14" x14ac:dyDescent="0.25">
      <c r="L961" s="5">
        <v>42789</v>
      </c>
      <c r="M961">
        <f t="shared" si="39"/>
        <v>6</v>
      </c>
      <c r="N961">
        <v>40</v>
      </c>
    </row>
    <row r="962" spans="12:14" x14ac:dyDescent="0.25">
      <c r="L962" s="5">
        <v>42788</v>
      </c>
      <c r="M962">
        <f t="shared" si="39"/>
        <v>6</v>
      </c>
      <c r="N962">
        <v>40</v>
      </c>
    </row>
    <row r="963" spans="12:14" x14ac:dyDescent="0.25">
      <c r="L963" s="5">
        <v>42787</v>
      </c>
      <c r="M963">
        <f t="shared" si="39"/>
        <v>6</v>
      </c>
      <c r="N963">
        <v>40</v>
      </c>
    </row>
    <row r="964" spans="12:14" x14ac:dyDescent="0.25">
      <c r="L964" s="5">
        <v>42786</v>
      </c>
      <c r="M964">
        <f t="shared" si="39"/>
        <v>6</v>
      </c>
      <c r="N964">
        <v>40</v>
      </c>
    </row>
    <row r="965" spans="12:14" x14ac:dyDescent="0.25">
      <c r="L965" s="5">
        <v>42785</v>
      </c>
      <c r="M965">
        <f t="shared" si="39"/>
        <v>5</v>
      </c>
      <c r="N965">
        <v>40</v>
      </c>
    </row>
    <row r="966" spans="12:14" x14ac:dyDescent="0.25">
      <c r="L966" s="5">
        <v>42784</v>
      </c>
      <c r="M966">
        <f t="shared" si="39"/>
        <v>5</v>
      </c>
      <c r="N966">
        <v>40</v>
      </c>
    </row>
    <row r="967" spans="12:14" x14ac:dyDescent="0.25">
      <c r="L967" s="5">
        <v>42783</v>
      </c>
      <c r="M967">
        <f t="shared" si="39"/>
        <v>5</v>
      </c>
      <c r="N967">
        <v>40</v>
      </c>
    </row>
    <row r="968" spans="12:14" x14ac:dyDescent="0.25">
      <c r="L968" s="5">
        <v>42782</v>
      </c>
      <c r="M968">
        <f t="shared" si="39"/>
        <v>5</v>
      </c>
      <c r="N968">
        <v>40</v>
      </c>
    </row>
    <row r="969" spans="12:14" x14ac:dyDescent="0.25">
      <c r="L969" s="5">
        <v>42781</v>
      </c>
      <c r="M969">
        <f t="shared" si="39"/>
        <v>5</v>
      </c>
      <c r="N969">
        <v>40</v>
      </c>
    </row>
    <row r="970" spans="12:14" x14ac:dyDescent="0.25">
      <c r="L970" s="5">
        <v>42780</v>
      </c>
      <c r="M970">
        <f t="shared" si="39"/>
        <v>5</v>
      </c>
      <c r="N970">
        <v>40</v>
      </c>
    </row>
    <row r="971" spans="12:14" x14ac:dyDescent="0.25">
      <c r="L971" s="5">
        <v>42779</v>
      </c>
      <c r="M971">
        <f t="shared" si="39"/>
        <v>5</v>
      </c>
      <c r="N971">
        <v>40</v>
      </c>
    </row>
    <row r="972" spans="12:14" x14ac:dyDescent="0.25">
      <c r="L972" s="5">
        <v>42778</v>
      </c>
      <c r="M972">
        <f t="shared" si="39"/>
        <v>4</v>
      </c>
      <c r="N972">
        <v>40</v>
      </c>
    </row>
    <row r="973" spans="12:14" x14ac:dyDescent="0.25">
      <c r="L973" s="5">
        <v>42777</v>
      </c>
      <c r="M973">
        <f t="shared" si="39"/>
        <v>4</v>
      </c>
      <c r="N973">
        <v>40</v>
      </c>
    </row>
    <row r="974" spans="12:14" x14ac:dyDescent="0.25">
      <c r="L974" s="5">
        <v>42776</v>
      </c>
      <c r="M974">
        <f t="shared" si="39"/>
        <v>4</v>
      </c>
      <c r="N974">
        <v>40</v>
      </c>
    </row>
    <row r="975" spans="12:14" x14ac:dyDescent="0.25">
      <c r="L975" s="5">
        <v>42775</v>
      </c>
      <c r="M975">
        <f t="shared" si="39"/>
        <v>4</v>
      </c>
      <c r="N975">
        <v>40</v>
      </c>
    </row>
    <row r="976" spans="12:14" x14ac:dyDescent="0.25">
      <c r="L976" s="5">
        <v>42774</v>
      </c>
      <c r="M976">
        <f t="shared" si="39"/>
        <v>4</v>
      </c>
      <c r="N976">
        <v>40</v>
      </c>
    </row>
    <row r="977" spans="12:14" x14ac:dyDescent="0.25">
      <c r="L977" s="5">
        <v>42773</v>
      </c>
      <c r="M977">
        <f t="shared" si="39"/>
        <v>4</v>
      </c>
      <c r="N977">
        <v>40</v>
      </c>
    </row>
    <row r="978" spans="12:14" x14ac:dyDescent="0.25">
      <c r="L978" s="5">
        <v>42772</v>
      </c>
      <c r="M978">
        <f t="shared" si="39"/>
        <v>4</v>
      </c>
      <c r="N978">
        <v>40</v>
      </c>
    </row>
    <row r="979" spans="12:14" x14ac:dyDescent="0.25">
      <c r="L979" s="5">
        <v>42771</v>
      </c>
      <c r="M979">
        <f t="shared" si="39"/>
        <v>3</v>
      </c>
      <c r="N979">
        <v>40</v>
      </c>
    </row>
    <row r="980" spans="12:14" x14ac:dyDescent="0.25">
      <c r="L980" s="5">
        <v>42770</v>
      </c>
      <c r="M980">
        <f t="shared" si="39"/>
        <v>3</v>
      </c>
      <c r="N980">
        <v>40</v>
      </c>
    </row>
    <row r="981" spans="12:14" x14ac:dyDescent="0.25">
      <c r="L981" s="5">
        <v>42769</v>
      </c>
      <c r="M981">
        <f t="shared" si="39"/>
        <v>3</v>
      </c>
      <c r="N981">
        <v>40</v>
      </c>
    </row>
    <row r="982" spans="12:14" x14ac:dyDescent="0.25">
      <c r="L982" s="5">
        <v>42768</v>
      </c>
      <c r="M982">
        <f t="shared" si="39"/>
        <v>3</v>
      </c>
      <c r="N982">
        <v>40</v>
      </c>
    </row>
    <row r="983" spans="12:14" x14ac:dyDescent="0.25">
      <c r="L983" s="5">
        <v>42767</v>
      </c>
      <c r="M983">
        <f t="shared" si="39"/>
        <v>3</v>
      </c>
      <c r="N983">
        <v>40</v>
      </c>
    </row>
    <row r="984" spans="12:14" x14ac:dyDescent="0.25">
      <c r="L984" s="5">
        <v>42766</v>
      </c>
      <c r="M984">
        <f t="shared" si="39"/>
        <v>3</v>
      </c>
      <c r="N984">
        <v>40</v>
      </c>
    </row>
    <row r="985" spans="12:14" x14ac:dyDescent="0.25">
      <c r="L985" s="5">
        <v>42765</v>
      </c>
      <c r="M985">
        <f t="shared" si="39"/>
        <v>3</v>
      </c>
      <c r="N985">
        <v>40</v>
      </c>
    </row>
    <row r="986" spans="12:14" x14ac:dyDescent="0.25">
      <c r="L986" s="5">
        <v>42764</v>
      </c>
      <c r="M986">
        <f t="shared" si="39"/>
        <v>2</v>
      </c>
      <c r="N986">
        <v>40</v>
      </c>
    </row>
    <row r="987" spans="12:14" x14ac:dyDescent="0.25">
      <c r="L987" s="5">
        <v>42763</v>
      </c>
      <c r="M987">
        <f t="shared" si="39"/>
        <v>2</v>
      </c>
      <c r="N987">
        <v>40</v>
      </c>
    </row>
    <row r="988" spans="12:14" x14ac:dyDescent="0.25">
      <c r="L988" s="5">
        <v>42762</v>
      </c>
      <c r="M988">
        <f t="shared" si="39"/>
        <v>2</v>
      </c>
      <c r="N988">
        <v>40</v>
      </c>
    </row>
    <row r="989" spans="12:14" x14ac:dyDescent="0.25">
      <c r="L989" s="5">
        <v>42761</v>
      </c>
      <c r="M989">
        <f t="shared" si="39"/>
        <v>2</v>
      </c>
      <c r="N989">
        <v>40</v>
      </c>
    </row>
    <row r="990" spans="12:14" x14ac:dyDescent="0.25">
      <c r="L990" s="5">
        <v>42760</v>
      </c>
      <c r="M990">
        <f t="shared" si="39"/>
        <v>2</v>
      </c>
      <c r="N990">
        <v>40</v>
      </c>
    </row>
    <row r="991" spans="12:14" x14ac:dyDescent="0.25">
      <c r="L991" s="5">
        <v>42759</v>
      </c>
      <c r="M991">
        <f t="shared" ref="M991:M999" si="40">M984-1</f>
        <v>2</v>
      </c>
      <c r="N991">
        <v>40</v>
      </c>
    </row>
    <row r="992" spans="12:14" x14ac:dyDescent="0.25">
      <c r="L992" s="5">
        <v>42758</v>
      </c>
      <c r="M992">
        <f t="shared" si="40"/>
        <v>2</v>
      </c>
      <c r="N992">
        <v>40</v>
      </c>
    </row>
    <row r="993" spans="12:14" x14ac:dyDescent="0.25">
      <c r="L993" s="5">
        <v>42757</v>
      </c>
      <c r="M993">
        <f t="shared" si="40"/>
        <v>1</v>
      </c>
      <c r="N993">
        <v>40</v>
      </c>
    </row>
    <row r="994" spans="12:14" x14ac:dyDescent="0.25">
      <c r="L994" s="5">
        <v>42756</v>
      </c>
      <c r="M994">
        <f t="shared" si="40"/>
        <v>1</v>
      </c>
      <c r="N994">
        <v>40</v>
      </c>
    </row>
    <row r="995" spans="12:14" x14ac:dyDescent="0.25">
      <c r="L995" s="5">
        <v>42755</v>
      </c>
      <c r="M995">
        <f t="shared" si="40"/>
        <v>1</v>
      </c>
      <c r="N995">
        <v>40</v>
      </c>
    </row>
    <row r="996" spans="12:14" x14ac:dyDescent="0.25">
      <c r="L996" s="5">
        <v>42754</v>
      </c>
      <c r="M996">
        <f t="shared" si="40"/>
        <v>1</v>
      </c>
      <c r="N996">
        <v>40</v>
      </c>
    </row>
    <row r="997" spans="12:14" x14ac:dyDescent="0.25">
      <c r="L997" s="5">
        <v>42753</v>
      </c>
      <c r="M997">
        <f t="shared" si="40"/>
        <v>1</v>
      </c>
      <c r="N997">
        <v>40</v>
      </c>
    </row>
    <row r="998" spans="12:14" x14ac:dyDescent="0.25">
      <c r="L998" s="5">
        <v>42752</v>
      </c>
      <c r="M998">
        <f t="shared" si="40"/>
        <v>1</v>
      </c>
      <c r="N998">
        <v>40</v>
      </c>
    </row>
    <row r="999" spans="12:14" x14ac:dyDescent="0.25">
      <c r="L999" s="5">
        <v>42751</v>
      </c>
      <c r="M999">
        <f t="shared" si="40"/>
        <v>1</v>
      </c>
      <c r="N999">
        <v>40</v>
      </c>
    </row>
    <row r="1000" spans="12:14" x14ac:dyDescent="0.25">
      <c r="L1000" s="5">
        <v>42750</v>
      </c>
      <c r="M1000">
        <v>16</v>
      </c>
      <c r="N1000">
        <v>39</v>
      </c>
    </row>
    <row r="1001" spans="12:14" x14ac:dyDescent="0.25">
      <c r="L1001" s="5">
        <v>42749</v>
      </c>
      <c r="M1001">
        <v>16</v>
      </c>
      <c r="N1001">
        <v>39</v>
      </c>
    </row>
    <row r="1002" spans="12:14" x14ac:dyDescent="0.25">
      <c r="L1002" s="5">
        <v>42748</v>
      </c>
      <c r="M1002">
        <v>16</v>
      </c>
      <c r="N1002">
        <v>39</v>
      </c>
    </row>
    <row r="1003" spans="12:14" x14ac:dyDescent="0.25">
      <c r="L1003" s="5">
        <v>42747</v>
      </c>
      <c r="M1003">
        <v>16</v>
      </c>
      <c r="N1003">
        <v>39</v>
      </c>
    </row>
    <row r="1004" spans="12:14" x14ac:dyDescent="0.25">
      <c r="L1004" s="5">
        <v>42746</v>
      </c>
      <c r="M1004">
        <v>16</v>
      </c>
      <c r="N1004">
        <v>39</v>
      </c>
    </row>
    <row r="1005" spans="12:14" x14ac:dyDescent="0.25">
      <c r="L1005" s="5">
        <v>42745</v>
      </c>
      <c r="M1005">
        <v>16</v>
      </c>
      <c r="N1005">
        <v>39</v>
      </c>
    </row>
    <row r="1006" spans="12:14" x14ac:dyDescent="0.25">
      <c r="L1006" s="5">
        <v>42744</v>
      </c>
      <c r="M1006">
        <v>16</v>
      </c>
      <c r="N1006">
        <v>39</v>
      </c>
    </row>
    <row r="1007" spans="12:14" x14ac:dyDescent="0.25">
      <c r="L1007" s="5">
        <v>42743</v>
      </c>
      <c r="M1007">
        <f t="shared" ref="M1007:M1038" si="41">M1000-1</f>
        <v>15</v>
      </c>
      <c r="N1007">
        <v>39</v>
      </c>
    </row>
    <row r="1008" spans="12:14" x14ac:dyDescent="0.25">
      <c r="L1008" s="5">
        <v>42742</v>
      </c>
      <c r="M1008">
        <f t="shared" si="41"/>
        <v>15</v>
      </c>
      <c r="N1008">
        <v>39</v>
      </c>
    </row>
    <row r="1009" spans="12:14" x14ac:dyDescent="0.25">
      <c r="L1009" s="5">
        <v>42741</v>
      </c>
      <c r="M1009">
        <f t="shared" si="41"/>
        <v>15</v>
      </c>
      <c r="N1009">
        <v>39</v>
      </c>
    </row>
    <row r="1010" spans="12:14" x14ac:dyDescent="0.25">
      <c r="L1010" s="5">
        <v>42740</v>
      </c>
      <c r="M1010">
        <f t="shared" si="41"/>
        <v>15</v>
      </c>
      <c r="N1010">
        <v>39</v>
      </c>
    </row>
    <row r="1011" spans="12:14" x14ac:dyDescent="0.25">
      <c r="L1011" s="5">
        <v>42739</v>
      </c>
      <c r="M1011">
        <f t="shared" si="41"/>
        <v>15</v>
      </c>
      <c r="N1011">
        <v>39</v>
      </c>
    </row>
    <row r="1012" spans="12:14" x14ac:dyDescent="0.25">
      <c r="L1012" s="5">
        <v>42738</v>
      </c>
      <c r="M1012">
        <f t="shared" si="41"/>
        <v>15</v>
      </c>
      <c r="N1012">
        <v>39</v>
      </c>
    </row>
    <row r="1013" spans="12:14" x14ac:dyDescent="0.25">
      <c r="L1013" s="5">
        <v>42737</v>
      </c>
      <c r="M1013">
        <f t="shared" si="41"/>
        <v>15</v>
      </c>
      <c r="N1013">
        <v>39</v>
      </c>
    </row>
    <row r="1014" spans="12:14" x14ac:dyDescent="0.25">
      <c r="L1014" s="5">
        <v>42736</v>
      </c>
      <c r="M1014">
        <f t="shared" si="41"/>
        <v>14</v>
      </c>
      <c r="N1014">
        <v>39</v>
      </c>
    </row>
    <row r="1015" spans="12:14" x14ac:dyDescent="0.25">
      <c r="L1015" s="5">
        <v>42735</v>
      </c>
      <c r="M1015">
        <f t="shared" si="41"/>
        <v>14</v>
      </c>
      <c r="N1015">
        <v>39</v>
      </c>
    </row>
    <row r="1016" spans="12:14" x14ac:dyDescent="0.25">
      <c r="L1016" s="5">
        <v>42734</v>
      </c>
      <c r="M1016">
        <f t="shared" si="41"/>
        <v>14</v>
      </c>
      <c r="N1016">
        <v>39</v>
      </c>
    </row>
    <row r="1017" spans="12:14" x14ac:dyDescent="0.25">
      <c r="L1017" s="5">
        <v>42733</v>
      </c>
      <c r="M1017">
        <f t="shared" si="41"/>
        <v>14</v>
      </c>
      <c r="N1017">
        <v>39</v>
      </c>
    </row>
    <row r="1018" spans="12:14" x14ac:dyDescent="0.25">
      <c r="L1018" s="5">
        <v>42732</v>
      </c>
      <c r="M1018">
        <f t="shared" si="41"/>
        <v>14</v>
      </c>
      <c r="N1018">
        <v>39</v>
      </c>
    </row>
    <row r="1019" spans="12:14" x14ac:dyDescent="0.25">
      <c r="L1019" s="5">
        <v>42731</v>
      </c>
      <c r="M1019">
        <f t="shared" si="41"/>
        <v>14</v>
      </c>
      <c r="N1019">
        <v>39</v>
      </c>
    </row>
    <row r="1020" spans="12:14" x14ac:dyDescent="0.25">
      <c r="L1020" s="5">
        <v>42730</v>
      </c>
      <c r="M1020">
        <f t="shared" si="41"/>
        <v>14</v>
      </c>
      <c r="N1020">
        <v>39</v>
      </c>
    </row>
    <row r="1021" spans="12:14" x14ac:dyDescent="0.25">
      <c r="L1021" s="5">
        <v>42729</v>
      </c>
      <c r="M1021">
        <f t="shared" si="41"/>
        <v>13</v>
      </c>
      <c r="N1021">
        <v>39</v>
      </c>
    </row>
    <row r="1022" spans="12:14" x14ac:dyDescent="0.25">
      <c r="L1022" s="5">
        <v>42728</v>
      </c>
      <c r="M1022">
        <f t="shared" si="41"/>
        <v>13</v>
      </c>
      <c r="N1022">
        <v>39</v>
      </c>
    </row>
    <row r="1023" spans="12:14" x14ac:dyDescent="0.25">
      <c r="L1023" s="5">
        <v>42727</v>
      </c>
      <c r="M1023">
        <f t="shared" si="41"/>
        <v>13</v>
      </c>
      <c r="N1023">
        <v>39</v>
      </c>
    </row>
    <row r="1024" spans="12:14" x14ac:dyDescent="0.25">
      <c r="L1024" s="5">
        <v>42726</v>
      </c>
      <c r="M1024">
        <f t="shared" si="41"/>
        <v>13</v>
      </c>
      <c r="N1024">
        <v>39</v>
      </c>
    </row>
    <row r="1025" spans="12:14" x14ac:dyDescent="0.25">
      <c r="L1025" s="5">
        <v>42725</v>
      </c>
      <c r="M1025">
        <f t="shared" si="41"/>
        <v>13</v>
      </c>
      <c r="N1025">
        <v>39</v>
      </c>
    </row>
    <row r="1026" spans="12:14" x14ac:dyDescent="0.25">
      <c r="L1026" s="5">
        <v>42724</v>
      </c>
      <c r="M1026">
        <f t="shared" si="41"/>
        <v>13</v>
      </c>
      <c r="N1026">
        <v>39</v>
      </c>
    </row>
    <row r="1027" spans="12:14" x14ac:dyDescent="0.25">
      <c r="L1027" s="5">
        <v>42723</v>
      </c>
      <c r="M1027">
        <f t="shared" si="41"/>
        <v>13</v>
      </c>
      <c r="N1027">
        <v>39</v>
      </c>
    </row>
    <row r="1028" spans="12:14" x14ac:dyDescent="0.25">
      <c r="L1028" s="5">
        <v>42722</v>
      </c>
      <c r="M1028">
        <f t="shared" si="41"/>
        <v>12</v>
      </c>
      <c r="N1028">
        <v>39</v>
      </c>
    </row>
    <row r="1029" spans="12:14" x14ac:dyDescent="0.25">
      <c r="L1029" s="5">
        <v>42721</v>
      </c>
      <c r="M1029">
        <f t="shared" si="41"/>
        <v>12</v>
      </c>
      <c r="N1029">
        <v>39</v>
      </c>
    </row>
    <row r="1030" spans="12:14" x14ac:dyDescent="0.25">
      <c r="L1030" s="5">
        <v>42720</v>
      </c>
      <c r="M1030">
        <f t="shared" si="41"/>
        <v>12</v>
      </c>
      <c r="N1030">
        <v>39</v>
      </c>
    </row>
    <row r="1031" spans="12:14" x14ac:dyDescent="0.25">
      <c r="L1031" s="5">
        <v>42719</v>
      </c>
      <c r="M1031">
        <f t="shared" si="41"/>
        <v>12</v>
      </c>
      <c r="N1031">
        <v>39</v>
      </c>
    </row>
    <row r="1032" spans="12:14" x14ac:dyDescent="0.25">
      <c r="L1032" s="5">
        <v>42718</v>
      </c>
      <c r="M1032">
        <f t="shared" si="41"/>
        <v>12</v>
      </c>
      <c r="N1032">
        <v>39</v>
      </c>
    </row>
    <row r="1033" spans="12:14" x14ac:dyDescent="0.25">
      <c r="L1033" s="5">
        <v>42717</v>
      </c>
      <c r="M1033">
        <f t="shared" si="41"/>
        <v>12</v>
      </c>
      <c r="N1033">
        <v>39</v>
      </c>
    </row>
    <row r="1034" spans="12:14" x14ac:dyDescent="0.25">
      <c r="L1034" s="5">
        <v>42716</v>
      </c>
      <c r="M1034">
        <f t="shared" si="41"/>
        <v>12</v>
      </c>
      <c r="N1034">
        <v>39</v>
      </c>
    </row>
    <row r="1035" spans="12:14" x14ac:dyDescent="0.25">
      <c r="L1035" s="5">
        <v>42715</v>
      </c>
      <c r="M1035">
        <f t="shared" si="41"/>
        <v>11</v>
      </c>
      <c r="N1035">
        <v>39</v>
      </c>
    </row>
    <row r="1036" spans="12:14" x14ac:dyDescent="0.25">
      <c r="L1036" s="5">
        <v>42714</v>
      </c>
      <c r="M1036">
        <f t="shared" si="41"/>
        <v>11</v>
      </c>
      <c r="N1036">
        <v>39</v>
      </c>
    </row>
    <row r="1037" spans="12:14" x14ac:dyDescent="0.25">
      <c r="L1037" s="5">
        <v>42713</v>
      </c>
      <c r="M1037">
        <f t="shared" si="41"/>
        <v>11</v>
      </c>
      <c r="N1037">
        <v>39</v>
      </c>
    </row>
    <row r="1038" spans="12:14" x14ac:dyDescent="0.25">
      <c r="L1038" s="5">
        <v>42712</v>
      </c>
      <c r="M1038">
        <f t="shared" si="41"/>
        <v>11</v>
      </c>
      <c r="N1038">
        <v>39</v>
      </c>
    </row>
    <row r="1039" spans="12:14" x14ac:dyDescent="0.25">
      <c r="L1039" s="5">
        <v>42711</v>
      </c>
      <c r="M1039">
        <f t="shared" ref="M1039:M1070" si="42">M1032-1</f>
        <v>11</v>
      </c>
      <c r="N1039">
        <v>39</v>
      </c>
    </row>
    <row r="1040" spans="12:14" x14ac:dyDescent="0.25">
      <c r="L1040" s="5">
        <v>42710</v>
      </c>
      <c r="M1040">
        <f t="shared" si="42"/>
        <v>11</v>
      </c>
      <c r="N1040">
        <v>39</v>
      </c>
    </row>
    <row r="1041" spans="12:14" x14ac:dyDescent="0.25">
      <c r="L1041" s="5">
        <v>42709</v>
      </c>
      <c r="M1041">
        <f t="shared" si="42"/>
        <v>11</v>
      </c>
      <c r="N1041">
        <v>39</v>
      </c>
    </row>
    <row r="1042" spans="12:14" x14ac:dyDescent="0.25">
      <c r="L1042" s="5">
        <v>42708</v>
      </c>
      <c r="M1042">
        <f t="shared" si="42"/>
        <v>10</v>
      </c>
      <c r="N1042">
        <v>39</v>
      </c>
    </row>
    <row r="1043" spans="12:14" x14ac:dyDescent="0.25">
      <c r="L1043" s="5">
        <v>42707</v>
      </c>
      <c r="M1043">
        <f t="shared" si="42"/>
        <v>10</v>
      </c>
      <c r="N1043">
        <v>39</v>
      </c>
    </row>
    <row r="1044" spans="12:14" x14ac:dyDescent="0.25">
      <c r="L1044" s="5">
        <v>42706</v>
      </c>
      <c r="M1044">
        <f t="shared" si="42"/>
        <v>10</v>
      </c>
      <c r="N1044">
        <v>39</v>
      </c>
    </row>
    <row r="1045" spans="12:14" x14ac:dyDescent="0.25">
      <c r="L1045" s="5">
        <v>42705</v>
      </c>
      <c r="M1045">
        <f t="shared" si="42"/>
        <v>10</v>
      </c>
      <c r="N1045">
        <v>39</v>
      </c>
    </row>
    <row r="1046" spans="12:14" x14ac:dyDescent="0.25">
      <c r="L1046" s="5">
        <v>42704</v>
      </c>
      <c r="M1046">
        <f t="shared" si="42"/>
        <v>10</v>
      </c>
      <c r="N1046">
        <v>39</v>
      </c>
    </row>
    <row r="1047" spans="12:14" x14ac:dyDescent="0.25">
      <c r="L1047" s="5">
        <v>42703</v>
      </c>
      <c r="M1047">
        <f t="shared" si="42"/>
        <v>10</v>
      </c>
      <c r="N1047">
        <v>39</v>
      </c>
    </row>
    <row r="1048" spans="12:14" x14ac:dyDescent="0.25">
      <c r="L1048" s="5">
        <v>42702</v>
      </c>
      <c r="M1048">
        <f t="shared" si="42"/>
        <v>10</v>
      </c>
      <c r="N1048">
        <v>39</v>
      </c>
    </row>
    <row r="1049" spans="12:14" x14ac:dyDescent="0.25">
      <c r="L1049" s="5">
        <v>42701</v>
      </c>
      <c r="M1049">
        <f t="shared" si="42"/>
        <v>9</v>
      </c>
      <c r="N1049">
        <v>39</v>
      </c>
    </row>
    <row r="1050" spans="12:14" x14ac:dyDescent="0.25">
      <c r="L1050" s="5">
        <v>42700</v>
      </c>
      <c r="M1050">
        <f t="shared" si="42"/>
        <v>9</v>
      </c>
      <c r="N1050">
        <v>39</v>
      </c>
    </row>
    <row r="1051" spans="12:14" x14ac:dyDescent="0.25">
      <c r="L1051" s="5">
        <v>42699</v>
      </c>
      <c r="M1051">
        <f t="shared" si="42"/>
        <v>9</v>
      </c>
      <c r="N1051">
        <v>39</v>
      </c>
    </row>
    <row r="1052" spans="12:14" x14ac:dyDescent="0.25">
      <c r="L1052" s="5">
        <v>42698</v>
      </c>
      <c r="M1052">
        <f t="shared" si="42"/>
        <v>9</v>
      </c>
      <c r="N1052">
        <v>39</v>
      </c>
    </row>
    <row r="1053" spans="12:14" x14ac:dyDescent="0.25">
      <c r="L1053" s="5">
        <v>42697</v>
      </c>
      <c r="M1053">
        <f t="shared" si="42"/>
        <v>9</v>
      </c>
      <c r="N1053">
        <v>39</v>
      </c>
    </row>
    <row r="1054" spans="12:14" x14ac:dyDescent="0.25">
      <c r="L1054" s="5">
        <v>42696</v>
      </c>
      <c r="M1054">
        <f t="shared" si="42"/>
        <v>9</v>
      </c>
      <c r="N1054">
        <v>39</v>
      </c>
    </row>
    <row r="1055" spans="12:14" x14ac:dyDescent="0.25">
      <c r="L1055" s="5">
        <v>42695</v>
      </c>
      <c r="M1055">
        <f t="shared" si="42"/>
        <v>9</v>
      </c>
      <c r="N1055">
        <v>39</v>
      </c>
    </row>
    <row r="1056" spans="12:14" x14ac:dyDescent="0.25">
      <c r="L1056" s="5">
        <v>42694</v>
      </c>
      <c r="M1056">
        <f t="shared" si="42"/>
        <v>8</v>
      </c>
      <c r="N1056">
        <v>39</v>
      </c>
    </row>
    <row r="1057" spans="12:14" x14ac:dyDescent="0.25">
      <c r="L1057" s="5">
        <v>42693</v>
      </c>
      <c r="M1057">
        <f t="shared" si="42"/>
        <v>8</v>
      </c>
      <c r="N1057">
        <v>39</v>
      </c>
    </row>
    <row r="1058" spans="12:14" x14ac:dyDescent="0.25">
      <c r="L1058" s="5">
        <v>42692</v>
      </c>
      <c r="M1058">
        <f t="shared" si="42"/>
        <v>8</v>
      </c>
      <c r="N1058">
        <v>39</v>
      </c>
    </row>
    <row r="1059" spans="12:14" x14ac:dyDescent="0.25">
      <c r="L1059" s="5">
        <v>42691</v>
      </c>
      <c r="M1059">
        <f t="shared" si="42"/>
        <v>8</v>
      </c>
      <c r="N1059">
        <v>39</v>
      </c>
    </row>
    <row r="1060" spans="12:14" x14ac:dyDescent="0.25">
      <c r="L1060" s="5">
        <v>42690</v>
      </c>
      <c r="M1060">
        <f t="shared" si="42"/>
        <v>8</v>
      </c>
      <c r="N1060">
        <v>39</v>
      </c>
    </row>
    <row r="1061" spans="12:14" x14ac:dyDescent="0.25">
      <c r="L1061" s="5">
        <v>42689</v>
      </c>
      <c r="M1061">
        <f t="shared" si="42"/>
        <v>8</v>
      </c>
      <c r="N1061">
        <v>39</v>
      </c>
    </row>
    <row r="1062" spans="12:14" x14ac:dyDescent="0.25">
      <c r="L1062" s="5">
        <v>42688</v>
      </c>
      <c r="M1062">
        <f t="shared" si="42"/>
        <v>8</v>
      </c>
      <c r="N1062">
        <v>39</v>
      </c>
    </row>
    <row r="1063" spans="12:14" x14ac:dyDescent="0.25">
      <c r="L1063" s="5">
        <v>42687</v>
      </c>
      <c r="M1063">
        <f t="shared" si="42"/>
        <v>7</v>
      </c>
      <c r="N1063">
        <v>39</v>
      </c>
    </row>
    <row r="1064" spans="12:14" x14ac:dyDescent="0.25">
      <c r="L1064" s="5">
        <v>42686</v>
      </c>
      <c r="M1064">
        <f t="shared" si="42"/>
        <v>7</v>
      </c>
      <c r="N1064">
        <v>39</v>
      </c>
    </row>
    <row r="1065" spans="12:14" x14ac:dyDescent="0.25">
      <c r="L1065" s="5">
        <v>42685</v>
      </c>
      <c r="M1065">
        <f t="shared" si="42"/>
        <v>7</v>
      </c>
      <c r="N1065">
        <v>39</v>
      </c>
    </row>
    <row r="1066" spans="12:14" x14ac:dyDescent="0.25">
      <c r="L1066" s="5">
        <v>42684</v>
      </c>
      <c r="M1066">
        <f t="shared" si="42"/>
        <v>7</v>
      </c>
      <c r="N1066">
        <v>39</v>
      </c>
    </row>
    <row r="1067" spans="12:14" x14ac:dyDescent="0.25">
      <c r="L1067" s="5">
        <v>42683</v>
      </c>
      <c r="M1067">
        <f t="shared" si="42"/>
        <v>7</v>
      </c>
      <c r="N1067">
        <v>39</v>
      </c>
    </row>
    <row r="1068" spans="12:14" x14ac:dyDescent="0.25">
      <c r="L1068" s="5">
        <v>42682</v>
      </c>
      <c r="M1068">
        <f t="shared" si="42"/>
        <v>7</v>
      </c>
      <c r="N1068">
        <v>39</v>
      </c>
    </row>
    <row r="1069" spans="12:14" x14ac:dyDescent="0.25">
      <c r="L1069" s="5">
        <v>42681</v>
      </c>
      <c r="M1069">
        <f t="shared" si="42"/>
        <v>7</v>
      </c>
      <c r="N1069">
        <v>39</v>
      </c>
    </row>
    <row r="1070" spans="12:14" x14ac:dyDescent="0.25">
      <c r="L1070" s="5">
        <v>42680</v>
      </c>
      <c r="M1070">
        <f t="shared" si="42"/>
        <v>6</v>
      </c>
      <c r="N1070">
        <v>39</v>
      </c>
    </row>
    <row r="1071" spans="12:14" x14ac:dyDescent="0.25">
      <c r="L1071" s="5">
        <v>42679</v>
      </c>
      <c r="M1071">
        <f t="shared" ref="M1071:M1102" si="43">M1064-1</f>
        <v>6</v>
      </c>
      <c r="N1071">
        <v>39</v>
      </c>
    </row>
    <row r="1072" spans="12:14" x14ac:dyDescent="0.25">
      <c r="L1072" s="5">
        <v>42678</v>
      </c>
      <c r="M1072">
        <f t="shared" si="43"/>
        <v>6</v>
      </c>
      <c r="N1072">
        <v>39</v>
      </c>
    </row>
    <row r="1073" spans="12:14" x14ac:dyDescent="0.25">
      <c r="L1073" s="5">
        <v>42677</v>
      </c>
      <c r="M1073">
        <f t="shared" si="43"/>
        <v>6</v>
      </c>
      <c r="N1073">
        <v>39</v>
      </c>
    </row>
    <row r="1074" spans="12:14" x14ac:dyDescent="0.25">
      <c r="L1074" s="5">
        <v>42676</v>
      </c>
      <c r="M1074">
        <f t="shared" si="43"/>
        <v>6</v>
      </c>
      <c r="N1074">
        <v>39</v>
      </c>
    </row>
    <row r="1075" spans="12:14" x14ac:dyDescent="0.25">
      <c r="L1075" s="5">
        <v>42675</v>
      </c>
      <c r="M1075">
        <f t="shared" si="43"/>
        <v>6</v>
      </c>
      <c r="N1075">
        <v>39</v>
      </c>
    </row>
    <row r="1076" spans="12:14" x14ac:dyDescent="0.25">
      <c r="L1076" s="5">
        <v>42674</v>
      </c>
      <c r="M1076">
        <f t="shared" si="43"/>
        <v>6</v>
      </c>
      <c r="N1076">
        <v>39</v>
      </c>
    </row>
    <row r="1077" spans="12:14" x14ac:dyDescent="0.25">
      <c r="L1077" s="5">
        <v>42673</v>
      </c>
      <c r="M1077">
        <f t="shared" si="43"/>
        <v>5</v>
      </c>
      <c r="N1077">
        <v>39</v>
      </c>
    </row>
    <row r="1078" spans="12:14" x14ac:dyDescent="0.25">
      <c r="L1078" s="5">
        <v>42672</v>
      </c>
      <c r="M1078">
        <f t="shared" si="43"/>
        <v>5</v>
      </c>
      <c r="N1078">
        <v>39</v>
      </c>
    </row>
    <row r="1079" spans="12:14" x14ac:dyDescent="0.25">
      <c r="L1079" s="5">
        <v>42671</v>
      </c>
      <c r="M1079">
        <f t="shared" si="43"/>
        <v>5</v>
      </c>
      <c r="N1079">
        <v>39</v>
      </c>
    </row>
    <row r="1080" spans="12:14" x14ac:dyDescent="0.25">
      <c r="L1080" s="5">
        <v>42670</v>
      </c>
      <c r="M1080">
        <f t="shared" si="43"/>
        <v>5</v>
      </c>
      <c r="N1080">
        <v>39</v>
      </c>
    </row>
    <row r="1081" spans="12:14" x14ac:dyDescent="0.25">
      <c r="L1081" s="5">
        <v>42669</v>
      </c>
      <c r="M1081">
        <f t="shared" si="43"/>
        <v>5</v>
      </c>
      <c r="N1081">
        <v>39</v>
      </c>
    </row>
    <row r="1082" spans="12:14" x14ac:dyDescent="0.25">
      <c r="L1082" s="5">
        <v>42668</v>
      </c>
      <c r="M1082">
        <f t="shared" si="43"/>
        <v>5</v>
      </c>
      <c r="N1082">
        <v>39</v>
      </c>
    </row>
    <row r="1083" spans="12:14" x14ac:dyDescent="0.25">
      <c r="L1083" s="5">
        <v>42667</v>
      </c>
      <c r="M1083">
        <f t="shared" si="43"/>
        <v>5</v>
      </c>
      <c r="N1083">
        <v>39</v>
      </c>
    </row>
    <row r="1084" spans="12:14" x14ac:dyDescent="0.25">
      <c r="L1084" s="5">
        <v>42666</v>
      </c>
      <c r="M1084">
        <f t="shared" si="43"/>
        <v>4</v>
      </c>
      <c r="N1084">
        <v>39</v>
      </c>
    </row>
    <row r="1085" spans="12:14" x14ac:dyDescent="0.25">
      <c r="L1085" s="5">
        <v>42665</v>
      </c>
      <c r="M1085">
        <f t="shared" si="43"/>
        <v>4</v>
      </c>
      <c r="N1085">
        <v>39</v>
      </c>
    </row>
    <row r="1086" spans="12:14" x14ac:dyDescent="0.25">
      <c r="L1086" s="5">
        <v>42664</v>
      </c>
      <c r="M1086">
        <f t="shared" si="43"/>
        <v>4</v>
      </c>
      <c r="N1086">
        <v>39</v>
      </c>
    </row>
    <row r="1087" spans="12:14" x14ac:dyDescent="0.25">
      <c r="L1087" s="5">
        <v>42663</v>
      </c>
      <c r="M1087">
        <f t="shared" si="43"/>
        <v>4</v>
      </c>
      <c r="N1087">
        <v>39</v>
      </c>
    </row>
    <row r="1088" spans="12:14" x14ac:dyDescent="0.25">
      <c r="L1088" s="5">
        <v>42662</v>
      </c>
      <c r="M1088">
        <f t="shared" si="43"/>
        <v>4</v>
      </c>
      <c r="N1088">
        <v>39</v>
      </c>
    </row>
    <row r="1089" spans="12:14" x14ac:dyDescent="0.25">
      <c r="L1089" s="5">
        <v>42661</v>
      </c>
      <c r="M1089">
        <f t="shared" si="43"/>
        <v>4</v>
      </c>
      <c r="N1089">
        <v>39</v>
      </c>
    </row>
    <row r="1090" spans="12:14" x14ac:dyDescent="0.25">
      <c r="L1090" s="5">
        <v>42660</v>
      </c>
      <c r="M1090">
        <f t="shared" si="43"/>
        <v>4</v>
      </c>
      <c r="N1090">
        <v>39</v>
      </c>
    </row>
    <row r="1091" spans="12:14" x14ac:dyDescent="0.25">
      <c r="L1091" s="5">
        <v>42659</v>
      </c>
      <c r="M1091">
        <f t="shared" si="43"/>
        <v>3</v>
      </c>
      <c r="N1091">
        <v>39</v>
      </c>
    </row>
    <row r="1092" spans="12:14" x14ac:dyDescent="0.25">
      <c r="L1092" s="5">
        <v>42658</v>
      </c>
      <c r="M1092">
        <f t="shared" si="43"/>
        <v>3</v>
      </c>
      <c r="N1092">
        <v>39</v>
      </c>
    </row>
    <row r="1093" spans="12:14" x14ac:dyDescent="0.25">
      <c r="L1093" s="5">
        <v>42657</v>
      </c>
      <c r="M1093">
        <f t="shared" si="43"/>
        <v>3</v>
      </c>
      <c r="N1093">
        <v>39</v>
      </c>
    </row>
    <row r="1094" spans="12:14" x14ac:dyDescent="0.25">
      <c r="L1094" s="5">
        <v>42656</v>
      </c>
      <c r="M1094">
        <f t="shared" si="43"/>
        <v>3</v>
      </c>
      <c r="N1094">
        <v>39</v>
      </c>
    </row>
    <row r="1095" spans="12:14" x14ac:dyDescent="0.25">
      <c r="L1095" s="5">
        <v>42655</v>
      </c>
      <c r="M1095">
        <f t="shared" si="43"/>
        <v>3</v>
      </c>
      <c r="N1095">
        <v>39</v>
      </c>
    </row>
    <row r="1096" spans="12:14" x14ac:dyDescent="0.25">
      <c r="L1096" s="5">
        <v>42654</v>
      </c>
      <c r="M1096">
        <f t="shared" si="43"/>
        <v>3</v>
      </c>
      <c r="N1096">
        <v>39</v>
      </c>
    </row>
    <row r="1097" spans="12:14" x14ac:dyDescent="0.25">
      <c r="L1097" s="5">
        <v>42653</v>
      </c>
      <c r="M1097">
        <f t="shared" si="43"/>
        <v>3</v>
      </c>
      <c r="N1097">
        <v>39</v>
      </c>
    </row>
    <row r="1098" spans="12:14" x14ac:dyDescent="0.25">
      <c r="L1098" s="5">
        <v>42652</v>
      </c>
      <c r="M1098">
        <f t="shared" si="43"/>
        <v>2</v>
      </c>
      <c r="N1098">
        <v>39</v>
      </c>
    </row>
    <row r="1099" spans="12:14" x14ac:dyDescent="0.25">
      <c r="L1099" s="5">
        <v>42651</v>
      </c>
      <c r="M1099">
        <f t="shared" si="43"/>
        <v>2</v>
      </c>
      <c r="N1099">
        <v>39</v>
      </c>
    </row>
    <row r="1100" spans="12:14" x14ac:dyDescent="0.25">
      <c r="L1100" s="5">
        <v>42650</v>
      </c>
      <c r="M1100">
        <f t="shared" si="43"/>
        <v>2</v>
      </c>
      <c r="N1100">
        <v>39</v>
      </c>
    </row>
    <row r="1101" spans="12:14" x14ac:dyDescent="0.25">
      <c r="L1101" s="5">
        <v>42649</v>
      </c>
      <c r="M1101">
        <f t="shared" si="43"/>
        <v>2</v>
      </c>
      <c r="N1101">
        <v>39</v>
      </c>
    </row>
    <row r="1102" spans="12:14" x14ac:dyDescent="0.25">
      <c r="L1102" s="5">
        <v>42648</v>
      </c>
      <c r="M1102">
        <f t="shared" si="43"/>
        <v>2</v>
      </c>
      <c r="N1102">
        <v>39</v>
      </c>
    </row>
    <row r="1103" spans="12:14" x14ac:dyDescent="0.25">
      <c r="L1103" s="5">
        <v>42647</v>
      </c>
      <c r="M1103">
        <f t="shared" ref="M1103:M1111" si="44">M1096-1</f>
        <v>2</v>
      </c>
      <c r="N1103">
        <v>39</v>
      </c>
    </row>
    <row r="1104" spans="12:14" x14ac:dyDescent="0.25">
      <c r="L1104" s="5">
        <v>42646</v>
      </c>
      <c r="M1104">
        <f t="shared" si="44"/>
        <v>2</v>
      </c>
      <c r="N1104">
        <v>39</v>
      </c>
    </row>
    <row r="1105" spans="12:14" x14ac:dyDescent="0.25">
      <c r="L1105" s="5">
        <v>42645</v>
      </c>
      <c r="M1105">
        <f t="shared" si="44"/>
        <v>1</v>
      </c>
      <c r="N1105">
        <v>39</v>
      </c>
    </row>
    <row r="1106" spans="12:14" x14ac:dyDescent="0.25">
      <c r="L1106" s="5">
        <v>42644</v>
      </c>
      <c r="M1106">
        <f t="shared" si="44"/>
        <v>1</v>
      </c>
      <c r="N1106">
        <v>39</v>
      </c>
    </row>
    <row r="1107" spans="12:14" x14ac:dyDescent="0.25">
      <c r="L1107" s="5">
        <v>42643</v>
      </c>
      <c r="M1107">
        <f t="shared" si="44"/>
        <v>1</v>
      </c>
      <c r="N1107">
        <v>39</v>
      </c>
    </row>
    <row r="1108" spans="12:14" x14ac:dyDescent="0.25">
      <c r="L1108" s="5">
        <v>42642</v>
      </c>
      <c r="M1108">
        <f t="shared" si="44"/>
        <v>1</v>
      </c>
      <c r="N1108">
        <v>39</v>
      </c>
    </row>
    <row r="1109" spans="12:14" x14ac:dyDescent="0.25">
      <c r="L1109" s="5">
        <v>42641</v>
      </c>
      <c r="M1109">
        <f t="shared" si="44"/>
        <v>1</v>
      </c>
      <c r="N1109">
        <v>39</v>
      </c>
    </row>
    <row r="1110" spans="12:14" x14ac:dyDescent="0.25">
      <c r="L1110" s="5">
        <v>42640</v>
      </c>
      <c r="M1110">
        <f t="shared" si="44"/>
        <v>1</v>
      </c>
      <c r="N1110">
        <v>39</v>
      </c>
    </row>
    <row r="1111" spans="12:14" x14ac:dyDescent="0.25">
      <c r="L1111" s="5">
        <v>42639</v>
      </c>
      <c r="M1111">
        <f t="shared" si="44"/>
        <v>1</v>
      </c>
      <c r="N1111">
        <v>39</v>
      </c>
    </row>
    <row r="1112" spans="12:14" x14ac:dyDescent="0.25">
      <c r="L1112" s="5">
        <v>42638</v>
      </c>
      <c r="M1112">
        <v>16</v>
      </c>
      <c r="N1112">
        <v>38</v>
      </c>
    </row>
    <row r="1113" spans="12:14" x14ac:dyDescent="0.25">
      <c r="L1113" s="5">
        <v>42637</v>
      </c>
      <c r="M1113">
        <v>16</v>
      </c>
      <c r="N1113">
        <v>38</v>
      </c>
    </row>
    <row r="1114" spans="12:14" x14ac:dyDescent="0.25">
      <c r="L1114" s="5">
        <v>42636</v>
      </c>
      <c r="M1114">
        <v>16</v>
      </c>
      <c r="N1114">
        <v>38</v>
      </c>
    </row>
    <row r="1115" spans="12:14" x14ac:dyDescent="0.25">
      <c r="L1115" s="5">
        <v>42635</v>
      </c>
      <c r="M1115">
        <v>16</v>
      </c>
      <c r="N1115">
        <v>38</v>
      </c>
    </row>
    <row r="1116" spans="12:14" x14ac:dyDescent="0.25">
      <c r="L1116" s="5">
        <v>42634</v>
      </c>
      <c r="M1116">
        <v>16</v>
      </c>
      <c r="N1116">
        <v>38</v>
      </c>
    </row>
    <row r="1117" spans="12:14" x14ac:dyDescent="0.25">
      <c r="L1117" s="5">
        <v>42633</v>
      </c>
      <c r="M1117">
        <v>16</v>
      </c>
      <c r="N1117">
        <v>38</v>
      </c>
    </row>
    <row r="1118" spans="12:14" x14ac:dyDescent="0.25">
      <c r="L1118" s="5">
        <v>42632</v>
      </c>
      <c r="M1118">
        <v>16</v>
      </c>
      <c r="N1118">
        <v>38</v>
      </c>
    </row>
    <row r="1119" spans="12:14" x14ac:dyDescent="0.25">
      <c r="L1119" s="5">
        <v>42631</v>
      </c>
      <c r="M1119">
        <f t="shared" ref="M1119:M1150" si="45">M1112-1</f>
        <v>15</v>
      </c>
      <c r="N1119">
        <v>38</v>
      </c>
    </row>
    <row r="1120" spans="12:14" x14ac:dyDescent="0.25">
      <c r="L1120" s="5">
        <v>42630</v>
      </c>
      <c r="M1120">
        <f t="shared" si="45"/>
        <v>15</v>
      </c>
      <c r="N1120">
        <v>38</v>
      </c>
    </row>
    <row r="1121" spans="12:14" x14ac:dyDescent="0.25">
      <c r="L1121" s="5">
        <v>42629</v>
      </c>
      <c r="M1121">
        <f t="shared" si="45"/>
        <v>15</v>
      </c>
      <c r="N1121">
        <v>38</v>
      </c>
    </row>
    <row r="1122" spans="12:14" x14ac:dyDescent="0.25">
      <c r="L1122" s="5">
        <v>42628</v>
      </c>
      <c r="M1122">
        <f t="shared" si="45"/>
        <v>15</v>
      </c>
      <c r="N1122">
        <v>38</v>
      </c>
    </row>
    <row r="1123" spans="12:14" x14ac:dyDescent="0.25">
      <c r="L1123" s="5">
        <v>42627</v>
      </c>
      <c r="M1123">
        <f t="shared" si="45"/>
        <v>15</v>
      </c>
      <c r="N1123">
        <v>38</v>
      </c>
    </row>
    <row r="1124" spans="12:14" x14ac:dyDescent="0.25">
      <c r="L1124" s="5">
        <v>42626</v>
      </c>
      <c r="M1124">
        <f t="shared" si="45"/>
        <v>15</v>
      </c>
      <c r="N1124">
        <v>38</v>
      </c>
    </row>
    <row r="1125" spans="12:14" x14ac:dyDescent="0.25">
      <c r="L1125" s="5">
        <v>42625</v>
      </c>
      <c r="M1125">
        <f t="shared" si="45"/>
        <v>15</v>
      </c>
      <c r="N1125">
        <v>38</v>
      </c>
    </row>
    <row r="1126" spans="12:14" x14ac:dyDescent="0.25">
      <c r="L1126" s="5">
        <v>42624</v>
      </c>
      <c r="M1126">
        <f t="shared" si="45"/>
        <v>14</v>
      </c>
      <c r="N1126">
        <v>38</v>
      </c>
    </row>
    <row r="1127" spans="12:14" x14ac:dyDescent="0.25">
      <c r="L1127" s="5">
        <v>42623</v>
      </c>
      <c r="M1127">
        <f t="shared" si="45"/>
        <v>14</v>
      </c>
      <c r="N1127">
        <v>38</v>
      </c>
    </row>
    <row r="1128" spans="12:14" x14ac:dyDescent="0.25">
      <c r="L1128" s="5">
        <v>42622</v>
      </c>
      <c r="M1128">
        <f t="shared" si="45"/>
        <v>14</v>
      </c>
      <c r="N1128">
        <v>38</v>
      </c>
    </row>
    <row r="1129" spans="12:14" x14ac:dyDescent="0.25">
      <c r="L1129" s="5">
        <v>42621</v>
      </c>
      <c r="M1129">
        <f t="shared" si="45"/>
        <v>14</v>
      </c>
      <c r="N1129">
        <v>38</v>
      </c>
    </row>
    <row r="1130" spans="12:14" x14ac:dyDescent="0.25">
      <c r="L1130" s="5">
        <v>42620</v>
      </c>
      <c r="M1130">
        <f t="shared" si="45"/>
        <v>14</v>
      </c>
      <c r="N1130">
        <v>38</v>
      </c>
    </row>
    <row r="1131" spans="12:14" x14ac:dyDescent="0.25">
      <c r="L1131" s="5">
        <v>42619</v>
      </c>
      <c r="M1131">
        <f t="shared" si="45"/>
        <v>14</v>
      </c>
      <c r="N1131">
        <v>38</v>
      </c>
    </row>
    <row r="1132" spans="12:14" x14ac:dyDescent="0.25">
      <c r="L1132" s="5">
        <v>42618</v>
      </c>
      <c r="M1132">
        <f t="shared" si="45"/>
        <v>14</v>
      </c>
      <c r="N1132">
        <v>38</v>
      </c>
    </row>
    <row r="1133" spans="12:14" x14ac:dyDescent="0.25">
      <c r="L1133" s="5">
        <v>42617</v>
      </c>
      <c r="M1133">
        <f t="shared" si="45"/>
        <v>13</v>
      </c>
      <c r="N1133">
        <v>38</v>
      </c>
    </row>
    <row r="1134" spans="12:14" x14ac:dyDescent="0.25">
      <c r="L1134" s="5">
        <v>42616</v>
      </c>
      <c r="M1134">
        <f t="shared" si="45"/>
        <v>13</v>
      </c>
      <c r="N1134">
        <v>38</v>
      </c>
    </row>
    <row r="1135" spans="12:14" x14ac:dyDescent="0.25">
      <c r="L1135" s="5">
        <v>42615</v>
      </c>
      <c r="M1135">
        <f t="shared" si="45"/>
        <v>13</v>
      </c>
      <c r="N1135">
        <v>38</v>
      </c>
    </row>
    <row r="1136" spans="12:14" x14ac:dyDescent="0.25">
      <c r="L1136" s="5">
        <v>42614</v>
      </c>
      <c r="M1136">
        <f t="shared" si="45"/>
        <v>13</v>
      </c>
      <c r="N1136">
        <v>38</v>
      </c>
    </row>
    <row r="1137" spans="12:14" x14ac:dyDescent="0.25">
      <c r="L1137" s="5">
        <v>42613</v>
      </c>
      <c r="M1137">
        <f t="shared" si="45"/>
        <v>13</v>
      </c>
      <c r="N1137">
        <v>38</v>
      </c>
    </row>
    <row r="1138" spans="12:14" x14ac:dyDescent="0.25">
      <c r="L1138" s="5">
        <v>42612</v>
      </c>
      <c r="M1138">
        <f t="shared" si="45"/>
        <v>13</v>
      </c>
      <c r="N1138">
        <v>38</v>
      </c>
    </row>
    <row r="1139" spans="12:14" x14ac:dyDescent="0.25">
      <c r="L1139" s="5">
        <v>42611</v>
      </c>
      <c r="M1139">
        <f t="shared" si="45"/>
        <v>13</v>
      </c>
      <c r="N1139">
        <v>38</v>
      </c>
    </row>
    <row r="1140" spans="12:14" x14ac:dyDescent="0.25">
      <c r="L1140" s="5">
        <v>42610</v>
      </c>
      <c r="M1140">
        <f t="shared" si="45"/>
        <v>12</v>
      </c>
      <c r="N1140">
        <v>38</v>
      </c>
    </row>
    <row r="1141" spans="12:14" x14ac:dyDescent="0.25">
      <c r="L1141" s="5">
        <v>42609</v>
      </c>
      <c r="M1141">
        <f t="shared" si="45"/>
        <v>12</v>
      </c>
      <c r="N1141">
        <v>38</v>
      </c>
    </row>
    <row r="1142" spans="12:14" x14ac:dyDescent="0.25">
      <c r="L1142" s="5">
        <v>42608</v>
      </c>
      <c r="M1142">
        <f t="shared" si="45"/>
        <v>12</v>
      </c>
      <c r="N1142">
        <v>38</v>
      </c>
    </row>
    <row r="1143" spans="12:14" x14ac:dyDescent="0.25">
      <c r="L1143" s="5">
        <v>42607</v>
      </c>
      <c r="M1143">
        <f t="shared" si="45"/>
        <v>12</v>
      </c>
      <c r="N1143">
        <v>38</v>
      </c>
    </row>
    <row r="1144" spans="12:14" x14ac:dyDescent="0.25">
      <c r="L1144" s="5">
        <v>42606</v>
      </c>
      <c r="M1144">
        <f t="shared" si="45"/>
        <v>12</v>
      </c>
      <c r="N1144">
        <v>38</v>
      </c>
    </row>
    <row r="1145" spans="12:14" x14ac:dyDescent="0.25">
      <c r="L1145" s="5">
        <v>42605</v>
      </c>
      <c r="M1145">
        <f t="shared" si="45"/>
        <v>12</v>
      </c>
      <c r="N1145">
        <v>38</v>
      </c>
    </row>
    <row r="1146" spans="12:14" x14ac:dyDescent="0.25">
      <c r="L1146" s="5">
        <v>42604</v>
      </c>
      <c r="M1146">
        <f t="shared" si="45"/>
        <v>12</v>
      </c>
      <c r="N1146">
        <v>38</v>
      </c>
    </row>
    <row r="1147" spans="12:14" x14ac:dyDescent="0.25">
      <c r="L1147" s="5">
        <v>42603</v>
      </c>
      <c r="M1147">
        <f t="shared" si="45"/>
        <v>11</v>
      </c>
      <c r="N1147">
        <v>38</v>
      </c>
    </row>
    <row r="1148" spans="12:14" x14ac:dyDescent="0.25">
      <c r="L1148" s="5">
        <v>42602</v>
      </c>
      <c r="M1148">
        <f t="shared" si="45"/>
        <v>11</v>
      </c>
      <c r="N1148">
        <v>38</v>
      </c>
    </row>
    <row r="1149" spans="12:14" x14ac:dyDescent="0.25">
      <c r="L1149" s="5">
        <v>42601</v>
      </c>
      <c r="M1149">
        <f t="shared" si="45"/>
        <v>11</v>
      </c>
      <c r="N1149">
        <v>38</v>
      </c>
    </row>
    <row r="1150" spans="12:14" x14ac:dyDescent="0.25">
      <c r="L1150" s="5">
        <v>42600</v>
      </c>
      <c r="M1150">
        <f t="shared" si="45"/>
        <v>11</v>
      </c>
      <c r="N1150">
        <v>38</v>
      </c>
    </row>
    <row r="1151" spans="12:14" x14ac:dyDescent="0.25">
      <c r="L1151" s="5">
        <v>42599</v>
      </c>
      <c r="M1151">
        <f t="shared" ref="M1151:M1182" si="46">M1144-1</f>
        <v>11</v>
      </c>
      <c r="N1151">
        <v>38</v>
      </c>
    </row>
    <row r="1152" spans="12:14" x14ac:dyDescent="0.25">
      <c r="L1152" s="5">
        <v>42598</v>
      </c>
      <c r="M1152">
        <f t="shared" si="46"/>
        <v>11</v>
      </c>
      <c r="N1152">
        <v>38</v>
      </c>
    </row>
    <row r="1153" spans="12:14" x14ac:dyDescent="0.25">
      <c r="L1153" s="5">
        <v>42597</v>
      </c>
      <c r="M1153">
        <f t="shared" si="46"/>
        <v>11</v>
      </c>
      <c r="N1153">
        <v>38</v>
      </c>
    </row>
    <row r="1154" spans="12:14" x14ac:dyDescent="0.25">
      <c r="L1154" s="5">
        <v>42596</v>
      </c>
      <c r="M1154">
        <f t="shared" si="46"/>
        <v>10</v>
      </c>
      <c r="N1154">
        <v>38</v>
      </c>
    </row>
    <row r="1155" spans="12:14" x14ac:dyDescent="0.25">
      <c r="L1155" s="5">
        <v>42595</v>
      </c>
      <c r="M1155">
        <f t="shared" si="46"/>
        <v>10</v>
      </c>
      <c r="N1155">
        <v>38</v>
      </c>
    </row>
    <row r="1156" spans="12:14" x14ac:dyDescent="0.25">
      <c r="L1156" s="5">
        <v>42594</v>
      </c>
      <c r="M1156">
        <f t="shared" si="46"/>
        <v>10</v>
      </c>
      <c r="N1156">
        <v>38</v>
      </c>
    </row>
    <row r="1157" spans="12:14" x14ac:dyDescent="0.25">
      <c r="L1157" s="5">
        <v>42593</v>
      </c>
      <c r="M1157">
        <f t="shared" si="46"/>
        <v>10</v>
      </c>
      <c r="N1157">
        <v>38</v>
      </c>
    </row>
    <row r="1158" spans="12:14" x14ac:dyDescent="0.25">
      <c r="L1158" s="5">
        <v>42592</v>
      </c>
      <c r="M1158">
        <f t="shared" si="46"/>
        <v>10</v>
      </c>
      <c r="N1158">
        <v>38</v>
      </c>
    </row>
    <row r="1159" spans="12:14" x14ac:dyDescent="0.25">
      <c r="L1159" s="5">
        <v>42591</v>
      </c>
      <c r="M1159">
        <f t="shared" si="46"/>
        <v>10</v>
      </c>
      <c r="N1159">
        <v>38</v>
      </c>
    </row>
    <row r="1160" spans="12:14" x14ac:dyDescent="0.25">
      <c r="L1160" s="5">
        <v>42590</v>
      </c>
      <c r="M1160">
        <f t="shared" si="46"/>
        <v>10</v>
      </c>
      <c r="N1160">
        <v>38</v>
      </c>
    </row>
    <row r="1161" spans="12:14" x14ac:dyDescent="0.25">
      <c r="L1161" s="5">
        <v>42589</v>
      </c>
      <c r="M1161">
        <f t="shared" si="46"/>
        <v>9</v>
      </c>
      <c r="N1161">
        <v>38</v>
      </c>
    </row>
    <row r="1162" spans="12:14" x14ac:dyDescent="0.25">
      <c r="L1162" s="5">
        <v>42588</v>
      </c>
      <c r="M1162">
        <f t="shared" si="46"/>
        <v>9</v>
      </c>
      <c r="N1162">
        <v>38</v>
      </c>
    </row>
    <row r="1163" spans="12:14" x14ac:dyDescent="0.25">
      <c r="L1163" s="5">
        <v>42587</v>
      </c>
      <c r="M1163">
        <f t="shared" si="46"/>
        <v>9</v>
      </c>
      <c r="N1163">
        <v>38</v>
      </c>
    </row>
    <row r="1164" spans="12:14" x14ac:dyDescent="0.25">
      <c r="L1164" s="5">
        <v>42586</v>
      </c>
      <c r="M1164">
        <f t="shared" si="46"/>
        <v>9</v>
      </c>
      <c r="N1164">
        <v>38</v>
      </c>
    </row>
    <row r="1165" spans="12:14" x14ac:dyDescent="0.25">
      <c r="L1165" s="5">
        <v>42585</v>
      </c>
      <c r="M1165">
        <f t="shared" si="46"/>
        <v>9</v>
      </c>
      <c r="N1165">
        <v>38</v>
      </c>
    </row>
    <row r="1166" spans="12:14" x14ac:dyDescent="0.25">
      <c r="L1166" s="5">
        <v>42584</v>
      </c>
      <c r="M1166">
        <f t="shared" si="46"/>
        <v>9</v>
      </c>
      <c r="N1166">
        <v>38</v>
      </c>
    </row>
    <row r="1167" spans="12:14" x14ac:dyDescent="0.25">
      <c r="L1167" s="5">
        <v>42583</v>
      </c>
      <c r="M1167">
        <f t="shared" si="46"/>
        <v>9</v>
      </c>
      <c r="N1167">
        <v>38</v>
      </c>
    </row>
    <row r="1168" spans="12:14" x14ac:dyDescent="0.25">
      <c r="L1168" s="5">
        <v>42582</v>
      </c>
      <c r="M1168">
        <f t="shared" si="46"/>
        <v>8</v>
      </c>
      <c r="N1168">
        <v>38</v>
      </c>
    </row>
    <row r="1169" spans="12:14" x14ac:dyDescent="0.25">
      <c r="L1169" s="5">
        <v>42581</v>
      </c>
      <c r="M1169">
        <f t="shared" si="46"/>
        <v>8</v>
      </c>
      <c r="N1169">
        <v>38</v>
      </c>
    </row>
    <row r="1170" spans="12:14" x14ac:dyDescent="0.25">
      <c r="L1170" s="5">
        <v>42580</v>
      </c>
      <c r="M1170">
        <f t="shared" si="46"/>
        <v>8</v>
      </c>
      <c r="N1170">
        <v>38</v>
      </c>
    </row>
    <row r="1171" spans="12:14" x14ac:dyDescent="0.25">
      <c r="L1171" s="5">
        <v>42579</v>
      </c>
      <c r="M1171">
        <f t="shared" si="46"/>
        <v>8</v>
      </c>
      <c r="N1171">
        <v>38</v>
      </c>
    </row>
    <row r="1172" spans="12:14" x14ac:dyDescent="0.25">
      <c r="L1172" s="5">
        <v>42578</v>
      </c>
      <c r="M1172">
        <f t="shared" si="46"/>
        <v>8</v>
      </c>
      <c r="N1172">
        <v>38</v>
      </c>
    </row>
    <row r="1173" spans="12:14" x14ac:dyDescent="0.25">
      <c r="L1173" s="5">
        <v>42577</v>
      </c>
      <c r="M1173">
        <f t="shared" si="46"/>
        <v>8</v>
      </c>
      <c r="N1173">
        <v>38</v>
      </c>
    </row>
    <row r="1174" spans="12:14" x14ac:dyDescent="0.25">
      <c r="L1174" s="5">
        <v>42576</v>
      </c>
      <c r="M1174">
        <f t="shared" si="46"/>
        <v>8</v>
      </c>
      <c r="N1174">
        <v>38</v>
      </c>
    </row>
    <row r="1175" spans="12:14" x14ac:dyDescent="0.25">
      <c r="L1175" s="5">
        <v>42575</v>
      </c>
      <c r="M1175">
        <f t="shared" si="46"/>
        <v>7</v>
      </c>
      <c r="N1175">
        <v>38</v>
      </c>
    </row>
    <row r="1176" spans="12:14" x14ac:dyDescent="0.25">
      <c r="L1176" s="5">
        <v>42574</v>
      </c>
      <c r="M1176">
        <f t="shared" si="46"/>
        <v>7</v>
      </c>
      <c r="N1176">
        <v>38</v>
      </c>
    </row>
    <row r="1177" spans="12:14" x14ac:dyDescent="0.25">
      <c r="L1177" s="5">
        <v>42573</v>
      </c>
      <c r="M1177">
        <f t="shared" si="46"/>
        <v>7</v>
      </c>
      <c r="N1177">
        <v>38</v>
      </c>
    </row>
    <row r="1178" spans="12:14" x14ac:dyDescent="0.25">
      <c r="L1178" s="5">
        <v>42572</v>
      </c>
      <c r="M1178">
        <f t="shared" si="46"/>
        <v>7</v>
      </c>
      <c r="N1178">
        <v>38</v>
      </c>
    </row>
    <row r="1179" spans="12:14" x14ac:dyDescent="0.25">
      <c r="L1179" s="5">
        <v>42571</v>
      </c>
      <c r="M1179">
        <f t="shared" si="46"/>
        <v>7</v>
      </c>
      <c r="N1179">
        <v>38</v>
      </c>
    </row>
    <row r="1180" spans="12:14" x14ac:dyDescent="0.25">
      <c r="L1180" s="5">
        <v>42570</v>
      </c>
      <c r="M1180">
        <f t="shared" si="46"/>
        <v>7</v>
      </c>
      <c r="N1180">
        <v>38</v>
      </c>
    </row>
    <row r="1181" spans="12:14" x14ac:dyDescent="0.25">
      <c r="L1181" s="5">
        <v>42569</v>
      </c>
      <c r="M1181">
        <f t="shared" si="46"/>
        <v>7</v>
      </c>
      <c r="N1181">
        <v>38</v>
      </c>
    </row>
    <row r="1182" spans="12:14" x14ac:dyDescent="0.25">
      <c r="L1182" s="5">
        <v>42568</v>
      </c>
      <c r="M1182">
        <f t="shared" si="46"/>
        <v>6</v>
      </c>
      <c r="N1182">
        <v>38</v>
      </c>
    </row>
    <row r="1183" spans="12:14" x14ac:dyDescent="0.25">
      <c r="L1183" s="5">
        <v>42567</v>
      </c>
      <c r="M1183">
        <f t="shared" ref="M1183:M1214" si="47">M1176-1</f>
        <v>6</v>
      </c>
      <c r="N1183">
        <v>38</v>
      </c>
    </row>
    <row r="1184" spans="12:14" x14ac:dyDescent="0.25">
      <c r="L1184" s="5">
        <v>42566</v>
      </c>
      <c r="M1184">
        <f t="shared" si="47"/>
        <v>6</v>
      </c>
      <c r="N1184">
        <v>38</v>
      </c>
    </row>
    <row r="1185" spans="12:14" x14ac:dyDescent="0.25">
      <c r="L1185" s="5">
        <v>42565</v>
      </c>
      <c r="M1185">
        <f t="shared" si="47"/>
        <v>6</v>
      </c>
      <c r="N1185">
        <v>38</v>
      </c>
    </row>
    <row r="1186" spans="12:14" x14ac:dyDescent="0.25">
      <c r="L1186" s="5">
        <v>42564</v>
      </c>
      <c r="M1186">
        <f t="shared" si="47"/>
        <v>6</v>
      </c>
      <c r="N1186">
        <v>38</v>
      </c>
    </row>
    <row r="1187" spans="12:14" x14ac:dyDescent="0.25">
      <c r="L1187" s="5">
        <v>42563</v>
      </c>
      <c r="M1187">
        <f t="shared" si="47"/>
        <v>6</v>
      </c>
      <c r="N1187">
        <v>38</v>
      </c>
    </row>
    <row r="1188" spans="12:14" x14ac:dyDescent="0.25">
      <c r="L1188" s="5">
        <v>42562</v>
      </c>
      <c r="M1188">
        <f t="shared" si="47"/>
        <v>6</v>
      </c>
      <c r="N1188">
        <v>38</v>
      </c>
    </row>
    <row r="1189" spans="12:14" x14ac:dyDescent="0.25">
      <c r="L1189" s="5">
        <v>42561</v>
      </c>
      <c r="M1189">
        <f t="shared" si="47"/>
        <v>5</v>
      </c>
      <c r="N1189">
        <v>38</v>
      </c>
    </row>
    <row r="1190" spans="12:14" x14ac:dyDescent="0.25">
      <c r="L1190" s="5">
        <v>42560</v>
      </c>
      <c r="M1190">
        <f t="shared" si="47"/>
        <v>5</v>
      </c>
      <c r="N1190">
        <v>38</v>
      </c>
    </row>
    <row r="1191" spans="12:14" x14ac:dyDescent="0.25">
      <c r="L1191" s="5">
        <v>42559</v>
      </c>
      <c r="M1191">
        <f t="shared" si="47"/>
        <v>5</v>
      </c>
      <c r="N1191">
        <v>38</v>
      </c>
    </row>
    <row r="1192" spans="12:14" x14ac:dyDescent="0.25">
      <c r="L1192" s="5">
        <v>42558</v>
      </c>
      <c r="M1192">
        <f t="shared" si="47"/>
        <v>5</v>
      </c>
      <c r="N1192">
        <v>38</v>
      </c>
    </row>
    <row r="1193" spans="12:14" x14ac:dyDescent="0.25">
      <c r="L1193" s="5">
        <v>42557</v>
      </c>
      <c r="M1193">
        <f t="shared" si="47"/>
        <v>5</v>
      </c>
      <c r="N1193">
        <v>38</v>
      </c>
    </row>
    <row r="1194" spans="12:14" x14ac:dyDescent="0.25">
      <c r="L1194" s="5">
        <v>42556</v>
      </c>
      <c r="M1194">
        <f t="shared" si="47"/>
        <v>5</v>
      </c>
      <c r="N1194">
        <v>38</v>
      </c>
    </row>
    <row r="1195" spans="12:14" x14ac:dyDescent="0.25">
      <c r="L1195" s="5">
        <v>42555</v>
      </c>
      <c r="M1195">
        <f t="shared" si="47"/>
        <v>5</v>
      </c>
      <c r="N1195">
        <v>38</v>
      </c>
    </row>
    <row r="1196" spans="12:14" x14ac:dyDescent="0.25">
      <c r="L1196" s="5">
        <v>42554</v>
      </c>
      <c r="M1196">
        <f t="shared" si="47"/>
        <v>4</v>
      </c>
      <c r="N1196">
        <v>38</v>
      </c>
    </row>
    <row r="1197" spans="12:14" x14ac:dyDescent="0.25">
      <c r="L1197" s="5">
        <v>42553</v>
      </c>
      <c r="M1197">
        <f t="shared" si="47"/>
        <v>4</v>
      </c>
      <c r="N1197">
        <v>38</v>
      </c>
    </row>
    <row r="1198" spans="12:14" x14ac:dyDescent="0.25">
      <c r="L1198" s="5">
        <v>42552</v>
      </c>
      <c r="M1198">
        <f t="shared" si="47"/>
        <v>4</v>
      </c>
      <c r="N1198">
        <v>38</v>
      </c>
    </row>
    <row r="1199" spans="12:14" x14ac:dyDescent="0.25">
      <c r="L1199" s="5">
        <v>42551</v>
      </c>
      <c r="M1199">
        <f t="shared" si="47"/>
        <v>4</v>
      </c>
      <c r="N1199">
        <v>38</v>
      </c>
    </row>
    <row r="1200" spans="12:14" x14ac:dyDescent="0.25">
      <c r="L1200" s="5">
        <v>42550</v>
      </c>
      <c r="M1200">
        <f t="shared" si="47"/>
        <v>4</v>
      </c>
      <c r="N1200">
        <v>38</v>
      </c>
    </row>
    <row r="1201" spans="12:14" x14ac:dyDescent="0.25">
      <c r="L1201" s="5">
        <v>42549</v>
      </c>
      <c r="M1201">
        <f t="shared" si="47"/>
        <v>4</v>
      </c>
      <c r="N1201">
        <v>38</v>
      </c>
    </row>
    <row r="1202" spans="12:14" x14ac:dyDescent="0.25">
      <c r="L1202" s="5">
        <v>42548</v>
      </c>
      <c r="M1202">
        <f t="shared" si="47"/>
        <v>4</v>
      </c>
      <c r="N1202">
        <v>38</v>
      </c>
    </row>
    <row r="1203" spans="12:14" x14ac:dyDescent="0.25">
      <c r="L1203" s="5">
        <v>42547</v>
      </c>
      <c r="M1203">
        <f t="shared" si="47"/>
        <v>3</v>
      </c>
      <c r="N1203">
        <v>38</v>
      </c>
    </row>
    <row r="1204" spans="12:14" x14ac:dyDescent="0.25">
      <c r="L1204" s="5">
        <v>42546</v>
      </c>
      <c r="M1204">
        <f t="shared" si="47"/>
        <v>3</v>
      </c>
      <c r="N1204">
        <v>38</v>
      </c>
    </row>
    <row r="1205" spans="12:14" x14ac:dyDescent="0.25">
      <c r="L1205" s="5">
        <v>42545</v>
      </c>
      <c r="M1205">
        <f t="shared" si="47"/>
        <v>3</v>
      </c>
      <c r="N1205">
        <v>38</v>
      </c>
    </row>
    <row r="1206" spans="12:14" x14ac:dyDescent="0.25">
      <c r="L1206" s="5">
        <v>42544</v>
      </c>
      <c r="M1206">
        <f t="shared" si="47"/>
        <v>3</v>
      </c>
      <c r="N1206">
        <v>38</v>
      </c>
    </row>
    <row r="1207" spans="12:14" x14ac:dyDescent="0.25">
      <c r="L1207" s="5">
        <v>42543</v>
      </c>
      <c r="M1207">
        <f t="shared" si="47"/>
        <v>3</v>
      </c>
      <c r="N1207">
        <v>38</v>
      </c>
    </row>
    <row r="1208" spans="12:14" x14ac:dyDescent="0.25">
      <c r="L1208" s="5">
        <v>42542</v>
      </c>
      <c r="M1208">
        <f t="shared" si="47"/>
        <v>3</v>
      </c>
      <c r="N1208">
        <v>38</v>
      </c>
    </row>
    <row r="1209" spans="12:14" x14ac:dyDescent="0.25">
      <c r="L1209" s="5">
        <v>42541</v>
      </c>
      <c r="M1209">
        <f t="shared" si="47"/>
        <v>3</v>
      </c>
      <c r="N1209">
        <v>38</v>
      </c>
    </row>
    <row r="1210" spans="12:14" x14ac:dyDescent="0.25">
      <c r="L1210" s="5">
        <v>42540</v>
      </c>
      <c r="M1210">
        <f t="shared" si="47"/>
        <v>2</v>
      </c>
      <c r="N1210">
        <v>38</v>
      </c>
    </row>
    <row r="1211" spans="12:14" x14ac:dyDescent="0.25">
      <c r="L1211" s="5">
        <v>42539</v>
      </c>
      <c r="M1211">
        <f t="shared" si="47"/>
        <v>2</v>
      </c>
      <c r="N1211">
        <v>38</v>
      </c>
    </row>
    <row r="1212" spans="12:14" x14ac:dyDescent="0.25">
      <c r="L1212" s="5">
        <v>42538</v>
      </c>
      <c r="M1212">
        <f t="shared" si="47"/>
        <v>2</v>
      </c>
      <c r="N1212">
        <v>38</v>
      </c>
    </row>
    <row r="1213" spans="12:14" x14ac:dyDescent="0.25">
      <c r="L1213" s="5">
        <v>42537</v>
      </c>
      <c r="M1213">
        <f t="shared" si="47"/>
        <v>2</v>
      </c>
      <c r="N1213">
        <v>38</v>
      </c>
    </row>
    <row r="1214" spans="12:14" x14ac:dyDescent="0.25">
      <c r="L1214" s="5">
        <v>42536</v>
      </c>
      <c r="M1214">
        <f t="shared" si="47"/>
        <v>2</v>
      </c>
      <c r="N1214">
        <v>38</v>
      </c>
    </row>
    <row r="1215" spans="12:14" x14ac:dyDescent="0.25">
      <c r="L1215" s="5">
        <v>42535</v>
      </c>
      <c r="M1215">
        <f t="shared" ref="M1215:M1223" si="48">M1208-1</f>
        <v>2</v>
      </c>
      <c r="N1215">
        <v>38</v>
      </c>
    </row>
    <row r="1216" spans="12:14" x14ac:dyDescent="0.25">
      <c r="L1216" s="5">
        <v>42534</v>
      </c>
      <c r="M1216">
        <f t="shared" si="48"/>
        <v>2</v>
      </c>
      <c r="N1216">
        <v>38</v>
      </c>
    </row>
    <row r="1217" spans="12:14" x14ac:dyDescent="0.25">
      <c r="L1217" s="5">
        <v>42533</v>
      </c>
      <c r="M1217">
        <f t="shared" si="48"/>
        <v>1</v>
      </c>
      <c r="N1217">
        <v>38</v>
      </c>
    </row>
    <row r="1218" spans="12:14" x14ac:dyDescent="0.25">
      <c r="L1218" s="5">
        <v>42532</v>
      </c>
      <c r="M1218">
        <f t="shared" si="48"/>
        <v>1</v>
      </c>
      <c r="N1218">
        <v>38</v>
      </c>
    </row>
    <row r="1219" spans="12:14" x14ac:dyDescent="0.25">
      <c r="L1219" s="5">
        <v>42531</v>
      </c>
      <c r="M1219">
        <f t="shared" si="48"/>
        <v>1</v>
      </c>
      <c r="N1219">
        <v>38</v>
      </c>
    </row>
    <row r="1220" spans="12:14" x14ac:dyDescent="0.25">
      <c r="L1220" s="5">
        <v>42530</v>
      </c>
      <c r="M1220">
        <f t="shared" si="48"/>
        <v>1</v>
      </c>
      <c r="N1220">
        <v>38</v>
      </c>
    </row>
    <row r="1221" spans="12:14" x14ac:dyDescent="0.25">
      <c r="L1221" s="5">
        <v>42529</v>
      </c>
      <c r="M1221">
        <f t="shared" si="48"/>
        <v>1</v>
      </c>
      <c r="N1221">
        <v>38</v>
      </c>
    </row>
    <row r="1222" spans="12:14" x14ac:dyDescent="0.25">
      <c r="L1222" s="5">
        <v>42528</v>
      </c>
      <c r="M1222">
        <f t="shared" si="48"/>
        <v>1</v>
      </c>
      <c r="N1222">
        <v>38</v>
      </c>
    </row>
    <row r="1223" spans="12:14" x14ac:dyDescent="0.25">
      <c r="L1223" s="5">
        <v>42527</v>
      </c>
      <c r="M1223">
        <f t="shared" si="48"/>
        <v>1</v>
      </c>
      <c r="N1223">
        <v>38</v>
      </c>
    </row>
    <row r="1224" spans="12:14" x14ac:dyDescent="0.25">
      <c r="L1224" s="5">
        <v>42526</v>
      </c>
      <c r="M1224">
        <v>16</v>
      </c>
      <c r="N1224">
        <v>37</v>
      </c>
    </row>
    <row r="1225" spans="12:14" x14ac:dyDescent="0.25">
      <c r="L1225" s="5">
        <v>42525</v>
      </c>
      <c r="M1225">
        <v>16</v>
      </c>
      <c r="N1225">
        <v>37</v>
      </c>
    </row>
    <row r="1226" spans="12:14" x14ac:dyDescent="0.25">
      <c r="L1226" s="5">
        <v>42524</v>
      </c>
      <c r="M1226">
        <v>16</v>
      </c>
      <c r="N1226">
        <v>37</v>
      </c>
    </row>
    <row r="1227" spans="12:14" x14ac:dyDescent="0.25">
      <c r="L1227" s="5">
        <v>42523</v>
      </c>
      <c r="M1227">
        <v>16</v>
      </c>
      <c r="N1227">
        <v>37</v>
      </c>
    </row>
    <row r="1228" spans="12:14" x14ac:dyDescent="0.25">
      <c r="L1228" s="5">
        <v>42522</v>
      </c>
      <c r="M1228">
        <v>16</v>
      </c>
      <c r="N1228">
        <v>37</v>
      </c>
    </row>
    <row r="1229" spans="12:14" x14ac:dyDescent="0.25">
      <c r="L1229" s="5">
        <v>42521</v>
      </c>
      <c r="M1229">
        <v>16</v>
      </c>
      <c r="N1229">
        <v>37</v>
      </c>
    </row>
    <row r="1230" spans="12:14" x14ac:dyDescent="0.25">
      <c r="L1230" s="5">
        <v>42520</v>
      </c>
      <c r="M1230">
        <v>16</v>
      </c>
      <c r="N1230">
        <v>37</v>
      </c>
    </row>
    <row r="1231" spans="12:14" x14ac:dyDescent="0.25">
      <c r="L1231" s="5">
        <v>42519</v>
      </c>
      <c r="M1231">
        <f t="shared" ref="M1231:M1262" si="49">M1224-1</f>
        <v>15</v>
      </c>
      <c r="N1231">
        <v>37</v>
      </c>
    </row>
    <row r="1232" spans="12:14" x14ac:dyDescent="0.25">
      <c r="L1232" s="5">
        <v>42518</v>
      </c>
      <c r="M1232">
        <f t="shared" si="49"/>
        <v>15</v>
      </c>
      <c r="N1232">
        <v>37</v>
      </c>
    </row>
    <row r="1233" spans="12:14" x14ac:dyDescent="0.25">
      <c r="L1233" s="5">
        <v>42517</v>
      </c>
      <c r="M1233">
        <f t="shared" si="49"/>
        <v>15</v>
      </c>
      <c r="N1233">
        <v>37</v>
      </c>
    </row>
    <row r="1234" spans="12:14" x14ac:dyDescent="0.25">
      <c r="L1234" s="5">
        <v>42516</v>
      </c>
      <c r="M1234">
        <f t="shared" si="49"/>
        <v>15</v>
      </c>
      <c r="N1234">
        <v>37</v>
      </c>
    </row>
    <row r="1235" spans="12:14" x14ac:dyDescent="0.25">
      <c r="L1235" s="5">
        <v>42515</v>
      </c>
      <c r="M1235">
        <f t="shared" si="49"/>
        <v>15</v>
      </c>
      <c r="N1235">
        <v>37</v>
      </c>
    </row>
    <row r="1236" spans="12:14" x14ac:dyDescent="0.25">
      <c r="L1236" s="5">
        <v>42514</v>
      </c>
      <c r="M1236">
        <f t="shared" si="49"/>
        <v>15</v>
      </c>
      <c r="N1236">
        <v>37</v>
      </c>
    </row>
    <row r="1237" spans="12:14" x14ac:dyDescent="0.25">
      <c r="L1237" s="5">
        <v>42513</v>
      </c>
      <c r="M1237">
        <f t="shared" si="49"/>
        <v>15</v>
      </c>
      <c r="N1237">
        <v>37</v>
      </c>
    </row>
    <row r="1238" spans="12:14" x14ac:dyDescent="0.25">
      <c r="L1238" s="5">
        <v>42512</v>
      </c>
      <c r="M1238">
        <f t="shared" si="49"/>
        <v>14</v>
      </c>
      <c r="N1238">
        <v>37</v>
      </c>
    </row>
    <row r="1239" spans="12:14" x14ac:dyDescent="0.25">
      <c r="L1239" s="5">
        <v>42511</v>
      </c>
      <c r="M1239">
        <f t="shared" si="49"/>
        <v>14</v>
      </c>
      <c r="N1239">
        <v>37</v>
      </c>
    </row>
    <row r="1240" spans="12:14" x14ac:dyDescent="0.25">
      <c r="L1240" s="5">
        <v>42510</v>
      </c>
      <c r="M1240">
        <f t="shared" si="49"/>
        <v>14</v>
      </c>
      <c r="N1240">
        <v>37</v>
      </c>
    </row>
    <row r="1241" spans="12:14" x14ac:dyDescent="0.25">
      <c r="L1241" s="5">
        <v>42509</v>
      </c>
      <c r="M1241">
        <f t="shared" si="49"/>
        <v>14</v>
      </c>
      <c r="N1241">
        <v>37</v>
      </c>
    </row>
    <row r="1242" spans="12:14" x14ac:dyDescent="0.25">
      <c r="L1242" s="5">
        <v>42508</v>
      </c>
      <c r="M1242">
        <f t="shared" si="49"/>
        <v>14</v>
      </c>
      <c r="N1242">
        <v>37</v>
      </c>
    </row>
    <row r="1243" spans="12:14" x14ac:dyDescent="0.25">
      <c r="L1243" s="5">
        <v>42507</v>
      </c>
      <c r="M1243">
        <f t="shared" si="49"/>
        <v>14</v>
      </c>
      <c r="N1243">
        <v>37</v>
      </c>
    </row>
    <row r="1244" spans="12:14" x14ac:dyDescent="0.25">
      <c r="L1244" s="5">
        <v>42506</v>
      </c>
      <c r="M1244">
        <f t="shared" si="49"/>
        <v>14</v>
      </c>
      <c r="N1244">
        <v>37</v>
      </c>
    </row>
    <row r="1245" spans="12:14" x14ac:dyDescent="0.25">
      <c r="L1245" s="5">
        <v>42505</v>
      </c>
      <c r="M1245">
        <f t="shared" si="49"/>
        <v>13</v>
      </c>
      <c r="N1245">
        <v>37</v>
      </c>
    </row>
    <row r="1246" spans="12:14" x14ac:dyDescent="0.25">
      <c r="L1246" s="5">
        <v>42504</v>
      </c>
      <c r="M1246">
        <f t="shared" si="49"/>
        <v>13</v>
      </c>
      <c r="N1246">
        <v>37</v>
      </c>
    </row>
    <row r="1247" spans="12:14" x14ac:dyDescent="0.25">
      <c r="L1247" s="5">
        <v>42503</v>
      </c>
      <c r="M1247">
        <f t="shared" si="49"/>
        <v>13</v>
      </c>
      <c r="N1247">
        <v>37</v>
      </c>
    </row>
    <row r="1248" spans="12:14" x14ac:dyDescent="0.25">
      <c r="L1248" s="5">
        <v>42502</v>
      </c>
      <c r="M1248">
        <f t="shared" si="49"/>
        <v>13</v>
      </c>
      <c r="N1248">
        <v>37</v>
      </c>
    </row>
    <row r="1249" spans="12:14" x14ac:dyDescent="0.25">
      <c r="L1249" s="5">
        <v>42501</v>
      </c>
      <c r="M1249">
        <f t="shared" si="49"/>
        <v>13</v>
      </c>
      <c r="N1249">
        <v>37</v>
      </c>
    </row>
    <row r="1250" spans="12:14" x14ac:dyDescent="0.25">
      <c r="L1250" s="5">
        <v>42500</v>
      </c>
      <c r="M1250">
        <f t="shared" si="49"/>
        <v>13</v>
      </c>
      <c r="N1250">
        <v>37</v>
      </c>
    </row>
    <row r="1251" spans="12:14" x14ac:dyDescent="0.25">
      <c r="L1251" s="5">
        <v>42499</v>
      </c>
      <c r="M1251">
        <f t="shared" si="49"/>
        <v>13</v>
      </c>
      <c r="N1251">
        <v>37</v>
      </c>
    </row>
    <row r="1252" spans="12:14" x14ac:dyDescent="0.25">
      <c r="L1252" s="5">
        <v>42498</v>
      </c>
      <c r="M1252">
        <f t="shared" si="49"/>
        <v>12</v>
      </c>
      <c r="N1252">
        <v>37</v>
      </c>
    </row>
    <row r="1253" spans="12:14" x14ac:dyDescent="0.25">
      <c r="L1253" s="5">
        <v>42497</v>
      </c>
      <c r="M1253">
        <f t="shared" si="49"/>
        <v>12</v>
      </c>
      <c r="N1253">
        <v>37</v>
      </c>
    </row>
    <row r="1254" spans="12:14" x14ac:dyDescent="0.25">
      <c r="L1254" s="5">
        <v>42496</v>
      </c>
      <c r="M1254">
        <f t="shared" si="49"/>
        <v>12</v>
      </c>
      <c r="N1254">
        <v>37</v>
      </c>
    </row>
    <row r="1255" spans="12:14" x14ac:dyDescent="0.25">
      <c r="L1255" s="5">
        <v>42495</v>
      </c>
      <c r="M1255">
        <f t="shared" si="49"/>
        <v>12</v>
      </c>
      <c r="N1255">
        <v>37</v>
      </c>
    </row>
    <row r="1256" spans="12:14" x14ac:dyDescent="0.25">
      <c r="L1256" s="5">
        <v>42494</v>
      </c>
      <c r="M1256">
        <f t="shared" si="49"/>
        <v>12</v>
      </c>
      <c r="N1256">
        <v>37</v>
      </c>
    </row>
    <row r="1257" spans="12:14" x14ac:dyDescent="0.25">
      <c r="L1257" s="5">
        <v>42493</v>
      </c>
      <c r="M1257">
        <f t="shared" si="49"/>
        <v>12</v>
      </c>
      <c r="N1257">
        <v>37</v>
      </c>
    </row>
    <row r="1258" spans="12:14" x14ac:dyDescent="0.25">
      <c r="L1258" s="5">
        <v>42492</v>
      </c>
      <c r="M1258">
        <f t="shared" si="49"/>
        <v>12</v>
      </c>
      <c r="N1258">
        <v>37</v>
      </c>
    </row>
    <row r="1259" spans="12:14" x14ac:dyDescent="0.25">
      <c r="L1259" s="5">
        <v>42491</v>
      </c>
      <c r="M1259">
        <f t="shared" si="49"/>
        <v>11</v>
      </c>
      <c r="N1259">
        <v>37</v>
      </c>
    </row>
    <row r="1260" spans="12:14" x14ac:dyDescent="0.25">
      <c r="L1260" s="5">
        <v>42490</v>
      </c>
      <c r="M1260">
        <f t="shared" si="49"/>
        <v>11</v>
      </c>
      <c r="N1260">
        <v>37</v>
      </c>
    </row>
    <row r="1261" spans="12:14" x14ac:dyDescent="0.25">
      <c r="L1261" s="5">
        <v>42489</v>
      </c>
      <c r="M1261">
        <f t="shared" si="49"/>
        <v>11</v>
      </c>
      <c r="N1261">
        <v>37</v>
      </c>
    </row>
    <row r="1262" spans="12:14" x14ac:dyDescent="0.25">
      <c r="L1262" s="5">
        <v>42488</v>
      </c>
      <c r="M1262">
        <f t="shared" si="49"/>
        <v>11</v>
      </c>
      <c r="N1262">
        <v>37</v>
      </c>
    </row>
    <row r="1263" spans="12:14" x14ac:dyDescent="0.25">
      <c r="L1263" s="5">
        <v>42487</v>
      </c>
      <c r="M1263">
        <f t="shared" ref="M1263:M1294" si="50">M1256-1</f>
        <v>11</v>
      </c>
      <c r="N1263">
        <v>37</v>
      </c>
    </row>
    <row r="1264" spans="12:14" x14ac:dyDescent="0.25">
      <c r="L1264" s="5">
        <v>42486</v>
      </c>
      <c r="M1264">
        <f t="shared" si="50"/>
        <v>11</v>
      </c>
      <c r="N1264">
        <v>37</v>
      </c>
    </row>
    <row r="1265" spans="12:14" x14ac:dyDescent="0.25">
      <c r="L1265" s="5">
        <v>42485</v>
      </c>
      <c r="M1265">
        <f t="shared" si="50"/>
        <v>11</v>
      </c>
      <c r="N1265">
        <v>37</v>
      </c>
    </row>
    <row r="1266" spans="12:14" x14ac:dyDescent="0.25">
      <c r="L1266" s="5">
        <v>42484</v>
      </c>
      <c r="M1266">
        <f t="shared" si="50"/>
        <v>10</v>
      </c>
      <c r="N1266">
        <v>37</v>
      </c>
    </row>
    <row r="1267" spans="12:14" x14ac:dyDescent="0.25">
      <c r="L1267" s="5">
        <v>42483</v>
      </c>
      <c r="M1267">
        <f t="shared" si="50"/>
        <v>10</v>
      </c>
      <c r="N1267">
        <v>37</v>
      </c>
    </row>
    <row r="1268" spans="12:14" x14ac:dyDescent="0.25">
      <c r="L1268" s="5">
        <v>42482</v>
      </c>
      <c r="M1268">
        <f t="shared" si="50"/>
        <v>10</v>
      </c>
      <c r="N1268">
        <v>37</v>
      </c>
    </row>
    <row r="1269" spans="12:14" x14ac:dyDescent="0.25">
      <c r="L1269" s="5">
        <v>42481</v>
      </c>
      <c r="M1269">
        <f t="shared" si="50"/>
        <v>10</v>
      </c>
      <c r="N1269">
        <v>37</v>
      </c>
    </row>
    <row r="1270" spans="12:14" x14ac:dyDescent="0.25">
      <c r="L1270" s="5">
        <v>42480</v>
      </c>
      <c r="M1270">
        <f t="shared" si="50"/>
        <v>10</v>
      </c>
      <c r="N1270">
        <v>37</v>
      </c>
    </row>
    <row r="1271" spans="12:14" x14ac:dyDescent="0.25">
      <c r="L1271" s="5">
        <v>42479</v>
      </c>
      <c r="M1271">
        <f t="shared" si="50"/>
        <v>10</v>
      </c>
      <c r="N1271">
        <v>37</v>
      </c>
    </row>
    <row r="1272" spans="12:14" x14ac:dyDescent="0.25">
      <c r="L1272" s="5">
        <v>42478</v>
      </c>
      <c r="M1272">
        <f t="shared" si="50"/>
        <v>10</v>
      </c>
      <c r="N1272">
        <v>37</v>
      </c>
    </row>
    <row r="1273" spans="12:14" x14ac:dyDescent="0.25">
      <c r="L1273" s="5">
        <v>42477</v>
      </c>
      <c r="M1273">
        <f t="shared" si="50"/>
        <v>9</v>
      </c>
      <c r="N1273">
        <v>37</v>
      </c>
    </row>
    <row r="1274" spans="12:14" x14ac:dyDescent="0.25">
      <c r="L1274" s="5">
        <v>42476</v>
      </c>
      <c r="M1274">
        <f t="shared" si="50"/>
        <v>9</v>
      </c>
      <c r="N1274">
        <v>37</v>
      </c>
    </row>
    <row r="1275" spans="12:14" x14ac:dyDescent="0.25">
      <c r="L1275" s="5">
        <v>42475</v>
      </c>
      <c r="M1275">
        <f t="shared" si="50"/>
        <v>9</v>
      </c>
      <c r="N1275">
        <v>37</v>
      </c>
    </row>
    <row r="1276" spans="12:14" x14ac:dyDescent="0.25">
      <c r="L1276" s="5">
        <v>42474</v>
      </c>
      <c r="M1276">
        <f t="shared" si="50"/>
        <v>9</v>
      </c>
      <c r="N1276">
        <v>37</v>
      </c>
    </row>
    <row r="1277" spans="12:14" x14ac:dyDescent="0.25">
      <c r="L1277" s="5">
        <v>42473</v>
      </c>
      <c r="M1277">
        <f t="shared" si="50"/>
        <v>9</v>
      </c>
      <c r="N1277">
        <v>37</v>
      </c>
    </row>
    <row r="1278" spans="12:14" x14ac:dyDescent="0.25">
      <c r="L1278" s="5">
        <v>42472</v>
      </c>
      <c r="M1278">
        <f t="shared" si="50"/>
        <v>9</v>
      </c>
      <c r="N1278">
        <v>37</v>
      </c>
    </row>
    <row r="1279" spans="12:14" x14ac:dyDescent="0.25">
      <c r="L1279" s="5">
        <v>42471</v>
      </c>
      <c r="M1279">
        <f t="shared" si="50"/>
        <v>9</v>
      </c>
      <c r="N1279">
        <v>37</v>
      </c>
    </row>
    <row r="1280" spans="12:14" x14ac:dyDescent="0.25">
      <c r="L1280" s="5">
        <v>42470</v>
      </c>
      <c r="M1280">
        <f t="shared" si="50"/>
        <v>8</v>
      </c>
      <c r="N1280">
        <v>37</v>
      </c>
    </row>
    <row r="1281" spans="12:14" x14ac:dyDescent="0.25">
      <c r="L1281" s="5">
        <v>42469</v>
      </c>
      <c r="M1281">
        <f t="shared" si="50"/>
        <v>8</v>
      </c>
      <c r="N1281">
        <v>37</v>
      </c>
    </row>
    <row r="1282" spans="12:14" x14ac:dyDescent="0.25">
      <c r="L1282" s="5">
        <v>42468</v>
      </c>
      <c r="M1282">
        <f t="shared" si="50"/>
        <v>8</v>
      </c>
      <c r="N1282">
        <v>37</v>
      </c>
    </row>
    <row r="1283" spans="12:14" x14ac:dyDescent="0.25">
      <c r="L1283" s="5">
        <v>42467</v>
      </c>
      <c r="M1283">
        <f t="shared" si="50"/>
        <v>8</v>
      </c>
      <c r="N1283">
        <v>37</v>
      </c>
    </row>
    <row r="1284" spans="12:14" x14ac:dyDescent="0.25">
      <c r="L1284" s="5">
        <v>42466</v>
      </c>
      <c r="M1284">
        <f t="shared" si="50"/>
        <v>8</v>
      </c>
      <c r="N1284">
        <v>37</v>
      </c>
    </row>
    <row r="1285" spans="12:14" x14ac:dyDescent="0.25">
      <c r="L1285" s="5">
        <v>42465</v>
      </c>
      <c r="M1285">
        <f t="shared" si="50"/>
        <v>8</v>
      </c>
      <c r="N1285">
        <v>37</v>
      </c>
    </row>
    <row r="1286" spans="12:14" x14ac:dyDescent="0.25">
      <c r="L1286" s="5">
        <v>42464</v>
      </c>
      <c r="M1286">
        <f t="shared" si="50"/>
        <v>8</v>
      </c>
      <c r="N1286">
        <v>37</v>
      </c>
    </row>
    <row r="1287" spans="12:14" x14ac:dyDescent="0.25">
      <c r="L1287" s="5">
        <v>42463</v>
      </c>
      <c r="M1287">
        <f t="shared" si="50"/>
        <v>7</v>
      </c>
      <c r="N1287">
        <v>37</v>
      </c>
    </row>
    <row r="1288" spans="12:14" x14ac:dyDescent="0.25">
      <c r="L1288" s="5">
        <v>42462</v>
      </c>
      <c r="M1288">
        <f t="shared" si="50"/>
        <v>7</v>
      </c>
      <c r="N1288">
        <v>37</v>
      </c>
    </row>
    <row r="1289" spans="12:14" x14ac:dyDescent="0.25">
      <c r="L1289" s="5">
        <v>42461</v>
      </c>
      <c r="M1289">
        <f t="shared" si="50"/>
        <v>7</v>
      </c>
      <c r="N1289">
        <v>37</v>
      </c>
    </row>
    <row r="1290" spans="12:14" x14ac:dyDescent="0.25">
      <c r="L1290" s="5">
        <v>42460</v>
      </c>
      <c r="M1290">
        <f t="shared" si="50"/>
        <v>7</v>
      </c>
      <c r="N1290">
        <v>37</v>
      </c>
    </row>
    <row r="1291" spans="12:14" x14ac:dyDescent="0.25">
      <c r="L1291" s="5">
        <v>42459</v>
      </c>
      <c r="M1291">
        <f t="shared" si="50"/>
        <v>7</v>
      </c>
      <c r="N1291">
        <v>37</v>
      </c>
    </row>
    <row r="1292" spans="12:14" x14ac:dyDescent="0.25">
      <c r="L1292" s="5">
        <v>42458</v>
      </c>
      <c r="M1292">
        <f t="shared" si="50"/>
        <v>7</v>
      </c>
      <c r="N1292">
        <v>37</v>
      </c>
    </row>
    <row r="1293" spans="12:14" x14ac:dyDescent="0.25">
      <c r="L1293" s="5">
        <v>42457</v>
      </c>
      <c r="M1293">
        <f t="shared" si="50"/>
        <v>7</v>
      </c>
      <c r="N1293">
        <v>37</v>
      </c>
    </row>
    <row r="1294" spans="12:14" x14ac:dyDescent="0.25">
      <c r="L1294" s="5">
        <v>42456</v>
      </c>
      <c r="M1294">
        <f t="shared" si="50"/>
        <v>6</v>
      </c>
      <c r="N1294">
        <v>37</v>
      </c>
    </row>
    <row r="1295" spans="12:14" x14ac:dyDescent="0.25">
      <c r="L1295" s="5">
        <v>42455</v>
      </c>
      <c r="M1295">
        <f t="shared" ref="M1295:M1326" si="51">M1288-1</f>
        <v>6</v>
      </c>
      <c r="N1295">
        <v>37</v>
      </c>
    </row>
    <row r="1296" spans="12:14" x14ac:dyDescent="0.25">
      <c r="L1296" s="5">
        <v>42454</v>
      </c>
      <c r="M1296">
        <f t="shared" si="51"/>
        <v>6</v>
      </c>
      <c r="N1296">
        <v>37</v>
      </c>
    </row>
    <row r="1297" spans="12:14" x14ac:dyDescent="0.25">
      <c r="L1297" s="5">
        <v>42453</v>
      </c>
      <c r="M1297">
        <f t="shared" si="51"/>
        <v>6</v>
      </c>
      <c r="N1297">
        <v>37</v>
      </c>
    </row>
    <row r="1298" spans="12:14" x14ac:dyDescent="0.25">
      <c r="L1298" s="5">
        <v>42452</v>
      </c>
      <c r="M1298">
        <f t="shared" si="51"/>
        <v>6</v>
      </c>
      <c r="N1298">
        <v>37</v>
      </c>
    </row>
    <row r="1299" spans="12:14" x14ac:dyDescent="0.25">
      <c r="L1299" s="5">
        <v>42451</v>
      </c>
      <c r="M1299">
        <f t="shared" si="51"/>
        <v>6</v>
      </c>
      <c r="N1299">
        <v>37</v>
      </c>
    </row>
    <row r="1300" spans="12:14" x14ac:dyDescent="0.25">
      <c r="L1300" s="5">
        <v>42450</v>
      </c>
      <c r="M1300">
        <f t="shared" si="51"/>
        <v>6</v>
      </c>
      <c r="N1300">
        <v>37</v>
      </c>
    </row>
    <row r="1301" spans="12:14" x14ac:dyDescent="0.25">
      <c r="L1301" s="5">
        <v>42449</v>
      </c>
      <c r="M1301">
        <f t="shared" si="51"/>
        <v>5</v>
      </c>
      <c r="N1301">
        <v>37</v>
      </c>
    </row>
    <row r="1302" spans="12:14" x14ac:dyDescent="0.25">
      <c r="L1302" s="5">
        <v>42448</v>
      </c>
      <c r="M1302">
        <f t="shared" si="51"/>
        <v>5</v>
      </c>
      <c r="N1302">
        <v>37</v>
      </c>
    </row>
    <row r="1303" spans="12:14" x14ac:dyDescent="0.25">
      <c r="L1303" s="5">
        <v>42447</v>
      </c>
      <c r="M1303">
        <f t="shared" si="51"/>
        <v>5</v>
      </c>
      <c r="N1303">
        <v>37</v>
      </c>
    </row>
    <row r="1304" spans="12:14" x14ac:dyDescent="0.25">
      <c r="L1304" s="5">
        <v>42446</v>
      </c>
      <c r="M1304">
        <f t="shared" si="51"/>
        <v>5</v>
      </c>
      <c r="N1304">
        <v>37</v>
      </c>
    </row>
    <row r="1305" spans="12:14" x14ac:dyDescent="0.25">
      <c r="L1305" s="5">
        <v>42445</v>
      </c>
      <c r="M1305">
        <f t="shared" si="51"/>
        <v>5</v>
      </c>
      <c r="N1305">
        <v>37</v>
      </c>
    </row>
    <row r="1306" spans="12:14" x14ac:dyDescent="0.25">
      <c r="L1306" s="5">
        <v>42444</v>
      </c>
      <c r="M1306">
        <f t="shared" si="51"/>
        <v>5</v>
      </c>
      <c r="N1306">
        <v>37</v>
      </c>
    </row>
    <row r="1307" spans="12:14" x14ac:dyDescent="0.25">
      <c r="L1307" s="5">
        <v>42443</v>
      </c>
      <c r="M1307">
        <f t="shared" si="51"/>
        <v>5</v>
      </c>
      <c r="N1307">
        <v>37</v>
      </c>
    </row>
    <row r="1308" spans="12:14" x14ac:dyDescent="0.25">
      <c r="L1308" s="5">
        <v>42442</v>
      </c>
      <c r="M1308">
        <f t="shared" si="51"/>
        <v>4</v>
      </c>
      <c r="N1308">
        <v>37</v>
      </c>
    </row>
    <row r="1309" spans="12:14" x14ac:dyDescent="0.25">
      <c r="L1309" s="5">
        <v>42441</v>
      </c>
      <c r="M1309">
        <f t="shared" si="51"/>
        <v>4</v>
      </c>
      <c r="N1309">
        <v>37</v>
      </c>
    </row>
    <row r="1310" spans="12:14" x14ac:dyDescent="0.25">
      <c r="L1310" s="5">
        <v>42440</v>
      </c>
      <c r="M1310">
        <f t="shared" si="51"/>
        <v>4</v>
      </c>
      <c r="N1310">
        <v>37</v>
      </c>
    </row>
    <row r="1311" spans="12:14" x14ac:dyDescent="0.25">
      <c r="L1311" s="5">
        <v>42439</v>
      </c>
      <c r="M1311">
        <f t="shared" si="51"/>
        <v>4</v>
      </c>
      <c r="N1311">
        <v>37</v>
      </c>
    </row>
    <row r="1312" spans="12:14" x14ac:dyDescent="0.25">
      <c r="L1312" s="5">
        <v>42438</v>
      </c>
      <c r="M1312">
        <f t="shared" si="51"/>
        <v>4</v>
      </c>
      <c r="N1312">
        <v>37</v>
      </c>
    </row>
    <row r="1313" spans="12:14" x14ac:dyDescent="0.25">
      <c r="L1313" s="5">
        <v>42437</v>
      </c>
      <c r="M1313">
        <f t="shared" si="51"/>
        <v>4</v>
      </c>
      <c r="N1313">
        <v>37</v>
      </c>
    </row>
    <row r="1314" spans="12:14" x14ac:dyDescent="0.25">
      <c r="L1314" s="5">
        <v>42436</v>
      </c>
      <c r="M1314">
        <f t="shared" si="51"/>
        <v>4</v>
      </c>
      <c r="N1314">
        <v>37</v>
      </c>
    </row>
    <row r="1315" spans="12:14" x14ac:dyDescent="0.25">
      <c r="L1315" s="5">
        <v>42435</v>
      </c>
      <c r="M1315">
        <f t="shared" si="51"/>
        <v>3</v>
      </c>
      <c r="N1315">
        <v>37</v>
      </c>
    </row>
    <row r="1316" spans="12:14" x14ac:dyDescent="0.25">
      <c r="L1316" s="5">
        <v>42434</v>
      </c>
      <c r="M1316">
        <f t="shared" si="51"/>
        <v>3</v>
      </c>
      <c r="N1316">
        <v>37</v>
      </c>
    </row>
    <row r="1317" spans="12:14" x14ac:dyDescent="0.25">
      <c r="L1317" s="5">
        <v>42433</v>
      </c>
      <c r="M1317">
        <f t="shared" si="51"/>
        <v>3</v>
      </c>
      <c r="N1317">
        <v>37</v>
      </c>
    </row>
    <row r="1318" spans="12:14" x14ac:dyDescent="0.25">
      <c r="L1318" s="5">
        <v>42432</v>
      </c>
      <c r="M1318">
        <f t="shared" si="51"/>
        <v>3</v>
      </c>
      <c r="N1318">
        <v>37</v>
      </c>
    </row>
    <row r="1319" spans="12:14" x14ac:dyDescent="0.25">
      <c r="L1319" s="5">
        <v>42431</v>
      </c>
      <c r="M1319">
        <f t="shared" si="51"/>
        <v>3</v>
      </c>
      <c r="N1319">
        <v>37</v>
      </c>
    </row>
    <row r="1320" spans="12:14" x14ac:dyDescent="0.25">
      <c r="L1320" s="5">
        <v>42430</v>
      </c>
      <c r="M1320">
        <f t="shared" si="51"/>
        <v>3</v>
      </c>
      <c r="N1320">
        <v>37</v>
      </c>
    </row>
    <row r="1321" spans="12:14" x14ac:dyDescent="0.25">
      <c r="L1321" s="5">
        <v>42429</v>
      </c>
      <c r="M1321">
        <f t="shared" si="51"/>
        <v>3</v>
      </c>
      <c r="N1321">
        <v>37</v>
      </c>
    </row>
    <row r="1322" spans="12:14" x14ac:dyDescent="0.25">
      <c r="L1322" s="5">
        <v>42428</v>
      </c>
      <c r="M1322">
        <f t="shared" si="51"/>
        <v>2</v>
      </c>
      <c r="N1322">
        <v>37</v>
      </c>
    </row>
    <row r="1323" spans="12:14" x14ac:dyDescent="0.25">
      <c r="L1323" s="5">
        <v>42427</v>
      </c>
      <c r="M1323">
        <f t="shared" si="51"/>
        <v>2</v>
      </c>
      <c r="N1323">
        <v>37</v>
      </c>
    </row>
    <row r="1324" spans="12:14" x14ac:dyDescent="0.25">
      <c r="L1324" s="5">
        <v>42426</v>
      </c>
      <c r="M1324">
        <f t="shared" si="51"/>
        <v>2</v>
      </c>
      <c r="N1324">
        <v>37</v>
      </c>
    </row>
    <row r="1325" spans="12:14" x14ac:dyDescent="0.25">
      <c r="L1325" s="5">
        <v>42425</v>
      </c>
      <c r="M1325">
        <f t="shared" si="51"/>
        <v>2</v>
      </c>
      <c r="N1325">
        <v>37</v>
      </c>
    </row>
    <row r="1326" spans="12:14" x14ac:dyDescent="0.25">
      <c r="L1326" s="5">
        <v>42424</v>
      </c>
      <c r="M1326">
        <f t="shared" si="51"/>
        <v>2</v>
      </c>
      <c r="N1326">
        <v>37</v>
      </c>
    </row>
    <row r="1327" spans="12:14" x14ac:dyDescent="0.25">
      <c r="L1327" s="5">
        <v>42423</v>
      </c>
      <c r="M1327">
        <f t="shared" ref="M1327:M1335" si="52">M1320-1</f>
        <v>2</v>
      </c>
      <c r="N1327">
        <v>37</v>
      </c>
    </row>
    <row r="1328" spans="12:14" x14ac:dyDescent="0.25">
      <c r="L1328" s="5">
        <v>42422</v>
      </c>
      <c r="M1328">
        <f t="shared" si="52"/>
        <v>2</v>
      </c>
      <c r="N1328">
        <v>37</v>
      </c>
    </row>
    <row r="1329" spans="12:14" x14ac:dyDescent="0.25">
      <c r="L1329" s="5">
        <v>42421</v>
      </c>
      <c r="M1329">
        <f t="shared" si="52"/>
        <v>1</v>
      </c>
      <c r="N1329">
        <v>37</v>
      </c>
    </row>
    <row r="1330" spans="12:14" x14ac:dyDescent="0.25">
      <c r="L1330" s="5">
        <v>42420</v>
      </c>
      <c r="M1330">
        <f t="shared" si="52"/>
        <v>1</v>
      </c>
      <c r="N1330">
        <v>37</v>
      </c>
    </row>
    <row r="1331" spans="12:14" x14ac:dyDescent="0.25">
      <c r="L1331" s="5">
        <v>42419</v>
      </c>
      <c r="M1331">
        <f t="shared" si="52"/>
        <v>1</v>
      </c>
      <c r="N1331">
        <v>37</v>
      </c>
    </row>
    <row r="1332" spans="12:14" x14ac:dyDescent="0.25">
      <c r="L1332" s="5">
        <v>42418</v>
      </c>
      <c r="M1332">
        <f t="shared" si="52"/>
        <v>1</v>
      </c>
      <c r="N1332">
        <v>37</v>
      </c>
    </row>
    <row r="1333" spans="12:14" x14ac:dyDescent="0.25">
      <c r="L1333" s="5">
        <v>42417</v>
      </c>
      <c r="M1333">
        <f t="shared" si="52"/>
        <v>1</v>
      </c>
      <c r="N1333">
        <v>37</v>
      </c>
    </row>
    <row r="1334" spans="12:14" x14ac:dyDescent="0.25">
      <c r="L1334" s="5">
        <v>42416</v>
      </c>
      <c r="M1334">
        <f t="shared" si="52"/>
        <v>1</v>
      </c>
      <c r="N1334">
        <v>37</v>
      </c>
    </row>
    <row r="1335" spans="12:14" x14ac:dyDescent="0.25">
      <c r="L1335" s="5">
        <v>42415</v>
      </c>
      <c r="M1335">
        <f t="shared" si="52"/>
        <v>1</v>
      </c>
      <c r="N1335">
        <v>37</v>
      </c>
    </row>
    <row r="1336" spans="12:14" x14ac:dyDescent="0.25">
      <c r="L1336" s="5">
        <v>42414</v>
      </c>
      <c r="M1336">
        <v>16</v>
      </c>
      <c r="N1336">
        <v>36</v>
      </c>
    </row>
    <row r="1337" spans="12:14" x14ac:dyDescent="0.25">
      <c r="L1337" s="5">
        <v>42413</v>
      </c>
      <c r="M1337">
        <v>16</v>
      </c>
      <c r="N1337">
        <v>36</v>
      </c>
    </row>
    <row r="1338" spans="12:14" x14ac:dyDescent="0.25">
      <c r="L1338" s="5">
        <v>42412</v>
      </c>
      <c r="M1338">
        <v>16</v>
      </c>
      <c r="N1338">
        <v>36</v>
      </c>
    </row>
    <row r="1339" spans="12:14" x14ac:dyDescent="0.25">
      <c r="L1339" s="5">
        <v>42411</v>
      </c>
      <c r="M1339">
        <v>16</v>
      </c>
      <c r="N1339">
        <v>36</v>
      </c>
    </row>
    <row r="1340" spans="12:14" x14ac:dyDescent="0.25">
      <c r="L1340" s="5">
        <v>42410</v>
      </c>
      <c r="M1340">
        <v>16</v>
      </c>
      <c r="N1340">
        <v>36</v>
      </c>
    </row>
    <row r="1341" spans="12:14" x14ac:dyDescent="0.25">
      <c r="L1341" s="5">
        <v>42409</v>
      </c>
      <c r="M1341">
        <v>16</v>
      </c>
      <c r="N1341">
        <v>36</v>
      </c>
    </row>
    <row r="1342" spans="12:14" x14ac:dyDescent="0.25">
      <c r="L1342" s="5">
        <v>42408</v>
      </c>
      <c r="M1342">
        <v>16</v>
      </c>
      <c r="N1342">
        <v>36</v>
      </c>
    </row>
    <row r="1343" spans="12:14" x14ac:dyDescent="0.25">
      <c r="L1343" s="5">
        <v>42407</v>
      </c>
      <c r="M1343">
        <f t="shared" ref="M1343:M1374" si="53">M1336-1</f>
        <v>15</v>
      </c>
      <c r="N1343">
        <v>36</v>
      </c>
    </row>
    <row r="1344" spans="12:14" x14ac:dyDescent="0.25">
      <c r="L1344" s="5">
        <v>42406</v>
      </c>
      <c r="M1344">
        <f t="shared" si="53"/>
        <v>15</v>
      </c>
      <c r="N1344">
        <v>36</v>
      </c>
    </row>
    <row r="1345" spans="12:14" x14ac:dyDescent="0.25">
      <c r="L1345" s="5">
        <v>42405</v>
      </c>
      <c r="M1345">
        <f t="shared" si="53"/>
        <v>15</v>
      </c>
      <c r="N1345">
        <v>36</v>
      </c>
    </row>
    <row r="1346" spans="12:14" x14ac:dyDescent="0.25">
      <c r="L1346" s="5">
        <v>42404</v>
      </c>
      <c r="M1346">
        <f t="shared" si="53"/>
        <v>15</v>
      </c>
      <c r="N1346">
        <v>36</v>
      </c>
    </row>
    <row r="1347" spans="12:14" x14ac:dyDescent="0.25">
      <c r="L1347" s="5">
        <v>42403</v>
      </c>
      <c r="M1347">
        <f t="shared" si="53"/>
        <v>15</v>
      </c>
      <c r="N1347">
        <v>36</v>
      </c>
    </row>
    <row r="1348" spans="12:14" x14ac:dyDescent="0.25">
      <c r="L1348" s="5">
        <v>42402</v>
      </c>
      <c r="M1348">
        <f t="shared" si="53"/>
        <v>15</v>
      </c>
      <c r="N1348">
        <v>36</v>
      </c>
    </row>
    <row r="1349" spans="12:14" x14ac:dyDescent="0.25">
      <c r="L1349" s="5">
        <v>42401</v>
      </c>
      <c r="M1349">
        <f t="shared" si="53"/>
        <v>15</v>
      </c>
      <c r="N1349">
        <v>36</v>
      </c>
    </row>
    <row r="1350" spans="12:14" x14ac:dyDescent="0.25">
      <c r="L1350" s="5">
        <v>42400</v>
      </c>
      <c r="M1350">
        <f t="shared" si="53"/>
        <v>14</v>
      </c>
      <c r="N1350">
        <v>36</v>
      </c>
    </row>
    <row r="1351" spans="12:14" x14ac:dyDescent="0.25">
      <c r="L1351" s="5">
        <v>42399</v>
      </c>
      <c r="M1351">
        <f t="shared" si="53"/>
        <v>14</v>
      </c>
      <c r="N1351">
        <v>36</v>
      </c>
    </row>
    <row r="1352" spans="12:14" x14ac:dyDescent="0.25">
      <c r="L1352" s="5">
        <v>42398</v>
      </c>
      <c r="M1352">
        <f t="shared" si="53"/>
        <v>14</v>
      </c>
      <c r="N1352">
        <v>36</v>
      </c>
    </row>
    <row r="1353" spans="12:14" x14ac:dyDescent="0.25">
      <c r="L1353" s="5">
        <v>42397</v>
      </c>
      <c r="M1353">
        <f t="shared" si="53"/>
        <v>14</v>
      </c>
      <c r="N1353">
        <v>36</v>
      </c>
    </row>
    <row r="1354" spans="12:14" x14ac:dyDescent="0.25">
      <c r="L1354" s="5">
        <v>42396</v>
      </c>
      <c r="M1354">
        <f t="shared" si="53"/>
        <v>14</v>
      </c>
      <c r="N1354">
        <v>36</v>
      </c>
    </row>
    <row r="1355" spans="12:14" x14ac:dyDescent="0.25">
      <c r="L1355" s="5">
        <v>42395</v>
      </c>
      <c r="M1355">
        <f t="shared" si="53"/>
        <v>14</v>
      </c>
      <c r="N1355">
        <v>36</v>
      </c>
    </row>
    <row r="1356" spans="12:14" x14ac:dyDescent="0.25">
      <c r="L1356" s="5">
        <v>42394</v>
      </c>
      <c r="M1356">
        <f t="shared" si="53"/>
        <v>14</v>
      </c>
      <c r="N1356">
        <v>36</v>
      </c>
    </row>
    <row r="1357" spans="12:14" x14ac:dyDescent="0.25">
      <c r="L1357" s="5">
        <v>42393</v>
      </c>
      <c r="M1357">
        <f t="shared" si="53"/>
        <v>13</v>
      </c>
      <c r="N1357">
        <v>36</v>
      </c>
    </row>
    <row r="1358" spans="12:14" x14ac:dyDescent="0.25">
      <c r="L1358" s="5">
        <v>42392</v>
      </c>
      <c r="M1358">
        <f t="shared" si="53"/>
        <v>13</v>
      </c>
      <c r="N1358">
        <v>36</v>
      </c>
    </row>
    <row r="1359" spans="12:14" x14ac:dyDescent="0.25">
      <c r="L1359" s="5">
        <v>42391</v>
      </c>
      <c r="M1359">
        <f t="shared" si="53"/>
        <v>13</v>
      </c>
      <c r="N1359">
        <v>36</v>
      </c>
    </row>
    <row r="1360" spans="12:14" x14ac:dyDescent="0.25">
      <c r="L1360" s="5">
        <v>42390</v>
      </c>
      <c r="M1360">
        <f t="shared" si="53"/>
        <v>13</v>
      </c>
      <c r="N1360">
        <v>36</v>
      </c>
    </row>
    <row r="1361" spans="12:14" x14ac:dyDescent="0.25">
      <c r="L1361" s="5">
        <v>42389</v>
      </c>
      <c r="M1361">
        <f t="shared" si="53"/>
        <v>13</v>
      </c>
      <c r="N1361">
        <v>36</v>
      </c>
    </row>
    <row r="1362" spans="12:14" x14ac:dyDescent="0.25">
      <c r="L1362" s="5">
        <v>42388</v>
      </c>
      <c r="M1362">
        <f t="shared" si="53"/>
        <v>13</v>
      </c>
      <c r="N1362">
        <v>36</v>
      </c>
    </row>
    <row r="1363" spans="12:14" x14ac:dyDescent="0.25">
      <c r="L1363" s="5">
        <v>42387</v>
      </c>
      <c r="M1363">
        <f t="shared" si="53"/>
        <v>13</v>
      </c>
      <c r="N1363">
        <v>36</v>
      </c>
    </row>
    <row r="1364" spans="12:14" x14ac:dyDescent="0.25">
      <c r="L1364" s="5">
        <v>42386</v>
      </c>
      <c r="M1364">
        <f t="shared" si="53"/>
        <v>12</v>
      </c>
      <c r="N1364">
        <v>36</v>
      </c>
    </row>
    <row r="1365" spans="12:14" x14ac:dyDescent="0.25">
      <c r="L1365" s="5">
        <v>42385</v>
      </c>
      <c r="M1365">
        <f t="shared" si="53"/>
        <v>12</v>
      </c>
      <c r="N1365">
        <v>36</v>
      </c>
    </row>
    <row r="1366" spans="12:14" x14ac:dyDescent="0.25">
      <c r="L1366" s="5">
        <v>42384</v>
      </c>
      <c r="M1366">
        <f t="shared" si="53"/>
        <v>12</v>
      </c>
      <c r="N1366">
        <v>36</v>
      </c>
    </row>
    <row r="1367" spans="12:14" x14ac:dyDescent="0.25">
      <c r="L1367" s="5">
        <v>42383</v>
      </c>
      <c r="M1367">
        <f t="shared" si="53"/>
        <v>12</v>
      </c>
      <c r="N1367">
        <v>36</v>
      </c>
    </row>
    <row r="1368" spans="12:14" x14ac:dyDescent="0.25">
      <c r="L1368" s="5">
        <v>42382</v>
      </c>
      <c r="M1368">
        <f t="shared" si="53"/>
        <v>12</v>
      </c>
      <c r="N1368">
        <v>36</v>
      </c>
    </row>
    <row r="1369" spans="12:14" x14ac:dyDescent="0.25">
      <c r="L1369" s="5">
        <v>42381</v>
      </c>
      <c r="M1369">
        <f t="shared" si="53"/>
        <v>12</v>
      </c>
      <c r="N1369">
        <v>36</v>
      </c>
    </row>
    <row r="1370" spans="12:14" x14ac:dyDescent="0.25">
      <c r="L1370" s="5">
        <v>42380</v>
      </c>
      <c r="M1370">
        <f t="shared" si="53"/>
        <v>12</v>
      </c>
      <c r="N1370">
        <v>36</v>
      </c>
    </row>
    <row r="1371" spans="12:14" x14ac:dyDescent="0.25">
      <c r="L1371" s="5">
        <v>42379</v>
      </c>
      <c r="M1371">
        <f t="shared" si="53"/>
        <v>11</v>
      </c>
      <c r="N1371">
        <v>36</v>
      </c>
    </row>
    <row r="1372" spans="12:14" x14ac:dyDescent="0.25">
      <c r="L1372" s="5">
        <v>42378</v>
      </c>
      <c r="M1372">
        <f t="shared" si="53"/>
        <v>11</v>
      </c>
      <c r="N1372">
        <v>36</v>
      </c>
    </row>
    <row r="1373" spans="12:14" x14ac:dyDescent="0.25">
      <c r="L1373" s="5">
        <v>42377</v>
      </c>
      <c r="M1373">
        <f t="shared" si="53"/>
        <v>11</v>
      </c>
      <c r="N1373">
        <v>36</v>
      </c>
    </row>
    <row r="1374" spans="12:14" x14ac:dyDescent="0.25">
      <c r="L1374" s="5">
        <v>42376</v>
      </c>
      <c r="M1374">
        <f t="shared" si="53"/>
        <v>11</v>
      </c>
      <c r="N1374">
        <v>36</v>
      </c>
    </row>
    <row r="1375" spans="12:14" x14ac:dyDescent="0.25">
      <c r="L1375" s="5">
        <v>42375</v>
      </c>
      <c r="M1375">
        <f t="shared" ref="M1375:M1406" si="54">M1368-1</f>
        <v>11</v>
      </c>
      <c r="N1375">
        <v>36</v>
      </c>
    </row>
    <row r="1376" spans="12:14" x14ac:dyDescent="0.25">
      <c r="L1376" s="5">
        <v>42374</v>
      </c>
      <c r="M1376">
        <f t="shared" si="54"/>
        <v>11</v>
      </c>
      <c r="N1376">
        <v>36</v>
      </c>
    </row>
    <row r="1377" spans="12:14" x14ac:dyDescent="0.25">
      <c r="L1377" s="5">
        <v>42373</v>
      </c>
      <c r="M1377">
        <f t="shared" si="54"/>
        <v>11</v>
      </c>
      <c r="N1377">
        <v>36</v>
      </c>
    </row>
    <row r="1378" spans="12:14" x14ac:dyDescent="0.25">
      <c r="L1378" s="5">
        <v>42372</v>
      </c>
      <c r="M1378">
        <f t="shared" si="54"/>
        <v>10</v>
      </c>
      <c r="N1378">
        <v>36</v>
      </c>
    </row>
    <row r="1379" spans="12:14" x14ac:dyDescent="0.25">
      <c r="L1379" s="5">
        <v>42371</v>
      </c>
      <c r="M1379">
        <f t="shared" si="54"/>
        <v>10</v>
      </c>
      <c r="N1379">
        <v>36</v>
      </c>
    </row>
    <row r="1380" spans="12:14" x14ac:dyDescent="0.25">
      <c r="L1380" s="5">
        <v>42370</v>
      </c>
      <c r="M1380">
        <f t="shared" si="54"/>
        <v>10</v>
      </c>
      <c r="N1380">
        <v>36</v>
      </c>
    </row>
    <row r="1381" spans="12:14" x14ac:dyDescent="0.25">
      <c r="L1381" s="5">
        <v>42369</v>
      </c>
      <c r="M1381">
        <f t="shared" si="54"/>
        <v>10</v>
      </c>
      <c r="N1381">
        <v>36</v>
      </c>
    </row>
    <row r="1382" spans="12:14" x14ac:dyDescent="0.25">
      <c r="L1382" s="5">
        <v>42368</v>
      </c>
      <c r="M1382">
        <f t="shared" si="54"/>
        <v>10</v>
      </c>
      <c r="N1382">
        <v>36</v>
      </c>
    </row>
    <row r="1383" spans="12:14" x14ac:dyDescent="0.25">
      <c r="L1383" s="5">
        <v>42367</v>
      </c>
      <c r="M1383">
        <f t="shared" si="54"/>
        <v>10</v>
      </c>
      <c r="N1383">
        <v>36</v>
      </c>
    </row>
    <row r="1384" spans="12:14" x14ac:dyDescent="0.25">
      <c r="L1384" s="5">
        <v>42366</v>
      </c>
      <c r="M1384">
        <f t="shared" si="54"/>
        <v>10</v>
      </c>
      <c r="N1384">
        <v>36</v>
      </c>
    </row>
    <row r="1385" spans="12:14" x14ac:dyDescent="0.25">
      <c r="L1385" s="5">
        <v>42365</v>
      </c>
      <c r="M1385">
        <f t="shared" si="54"/>
        <v>9</v>
      </c>
      <c r="N1385">
        <v>36</v>
      </c>
    </row>
    <row r="1386" spans="12:14" x14ac:dyDescent="0.25">
      <c r="L1386" s="5">
        <v>42364</v>
      </c>
      <c r="M1386">
        <f t="shared" si="54"/>
        <v>9</v>
      </c>
      <c r="N1386">
        <v>36</v>
      </c>
    </row>
    <row r="1387" spans="12:14" x14ac:dyDescent="0.25">
      <c r="L1387" s="5">
        <v>42363</v>
      </c>
      <c r="M1387">
        <f t="shared" si="54"/>
        <v>9</v>
      </c>
      <c r="N1387">
        <v>36</v>
      </c>
    </row>
    <row r="1388" spans="12:14" x14ac:dyDescent="0.25">
      <c r="L1388" s="5">
        <v>42362</v>
      </c>
      <c r="M1388">
        <f t="shared" si="54"/>
        <v>9</v>
      </c>
      <c r="N1388">
        <v>36</v>
      </c>
    </row>
    <row r="1389" spans="12:14" x14ac:dyDescent="0.25">
      <c r="L1389" s="5">
        <v>42361</v>
      </c>
      <c r="M1389">
        <f t="shared" si="54"/>
        <v>9</v>
      </c>
      <c r="N1389">
        <v>36</v>
      </c>
    </row>
    <row r="1390" spans="12:14" x14ac:dyDescent="0.25">
      <c r="L1390" s="5">
        <v>42360</v>
      </c>
      <c r="M1390">
        <f t="shared" si="54"/>
        <v>9</v>
      </c>
      <c r="N1390">
        <v>36</v>
      </c>
    </row>
    <row r="1391" spans="12:14" x14ac:dyDescent="0.25">
      <c r="L1391" s="5">
        <v>42359</v>
      </c>
      <c r="M1391">
        <f t="shared" si="54"/>
        <v>9</v>
      </c>
      <c r="N1391">
        <v>36</v>
      </c>
    </row>
    <row r="1392" spans="12:14" x14ac:dyDescent="0.25">
      <c r="L1392" s="5">
        <v>42358</v>
      </c>
      <c r="M1392">
        <f t="shared" si="54"/>
        <v>8</v>
      </c>
      <c r="N1392">
        <v>36</v>
      </c>
    </row>
    <row r="1393" spans="12:14" x14ac:dyDescent="0.25">
      <c r="L1393" s="5">
        <v>42357</v>
      </c>
      <c r="M1393">
        <f t="shared" si="54"/>
        <v>8</v>
      </c>
      <c r="N1393">
        <v>36</v>
      </c>
    </row>
    <row r="1394" spans="12:14" x14ac:dyDescent="0.25">
      <c r="L1394" s="5">
        <v>42356</v>
      </c>
      <c r="M1394">
        <f t="shared" si="54"/>
        <v>8</v>
      </c>
      <c r="N1394">
        <v>36</v>
      </c>
    </row>
    <row r="1395" spans="12:14" x14ac:dyDescent="0.25">
      <c r="L1395" s="5">
        <v>42355</v>
      </c>
      <c r="M1395">
        <f t="shared" si="54"/>
        <v>8</v>
      </c>
      <c r="N1395">
        <v>36</v>
      </c>
    </row>
    <row r="1396" spans="12:14" x14ac:dyDescent="0.25">
      <c r="L1396" s="5">
        <v>42354</v>
      </c>
      <c r="M1396">
        <f t="shared" si="54"/>
        <v>8</v>
      </c>
      <c r="N1396">
        <v>36</v>
      </c>
    </row>
    <row r="1397" spans="12:14" x14ac:dyDescent="0.25">
      <c r="L1397" s="5">
        <v>42353</v>
      </c>
      <c r="M1397">
        <f t="shared" si="54"/>
        <v>8</v>
      </c>
      <c r="N1397">
        <v>36</v>
      </c>
    </row>
    <row r="1398" spans="12:14" x14ac:dyDescent="0.25">
      <c r="L1398" s="5">
        <v>42352</v>
      </c>
      <c r="M1398">
        <f t="shared" si="54"/>
        <v>8</v>
      </c>
      <c r="N1398">
        <v>36</v>
      </c>
    </row>
    <row r="1399" spans="12:14" x14ac:dyDescent="0.25">
      <c r="L1399" s="5">
        <v>42351</v>
      </c>
      <c r="M1399">
        <f t="shared" si="54"/>
        <v>7</v>
      </c>
      <c r="N1399">
        <v>36</v>
      </c>
    </row>
    <row r="1400" spans="12:14" x14ac:dyDescent="0.25">
      <c r="L1400" s="5">
        <v>42350</v>
      </c>
      <c r="M1400">
        <f t="shared" si="54"/>
        <v>7</v>
      </c>
      <c r="N1400">
        <v>36</v>
      </c>
    </row>
    <row r="1401" spans="12:14" x14ac:dyDescent="0.25">
      <c r="L1401" s="5">
        <v>42349</v>
      </c>
      <c r="M1401">
        <f t="shared" si="54"/>
        <v>7</v>
      </c>
      <c r="N1401">
        <v>36</v>
      </c>
    </row>
    <row r="1402" spans="12:14" x14ac:dyDescent="0.25">
      <c r="L1402" s="5">
        <v>42348</v>
      </c>
      <c r="M1402">
        <f t="shared" si="54"/>
        <v>7</v>
      </c>
      <c r="N1402">
        <v>36</v>
      </c>
    </row>
    <row r="1403" spans="12:14" x14ac:dyDescent="0.25">
      <c r="L1403" s="5">
        <v>42347</v>
      </c>
      <c r="M1403">
        <f t="shared" si="54"/>
        <v>7</v>
      </c>
      <c r="N1403">
        <v>36</v>
      </c>
    </row>
    <row r="1404" spans="12:14" x14ac:dyDescent="0.25">
      <c r="L1404" s="5">
        <v>42346</v>
      </c>
      <c r="M1404">
        <f t="shared" si="54"/>
        <v>7</v>
      </c>
      <c r="N1404">
        <v>36</v>
      </c>
    </row>
    <row r="1405" spans="12:14" x14ac:dyDescent="0.25">
      <c r="L1405" s="5">
        <v>42345</v>
      </c>
      <c r="M1405">
        <f t="shared" si="54"/>
        <v>7</v>
      </c>
      <c r="N1405">
        <v>36</v>
      </c>
    </row>
    <row r="1406" spans="12:14" x14ac:dyDescent="0.25">
      <c r="L1406" s="5">
        <v>42344</v>
      </c>
      <c r="M1406">
        <f t="shared" si="54"/>
        <v>6</v>
      </c>
      <c r="N1406">
        <v>36</v>
      </c>
    </row>
    <row r="1407" spans="12:14" x14ac:dyDescent="0.25">
      <c r="L1407" s="5">
        <v>42343</v>
      </c>
      <c r="M1407">
        <f t="shared" ref="M1407:M1438" si="55">M1400-1</f>
        <v>6</v>
      </c>
      <c r="N1407">
        <v>36</v>
      </c>
    </row>
    <row r="1408" spans="12:14" x14ac:dyDescent="0.25">
      <c r="L1408" s="5">
        <v>42342</v>
      </c>
      <c r="M1408">
        <f t="shared" si="55"/>
        <v>6</v>
      </c>
      <c r="N1408">
        <v>36</v>
      </c>
    </row>
    <row r="1409" spans="12:14" x14ac:dyDescent="0.25">
      <c r="L1409" s="5">
        <v>42341</v>
      </c>
      <c r="M1409">
        <f t="shared" si="55"/>
        <v>6</v>
      </c>
      <c r="N1409">
        <v>36</v>
      </c>
    </row>
    <row r="1410" spans="12:14" x14ac:dyDescent="0.25">
      <c r="L1410" s="5">
        <v>42340</v>
      </c>
      <c r="M1410">
        <f t="shared" si="55"/>
        <v>6</v>
      </c>
      <c r="N1410">
        <v>36</v>
      </c>
    </row>
    <row r="1411" spans="12:14" x14ac:dyDescent="0.25">
      <c r="L1411" s="5">
        <v>42339</v>
      </c>
      <c r="M1411">
        <f t="shared" si="55"/>
        <v>6</v>
      </c>
      <c r="N1411">
        <v>36</v>
      </c>
    </row>
    <row r="1412" spans="12:14" x14ac:dyDescent="0.25">
      <c r="L1412" s="5">
        <v>42338</v>
      </c>
      <c r="M1412">
        <f t="shared" si="55"/>
        <v>6</v>
      </c>
      <c r="N1412">
        <v>36</v>
      </c>
    </row>
    <row r="1413" spans="12:14" x14ac:dyDescent="0.25">
      <c r="L1413" s="5">
        <v>42337</v>
      </c>
      <c r="M1413">
        <f t="shared" si="55"/>
        <v>5</v>
      </c>
      <c r="N1413">
        <v>36</v>
      </c>
    </row>
    <row r="1414" spans="12:14" x14ac:dyDescent="0.25">
      <c r="L1414" s="5">
        <v>42336</v>
      </c>
      <c r="M1414">
        <f t="shared" si="55"/>
        <v>5</v>
      </c>
      <c r="N1414">
        <v>36</v>
      </c>
    </row>
    <row r="1415" spans="12:14" x14ac:dyDescent="0.25">
      <c r="L1415" s="5">
        <v>42335</v>
      </c>
      <c r="M1415">
        <f t="shared" si="55"/>
        <v>5</v>
      </c>
      <c r="N1415">
        <v>36</v>
      </c>
    </row>
    <row r="1416" spans="12:14" x14ac:dyDescent="0.25">
      <c r="L1416" s="5">
        <v>42334</v>
      </c>
      <c r="M1416">
        <f t="shared" si="55"/>
        <v>5</v>
      </c>
      <c r="N1416">
        <v>36</v>
      </c>
    </row>
    <row r="1417" spans="12:14" x14ac:dyDescent="0.25">
      <c r="L1417" s="5">
        <v>42333</v>
      </c>
      <c r="M1417">
        <f t="shared" si="55"/>
        <v>5</v>
      </c>
      <c r="N1417">
        <v>36</v>
      </c>
    </row>
    <row r="1418" spans="12:14" x14ac:dyDescent="0.25">
      <c r="L1418" s="5">
        <v>42332</v>
      </c>
      <c r="M1418">
        <f t="shared" si="55"/>
        <v>5</v>
      </c>
      <c r="N1418">
        <v>36</v>
      </c>
    </row>
    <row r="1419" spans="12:14" x14ac:dyDescent="0.25">
      <c r="L1419" s="5">
        <v>42331</v>
      </c>
      <c r="M1419">
        <f t="shared" si="55"/>
        <v>5</v>
      </c>
      <c r="N1419">
        <v>36</v>
      </c>
    </row>
    <row r="1420" spans="12:14" x14ac:dyDescent="0.25">
      <c r="L1420" s="5">
        <v>42330</v>
      </c>
      <c r="M1420">
        <f t="shared" si="55"/>
        <v>4</v>
      </c>
      <c r="N1420">
        <v>36</v>
      </c>
    </row>
    <row r="1421" spans="12:14" x14ac:dyDescent="0.25">
      <c r="L1421" s="5">
        <v>42329</v>
      </c>
      <c r="M1421">
        <f t="shared" si="55"/>
        <v>4</v>
      </c>
      <c r="N1421">
        <v>36</v>
      </c>
    </row>
    <row r="1422" spans="12:14" x14ac:dyDescent="0.25">
      <c r="L1422" s="5">
        <v>42328</v>
      </c>
      <c r="M1422">
        <f t="shared" si="55"/>
        <v>4</v>
      </c>
      <c r="N1422">
        <v>36</v>
      </c>
    </row>
    <row r="1423" spans="12:14" x14ac:dyDescent="0.25">
      <c r="L1423" s="5">
        <v>42327</v>
      </c>
      <c r="M1423">
        <f t="shared" si="55"/>
        <v>4</v>
      </c>
      <c r="N1423">
        <v>36</v>
      </c>
    </row>
    <row r="1424" spans="12:14" x14ac:dyDescent="0.25">
      <c r="L1424" s="5">
        <v>42326</v>
      </c>
      <c r="M1424">
        <f t="shared" si="55"/>
        <v>4</v>
      </c>
      <c r="N1424">
        <v>36</v>
      </c>
    </row>
    <row r="1425" spans="12:14" x14ac:dyDescent="0.25">
      <c r="L1425" s="5">
        <v>42325</v>
      </c>
      <c r="M1425">
        <f t="shared" si="55"/>
        <v>4</v>
      </c>
      <c r="N1425">
        <v>36</v>
      </c>
    </row>
    <row r="1426" spans="12:14" x14ac:dyDescent="0.25">
      <c r="L1426" s="5">
        <v>42324</v>
      </c>
      <c r="M1426">
        <f t="shared" si="55"/>
        <v>4</v>
      </c>
      <c r="N1426">
        <v>36</v>
      </c>
    </row>
    <row r="1427" spans="12:14" x14ac:dyDescent="0.25">
      <c r="L1427" s="5">
        <v>42323</v>
      </c>
      <c r="M1427">
        <f t="shared" si="55"/>
        <v>3</v>
      </c>
      <c r="N1427">
        <v>36</v>
      </c>
    </row>
    <row r="1428" spans="12:14" x14ac:dyDescent="0.25">
      <c r="L1428" s="5">
        <v>42322</v>
      </c>
      <c r="M1428">
        <f t="shared" si="55"/>
        <v>3</v>
      </c>
      <c r="N1428">
        <v>36</v>
      </c>
    </row>
    <row r="1429" spans="12:14" x14ac:dyDescent="0.25">
      <c r="L1429" s="5">
        <v>42321</v>
      </c>
      <c r="M1429">
        <f t="shared" si="55"/>
        <v>3</v>
      </c>
      <c r="N1429">
        <v>36</v>
      </c>
    </row>
    <row r="1430" spans="12:14" x14ac:dyDescent="0.25">
      <c r="L1430" s="5">
        <v>42320</v>
      </c>
      <c r="M1430">
        <f t="shared" si="55"/>
        <v>3</v>
      </c>
      <c r="N1430">
        <v>36</v>
      </c>
    </row>
    <row r="1431" spans="12:14" x14ac:dyDescent="0.25">
      <c r="L1431" s="5">
        <v>42319</v>
      </c>
      <c r="M1431">
        <f t="shared" si="55"/>
        <v>3</v>
      </c>
      <c r="N1431">
        <v>36</v>
      </c>
    </row>
    <row r="1432" spans="12:14" x14ac:dyDescent="0.25">
      <c r="L1432" s="5">
        <v>42318</v>
      </c>
      <c r="M1432">
        <f t="shared" si="55"/>
        <v>3</v>
      </c>
      <c r="N1432">
        <v>36</v>
      </c>
    </row>
    <row r="1433" spans="12:14" x14ac:dyDescent="0.25">
      <c r="L1433" s="5">
        <v>42317</v>
      </c>
      <c r="M1433">
        <f t="shared" si="55"/>
        <v>3</v>
      </c>
      <c r="N1433">
        <v>36</v>
      </c>
    </row>
    <row r="1434" spans="12:14" x14ac:dyDescent="0.25">
      <c r="L1434" s="5">
        <v>42316</v>
      </c>
      <c r="M1434">
        <f t="shared" si="55"/>
        <v>2</v>
      </c>
      <c r="N1434">
        <v>36</v>
      </c>
    </row>
    <row r="1435" spans="12:14" x14ac:dyDescent="0.25">
      <c r="L1435" s="5">
        <v>42315</v>
      </c>
      <c r="M1435">
        <f t="shared" si="55"/>
        <v>2</v>
      </c>
      <c r="N1435">
        <v>36</v>
      </c>
    </row>
    <row r="1436" spans="12:14" x14ac:dyDescent="0.25">
      <c r="L1436" s="5">
        <v>42314</v>
      </c>
      <c r="M1436">
        <f t="shared" si="55"/>
        <v>2</v>
      </c>
      <c r="N1436">
        <v>36</v>
      </c>
    </row>
    <row r="1437" spans="12:14" x14ac:dyDescent="0.25">
      <c r="L1437" s="5">
        <v>42313</v>
      </c>
      <c r="M1437">
        <f t="shared" si="55"/>
        <v>2</v>
      </c>
      <c r="N1437">
        <v>36</v>
      </c>
    </row>
    <row r="1438" spans="12:14" x14ac:dyDescent="0.25">
      <c r="L1438" s="5">
        <v>42312</v>
      </c>
      <c r="M1438">
        <f t="shared" si="55"/>
        <v>2</v>
      </c>
      <c r="N1438">
        <v>36</v>
      </c>
    </row>
    <row r="1439" spans="12:14" x14ac:dyDescent="0.25">
      <c r="L1439" s="5">
        <v>42311</v>
      </c>
      <c r="M1439">
        <f t="shared" ref="M1439:M1447" si="56">M1432-1</f>
        <v>2</v>
      </c>
      <c r="N1439">
        <v>36</v>
      </c>
    </row>
    <row r="1440" spans="12:14" x14ac:dyDescent="0.25">
      <c r="L1440" s="5">
        <v>42310</v>
      </c>
      <c r="M1440">
        <f t="shared" si="56"/>
        <v>2</v>
      </c>
      <c r="N1440">
        <v>36</v>
      </c>
    </row>
    <row r="1441" spans="12:14" x14ac:dyDescent="0.25">
      <c r="L1441" s="5">
        <v>42309</v>
      </c>
      <c r="M1441">
        <f t="shared" si="56"/>
        <v>1</v>
      </c>
      <c r="N1441">
        <v>36</v>
      </c>
    </row>
    <row r="1442" spans="12:14" x14ac:dyDescent="0.25">
      <c r="L1442" s="5">
        <v>42308</v>
      </c>
      <c r="M1442">
        <f t="shared" si="56"/>
        <v>1</v>
      </c>
      <c r="N1442">
        <v>36</v>
      </c>
    </row>
    <row r="1443" spans="12:14" x14ac:dyDescent="0.25">
      <c r="L1443" s="5">
        <v>42307</v>
      </c>
      <c r="M1443">
        <f t="shared" si="56"/>
        <v>1</v>
      </c>
      <c r="N1443">
        <v>36</v>
      </c>
    </row>
    <row r="1444" spans="12:14" x14ac:dyDescent="0.25">
      <c r="L1444" s="5">
        <v>42306</v>
      </c>
      <c r="M1444">
        <f t="shared" si="56"/>
        <v>1</v>
      </c>
      <c r="N1444">
        <v>36</v>
      </c>
    </row>
    <row r="1445" spans="12:14" x14ac:dyDescent="0.25">
      <c r="L1445" s="5">
        <v>42305</v>
      </c>
      <c r="M1445">
        <f t="shared" si="56"/>
        <v>1</v>
      </c>
      <c r="N1445">
        <v>36</v>
      </c>
    </row>
    <row r="1446" spans="12:14" x14ac:dyDescent="0.25">
      <c r="L1446" s="5">
        <v>42304</v>
      </c>
      <c r="M1446">
        <f t="shared" si="56"/>
        <v>1</v>
      </c>
      <c r="N1446">
        <v>36</v>
      </c>
    </row>
    <row r="1447" spans="12:14" x14ac:dyDescent="0.25">
      <c r="L1447" s="5">
        <v>42303</v>
      </c>
      <c r="M1447">
        <f t="shared" si="56"/>
        <v>1</v>
      </c>
      <c r="N1447">
        <v>36</v>
      </c>
    </row>
    <row r="1448" spans="12:14" x14ac:dyDescent="0.25">
      <c r="L1448" s="5">
        <v>42302</v>
      </c>
      <c r="M1448">
        <v>16</v>
      </c>
      <c r="N1448">
        <v>35</v>
      </c>
    </row>
    <row r="1449" spans="12:14" x14ac:dyDescent="0.25">
      <c r="L1449" s="5">
        <v>42301</v>
      </c>
      <c r="M1449">
        <v>16</v>
      </c>
      <c r="N1449">
        <v>35</v>
      </c>
    </row>
    <row r="1450" spans="12:14" x14ac:dyDescent="0.25">
      <c r="L1450" s="5">
        <v>42300</v>
      </c>
      <c r="M1450">
        <v>16</v>
      </c>
      <c r="N1450">
        <v>35</v>
      </c>
    </row>
    <row r="1451" spans="12:14" x14ac:dyDescent="0.25">
      <c r="L1451" s="5">
        <v>42299</v>
      </c>
      <c r="M1451">
        <v>16</v>
      </c>
      <c r="N1451">
        <v>35</v>
      </c>
    </row>
    <row r="1452" spans="12:14" x14ac:dyDescent="0.25">
      <c r="L1452" s="5">
        <v>42298</v>
      </c>
      <c r="M1452">
        <v>16</v>
      </c>
      <c r="N1452">
        <v>35</v>
      </c>
    </row>
    <row r="1453" spans="12:14" x14ac:dyDescent="0.25">
      <c r="L1453" s="5">
        <v>42297</v>
      </c>
      <c r="M1453">
        <v>16</v>
      </c>
      <c r="N1453">
        <v>35</v>
      </c>
    </row>
    <row r="1454" spans="12:14" x14ac:dyDescent="0.25">
      <c r="L1454" s="5">
        <v>42296</v>
      </c>
      <c r="M1454">
        <v>16</v>
      </c>
      <c r="N1454">
        <v>35</v>
      </c>
    </row>
    <row r="1455" spans="12:14" x14ac:dyDescent="0.25">
      <c r="L1455" s="5">
        <v>42295</v>
      </c>
      <c r="M1455">
        <f t="shared" ref="M1455:M1486" si="57">M1448-1</f>
        <v>15</v>
      </c>
      <c r="N1455">
        <v>35</v>
      </c>
    </row>
    <row r="1456" spans="12:14" x14ac:dyDescent="0.25">
      <c r="L1456" s="5">
        <v>42294</v>
      </c>
      <c r="M1456">
        <f t="shared" si="57"/>
        <v>15</v>
      </c>
      <c r="N1456">
        <v>35</v>
      </c>
    </row>
    <row r="1457" spans="12:14" x14ac:dyDescent="0.25">
      <c r="L1457" s="5">
        <v>42293</v>
      </c>
      <c r="M1457">
        <f t="shared" si="57"/>
        <v>15</v>
      </c>
      <c r="N1457">
        <v>35</v>
      </c>
    </row>
    <row r="1458" spans="12:14" x14ac:dyDescent="0.25">
      <c r="L1458" s="5">
        <v>42292</v>
      </c>
      <c r="M1458">
        <f t="shared" si="57"/>
        <v>15</v>
      </c>
      <c r="N1458">
        <v>35</v>
      </c>
    </row>
    <row r="1459" spans="12:14" x14ac:dyDescent="0.25">
      <c r="L1459" s="5">
        <v>42291</v>
      </c>
      <c r="M1459">
        <f t="shared" si="57"/>
        <v>15</v>
      </c>
      <c r="N1459">
        <v>35</v>
      </c>
    </row>
    <row r="1460" spans="12:14" x14ac:dyDescent="0.25">
      <c r="L1460" s="5">
        <v>42290</v>
      </c>
      <c r="M1460">
        <f t="shared" si="57"/>
        <v>15</v>
      </c>
      <c r="N1460">
        <v>35</v>
      </c>
    </row>
    <row r="1461" spans="12:14" x14ac:dyDescent="0.25">
      <c r="L1461" s="5">
        <v>42289</v>
      </c>
      <c r="M1461">
        <f t="shared" si="57"/>
        <v>15</v>
      </c>
      <c r="N1461">
        <v>35</v>
      </c>
    </row>
    <row r="1462" spans="12:14" x14ac:dyDescent="0.25">
      <c r="L1462" s="5">
        <v>42288</v>
      </c>
      <c r="M1462">
        <f t="shared" si="57"/>
        <v>14</v>
      </c>
      <c r="N1462">
        <v>35</v>
      </c>
    </row>
    <row r="1463" spans="12:14" x14ac:dyDescent="0.25">
      <c r="L1463" s="5">
        <v>42287</v>
      </c>
      <c r="M1463">
        <f t="shared" si="57"/>
        <v>14</v>
      </c>
      <c r="N1463">
        <v>35</v>
      </c>
    </row>
    <row r="1464" spans="12:14" x14ac:dyDescent="0.25">
      <c r="L1464" s="5">
        <v>42286</v>
      </c>
      <c r="M1464">
        <f t="shared" si="57"/>
        <v>14</v>
      </c>
      <c r="N1464">
        <v>35</v>
      </c>
    </row>
    <row r="1465" spans="12:14" x14ac:dyDescent="0.25">
      <c r="L1465" s="5">
        <v>42285</v>
      </c>
      <c r="M1465">
        <f t="shared" si="57"/>
        <v>14</v>
      </c>
      <c r="N1465">
        <v>35</v>
      </c>
    </row>
    <row r="1466" spans="12:14" x14ac:dyDescent="0.25">
      <c r="L1466" s="5">
        <v>42284</v>
      </c>
      <c r="M1466">
        <f t="shared" si="57"/>
        <v>14</v>
      </c>
      <c r="N1466">
        <v>35</v>
      </c>
    </row>
    <row r="1467" spans="12:14" x14ac:dyDescent="0.25">
      <c r="L1467" s="5">
        <v>42283</v>
      </c>
      <c r="M1467">
        <f t="shared" si="57"/>
        <v>14</v>
      </c>
      <c r="N1467">
        <v>35</v>
      </c>
    </row>
    <row r="1468" spans="12:14" x14ac:dyDescent="0.25">
      <c r="L1468" s="5">
        <v>42282</v>
      </c>
      <c r="M1468">
        <f t="shared" si="57"/>
        <v>14</v>
      </c>
      <c r="N1468">
        <v>35</v>
      </c>
    </row>
    <row r="1469" spans="12:14" x14ac:dyDescent="0.25">
      <c r="L1469" s="5">
        <v>42281</v>
      </c>
      <c r="M1469">
        <f t="shared" si="57"/>
        <v>13</v>
      </c>
      <c r="N1469">
        <v>35</v>
      </c>
    </row>
    <row r="1470" spans="12:14" x14ac:dyDescent="0.25">
      <c r="L1470" s="5">
        <v>42280</v>
      </c>
      <c r="M1470">
        <f t="shared" si="57"/>
        <v>13</v>
      </c>
      <c r="N1470">
        <v>35</v>
      </c>
    </row>
    <row r="1471" spans="12:14" x14ac:dyDescent="0.25">
      <c r="L1471" s="5">
        <v>42279</v>
      </c>
      <c r="M1471">
        <f t="shared" si="57"/>
        <v>13</v>
      </c>
      <c r="N1471">
        <v>35</v>
      </c>
    </row>
    <row r="1472" spans="12:14" x14ac:dyDescent="0.25">
      <c r="L1472" s="5">
        <v>42278</v>
      </c>
      <c r="M1472">
        <f t="shared" si="57"/>
        <v>13</v>
      </c>
      <c r="N1472">
        <v>35</v>
      </c>
    </row>
    <row r="1473" spans="12:14" x14ac:dyDescent="0.25">
      <c r="L1473" s="5">
        <v>42277</v>
      </c>
      <c r="M1473">
        <f t="shared" si="57"/>
        <v>13</v>
      </c>
      <c r="N1473">
        <v>35</v>
      </c>
    </row>
    <row r="1474" spans="12:14" x14ac:dyDescent="0.25">
      <c r="L1474" s="5">
        <v>42276</v>
      </c>
      <c r="M1474">
        <f t="shared" si="57"/>
        <v>13</v>
      </c>
      <c r="N1474">
        <v>35</v>
      </c>
    </row>
    <row r="1475" spans="12:14" x14ac:dyDescent="0.25">
      <c r="L1475" s="5">
        <v>42275</v>
      </c>
      <c r="M1475">
        <f t="shared" si="57"/>
        <v>13</v>
      </c>
      <c r="N1475">
        <v>35</v>
      </c>
    </row>
    <row r="1476" spans="12:14" x14ac:dyDescent="0.25">
      <c r="L1476" s="5">
        <v>42274</v>
      </c>
      <c r="M1476">
        <f t="shared" si="57"/>
        <v>12</v>
      </c>
      <c r="N1476">
        <v>35</v>
      </c>
    </row>
    <row r="1477" spans="12:14" x14ac:dyDescent="0.25">
      <c r="L1477" s="5">
        <v>42273</v>
      </c>
      <c r="M1477">
        <f t="shared" si="57"/>
        <v>12</v>
      </c>
      <c r="N1477">
        <v>35</v>
      </c>
    </row>
    <row r="1478" spans="12:14" x14ac:dyDescent="0.25">
      <c r="L1478" s="5">
        <v>42272</v>
      </c>
      <c r="M1478">
        <f t="shared" si="57"/>
        <v>12</v>
      </c>
      <c r="N1478">
        <v>35</v>
      </c>
    </row>
    <row r="1479" spans="12:14" x14ac:dyDescent="0.25">
      <c r="L1479" s="5">
        <v>42271</v>
      </c>
      <c r="M1479">
        <f t="shared" si="57"/>
        <v>12</v>
      </c>
      <c r="N1479">
        <v>35</v>
      </c>
    </row>
    <row r="1480" spans="12:14" x14ac:dyDescent="0.25">
      <c r="L1480" s="5">
        <v>42270</v>
      </c>
      <c r="M1480">
        <f t="shared" si="57"/>
        <v>12</v>
      </c>
      <c r="N1480">
        <v>35</v>
      </c>
    </row>
    <row r="1481" spans="12:14" x14ac:dyDescent="0.25">
      <c r="L1481" s="5">
        <v>42269</v>
      </c>
      <c r="M1481">
        <f t="shared" si="57"/>
        <v>12</v>
      </c>
      <c r="N1481">
        <v>35</v>
      </c>
    </row>
    <row r="1482" spans="12:14" x14ac:dyDescent="0.25">
      <c r="L1482" s="5">
        <v>42268</v>
      </c>
      <c r="M1482">
        <f t="shared" si="57"/>
        <v>12</v>
      </c>
      <c r="N1482">
        <v>35</v>
      </c>
    </row>
    <row r="1483" spans="12:14" x14ac:dyDescent="0.25">
      <c r="L1483" s="5">
        <v>42267</v>
      </c>
      <c r="M1483">
        <f t="shared" si="57"/>
        <v>11</v>
      </c>
      <c r="N1483">
        <v>35</v>
      </c>
    </row>
    <row r="1484" spans="12:14" x14ac:dyDescent="0.25">
      <c r="L1484" s="5">
        <v>42266</v>
      </c>
      <c r="M1484">
        <f t="shared" si="57"/>
        <v>11</v>
      </c>
      <c r="N1484">
        <v>35</v>
      </c>
    </row>
    <row r="1485" spans="12:14" x14ac:dyDescent="0.25">
      <c r="L1485" s="5">
        <v>42265</v>
      </c>
      <c r="M1485">
        <f t="shared" si="57"/>
        <v>11</v>
      </c>
      <c r="N1485">
        <v>35</v>
      </c>
    </row>
    <row r="1486" spans="12:14" x14ac:dyDescent="0.25">
      <c r="L1486" s="5">
        <v>42264</v>
      </c>
      <c r="M1486">
        <f t="shared" si="57"/>
        <v>11</v>
      </c>
      <c r="N1486">
        <v>35</v>
      </c>
    </row>
    <row r="1487" spans="12:14" x14ac:dyDescent="0.25">
      <c r="L1487" s="5">
        <v>42263</v>
      </c>
      <c r="M1487">
        <f t="shared" ref="M1487:M1518" si="58">M1480-1</f>
        <v>11</v>
      </c>
      <c r="N1487">
        <v>35</v>
      </c>
    </row>
    <row r="1488" spans="12:14" x14ac:dyDescent="0.25">
      <c r="L1488" s="5">
        <v>42262</v>
      </c>
      <c r="M1488">
        <f t="shared" si="58"/>
        <v>11</v>
      </c>
      <c r="N1488">
        <v>35</v>
      </c>
    </row>
    <row r="1489" spans="12:14" x14ac:dyDescent="0.25">
      <c r="L1489" s="5">
        <v>42261</v>
      </c>
      <c r="M1489">
        <f t="shared" si="58"/>
        <v>11</v>
      </c>
      <c r="N1489">
        <v>35</v>
      </c>
    </row>
    <row r="1490" spans="12:14" x14ac:dyDescent="0.25">
      <c r="L1490" s="5">
        <v>42260</v>
      </c>
      <c r="M1490">
        <f t="shared" si="58"/>
        <v>10</v>
      </c>
      <c r="N1490">
        <v>35</v>
      </c>
    </row>
    <row r="1491" spans="12:14" x14ac:dyDescent="0.25">
      <c r="L1491" s="5">
        <v>42259</v>
      </c>
      <c r="M1491">
        <f t="shared" si="58"/>
        <v>10</v>
      </c>
      <c r="N1491">
        <v>35</v>
      </c>
    </row>
    <row r="1492" spans="12:14" x14ac:dyDescent="0.25">
      <c r="L1492" s="5">
        <v>42258</v>
      </c>
      <c r="M1492">
        <f t="shared" si="58"/>
        <v>10</v>
      </c>
      <c r="N1492">
        <v>35</v>
      </c>
    </row>
    <row r="1493" spans="12:14" x14ac:dyDescent="0.25">
      <c r="L1493" s="5">
        <v>42257</v>
      </c>
      <c r="M1493">
        <f t="shared" si="58"/>
        <v>10</v>
      </c>
      <c r="N1493">
        <v>35</v>
      </c>
    </row>
    <row r="1494" spans="12:14" x14ac:dyDescent="0.25">
      <c r="L1494" s="5">
        <v>42256</v>
      </c>
      <c r="M1494">
        <f t="shared" si="58"/>
        <v>10</v>
      </c>
      <c r="N1494">
        <v>35</v>
      </c>
    </row>
    <row r="1495" spans="12:14" x14ac:dyDescent="0.25">
      <c r="L1495" s="5">
        <v>42255</v>
      </c>
      <c r="M1495">
        <f t="shared" si="58"/>
        <v>10</v>
      </c>
      <c r="N1495">
        <v>35</v>
      </c>
    </row>
    <row r="1496" spans="12:14" x14ac:dyDescent="0.25">
      <c r="L1496" s="5">
        <v>42254</v>
      </c>
      <c r="M1496">
        <f t="shared" si="58"/>
        <v>10</v>
      </c>
      <c r="N1496">
        <v>35</v>
      </c>
    </row>
    <row r="1497" spans="12:14" x14ac:dyDescent="0.25">
      <c r="L1497" s="5">
        <v>42253</v>
      </c>
      <c r="M1497">
        <f t="shared" si="58"/>
        <v>9</v>
      </c>
      <c r="N1497">
        <v>35</v>
      </c>
    </row>
    <row r="1498" spans="12:14" x14ac:dyDescent="0.25">
      <c r="L1498" s="5">
        <v>42252</v>
      </c>
      <c r="M1498">
        <f t="shared" si="58"/>
        <v>9</v>
      </c>
      <c r="N1498">
        <v>35</v>
      </c>
    </row>
    <row r="1499" spans="12:14" x14ac:dyDescent="0.25">
      <c r="L1499" s="5">
        <v>42251</v>
      </c>
      <c r="M1499">
        <f t="shared" si="58"/>
        <v>9</v>
      </c>
      <c r="N1499">
        <v>35</v>
      </c>
    </row>
    <row r="1500" spans="12:14" x14ac:dyDescent="0.25">
      <c r="L1500" s="5">
        <v>42250</v>
      </c>
      <c r="M1500">
        <f t="shared" si="58"/>
        <v>9</v>
      </c>
      <c r="N1500">
        <v>35</v>
      </c>
    </row>
    <row r="1501" spans="12:14" x14ac:dyDescent="0.25">
      <c r="L1501" s="5">
        <v>42249</v>
      </c>
      <c r="M1501">
        <f t="shared" si="58"/>
        <v>9</v>
      </c>
      <c r="N1501">
        <v>35</v>
      </c>
    </row>
    <row r="1502" spans="12:14" x14ac:dyDescent="0.25">
      <c r="L1502" s="5">
        <v>42248</v>
      </c>
      <c r="M1502">
        <f t="shared" si="58"/>
        <v>9</v>
      </c>
      <c r="N1502">
        <v>35</v>
      </c>
    </row>
    <row r="1503" spans="12:14" x14ac:dyDescent="0.25">
      <c r="L1503" s="5">
        <v>42247</v>
      </c>
      <c r="M1503">
        <f t="shared" si="58"/>
        <v>9</v>
      </c>
      <c r="N1503">
        <v>35</v>
      </c>
    </row>
    <row r="1504" spans="12:14" x14ac:dyDescent="0.25">
      <c r="L1504" s="5">
        <v>42246</v>
      </c>
      <c r="M1504">
        <f t="shared" si="58"/>
        <v>8</v>
      </c>
      <c r="N1504">
        <v>35</v>
      </c>
    </row>
    <row r="1505" spans="12:14" x14ac:dyDescent="0.25">
      <c r="L1505" s="5">
        <v>42245</v>
      </c>
      <c r="M1505">
        <f t="shared" si="58"/>
        <v>8</v>
      </c>
      <c r="N1505">
        <v>35</v>
      </c>
    </row>
    <row r="1506" spans="12:14" x14ac:dyDescent="0.25">
      <c r="L1506" s="5">
        <v>42244</v>
      </c>
      <c r="M1506">
        <f t="shared" si="58"/>
        <v>8</v>
      </c>
      <c r="N1506">
        <v>35</v>
      </c>
    </row>
    <row r="1507" spans="12:14" x14ac:dyDescent="0.25">
      <c r="L1507" s="5">
        <v>42243</v>
      </c>
      <c r="M1507">
        <f t="shared" si="58"/>
        <v>8</v>
      </c>
      <c r="N1507">
        <v>35</v>
      </c>
    </row>
    <row r="1508" spans="12:14" x14ac:dyDescent="0.25">
      <c r="L1508" s="5">
        <v>42242</v>
      </c>
      <c r="M1508">
        <f t="shared" si="58"/>
        <v>8</v>
      </c>
      <c r="N1508">
        <v>35</v>
      </c>
    </row>
    <row r="1509" spans="12:14" x14ac:dyDescent="0.25">
      <c r="L1509" s="5">
        <v>42241</v>
      </c>
      <c r="M1509">
        <f t="shared" si="58"/>
        <v>8</v>
      </c>
      <c r="N1509">
        <v>35</v>
      </c>
    </row>
    <row r="1510" spans="12:14" x14ac:dyDescent="0.25">
      <c r="L1510" s="5">
        <v>42240</v>
      </c>
      <c r="M1510">
        <f t="shared" si="58"/>
        <v>8</v>
      </c>
      <c r="N1510">
        <v>35</v>
      </c>
    </row>
    <row r="1511" spans="12:14" x14ac:dyDescent="0.25">
      <c r="L1511" s="5">
        <v>42239</v>
      </c>
      <c r="M1511">
        <f t="shared" si="58"/>
        <v>7</v>
      </c>
      <c r="N1511">
        <v>35</v>
      </c>
    </row>
    <row r="1512" spans="12:14" x14ac:dyDescent="0.25">
      <c r="L1512" s="5">
        <v>42238</v>
      </c>
      <c r="M1512">
        <f t="shared" si="58"/>
        <v>7</v>
      </c>
      <c r="N1512">
        <v>35</v>
      </c>
    </row>
    <row r="1513" spans="12:14" x14ac:dyDescent="0.25">
      <c r="L1513" s="5">
        <v>42237</v>
      </c>
      <c r="M1513">
        <f t="shared" si="58"/>
        <v>7</v>
      </c>
      <c r="N1513">
        <v>35</v>
      </c>
    </row>
    <row r="1514" spans="12:14" x14ac:dyDescent="0.25">
      <c r="L1514" s="5">
        <v>42236</v>
      </c>
      <c r="M1514">
        <f t="shared" si="58"/>
        <v>7</v>
      </c>
      <c r="N1514">
        <v>35</v>
      </c>
    </row>
    <row r="1515" spans="12:14" x14ac:dyDescent="0.25">
      <c r="L1515" s="5">
        <v>42235</v>
      </c>
      <c r="M1515">
        <f t="shared" si="58"/>
        <v>7</v>
      </c>
      <c r="N1515">
        <v>35</v>
      </c>
    </row>
    <row r="1516" spans="12:14" x14ac:dyDescent="0.25">
      <c r="L1516" s="5">
        <v>42234</v>
      </c>
      <c r="M1516">
        <f t="shared" si="58"/>
        <v>7</v>
      </c>
      <c r="N1516">
        <v>35</v>
      </c>
    </row>
    <row r="1517" spans="12:14" x14ac:dyDescent="0.25">
      <c r="L1517" s="5">
        <v>42233</v>
      </c>
      <c r="M1517">
        <f t="shared" si="58"/>
        <v>7</v>
      </c>
      <c r="N1517">
        <v>35</v>
      </c>
    </row>
    <row r="1518" spans="12:14" x14ac:dyDescent="0.25">
      <c r="L1518" s="5">
        <v>42232</v>
      </c>
      <c r="M1518">
        <f t="shared" si="58"/>
        <v>6</v>
      </c>
      <c r="N1518">
        <v>35</v>
      </c>
    </row>
    <row r="1519" spans="12:14" x14ac:dyDescent="0.25">
      <c r="L1519" s="5">
        <v>42231</v>
      </c>
      <c r="M1519">
        <f t="shared" ref="M1519:M1550" si="59">M1512-1</f>
        <v>6</v>
      </c>
      <c r="N1519">
        <v>35</v>
      </c>
    </row>
    <row r="1520" spans="12:14" x14ac:dyDescent="0.25">
      <c r="L1520" s="5">
        <v>42230</v>
      </c>
      <c r="M1520">
        <f t="shared" si="59"/>
        <v>6</v>
      </c>
      <c r="N1520">
        <v>35</v>
      </c>
    </row>
    <row r="1521" spans="12:14" x14ac:dyDescent="0.25">
      <c r="L1521" s="5">
        <v>42229</v>
      </c>
      <c r="M1521">
        <f t="shared" si="59"/>
        <v>6</v>
      </c>
      <c r="N1521">
        <v>35</v>
      </c>
    </row>
    <row r="1522" spans="12:14" x14ac:dyDescent="0.25">
      <c r="L1522" s="5">
        <v>42228</v>
      </c>
      <c r="M1522">
        <f t="shared" si="59"/>
        <v>6</v>
      </c>
      <c r="N1522">
        <v>35</v>
      </c>
    </row>
    <row r="1523" spans="12:14" x14ac:dyDescent="0.25">
      <c r="L1523" s="5">
        <v>42227</v>
      </c>
      <c r="M1523">
        <f t="shared" si="59"/>
        <v>6</v>
      </c>
      <c r="N1523">
        <v>35</v>
      </c>
    </row>
    <row r="1524" spans="12:14" x14ac:dyDescent="0.25">
      <c r="L1524" s="5">
        <v>42226</v>
      </c>
      <c r="M1524">
        <f t="shared" si="59"/>
        <v>6</v>
      </c>
      <c r="N1524">
        <v>35</v>
      </c>
    </row>
    <row r="1525" spans="12:14" x14ac:dyDescent="0.25">
      <c r="L1525" s="5">
        <v>42225</v>
      </c>
      <c r="M1525">
        <f t="shared" si="59"/>
        <v>5</v>
      </c>
      <c r="N1525">
        <v>35</v>
      </c>
    </row>
    <row r="1526" spans="12:14" x14ac:dyDescent="0.25">
      <c r="L1526" s="5">
        <v>42224</v>
      </c>
      <c r="M1526">
        <f t="shared" si="59"/>
        <v>5</v>
      </c>
      <c r="N1526">
        <v>35</v>
      </c>
    </row>
    <row r="1527" spans="12:14" x14ac:dyDescent="0.25">
      <c r="L1527" s="5">
        <v>42223</v>
      </c>
      <c r="M1527">
        <f t="shared" si="59"/>
        <v>5</v>
      </c>
      <c r="N1527">
        <v>35</v>
      </c>
    </row>
    <row r="1528" spans="12:14" x14ac:dyDescent="0.25">
      <c r="L1528" s="5">
        <v>42222</v>
      </c>
      <c r="M1528">
        <f t="shared" si="59"/>
        <v>5</v>
      </c>
      <c r="N1528">
        <v>35</v>
      </c>
    </row>
    <row r="1529" spans="12:14" x14ac:dyDescent="0.25">
      <c r="L1529" s="5">
        <v>42221</v>
      </c>
      <c r="M1529">
        <f t="shared" si="59"/>
        <v>5</v>
      </c>
      <c r="N1529">
        <v>35</v>
      </c>
    </row>
    <row r="1530" spans="12:14" x14ac:dyDescent="0.25">
      <c r="L1530" s="5">
        <v>42220</v>
      </c>
      <c r="M1530">
        <f t="shared" si="59"/>
        <v>5</v>
      </c>
      <c r="N1530">
        <v>35</v>
      </c>
    </row>
    <row r="1531" spans="12:14" x14ac:dyDescent="0.25">
      <c r="L1531" s="5">
        <v>42219</v>
      </c>
      <c r="M1531">
        <f t="shared" si="59"/>
        <v>5</v>
      </c>
      <c r="N1531">
        <v>35</v>
      </c>
    </row>
    <row r="1532" spans="12:14" x14ac:dyDescent="0.25">
      <c r="L1532" s="5">
        <v>42218</v>
      </c>
      <c r="M1532">
        <f t="shared" si="59"/>
        <v>4</v>
      </c>
      <c r="N1532">
        <v>35</v>
      </c>
    </row>
    <row r="1533" spans="12:14" x14ac:dyDescent="0.25">
      <c r="L1533" s="5">
        <v>42217</v>
      </c>
      <c r="M1533">
        <f t="shared" si="59"/>
        <v>4</v>
      </c>
      <c r="N1533">
        <v>35</v>
      </c>
    </row>
    <row r="1534" spans="12:14" x14ac:dyDescent="0.25">
      <c r="L1534" s="5">
        <v>42216</v>
      </c>
      <c r="M1534">
        <f t="shared" si="59"/>
        <v>4</v>
      </c>
      <c r="N1534">
        <v>35</v>
      </c>
    </row>
    <row r="1535" spans="12:14" x14ac:dyDescent="0.25">
      <c r="L1535" s="5">
        <v>42215</v>
      </c>
      <c r="M1535">
        <f t="shared" si="59"/>
        <v>4</v>
      </c>
      <c r="N1535">
        <v>35</v>
      </c>
    </row>
    <row r="1536" spans="12:14" x14ac:dyDescent="0.25">
      <c r="L1536" s="5">
        <v>42214</v>
      </c>
      <c r="M1536">
        <f t="shared" si="59"/>
        <v>4</v>
      </c>
      <c r="N1536">
        <v>35</v>
      </c>
    </row>
    <row r="1537" spans="12:14" x14ac:dyDescent="0.25">
      <c r="L1537" s="5">
        <v>42213</v>
      </c>
      <c r="M1537">
        <f t="shared" si="59"/>
        <v>4</v>
      </c>
      <c r="N1537">
        <v>35</v>
      </c>
    </row>
    <row r="1538" spans="12:14" x14ac:dyDescent="0.25">
      <c r="L1538" s="5">
        <v>42212</v>
      </c>
      <c r="M1538">
        <f t="shared" si="59"/>
        <v>4</v>
      </c>
      <c r="N1538">
        <v>35</v>
      </c>
    </row>
    <row r="1539" spans="12:14" x14ac:dyDescent="0.25">
      <c r="L1539" s="5">
        <v>42211</v>
      </c>
      <c r="M1539">
        <f t="shared" si="59"/>
        <v>3</v>
      </c>
      <c r="N1539">
        <v>35</v>
      </c>
    </row>
    <row r="1540" spans="12:14" x14ac:dyDescent="0.25">
      <c r="L1540" s="5">
        <v>42210</v>
      </c>
      <c r="M1540">
        <f t="shared" si="59"/>
        <v>3</v>
      </c>
      <c r="N1540">
        <v>35</v>
      </c>
    </row>
    <row r="1541" spans="12:14" x14ac:dyDescent="0.25">
      <c r="L1541" s="5">
        <v>42209</v>
      </c>
      <c r="M1541">
        <f t="shared" si="59"/>
        <v>3</v>
      </c>
      <c r="N1541">
        <v>35</v>
      </c>
    </row>
    <row r="1542" spans="12:14" x14ac:dyDescent="0.25">
      <c r="L1542" s="5">
        <v>42208</v>
      </c>
      <c r="M1542">
        <f t="shared" si="59"/>
        <v>3</v>
      </c>
      <c r="N1542">
        <v>35</v>
      </c>
    </row>
    <row r="1543" spans="12:14" x14ac:dyDescent="0.25">
      <c r="L1543" s="5">
        <v>42207</v>
      </c>
      <c r="M1543">
        <f t="shared" si="59"/>
        <v>3</v>
      </c>
      <c r="N1543">
        <v>35</v>
      </c>
    </row>
    <row r="1544" spans="12:14" x14ac:dyDescent="0.25">
      <c r="L1544" s="5">
        <v>42206</v>
      </c>
      <c r="M1544">
        <f t="shared" si="59"/>
        <v>3</v>
      </c>
      <c r="N1544">
        <v>35</v>
      </c>
    </row>
    <row r="1545" spans="12:14" x14ac:dyDescent="0.25">
      <c r="L1545" s="5">
        <v>42205</v>
      </c>
      <c r="M1545">
        <f t="shared" si="59"/>
        <v>3</v>
      </c>
      <c r="N1545">
        <v>35</v>
      </c>
    </row>
    <row r="1546" spans="12:14" x14ac:dyDescent="0.25">
      <c r="L1546" s="5">
        <v>42204</v>
      </c>
      <c r="M1546">
        <f t="shared" si="59"/>
        <v>2</v>
      </c>
      <c r="N1546">
        <v>35</v>
      </c>
    </row>
    <row r="1547" spans="12:14" x14ac:dyDescent="0.25">
      <c r="L1547" s="5">
        <v>42203</v>
      </c>
      <c r="M1547">
        <f t="shared" si="59"/>
        <v>2</v>
      </c>
      <c r="N1547">
        <v>35</v>
      </c>
    </row>
    <row r="1548" spans="12:14" x14ac:dyDescent="0.25">
      <c r="L1548" s="5">
        <v>42202</v>
      </c>
      <c r="M1548">
        <f t="shared" si="59"/>
        <v>2</v>
      </c>
      <c r="N1548">
        <v>35</v>
      </c>
    </row>
    <row r="1549" spans="12:14" x14ac:dyDescent="0.25">
      <c r="L1549" s="5">
        <v>42201</v>
      </c>
      <c r="M1549">
        <f t="shared" si="59"/>
        <v>2</v>
      </c>
      <c r="N1549">
        <v>35</v>
      </c>
    </row>
    <row r="1550" spans="12:14" x14ac:dyDescent="0.25">
      <c r="L1550" s="5">
        <v>42200</v>
      </c>
      <c r="M1550">
        <f t="shared" si="59"/>
        <v>2</v>
      </c>
      <c r="N1550">
        <v>35</v>
      </c>
    </row>
    <row r="1551" spans="12:14" x14ac:dyDescent="0.25">
      <c r="L1551" s="5">
        <v>42199</v>
      </c>
      <c r="M1551">
        <f t="shared" ref="M1551:M1559" si="60">M1544-1</f>
        <v>2</v>
      </c>
      <c r="N1551">
        <v>35</v>
      </c>
    </row>
    <row r="1552" spans="12:14" x14ac:dyDescent="0.25">
      <c r="L1552" s="5">
        <v>42198</v>
      </c>
      <c r="M1552">
        <f t="shared" si="60"/>
        <v>2</v>
      </c>
      <c r="N1552">
        <v>35</v>
      </c>
    </row>
    <row r="1553" spans="12:14" x14ac:dyDescent="0.25">
      <c r="L1553" s="5">
        <v>42197</v>
      </c>
      <c r="M1553">
        <f t="shared" si="60"/>
        <v>1</v>
      </c>
      <c r="N1553">
        <v>35</v>
      </c>
    </row>
    <row r="1554" spans="12:14" x14ac:dyDescent="0.25">
      <c r="L1554" s="5">
        <v>42196</v>
      </c>
      <c r="M1554">
        <f t="shared" si="60"/>
        <v>1</v>
      </c>
      <c r="N1554">
        <v>35</v>
      </c>
    </row>
    <row r="1555" spans="12:14" x14ac:dyDescent="0.25">
      <c r="L1555" s="5">
        <v>42195</v>
      </c>
      <c r="M1555">
        <f t="shared" si="60"/>
        <v>1</v>
      </c>
      <c r="N1555">
        <v>35</v>
      </c>
    </row>
    <row r="1556" spans="12:14" x14ac:dyDescent="0.25">
      <c r="L1556" s="5">
        <v>42194</v>
      </c>
      <c r="M1556">
        <f t="shared" si="60"/>
        <v>1</v>
      </c>
      <c r="N1556">
        <v>35</v>
      </c>
    </row>
    <row r="1557" spans="12:14" x14ac:dyDescent="0.25">
      <c r="L1557" s="5">
        <v>42193</v>
      </c>
      <c r="M1557">
        <f t="shared" si="60"/>
        <v>1</v>
      </c>
      <c r="N1557">
        <v>35</v>
      </c>
    </row>
    <row r="1558" spans="12:14" x14ac:dyDescent="0.25">
      <c r="L1558" s="5">
        <v>42192</v>
      </c>
      <c r="M1558">
        <f t="shared" si="60"/>
        <v>1</v>
      </c>
      <c r="N1558">
        <v>35</v>
      </c>
    </row>
    <row r="1559" spans="12:14" x14ac:dyDescent="0.25">
      <c r="L1559" s="5">
        <v>42191</v>
      </c>
      <c r="M1559">
        <f t="shared" si="60"/>
        <v>1</v>
      </c>
      <c r="N1559">
        <v>35</v>
      </c>
    </row>
    <row r="1560" spans="12:14" x14ac:dyDescent="0.25">
      <c r="L1560" s="5">
        <v>42190</v>
      </c>
      <c r="M1560">
        <v>16</v>
      </c>
      <c r="N1560">
        <v>34</v>
      </c>
    </row>
    <row r="1561" spans="12:14" x14ac:dyDescent="0.25">
      <c r="L1561" s="5">
        <v>42189</v>
      </c>
      <c r="M1561">
        <v>16</v>
      </c>
      <c r="N1561">
        <v>34</v>
      </c>
    </row>
    <row r="1562" spans="12:14" x14ac:dyDescent="0.25">
      <c r="L1562" s="5">
        <v>42188</v>
      </c>
      <c r="M1562">
        <v>16</v>
      </c>
      <c r="N1562">
        <v>34</v>
      </c>
    </row>
    <row r="1563" spans="12:14" x14ac:dyDescent="0.25">
      <c r="L1563" s="5">
        <v>42187</v>
      </c>
      <c r="M1563">
        <v>16</v>
      </c>
      <c r="N1563">
        <v>34</v>
      </c>
    </row>
    <row r="1564" spans="12:14" x14ac:dyDescent="0.25">
      <c r="L1564" s="5">
        <v>42186</v>
      </c>
      <c r="M1564">
        <v>16</v>
      </c>
      <c r="N1564">
        <v>34</v>
      </c>
    </row>
    <row r="1565" spans="12:14" x14ac:dyDescent="0.25">
      <c r="L1565" s="5">
        <v>42185</v>
      </c>
      <c r="M1565">
        <v>16</v>
      </c>
      <c r="N1565">
        <v>34</v>
      </c>
    </row>
    <row r="1566" spans="12:14" x14ac:dyDescent="0.25">
      <c r="L1566" s="5">
        <v>42184</v>
      </c>
      <c r="M1566">
        <v>16</v>
      </c>
      <c r="N1566">
        <v>34</v>
      </c>
    </row>
    <row r="1567" spans="12:14" x14ac:dyDescent="0.25">
      <c r="L1567" s="5">
        <v>42183</v>
      </c>
      <c r="M1567">
        <f t="shared" ref="M1567:M1598" si="61">M1560-1</f>
        <v>15</v>
      </c>
      <c r="N1567">
        <v>34</v>
      </c>
    </row>
    <row r="1568" spans="12:14" x14ac:dyDescent="0.25">
      <c r="L1568" s="5">
        <v>42182</v>
      </c>
      <c r="M1568">
        <f t="shared" si="61"/>
        <v>15</v>
      </c>
      <c r="N1568">
        <v>34</v>
      </c>
    </row>
    <row r="1569" spans="12:14" x14ac:dyDescent="0.25">
      <c r="L1569" s="5">
        <v>42181</v>
      </c>
      <c r="M1569">
        <f t="shared" si="61"/>
        <v>15</v>
      </c>
      <c r="N1569">
        <v>34</v>
      </c>
    </row>
    <row r="1570" spans="12:14" x14ac:dyDescent="0.25">
      <c r="L1570" s="5">
        <v>42180</v>
      </c>
      <c r="M1570">
        <f t="shared" si="61"/>
        <v>15</v>
      </c>
      <c r="N1570">
        <v>34</v>
      </c>
    </row>
    <row r="1571" spans="12:14" x14ac:dyDescent="0.25">
      <c r="L1571" s="5">
        <v>42179</v>
      </c>
      <c r="M1571">
        <f t="shared" si="61"/>
        <v>15</v>
      </c>
      <c r="N1571">
        <v>34</v>
      </c>
    </row>
    <row r="1572" spans="12:14" x14ac:dyDescent="0.25">
      <c r="L1572" s="5">
        <v>42178</v>
      </c>
      <c r="M1572">
        <f t="shared" si="61"/>
        <v>15</v>
      </c>
      <c r="N1572">
        <v>34</v>
      </c>
    </row>
    <row r="1573" spans="12:14" x14ac:dyDescent="0.25">
      <c r="L1573" s="5">
        <v>42177</v>
      </c>
      <c r="M1573">
        <f t="shared" si="61"/>
        <v>15</v>
      </c>
      <c r="N1573">
        <v>34</v>
      </c>
    </row>
    <row r="1574" spans="12:14" x14ac:dyDescent="0.25">
      <c r="L1574" s="5">
        <v>42176</v>
      </c>
      <c r="M1574">
        <f t="shared" si="61"/>
        <v>14</v>
      </c>
      <c r="N1574">
        <v>34</v>
      </c>
    </row>
    <row r="1575" spans="12:14" x14ac:dyDescent="0.25">
      <c r="L1575" s="5">
        <v>42175</v>
      </c>
      <c r="M1575">
        <f t="shared" si="61"/>
        <v>14</v>
      </c>
      <c r="N1575">
        <v>34</v>
      </c>
    </row>
    <row r="1576" spans="12:14" x14ac:dyDescent="0.25">
      <c r="L1576" s="5">
        <v>42174</v>
      </c>
      <c r="M1576">
        <f t="shared" si="61"/>
        <v>14</v>
      </c>
      <c r="N1576">
        <v>34</v>
      </c>
    </row>
    <row r="1577" spans="12:14" x14ac:dyDescent="0.25">
      <c r="L1577" s="5">
        <v>42173</v>
      </c>
      <c r="M1577">
        <f t="shared" si="61"/>
        <v>14</v>
      </c>
      <c r="N1577">
        <v>34</v>
      </c>
    </row>
    <row r="1578" spans="12:14" x14ac:dyDescent="0.25">
      <c r="L1578" s="5">
        <v>42172</v>
      </c>
      <c r="M1578">
        <f t="shared" si="61"/>
        <v>14</v>
      </c>
      <c r="N1578">
        <v>34</v>
      </c>
    </row>
    <row r="1579" spans="12:14" x14ac:dyDescent="0.25">
      <c r="L1579" s="5">
        <v>42171</v>
      </c>
      <c r="M1579">
        <f t="shared" si="61"/>
        <v>14</v>
      </c>
      <c r="N1579">
        <v>34</v>
      </c>
    </row>
    <row r="1580" spans="12:14" x14ac:dyDescent="0.25">
      <c r="L1580" s="5">
        <v>42170</v>
      </c>
      <c r="M1580">
        <f t="shared" si="61"/>
        <v>14</v>
      </c>
      <c r="N1580">
        <v>34</v>
      </c>
    </row>
    <row r="1581" spans="12:14" x14ac:dyDescent="0.25">
      <c r="L1581" s="5">
        <v>42169</v>
      </c>
      <c r="M1581">
        <f t="shared" si="61"/>
        <v>13</v>
      </c>
      <c r="N1581">
        <v>34</v>
      </c>
    </row>
    <row r="1582" spans="12:14" x14ac:dyDescent="0.25">
      <c r="L1582" s="5">
        <v>42168</v>
      </c>
      <c r="M1582">
        <f t="shared" si="61"/>
        <v>13</v>
      </c>
      <c r="N1582">
        <v>34</v>
      </c>
    </row>
    <row r="1583" spans="12:14" x14ac:dyDescent="0.25">
      <c r="L1583" s="5">
        <v>42167</v>
      </c>
      <c r="M1583">
        <f t="shared" si="61"/>
        <v>13</v>
      </c>
      <c r="N1583">
        <v>34</v>
      </c>
    </row>
    <row r="1584" spans="12:14" x14ac:dyDescent="0.25">
      <c r="L1584" s="5">
        <v>42166</v>
      </c>
      <c r="M1584">
        <f t="shared" si="61"/>
        <v>13</v>
      </c>
      <c r="N1584">
        <v>34</v>
      </c>
    </row>
    <row r="1585" spans="12:14" x14ac:dyDescent="0.25">
      <c r="L1585" s="5">
        <v>42165</v>
      </c>
      <c r="M1585">
        <f t="shared" si="61"/>
        <v>13</v>
      </c>
      <c r="N1585">
        <v>34</v>
      </c>
    </row>
    <row r="1586" spans="12:14" x14ac:dyDescent="0.25">
      <c r="L1586" s="5">
        <v>42164</v>
      </c>
      <c r="M1586">
        <f t="shared" si="61"/>
        <v>13</v>
      </c>
      <c r="N1586">
        <v>34</v>
      </c>
    </row>
    <row r="1587" spans="12:14" x14ac:dyDescent="0.25">
      <c r="L1587" s="5">
        <v>42163</v>
      </c>
      <c r="M1587">
        <f t="shared" si="61"/>
        <v>13</v>
      </c>
      <c r="N1587">
        <v>34</v>
      </c>
    </row>
    <row r="1588" spans="12:14" x14ac:dyDescent="0.25">
      <c r="L1588" s="5">
        <v>42162</v>
      </c>
      <c r="M1588">
        <f t="shared" si="61"/>
        <v>12</v>
      </c>
      <c r="N1588">
        <v>34</v>
      </c>
    </row>
    <row r="1589" spans="12:14" x14ac:dyDescent="0.25">
      <c r="L1589" s="5">
        <v>42161</v>
      </c>
      <c r="M1589">
        <f t="shared" si="61"/>
        <v>12</v>
      </c>
      <c r="N1589">
        <v>34</v>
      </c>
    </row>
    <row r="1590" spans="12:14" x14ac:dyDescent="0.25">
      <c r="L1590" s="5">
        <v>42160</v>
      </c>
      <c r="M1590">
        <f t="shared" si="61"/>
        <v>12</v>
      </c>
      <c r="N1590">
        <v>34</v>
      </c>
    </row>
    <row r="1591" spans="12:14" x14ac:dyDescent="0.25">
      <c r="L1591" s="5">
        <v>42159</v>
      </c>
      <c r="M1591">
        <f t="shared" si="61"/>
        <v>12</v>
      </c>
      <c r="N1591">
        <v>34</v>
      </c>
    </row>
    <row r="1592" spans="12:14" x14ac:dyDescent="0.25">
      <c r="L1592" s="5">
        <v>42158</v>
      </c>
      <c r="M1592">
        <f t="shared" si="61"/>
        <v>12</v>
      </c>
      <c r="N1592">
        <v>34</v>
      </c>
    </row>
    <row r="1593" spans="12:14" x14ac:dyDescent="0.25">
      <c r="L1593" s="5">
        <v>42157</v>
      </c>
      <c r="M1593">
        <f t="shared" si="61"/>
        <v>12</v>
      </c>
      <c r="N1593">
        <v>34</v>
      </c>
    </row>
    <row r="1594" spans="12:14" x14ac:dyDescent="0.25">
      <c r="L1594" s="5">
        <v>42156</v>
      </c>
      <c r="M1594">
        <f t="shared" si="61"/>
        <v>12</v>
      </c>
      <c r="N1594">
        <v>34</v>
      </c>
    </row>
    <row r="1595" spans="12:14" x14ac:dyDescent="0.25">
      <c r="L1595" s="5">
        <v>42155</v>
      </c>
      <c r="M1595">
        <f t="shared" si="61"/>
        <v>11</v>
      </c>
      <c r="N1595">
        <v>34</v>
      </c>
    </row>
    <row r="1596" spans="12:14" x14ac:dyDescent="0.25">
      <c r="L1596" s="5">
        <v>42154</v>
      </c>
      <c r="M1596">
        <f t="shared" si="61"/>
        <v>11</v>
      </c>
      <c r="N1596">
        <v>34</v>
      </c>
    </row>
    <row r="1597" spans="12:14" x14ac:dyDescent="0.25">
      <c r="L1597" s="5">
        <v>42153</v>
      </c>
      <c r="M1597">
        <f t="shared" si="61"/>
        <v>11</v>
      </c>
      <c r="N1597">
        <v>34</v>
      </c>
    </row>
    <row r="1598" spans="12:14" x14ac:dyDescent="0.25">
      <c r="L1598" s="5">
        <v>42152</v>
      </c>
      <c r="M1598">
        <f t="shared" si="61"/>
        <v>11</v>
      </c>
      <c r="N1598">
        <v>34</v>
      </c>
    </row>
    <row r="1599" spans="12:14" x14ac:dyDescent="0.25">
      <c r="L1599" s="5">
        <v>42151</v>
      </c>
      <c r="M1599">
        <f t="shared" ref="M1599:M1630" si="62">M1592-1</f>
        <v>11</v>
      </c>
      <c r="N1599">
        <v>34</v>
      </c>
    </row>
    <row r="1600" spans="12:14" x14ac:dyDescent="0.25">
      <c r="L1600" s="5">
        <v>42150</v>
      </c>
      <c r="M1600">
        <f t="shared" si="62"/>
        <v>11</v>
      </c>
      <c r="N1600">
        <v>34</v>
      </c>
    </row>
    <row r="1601" spans="12:14" x14ac:dyDescent="0.25">
      <c r="L1601" s="5">
        <v>42149</v>
      </c>
      <c r="M1601">
        <f t="shared" si="62"/>
        <v>11</v>
      </c>
      <c r="N1601">
        <v>34</v>
      </c>
    </row>
    <row r="1602" spans="12:14" x14ac:dyDescent="0.25">
      <c r="L1602" s="5">
        <v>42148</v>
      </c>
      <c r="M1602">
        <f t="shared" si="62"/>
        <v>10</v>
      </c>
      <c r="N1602">
        <v>34</v>
      </c>
    </row>
    <row r="1603" spans="12:14" x14ac:dyDescent="0.25">
      <c r="L1603" s="5">
        <v>42147</v>
      </c>
      <c r="M1603">
        <f t="shared" si="62"/>
        <v>10</v>
      </c>
      <c r="N1603">
        <v>34</v>
      </c>
    </row>
    <row r="1604" spans="12:14" x14ac:dyDescent="0.25">
      <c r="L1604" s="5">
        <v>42146</v>
      </c>
      <c r="M1604">
        <f t="shared" si="62"/>
        <v>10</v>
      </c>
      <c r="N1604">
        <v>34</v>
      </c>
    </row>
    <row r="1605" spans="12:14" x14ac:dyDescent="0.25">
      <c r="L1605" s="5">
        <v>42145</v>
      </c>
      <c r="M1605">
        <f t="shared" si="62"/>
        <v>10</v>
      </c>
      <c r="N1605">
        <v>34</v>
      </c>
    </row>
    <row r="1606" spans="12:14" x14ac:dyDescent="0.25">
      <c r="L1606" s="5">
        <v>42144</v>
      </c>
      <c r="M1606">
        <f t="shared" si="62"/>
        <v>10</v>
      </c>
      <c r="N1606">
        <v>34</v>
      </c>
    </row>
    <row r="1607" spans="12:14" x14ac:dyDescent="0.25">
      <c r="L1607" s="5">
        <v>42143</v>
      </c>
      <c r="M1607">
        <f t="shared" si="62"/>
        <v>10</v>
      </c>
      <c r="N1607">
        <v>34</v>
      </c>
    </row>
    <row r="1608" spans="12:14" x14ac:dyDescent="0.25">
      <c r="L1608" s="5">
        <v>42142</v>
      </c>
      <c r="M1608">
        <f t="shared" si="62"/>
        <v>10</v>
      </c>
      <c r="N1608">
        <v>34</v>
      </c>
    </row>
    <row r="1609" spans="12:14" x14ac:dyDescent="0.25">
      <c r="L1609" s="5">
        <v>42141</v>
      </c>
      <c r="M1609">
        <f t="shared" si="62"/>
        <v>9</v>
      </c>
      <c r="N1609">
        <v>34</v>
      </c>
    </row>
    <row r="1610" spans="12:14" x14ac:dyDescent="0.25">
      <c r="L1610" s="5">
        <v>42140</v>
      </c>
      <c r="M1610">
        <f t="shared" si="62"/>
        <v>9</v>
      </c>
      <c r="N1610">
        <v>34</v>
      </c>
    </row>
    <row r="1611" spans="12:14" x14ac:dyDescent="0.25">
      <c r="L1611" s="5">
        <v>42139</v>
      </c>
      <c r="M1611">
        <f t="shared" si="62"/>
        <v>9</v>
      </c>
      <c r="N1611">
        <v>34</v>
      </c>
    </row>
    <row r="1612" spans="12:14" x14ac:dyDescent="0.25">
      <c r="L1612" s="5">
        <v>42138</v>
      </c>
      <c r="M1612">
        <f t="shared" si="62"/>
        <v>9</v>
      </c>
      <c r="N1612">
        <v>34</v>
      </c>
    </row>
    <row r="1613" spans="12:14" x14ac:dyDescent="0.25">
      <c r="L1613" s="5">
        <v>42137</v>
      </c>
      <c r="M1613">
        <f t="shared" si="62"/>
        <v>9</v>
      </c>
      <c r="N1613">
        <v>34</v>
      </c>
    </row>
    <row r="1614" spans="12:14" x14ac:dyDescent="0.25">
      <c r="L1614" s="5">
        <v>42136</v>
      </c>
      <c r="M1614">
        <f t="shared" si="62"/>
        <v>9</v>
      </c>
      <c r="N1614">
        <v>34</v>
      </c>
    </row>
    <row r="1615" spans="12:14" x14ac:dyDescent="0.25">
      <c r="L1615" s="5">
        <v>42135</v>
      </c>
      <c r="M1615">
        <f t="shared" si="62"/>
        <v>9</v>
      </c>
      <c r="N1615">
        <v>34</v>
      </c>
    </row>
    <row r="1616" spans="12:14" x14ac:dyDescent="0.25">
      <c r="L1616" s="5">
        <v>42134</v>
      </c>
      <c r="M1616">
        <f t="shared" si="62"/>
        <v>8</v>
      </c>
      <c r="N1616">
        <v>34</v>
      </c>
    </row>
    <row r="1617" spans="12:14" x14ac:dyDescent="0.25">
      <c r="L1617" s="5">
        <v>42133</v>
      </c>
      <c r="M1617">
        <f t="shared" si="62"/>
        <v>8</v>
      </c>
      <c r="N1617">
        <v>34</v>
      </c>
    </row>
    <row r="1618" spans="12:14" x14ac:dyDescent="0.25">
      <c r="L1618" s="5">
        <v>42132</v>
      </c>
      <c r="M1618">
        <f t="shared" si="62"/>
        <v>8</v>
      </c>
      <c r="N1618">
        <v>34</v>
      </c>
    </row>
    <row r="1619" spans="12:14" x14ac:dyDescent="0.25">
      <c r="L1619" s="5">
        <v>42131</v>
      </c>
      <c r="M1619">
        <f t="shared" si="62"/>
        <v>8</v>
      </c>
      <c r="N1619">
        <v>34</v>
      </c>
    </row>
    <row r="1620" spans="12:14" x14ac:dyDescent="0.25">
      <c r="L1620" s="5">
        <v>42130</v>
      </c>
      <c r="M1620">
        <f t="shared" si="62"/>
        <v>8</v>
      </c>
      <c r="N1620">
        <v>34</v>
      </c>
    </row>
    <row r="1621" spans="12:14" x14ac:dyDescent="0.25">
      <c r="L1621" s="5">
        <v>42129</v>
      </c>
      <c r="M1621">
        <f t="shared" si="62"/>
        <v>8</v>
      </c>
      <c r="N1621">
        <v>34</v>
      </c>
    </row>
    <row r="1622" spans="12:14" x14ac:dyDescent="0.25">
      <c r="L1622" s="5">
        <v>42128</v>
      </c>
      <c r="M1622">
        <f t="shared" si="62"/>
        <v>8</v>
      </c>
      <c r="N1622">
        <v>34</v>
      </c>
    </row>
    <row r="1623" spans="12:14" x14ac:dyDescent="0.25">
      <c r="L1623" s="5">
        <v>42127</v>
      </c>
      <c r="M1623">
        <f t="shared" si="62"/>
        <v>7</v>
      </c>
      <c r="N1623">
        <v>34</v>
      </c>
    </row>
    <row r="1624" spans="12:14" x14ac:dyDescent="0.25">
      <c r="L1624" s="5">
        <v>42126</v>
      </c>
      <c r="M1624">
        <f t="shared" si="62"/>
        <v>7</v>
      </c>
      <c r="N1624">
        <v>34</v>
      </c>
    </row>
    <row r="1625" spans="12:14" x14ac:dyDescent="0.25">
      <c r="L1625" s="5">
        <v>42125</v>
      </c>
      <c r="M1625">
        <f t="shared" si="62"/>
        <v>7</v>
      </c>
      <c r="N1625">
        <v>34</v>
      </c>
    </row>
    <row r="1626" spans="12:14" x14ac:dyDescent="0.25">
      <c r="L1626" s="5">
        <v>42124</v>
      </c>
      <c r="M1626">
        <f t="shared" si="62"/>
        <v>7</v>
      </c>
      <c r="N1626">
        <v>34</v>
      </c>
    </row>
    <row r="1627" spans="12:14" x14ac:dyDescent="0.25">
      <c r="L1627" s="5">
        <v>42123</v>
      </c>
      <c r="M1627">
        <f t="shared" si="62"/>
        <v>7</v>
      </c>
      <c r="N1627">
        <v>34</v>
      </c>
    </row>
    <row r="1628" spans="12:14" x14ac:dyDescent="0.25">
      <c r="L1628" s="5">
        <v>42122</v>
      </c>
      <c r="M1628">
        <f t="shared" si="62"/>
        <v>7</v>
      </c>
      <c r="N1628">
        <v>34</v>
      </c>
    </row>
    <row r="1629" spans="12:14" x14ac:dyDescent="0.25">
      <c r="L1629" s="5">
        <v>42121</v>
      </c>
      <c r="M1629">
        <f t="shared" si="62"/>
        <v>7</v>
      </c>
      <c r="N1629">
        <v>34</v>
      </c>
    </row>
    <row r="1630" spans="12:14" x14ac:dyDescent="0.25">
      <c r="L1630" s="5">
        <v>42120</v>
      </c>
      <c r="M1630">
        <f t="shared" si="62"/>
        <v>6</v>
      </c>
      <c r="N1630">
        <v>34</v>
      </c>
    </row>
    <row r="1631" spans="12:14" x14ac:dyDescent="0.25">
      <c r="L1631" s="5">
        <v>42119</v>
      </c>
      <c r="M1631">
        <f t="shared" ref="M1631:M1662" si="63">M1624-1</f>
        <v>6</v>
      </c>
      <c r="N1631">
        <v>34</v>
      </c>
    </row>
    <row r="1632" spans="12:14" x14ac:dyDescent="0.25">
      <c r="L1632" s="5">
        <v>42118</v>
      </c>
      <c r="M1632">
        <f t="shared" si="63"/>
        <v>6</v>
      </c>
      <c r="N1632">
        <v>34</v>
      </c>
    </row>
    <row r="1633" spans="12:14" x14ac:dyDescent="0.25">
      <c r="L1633" s="5">
        <v>42117</v>
      </c>
      <c r="M1633">
        <f t="shared" si="63"/>
        <v>6</v>
      </c>
      <c r="N1633">
        <v>34</v>
      </c>
    </row>
    <row r="1634" spans="12:14" x14ac:dyDescent="0.25">
      <c r="L1634" s="5">
        <v>42116</v>
      </c>
      <c r="M1634">
        <f t="shared" si="63"/>
        <v>6</v>
      </c>
      <c r="N1634">
        <v>34</v>
      </c>
    </row>
    <row r="1635" spans="12:14" x14ac:dyDescent="0.25">
      <c r="L1635" s="5">
        <v>42115</v>
      </c>
      <c r="M1635">
        <f t="shared" si="63"/>
        <v>6</v>
      </c>
      <c r="N1635">
        <v>34</v>
      </c>
    </row>
    <row r="1636" spans="12:14" x14ac:dyDescent="0.25">
      <c r="L1636" s="5">
        <v>42114</v>
      </c>
      <c r="M1636">
        <f t="shared" si="63"/>
        <v>6</v>
      </c>
      <c r="N1636">
        <v>34</v>
      </c>
    </row>
    <row r="1637" spans="12:14" x14ac:dyDescent="0.25">
      <c r="L1637" s="5">
        <v>42113</v>
      </c>
      <c r="M1637">
        <f t="shared" si="63"/>
        <v>5</v>
      </c>
      <c r="N1637">
        <v>34</v>
      </c>
    </row>
    <row r="1638" spans="12:14" x14ac:dyDescent="0.25">
      <c r="L1638" s="5">
        <v>42112</v>
      </c>
      <c r="M1638">
        <f t="shared" si="63"/>
        <v>5</v>
      </c>
      <c r="N1638">
        <v>34</v>
      </c>
    </row>
    <row r="1639" spans="12:14" x14ac:dyDescent="0.25">
      <c r="L1639" s="5">
        <v>42111</v>
      </c>
      <c r="M1639">
        <f t="shared" si="63"/>
        <v>5</v>
      </c>
      <c r="N1639">
        <v>34</v>
      </c>
    </row>
    <row r="1640" spans="12:14" x14ac:dyDescent="0.25">
      <c r="L1640" s="5">
        <v>42110</v>
      </c>
      <c r="M1640">
        <f t="shared" si="63"/>
        <v>5</v>
      </c>
      <c r="N1640">
        <v>34</v>
      </c>
    </row>
    <row r="1641" spans="12:14" x14ac:dyDescent="0.25">
      <c r="L1641" s="5">
        <v>42109</v>
      </c>
      <c r="M1641">
        <f t="shared" si="63"/>
        <v>5</v>
      </c>
      <c r="N1641">
        <v>34</v>
      </c>
    </row>
    <row r="1642" spans="12:14" x14ac:dyDescent="0.25">
      <c r="L1642" s="5">
        <v>42108</v>
      </c>
      <c r="M1642">
        <f t="shared" si="63"/>
        <v>5</v>
      </c>
      <c r="N1642">
        <v>34</v>
      </c>
    </row>
    <row r="1643" spans="12:14" x14ac:dyDescent="0.25">
      <c r="L1643" s="5">
        <v>42107</v>
      </c>
      <c r="M1643">
        <f t="shared" si="63"/>
        <v>5</v>
      </c>
      <c r="N1643">
        <v>34</v>
      </c>
    </row>
    <row r="1644" spans="12:14" x14ac:dyDescent="0.25">
      <c r="L1644" s="5">
        <v>42106</v>
      </c>
      <c r="M1644">
        <f t="shared" si="63"/>
        <v>4</v>
      </c>
      <c r="N1644">
        <v>34</v>
      </c>
    </row>
    <row r="1645" spans="12:14" x14ac:dyDescent="0.25">
      <c r="L1645" s="5">
        <v>42105</v>
      </c>
      <c r="M1645">
        <f t="shared" si="63"/>
        <v>4</v>
      </c>
      <c r="N1645">
        <v>34</v>
      </c>
    </row>
    <row r="1646" spans="12:14" x14ac:dyDescent="0.25">
      <c r="L1646" s="5">
        <v>42104</v>
      </c>
      <c r="M1646">
        <f t="shared" si="63"/>
        <v>4</v>
      </c>
      <c r="N1646">
        <v>34</v>
      </c>
    </row>
    <row r="1647" spans="12:14" x14ac:dyDescent="0.25">
      <c r="L1647" s="5">
        <v>42103</v>
      </c>
      <c r="M1647">
        <f t="shared" si="63"/>
        <v>4</v>
      </c>
      <c r="N1647">
        <v>34</v>
      </c>
    </row>
    <row r="1648" spans="12:14" x14ac:dyDescent="0.25">
      <c r="L1648" s="5">
        <v>42102</v>
      </c>
      <c r="M1648">
        <f t="shared" si="63"/>
        <v>4</v>
      </c>
      <c r="N1648">
        <v>34</v>
      </c>
    </row>
    <row r="1649" spans="12:14" x14ac:dyDescent="0.25">
      <c r="L1649" s="5">
        <v>42101</v>
      </c>
      <c r="M1649">
        <f t="shared" si="63"/>
        <v>4</v>
      </c>
      <c r="N1649">
        <v>34</v>
      </c>
    </row>
    <row r="1650" spans="12:14" x14ac:dyDescent="0.25">
      <c r="L1650" s="5">
        <v>42100</v>
      </c>
      <c r="M1650">
        <f t="shared" si="63"/>
        <v>4</v>
      </c>
      <c r="N1650">
        <v>34</v>
      </c>
    </row>
    <row r="1651" spans="12:14" x14ac:dyDescent="0.25">
      <c r="L1651" s="5">
        <v>42099</v>
      </c>
      <c r="M1651">
        <f t="shared" si="63"/>
        <v>3</v>
      </c>
      <c r="N1651">
        <v>34</v>
      </c>
    </row>
    <row r="1652" spans="12:14" x14ac:dyDescent="0.25">
      <c r="L1652" s="5">
        <v>42098</v>
      </c>
      <c r="M1652">
        <f t="shared" si="63"/>
        <v>3</v>
      </c>
      <c r="N1652">
        <v>34</v>
      </c>
    </row>
    <row r="1653" spans="12:14" x14ac:dyDescent="0.25">
      <c r="L1653" s="5">
        <v>42097</v>
      </c>
      <c r="M1653">
        <f t="shared" si="63"/>
        <v>3</v>
      </c>
      <c r="N1653">
        <v>34</v>
      </c>
    </row>
    <row r="1654" spans="12:14" x14ac:dyDescent="0.25">
      <c r="L1654" s="5">
        <v>42096</v>
      </c>
      <c r="M1654">
        <f t="shared" si="63"/>
        <v>3</v>
      </c>
      <c r="N1654">
        <v>34</v>
      </c>
    </row>
    <row r="1655" spans="12:14" x14ac:dyDescent="0.25">
      <c r="L1655" s="5">
        <v>42095</v>
      </c>
      <c r="M1655">
        <f t="shared" si="63"/>
        <v>3</v>
      </c>
      <c r="N1655">
        <v>34</v>
      </c>
    </row>
    <row r="1656" spans="12:14" x14ac:dyDescent="0.25">
      <c r="L1656" s="5">
        <v>42094</v>
      </c>
      <c r="M1656">
        <f t="shared" si="63"/>
        <v>3</v>
      </c>
      <c r="N1656">
        <v>34</v>
      </c>
    </row>
    <row r="1657" spans="12:14" x14ac:dyDescent="0.25">
      <c r="L1657" s="5">
        <v>42093</v>
      </c>
      <c r="M1657">
        <f t="shared" si="63"/>
        <v>3</v>
      </c>
      <c r="N1657">
        <v>34</v>
      </c>
    </row>
    <row r="1658" spans="12:14" x14ac:dyDescent="0.25">
      <c r="L1658" s="5">
        <v>42092</v>
      </c>
      <c r="M1658">
        <f t="shared" si="63"/>
        <v>2</v>
      </c>
      <c r="N1658">
        <v>34</v>
      </c>
    </row>
    <row r="1659" spans="12:14" x14ac:dyDescent="0.25">
      <c r="L1659" s="5">
        <v>42091</v>
      </c>
      <c r="M1659">
        <f t="shared" si="63"/>
        <v>2</v>
      </c>
      <c r="N1659">
        <v>34</v>
      </c>
    </row>
    <row r="1660" spans="12:14" x14ac:dyDescent="0.25">
      <c r="L1660" s="5">
        <v>42090</v>
      </c>
      <c r="M1660">
        <f t="shared" si="63"/>
        <v>2</v>
      </c>
      <c r="N1660">
        <v>34</v>
      </c>
    </row>
    <row r="1661" spans="12:14" x14ac:dyDescent="0.25">
      <c r="L1661" s="5">
        <v>42089</v>
      </c>
      <c r="M1661">
        <f t="shared" si="63"/>
        <v>2</v>
      </c>
      <c r="N1661">
        <v>34</v>
      </c>
    </row>
    <row r="1662" spans="12:14" x14ac:dyDescent="0.25">
      <c r="L1662" s="5">
        <v>42088</v>
      </c>
      <c r="M1662">
        <f t="shared" si="63"/>
        <v>2</v>
      </c>
      <c r="N1662">
        <v>34</v>
      </c>
    </row>
    <row r="1663" spans="12:14" x14ac:dyDescent="0.25">
      <c r="L1663" s="5">
        <v>42087</v>
      </c>
      <c r="M1663">
        <f t="shared" ref="M1663:M1671" si="64">M1656-1</f>
        <v>2</v>
      </c>
      <c r="N1663">
        <v>34</v>
      </c>
    </row>
    <row r="1664" spans="12:14" x14ac:dyDescent="0.25">
      <c r="L1664" s="5">
        <v>42086</v>
      </c>
      <c r="M1664">
        <f t="shared" si="64"/>
        <v>2</v>
      </c>
      <c r="N1664">
        <v>34</v>
      </c>
    </row>
    <row r="1665" spans="12:14" x14ac:dyDescent="0.25">
      <c r="L1665" s="5">
        <v>42085</v>
      </c>
      <c r="M1665">
        <f t="shared" si="64"/>
        <v>1</v>
      </c>
      <c r="N1665">
        <v>34</v>
      </c>
    </row>
    <row r="1666" spans="12:14" x14ac:dyDescent="0.25">
      <c r="L1666" s="5">
        <v>42084</v>
      </c>
      <c r="M1666">
        <f t="shared" si="64"/>
        <v>1</v>
      </c>
      <c r="N1666">
        <v>34</v>
      </c>
    </row>
    <row r="1667" spans="12:14" x14ac:dyDescent="0.25">
      <c r="L1667" s="5">
        <v>42083</v>
      </c>
      <c r="M1667">
        <f t="shared" si="64"/>
        <v>1</v>
      </c>
      <c r="N1667">
        <v>34</v>
      </c>
    </row>
    <row r="1668" spans="12:14" x14ac:dyDescent="0.25">
      <c r="L1668" s="5">
        <v>42082</v>
      </c>
      <c r="M1668">
        <f t="shared" si="64"/>
        <v>1</v>
      </c>
      <c r="N1668">
        <v>34</v>
      </c>
    </row>
    <row r="1669" spans="12:14" x14ac:dyDescent="0.25">
      <c r="L1669" s="5">
        <v>42081</v>
      </c>
      <c r="M1669">
        <f t="shared" si="64"/>
        <v>1</v>
      </c>
      <c r="N1669">
        <v>34</v>
      </c>
    </row>
    <row r="1670" spans="12:14" x14ac:dyDescent="0.25">
      <c r="L1670" s="5">
        <v>42080</v>
      </c>
      <c r="M1670">
        <f t="shared" si="64"/>
        <v>1</v>
      </c>
      <c r="N1670">
        <v>34</v>
      </c>
    </row>
    <row r="1671" spans="12:14" x14ac:dyDescent="0.25">
      <c r="L1671" s="5">
        <v>42079</v>
      </c>
      <c r="M1671">
        <f t="shared" si="64"/>
        <v>1</v>
      </c>
      <c r="N1671">
        <v>34</v>
      </c>
    </row>
    <row r="1672" spans="12:14" x14ac:dyDescent="0.25">
      <c r="L1672" s="5">
        <v>42078</v>
      </c>
      <c r="M1672">
        <v>16</v>
      </c>
      <c r="N1672">
        <v>33</v>
      </c>
    </row>
    <row r="1673" spans="12:14" x14ac:dyDescent="0.25">
      <c r="L1673" s="5">
        <v>42077</v>
      </c>
      <c r="M1673">
        <v>16</v>
      </c>
      <c r="N1673">
        <v>33</v>
      </c>
    </row>
    <row r="1674" spans="12:14" x14ac:dyDescent="0.25">
      <c r="L1674" s="5">
        <v>42076</v>
      </c>
      <c r="M1674">
        <v>16</v>
      </c>
      <c r="N1674">
        <v>33</v>
      </c>
    </row>
    <row r="1675" spans="12:14" x14ac:dyDescent="0.25">
      <c r="L1675" s="5">
        <v>42075</v>
      </c>
      <c r="M1675">
        <v>16</v>
      </c>
      <c r="N1675">
        <v>33</v>
      </c>
    </row>
    <row r="1676" spans="12:14" x14ac:dyDescent="0.25">
      <c r="L1676" s="5">
        <v>42074</v>
      </c>
      <c r="M1676">
        <v>16</v>
      </c>
      <c r="N1676">
        <v>33</v>
      </c>
    </row>
    <row r="1677" spans="12:14" x14ac:dyDescent="0.25">
      <c r="L1677" s="5">
        <v>42073</v>
      </c>
      <c r="M1677">
        <v>16</v>
      </c>
      <c r="N1677">
        <v>33</v>
      </c>
    </row>
    <row r="1678" spans="12:14" x14ac:dyDescent="0.25">
      <c r="L1678" s="5">
        <v>42072</v>
      </c>
      <c r="M1678">
        <v>16</v>
      </c>
      <c r="N1678">
        <v>33</v>
      </c>
    </row>
    <row r="1679" spans="12:14" x14ac:dyDescent="0.25">
      <c r="L1679" s="5">
        <v>42071</v>
      </c>
      <c r="M1679">
        <f t="shared" ref="M1679:M1710" si="65">M1672-1</f>
        <v>15</v>
      </c>
      <c r="N1679">
        <v>33</v>
      </c>
    </row>
    <row r="1680" spans="12:14" x14ac:dyDescent="0.25">
      <c r="L1680" s="5">
        <v>42070</v>
      </c>
      <c r="M1680">
        <f t="shared" si="65"/>
        <v>15</v>
      </c>
      <c r="N1680">
        <v>33</v>
      </c>
    </row>
    <row r="1681" spans="12:14" x14ac:dyDescent="0.25">
      <c r="L1681" s="5">
        <v>42069</v>
      </c>
      <c r="M1681">
        <f t="shared" si="65"/>
        <v>15</v>
      </c>
      <c r="N1681">
        <v>33</v>
      </c>
    </row>
    <row r="1682" spans="12:14" x14ac:dyDescent="0.25">
      <c r="L1682" s="5">
        <v>42068</v>
      </c>
      <c r="M1682">
        <f t="shared" si="65"/>
        <v>15</v>
      </c>
      <c r="N1682">
        <v>33</v>
      </c>
    </row>
    <row r="1683" spans="12:14" x14ac:dyDescent="0.25">
      <c r="L1683" s="5">
        <v>42067</v>
      </c>
      <c r="M1683">
        <f t="shared" si="65"/>
        <v>15</v>
      </c>
      <c r="N1683">
        <v>33</v>
      </c>
    </row>
    <row r="1684" spans="12:14" x14ac:dyDescent="0.25">
      <c r="L1684" s="5">
        <v>42066</v>
      </c>
      <c r="M1684">
        <f t="shared" si="65"/>
        <v>15</v>
      </c>
      <c r="N1684">
        <v>33</v>
      </c>
    </row>
    <row r="1685" spans="12:14" x14ac:dyDescent="0.25">
      <c r="L1685" s="5">
        <v>42065</v>
      </c>
      <c r="M1685">
        <f t="shared" si="65"/>
        <v>15</v>
      </c>
      <c r="N1685">
        <v>33</v>
      </c>
    </row>
    <row r="1686" spans="12:14" x14ac:dyDescent="0.25">
      <c r="L1686" s="5">
        <v>42064</v>
      </c>
      <c r="M1686">
        <f t="shared" si="65"/>
        <v>14</v>
      </c>
      <c r="N1686">
        <v>33</v>
      </c>
    </row>
    <row r="1687" spans="12:14" x14ac:dyDescent="0.25">
      <c r="L1687" s="5">
        <v>42063</v>
      </c>
      <c r="M1687">
        <f t="shared" si="65"/>
        <v>14</v>
      </c>
      <c r="N1687">
        <v>33</v>
      </c>
    </row>
    <row r="1688" spans="12:14" x14ac:dyDescent="0.25">
      <c r="L1688" s="5">
        <v>42062</v>
      </c>
      <c r="M1688">
        <f t="shared" si="65"/>
        <v>14</v>
      </c>
      <c r="N1688">
        <v>33</v>
      </c>
    </row>
    <row r="1689" spans="12:14" x14ac:dyDescent="0.25">
      <c r="L1689" s="5">
        <v>42061</v>
      </c>
      <c r="M1689">
        <f t="shared" si="65"/>
        <v>14</v>
      </c>
      <c r="N1689">
        <v>33</v>
      </c>
    </row>
    <row r="1690" spans="12:14" x14ac:dyDescent="0.25">
      <c r="L1690" s="5">
        <v>42060</v>
      </c>
      <c r="M1690">
        <f t="shared" si="65"/>
        <v>14</v>
      </c>
      <c r="N1690">
        <v>33</v>
      </c>
    </row>
    <row r="1691" spans="12:14" x14ac:dyDescent="0.25">
      <c r="L1691" s="5">
        <v>42059</v>
      </c>
      <c r="M1691">
        <f t="shared" si="65"/>
        <v>14</v>
      </c>
      <c r="N1691">
        <v>33</v>
      </c>
    </row>
    <row r="1692" spans="12:14" x14ac:dyDescent="0.25">
      <c r="L1692" s="5">
        <v>42058</v>
      </c>
      <c r="M1692">
        <f t="shared" si="65"/>
        <v>14</v>
      </c>
      <c r="N1692">
        <v>33</v>
      </c>
    </row>
    <row r="1693" spans="12:14" x14ac:dyDescent="0.25">
      <c r="L1693" s="5">
        <v>42057</v>
      </c>
      <c r="M1693">
        <f t="shared" si="65"/>
        <v>13</v>
      </c>
      <c r="N1693">
        <v>33</v>
      </c>
    </row>
    <row r="1694" spans="12:14" x14ac:dyDescent="0.25">
      <c r="L1694" s="5">
        <v>42056</v>
      </c>
      <c r="M1694">
        <f t="shared" si="65"/>
        <v>13</v>
      </c>
      <c r="N1694">
        <v>33</v>
      </c>
    </row>
    <row r="1695" spans="12:14" x14ac:dyDescent="0.25">
      <c r="L1695" s="5">
        <v>42055</v>
      </c>
      <c r="M1695">
        <f t="shared" si="65"/>
        <v>13</v>
      </c>
      <c r="N1695">
        <v>33</v>
      </c>
    </row>
    <row r="1696" spans="12:14" x14ac:dyDescent="0.25">
      <c r="L1696" s="5">
        <v>42054</v>
      </c>
      <c r="M1696">
        <f t="shared" si="65"/>
        <v>13</v>
      </c>
      <c r="N1696">
        <v>33</v>
      </c>
    </row>
    <row r="1697" spans="12:14" x14ac:dyDescent="0.25">
      <c r="L1697" s="5">
        <v>42053</v>
      </c>
      <c r="M1697">
        <f t="shared" si="65"/>
        <v>13</v>
      </c>
      <c r="N1697">
        <v>33</v>
      </c>
    </row>
    <row r="1698" spans="12:14" x14ac:dyDescent="0.25">
      <c r="L1698" s="5">
        <v>42052</v>
      </c>
      <c r="M1698">
        <f t="shared" si="65"/>
        <v>13</v>
      </c>
      <c r="N1698">
        <v>33</v>
      </c>
    </row>
    <row r="1699" spans="12:14" x14ac:dyDescent="0.25">
      <c r="L1699" s="5">
        <v>42051</v>
      </c>
      <c r="M1699">
        <f t="shared" si="65"/>
        <v>13</v>
      </c>
      <c r="N1699">
        <v>33</v>
      </c>
    </row>
    <row r="1700" spans="12:14" x14ac:dyDescent="0.25">
      <c r="L1700" s="5">
        <v>42050</v>
      </c>
      <c r="M1700">
        <f t="shared" si="65"/>
        <v>12</v>
      </c>
      <c r="N1700">
        <v>33</v>
      </c>
    </row>
    <row r="1701" spans="12:14" x14ac:dyDescent="0.25">
      <c r="L1701" s="5">
        <v>42049</v>
      </c>
      <c r="M1701">
        <f t="shared" si="65"/>
        <v>12</v>
      </c>
      <c r="N1701">
        <v>33</v>
      </c>
    </row>
    <row r="1702" spans="12:14" x14ac:dyDescent="0.25">
      <c r="L1702" s="5">
        <v>42048</v>
      </c>
      <c r="M1702">
        <f t="shared" si="65"/>
        <v>12</v>
      </c>
      <c r="N1702">
        <v>33</v>
      </c>
    </row>
    <row r="1703" spans="12:14" x14ac:dyDescent="0.25">
      <c r="L1703" s="5">
        <v>42047</v>
      </c>
      <c r="M1703">
        <f t="shared" si="65"/>
        <v>12</v>
      </c>
      <c r="N1703">
        <v>33</v>
      </c>
    </row>
    <row r="1704" spans="12:14" x14ac:dyDescent="0.25">
      <c r="L1704" s="5">
        <v>42046</v>
      </c>
      <c r="M1704">
        <f t="shared" si="65"/>
        <v>12</v>
      </c>
      <c r="N1704">
        <v>33</v>
      </c>
    </row>
    <row r="1705" spans="12:14" x14ac:dyDescent="0.25">
      <c r="L1705" s="5">
        <v>42045</v>
      </c>
      <c r="M1705">
        <f t="shared" si="65"/>
        <v>12</v>
      </c>
      <c r="N1705">
        <v>33</v>
      </c>
    </row>
    <row r="1706" spans="12:14" x14ac:dyDescent="0.25">
      <c r="L1706" s="5">
        <v>42044</v>
      </c>
      <c r="M1706">
        <f t="shared" si="65"/>
        <v>12</v>
      </c>
      <c r="N1706">
        <v>33</v>
      </c>
    </row>
    <row r="1707" spans="12:14" x14ac:dyDescent="0.25">
      <c r="L1707" s="5">
        <v>42043</v>
      </c>
      <c r="M1707">
        <f t="shared" si="65"/>
        <v>11</v>
      </c>
      <c r="N1707">
        <v>33</v>
      </c>
    </row>
    <row r="1708" spans="12:14" x14ac:dyDescent="0.25">
      <c r="L1708" s="5">
        <v>42042</v>
      </c>
      <c r="M1708">
        <f t="shared" si="65"/>
        <v>11</v>
      </c>
      <c r="N1708">
        <v>33</v>
      </c>
    </row>
    <row r="1709" spans="12:14" x14ac:dyDescent="0.25">
      <c r="L1709" s="5">
        <v>42041</v>
      </c>
      <c r="M1709">
        <f t="shared" si="65"/>
        <v>11</v>
      </c>
      <c r="N1709">
        <v>33</v>
      </c>
    </row>
    <row r="1710" spans="12:14" x14ac:dyDescent="0.25">
      <c r="L1710" s="5">
        <v>42040</v>
      </c>
      <c r="M1710">
        <f t="shared" si="65"/>
        <v>11</v>
      </c>
      <c r="N1710">
        <v>33</v>
      </c>
    </row>
    <row r="1711" spans="12:14" x14ac:dyDescent="0.25">
      <c r="L1711" s="5">
        <v>42039</v>
      </c>
      <c r="M1711">
        <f t="shared" ref="M1711:M1742" si="66">M1704-1</f>
        <v>11</v>
      </c>
      <c r="N1711">
        <v>33</v>
      </c>
    </row>
    <row r="1712" spans="12:14" x14ac:dyDescent="0.25">
      <c r="L1712" s="5">
        <v>42038</v>
      </c>
      <c r="M1712">
        <f t="shared" si="66"/>
        <v>11</v>
      </c>
      <c r="N1712">
        <v>33</v>
      </c>
    </row>
    <row r="1713" spans="12:14" x14ac:dyDescent="0.25">
      <c r="L1713" s="5">
        <v>42037</v>
      </c>
      <c r="M1713">
        <f t="shared" si="66"/>
        <v>11</v>
      </c>
      <c r="N1713">
        <v>33</v>
      </c>
    </row>
    <row r="1714" spans="12:14" x14ac:dyDescent="0.25">
      <c r="L1714" s="5">
        <v>42036</v>
      </c>
      <c r="M1714">
        <f t="shared" si="66"/>
        <v>10</v>
      </c>
      <c r="N1714">
        <v>33</v>
      </c>
    </row>
    <row r="1715" spans="12:14" x14ac:dyDescent="0.25">
      <c r="L1715" s="5">
        <v>42035</v>
      </c>
      <c r="M1715">
        <f t="shared" si="66"/>
        <v>10</v>
      </c>
      <c r="N1715">
        <v>33</v>
      </c>
    </row>
    <row r="1716" spans="12:14" x14ac:dyDescent="0.25">
      <c r="L1716" s="5">
        <v>42034</v>
      </c>
      <c r="M1716">
        <f t="shared" si="66"/>
        <v>10</v>
      </c>
      <c r="N1716">
        <v>33</v>
      </c>
    </row>
    <row r="1717" spans="12:14" x14ac:dyDescent="0.25">
      <c r="L1717" s="5">
        <v>42033</v>
      </c>
      <c r="M1717">
        <f t="shared" si="66"/>
        <v>10</v>
      </c>
      <c r="N1717">
        <v>33</v>
      </c>
    </row>
    <row r="1718" spans="12:14" x14ac:dyDescent="0.25">
      <c r="L1718" s="5">
        <v>42032</v>
      </c>
      <c r="M1718">
        <f t="shared" si="66"/>
        <v>10</v>
      </c>
      <c r="N1718">
        <v>33</v>
      </c>
    </row>
    <row r="1719" spans="12:14" x14ac:dyDescent="0.25">
      <c r="L1719" s="5">
        <v>42031</v>
      </c>
      <c r="M1719">
        <f t="shared" si="66"/>
        <v>10</v>
      </c>
      <c r="N1719">
        <v>33</v>
      </c>
    </row>
    <row r="1720" spans="12:14" x14ac:dyDescent="0.25">
      <c r="L1720" s="5">
        <v>42030</v>
      </c>
      <c r="M1720">
        <f t="shared" si="66"/>
        <v>10</v>
      </c>
      <c r="N1720">
        <v>33</v>
      </c>
    </row>
    <row r="1721" spans="12:14" x14ac:dyDescent="0.25">
      <c r="L1721" s="5">
        <v>42029</v>
      </c>
      <c r="M1721">
        <f t="shared" si="66"/>
        <v>9</v>
      </c>
      <c r="N1721">
        <v>33</v>
      </c>
    </row>
    <row r="1722" spans="12:14" x14ac:dyDescent="0.25">
      <c r="L1722" s="5">
        <v>42028</v>
      </c>
      <c r="M1722">
        <f t="shared" si="66"/>
        <v>9</v>
      </c>
      <c r="N1722">
        <v>33</v>
      </c>
    </row>
    <row r="1723" spans="12:14" x14ac:dyDescent="0.25">
      <c r="L1723" s="5">
        <v>42027</v>
      </c>
      <c r="M1723">
        <f t="shared" si="66"/>
        <v>9</v>
      </c>
      <c r="N1723">
        <v>33</v>
      </c>
    </row>
    <row r="1724" spans="12:14" x14ac:dyDescent="0.25">
      <c r="L1724" s="5">
        <v>42026</v>
      </c>
      <c r="M1724">
        <f t="shared" si="66"/>
        <v>9</v>
      </c>
      <c r="N1724">
        <v>33</v>
      </c>
    </row>
    <row r="1725" spans="12:14" x14ac:dyDescent="0.25">
      <c r="L1725" s="5">
        <v>42025</v>
      </c>
      <c r="M1725">
        <f t="shared" si="66"/>
        <v>9</v>
      </c>
      <c r="N1725">
        <v>33</v>
      </c>
    </row>
    <row r="1726" spans="12:14" x14ac:dyDescent="0.25">
      <c r="L1726" s="5">
        <v>42024</v>
      </c>
      <c r="M1726">
        <f t="shared" si="66"/>
        <v>9</v>
      </c>
      <c r="N1726">
        <v>33</v>
      </c>
    </row>
    <row r="1727" spans="12:14" x14ac:dyDescent="0.25">
      <c r="L1727" s="5">
        <v>42023</v>
      </c>
      <c r="M1727">
        <f t="shared" si="66"/>
        <v>9</v>
      </c>
      <c r="N1727">
        <v>33</v>
      </c>
    </row>
    <row r="1728" spans="12:14" x14ac:dyDescent="0.25">
      <c r="L1728" s="5">
        <v>42022</v>
      </c>
      <c r="M1728">
        <f t="shared" si="66"/>
        <v>8</v>
      </c>
      <c r="N1728">
        <v>33</v>
      </c>
    </row>
    <row r="1729" spans="12:14" x14ac:dyDescent="0.25">
      <c r="L1729" s="5">
        <v>42021</v>
      </c>
      <c r="M1729">
        <f t="shared" si="66"/>
        <v>8</v>
      </c>
      <c r="N1729">
        <v>33</v>
      </c>
    </row>
    <row r="1730" spans="12:14" x14ac:dyDescent="0.25">
      <c r="L1730" s="5">
        <v>42020</v>
      </c>
      <c r="M1730">
        <f t="shared" si="66"/>
        <v>8</v>
      </c>
      <c r="N1730">
        <v>33</v>
      </c>
    </row>
    <row r="1731" spans="12:14" x14ac:dyDescent="0.25">
      <c r="L1731" s="5">
        <v>42019</v>
      </c>
      <c r="M1731">
        <f t="shared" si="66"/>
        <v>8</v>
      </c>
      <c r="N1731">
        <v>33</v>
      </c>
    </row>
    <row r="1732" spans="12:14" x14ac:dyDescent="0.25">
      <c r="L1732" s="5">
        <v>42018</v>
      </c>
      <c r="M1732">
        <f t="shared" si="66"/>
        <v>8</v>
      </c>
      <c r="N1732">
        <v>33</v>
      </c>
    </row>
    <row r="1733" spans="12:14" x14ac:dyDescent="0.25">
      <c r="L1733" s="5">
        <v>42017</v>
      </c>
      <c r="M1733">
        <f t="shared" si="66"/>
        <v>8</v>
      </c>
      <c r="N1733">
        <v>33</v>
      </c>
    </row>
    <row r="1734" spans="12:14" x14ac:dyDescent="0.25">
      <c r="L1734" s="5">
        <v>42016</v>
      </c>
      <c r="M1734">
        <f t="shared" si="66"/>
        <v>8</v>
      </c>
      <c r="N1734">
        <v>33</v>
      </c>
    </row>
    <row r="1735" spans="12:14" x14ac:dyDescent="0.25">
      <c r="L1735" s="5">
        <v>42015</v>
      </c>
      <c r="M1735">
        <f t="shared" si="66"/>
        <v>7</v>
      </c>
      <c r="N1735">
        <v>33</v>
      </c>
    </row>
    <row r="1736" spans="12:14" x14ac:dyDescent="0.25">
      <c r="L1736" s="5">
        <v>42014</v>
      </c>
      <c r="M1736">
        <f t="shared" si="66"/>
        <v>7</v>
      </c>
      <c r="N1736">
        <v>33</v>
      </c>
    </row>
    <row r="1737" spans="12:14" x14ac:dyDescent="0.25">
      <c r="L1737" s="5">
        <v>42013</v>
      </c>
      <c r="M1737">
        <f t="shared" si="66"/>
        <v>7</v>
      </c>
      <c r="N1737">
        <v>33</v>
      </c>
    </row>
    <row r="1738" spans="12:14" x14ac:dyDescent="0.25">
      <c r="L1738" s="5">
        <v>42012</v>
      </c>
      <c r="M1738">
        <f t="shared" si="66"/>
        <v>7</v>
      </c>
      <c r="N1738">
        <v>33</v>
      </c>
    </row>
    <row r="1739" spans="12:14" x14ac:dyDescent="0.25">
      <c r="L1739" s="5">
        <v>42011</v>
      </c>
      <c r="M1739">
        <f t="shared" si="66"/>
        <v>7</v>
      </c>
      <c r="N1739">
        <v>33</v>
      </c>
    </row>
    <row r="1740" spans="12:14" x14ac:dyDescent="0.25">
      <c r="L1740" s="5">
        <v>42010</v>
      </c>
      <c r="M1740">
        <f t="shared" si="66"/>
        <v>7</v>
      </c>
      <c r="N1740">
        <v>33</v>
      </c>
    </row>
    <row r="1741" spans="12:14" x14ac:dyDescent="0.25">
      <c r="L1741" s="5">
        <v>42009</v>
      </c>
      <c r="M1741">
        <f t="shared" si="66"/>
        <v>7</v>
      </c>
      <c r="N1741">
        <v>33</v>
      </c>
    </row>
    <row r="1742" spans="12:14" x14ac:dyDescent="0.25">
      <c r="L1742" s="5">
        <v>42008</v>
      </c>
      <c r="M1742">
        <f t="shared" si="66"/>
        <v>6</v>
      </c>
      <c r="N1742">
        <v>33</v>
      </c>
    </row>
    <row r="1743" spans="12:14" x14ac:dyDescent="0.25">
      <c r="L1743" s="5">
        <v>42007</v>
      </c>
      <c r="M1743">
        <f t="shared" ref="M1743:M1774" si="67">M1736-1</f>
        <v>6</v>
      </c>
      <c r="N1743">
        <v>33</v>
      </c>
    </row>
    <row r="1744" spans="12:14" x14ac:dyDescent="0.25">
      <c r="L1744" s="5">
        <v>42006</v>
      </c>
      <c r="M1744">
        <f t="shared" si="67"/>
        <v>6</v>
      </c>
      <c r="N1744">
        <v>33</v>
      </c>
    </row>
    <row r="1745" spans="12:14" x14ac:dyDescent="0.25">
      <c r="L1745" s="5">
        <v>42005</v>
      </c>
      <c r="M1745">
        <f t="shared" si="67"/>
        <v>6</v>
      </c>
      <c r="N1745">
        <v>33</v>
      </c>
    </row>
    <row r="1746" spans="12:14" x14ac:dyDescent="0.25">
      <c r="L1746" s="5">
        <v>42004</v>
      </c>
      <c r="M1746">
        <f t="shared" si="67"/>
        <v>6</v>
      </c>
      <c r="N1746">
        <v>33</v>
      </c>
    </row>
    <row r="1747" spans="12:14" x14ac:dyDescent="0.25">
      <c r="L1747" s="5">
        <v>42003</v>
      </c>
      <c r="M1747">
        <f t="shared" si="67"/>
        <v>6</v>
      </c>
      <c r="N1747">
        <v>33</v>
      </c>
    </row>
    <row r="1748" spans="12:14" x14ac:dyDescent="0.25">
      <c r="L1748" s="5">
        <v>42002</v>
      </c>
      <c r="M1748">
        <f t="shared" si="67"/>
        <v>6</v>
      </c>
      <c r="N1748">
        <v>33</v>
      </c>
    </row>
    <row r="1749" spans="12:14" x14ac:dyDescent="0.25">
      <c r="L1749" s="5">
        <v>42001</v>
      </c>
      <c r="M1749">
        <f t="shared" si="67"/>
        <v>5</v>
      </c>
      <c r="N1749">
        <v>33</v>
      </c>
    </row>
    <row r="1750" spans="12:14" x14ac:dyDescent="0.25">
      <c r="L1750" s="5">
        <v>42000</v>
      </c>
      <c r="M1750">
        <f t="shared" si="67"/>
        <v>5</v>
      </c>
      <c r="N1750">
        <v>33</v>
      </c>
    </row>
    <row r="1751" spans="12:14" x14ac:dyDescent="0.25">
      <c r="L1751" s="5">
        <v>41999</v>
      </c>
      <c r="M1751">
        <f t="shared" si="67"/>
        <v>5</v>
      </c>
      <c r="N1751">
        <v>33</v>
      </c>
    </row>
    <row r="1752" spans="12:14" x14ac:dyDescent="0.25">
      <c r="L1752" s="5">
        <v>41998</v>
      </c>
      <c r="M1752">
        <f t="shared" si="67"/>
        <v>5</v>
      </c>
      <c r="N1752">
        <v>33</v>
      </c>
    </row>
    <row r="1753" spans="12:14" x14ac:dyDescent="0.25">
      <c r="L1753" s="5">
        <v>41997</v>
      </c>
      <c r="M1753">
        <f t="shared" si="67"/>
        <v>5</v>
      </c>
      <c r="N1753">
        <v>33</v>
      </c>
    </row>
    <row r="1754" spans="12:14" x14ac:dyDescent="0.25">
      <c r="L1754" s="5">
        <v>41996</v>
      </c>
      <c r="M1754">
        <f t="shared" si="67"/>
        <v>5</v>
      </c>
      <c r="N1754">
        <v>33</v>
      </c>
    </row>
    <row r="1755" spans="12:14" x14ac:dyDescent="0.25">
      <c r="L1755" s="5">
        <v>41995</v>
      </c>
      <c r="M1755">
        <f t="shared" si="67"/>
        <v>5</v>
      </c>
      <c r="N1755">
        <v>33</v>
      </c>
    </row>
    <row r="1756" spans="12:14" x14ac:dyDescent="0.25">
      <c r="L1756" s="5">
        <v>41994</v>
      </c>
      <c r="M1756">
        <f t="shared" si="67"/>
        <v>4</v>
      </c>
      <c r="N1756">
        <v>33</v>
      </c>
    </row>
    <row r="1757" spans="12:14" x14ac:dyDescent="0.25">
      <c r="L1757" s="5">
        <v>41993</v>
      </c>
      <c r="M1757">
        <f t="shared" si="67"/>
        <v>4</v>
      </c>
      <c r="N1757">
        <v>33</v>
      </c>
    </row>
    <row r="1758" spans="12:14" x14ac:dyDescent="0.25">
      <c r="L1758" s="5">
        <v>41992</v>
      </c>
      <c r="M1758">
        <f t="shared" si="67"/>
        <v>4</v>
      </c>
      <c r="N1758">
        <v>33</v>
      </c>
    </row>
    <row r="1759" spans="12:14" x14ac:dyDescent="0.25">
      <c r="L1759" s="5">
        <v>41991</v>
      </c>
      <c r="M1759">
        <f t="shared" si="67"/>
        <v>4</v>
      </c>
      <c r="N1759">
        <v>33</v>
      </c>
    </row>
    <row r="1760" spans="12:14" x14ac:dyDescent="0.25">
      <c r="L1760" s="5">
        <v>41990</v>
      </c>
      <c r="M1760">
        <f t="shared" si="67"/>
        <v>4</v>
      </c>
      <c r="N1760">
        <v>33</v>
      </c>
    </row>
    <row r="1761" spans="12:14" x14ac:dyDescent="0.25">
      <c r="L1761" s="5">
        <v>41989</v>
      </c>
      <c r="M1761">
        <f t="shared" si="67"/>
        <v>4</v>
      </c>
      <c r="N1761">
        <v>33</v>
      </c>
    </row>
    <row r="1762" spans="12:14" x14ac:dyDescent="0.25">
      <c r="L1762" s="5">
        <v>41988</v>
      </c>
      <c r="M1762">
        <f t="shared" si="67"/>
        <v>4</v>
      </c>
      <c r="N1762">
        <v>33</v>
      </c>
    </row>
    <row r="1763" spans="12:14" x14ac:dyDescent="0.25">
      <c r="L1763" s="5">
        <v>41987</v>
      </c>
      <c r="M1763">
        <f t="shared" si="67"/>
        <v>3</v>
      </c>
      <c r="N1763">
        <v>33</v>
      </c>
    </row>
    <row r="1764" spans="12:14" x14ac:dyDescent="0.25">
      <c r="L1764" s="5">
        <v>41986</v>
      </c>
      <c r="M1764">
        <f t="shared" si="67"/>
        <v>3</v>
      </c>
      <c r="N1764">
        <v>33</v>
      </c>
    </row>
    <row r="1765" spans="12:14" x14ac:dyDescent="0.25">
      <c r="L1765" s="5">
        <v>41985</v>
      </c>
      <c r="M1765">
        <f t="shared" si="67"/>
        <v>3</v>
      </c>
      <c r="N1765">
        <v>33</v>
      </c>
    </row>
    <row r="1766" spans="12:14" x14ac:dyDescent="0.25">
      <c r="L1766" s="5">
        <v>41984</v>
      </c>
      <c r="M1766">
        <f t="shared" si="67"/>
        <v>3</v>
      </c>
      <c r="N1766">
        <v>33</v>
      </c>
    </row>
    <row r="1767" spans="12:14" x14ac:dyDescent="0.25">
      <c r="L1767" s="5">
        <v>41983</v>
      </c>
      <c r="M1767">
        <f t="shared" si="67"/>
        <v>3</v>
      </c>
      <c r="N1767">
        <v>33</v>
      </c>
    </row>
    <row r="1768" spans="12:14" x14ac:dyDescent="0.25">
      <c r="L1768" s="5">
        <v>41982</v>
      </c>
      <c r="M1768">
        <f t="shared" si="67"/>
        <v>3</v>
      </c>
      <c r="N1768">
        <v>33</v>
      </c>
    </row>
    <row r="1769" spans="12:14" x14ac:dyDescent="0.25">
      <c r="L1769" s="5">
        <v>41981</v>
      </c>
      <c r="M1769">
        <f t="shared" si="67"/>
        <v>3</v>
      </c>
      <c r="N1769">
        <v>33</v>
      </c>
    </row>
    <row r="1770" spans="12:14" x14ac:dyDescent="0.25">
      <c r="L1770" s="5">
        <v>41980</v>
      </c>
      <c r="M1770">
        <f t="shared" si="67"/>
        <v>2</v>
      </c>
      <c r="N1770">
        <v>33</v>
      </c>
    </row>
    <row r="1771" spans="12:14" x14ac:dyDescent="0.25">
      <c r="L1771" s="5">
        <v>41979</v>
      </c>
      <c r="M1771">
        <f t="shared" si="67"/>
        <v>2</v>
      </c>
      <c r="N1771">
        <v>33</v>
      </c>
    </row>
    <row r="1772" spans="12:14" x14ac:dyDescent="0.25">
      <c r="L1772" s="5">
        <v>41978</v>
      </c>
      <c r="M1772">
        <f t="shared" si="67"/>
        <v>2</v>
      </c>
      <c r="N1772">
        <v>33</v>
      </c>
    </row>
    <row r="1773" spans="12:14" x14ac:dyDescent="0.25">
      <c r="L1773" s="5">
        <v>41977</v>
      </c>
      <c r="M1773">
        <f t="shared" si="67"/>
        <v>2</v>
      </c>
      <c r="N1773">
        <v>33</v>
      </c>
    </row>
    <row r="1774" spans="12:14" x14ac:dyDescent="0.25">
      <c r="L1774" s="5">
        <v>41976</v>
      </c>
      <c r="M1774">
        <f t="shared" si="67"/>
        <v>2</v>
      </c>
      <c r="N1774">
        <v>33</v>
      </c>
    </row>
    <row r="1775" spans="12:14" x14ac:dyDescent="0.25">
      <c r="L1775" s="5">
        <v>41975</v>
      </c>
      <c r="M1775">
        <f t="shared" ref="M1775:M1783" si="68">M1768-1</f>
        <v>2</v>
      </c>
      <c r="N1775">
        <v>33</v>
      </c>
    </row>
    <row r="1776" spans="12:14" x14ac:dyDescent="0.25">
      <c r="L1776" s="5">
        <v>41974</v>
      </c>
      <c r="M1776">
        <f t="shared" si="68"/>
        <v>2</v>
      </c>
      <c r="N1776">
        <v>33</v>
      </c>
    </row>
    <row r="1777" spans="12:14" x14ac:dyDescent="0.25">
      <c r="L1777" s="5">
        <v>41973</v>
      </c>
      <c r="M1777">
        <f t="shared" si="68"/>
        <v>1</v>
      </c>
      <c r="N1777">
        <v>33</v>
      </c>
    </row>
    <row r="1778" spans="12:14" x14ac:dyDescent="0.25">
      <c r="L1778" s="5">
        <v>41972</v>
      </c>
      <c r="M1778">
        <f t="shared" si="68"/>
        <v>1</v>
      </c>
      <c r="N1778">
        <v>33</v>
      </c>
    </row>
    <row r="1779" spans="12:14" x14ac:dyDescent="0.25">
      <c r="L1779" s="5">
        <v>41971</v>
      </c>
      <c r="M1779">
        <f t="shared" si="68"/>
        <v>1</v>
      </c>
      <c r="N1779">
        <v>33</v>
      </c>
    </row>
    <row r="1780" spans="12:14" x14ac:dyDescent="0.25">
      <c r="L1780" s="5">
        <v>41970</v>
      </c>
      <c r="M1780">
        <f t="shared" si="68"/>
        <v>1</v>
      </c>
      <c r="N1780">
        <v>33</v>
      </c>
    </row>
    <row r="1781" spans="12:14" x14ac:dyDescent="0.25">
      <c r="L1781" s="5">
        <v>41969</v>
      </c>
      <c r="M1781">
        <f t="shared" si="68"/>
        <v>1</v>
      </c>
      <c r="N1781">
        <v>33</v>
      </c>
    </row>
    <row r="1782" spans="12:14" x14ac:dyDescent="0.25">
      <c r="L1782" s="5">
        <v>41968</v>
      </c>
      <c r="M1782">
        <f t="shared" si="68"/>
        <v>1</v>
      </c>
      <c r="N1782">
        <v>33</v>
      </c>
    </row>
    <row r="1783" spans="12:14" x14ac:dyDescent="0.25">
      <c r="L1783" s="5">
        <v>41967</v>
      </c>
      <c r="M1783">
        <f t="shared" si="68"/>
        <v>1</v>
      </c>
      <c r="N1783">
        <v>33</v>
      </c>
    </row>
    <row r="1784" spans="12:14" x14ac:dyDescent="0.25">
      <c r="L1784" s="5">
        <v>41966</v>
      </c>
      <c r="M1784">
        <v>16</v>
      </c>
      <c r="N1784">
        <v>32</v>
      </c>
    </row>
    <row r="1785" spans="12:14" x14ac:dyDescent="0.25">
      <c r="L1785" s="5">
        <v>41965</v>
      </c>
      <c r="M1785">
        <v>16</v>
      </c>
      <c r="N1785">
        <v>32</v>
      </c>
    </row>
    <row r="1786" spans="12:14" x14ac:dyDescent="0.25">
      <c r="L1786" s="5">
        <v>41964</v>
      </c>
      <c r="M1786">
        <v>16</v>
      </c>
      <c r="N1786">
        <v>32</v>
      </c>
    </row>
    <row r="1787" spans="12:14" x14ac:dyDescent="0.25">
      <c r="L1787" s="5">
        <v>41963</v>
      </c>
      <c r="M1787">
        <v>16</v>
      </c>
      <c r="N1787">
        <v>32</v>
      </c>
    </row>
    <row r="1788" spans="12:14" x14ac:dyDescent="0.25">
      <c r="L1788" s="5">
        <v>41962</v>
      </c>
      <c r="M1788">
        <v>16</v>
      </c>
      <c r="N1788">
        <v>32</v>
      </c>
    </row>
    <row r="1789" spans="12:14" x14ac:dyDescent="0.25">
      <c r="L1789" s="5">
        <v>41961</v>
      </c>
      <c r="M1789">
        <v>16</v>
      </c>
      <c r="N1789">
        <v>32</v>
      </c>
    </row>
    <row r="1790" spans="12:14" x14ac:dyDescent="0.25">
      <c r="L1790" s="5">
        <v>41960</v>
      </c>
      <c r="M1790">
        <v>16</v>
      </c>
      <c r="N1790">
        <v>32</v>
      </c>
    </row>
    <row r="1791" spans="12:14" x14ac:dyDescent="0.25">
      <c r="L1791" s="5">
        <v>41959</v>
      </c>
      <c r="M1791">
        <f t="shared" ref="M1791:M1822" si="69">M1784-1</f>
        <v>15</v>
      </c>
      <c r="N1791">
        <v>32</v>
      </c>
    </row>
    <row r="1792" spans="12:14" x14ac:dyDescent="0.25">
      <c r="L1792" s="5">
        <v>41958</v>
      </c>
      <c r="M1792">
        <f t="shared" si="69"/>
        <v>15</v>
      </c>
      <c r="N1792">
        <v>32</v>
      </c>
    </row>
    <row r="1793" spans="12:14" x14ac:dyDescent="0.25">
      <c r="L1793" s="5">
        <v>41957</v>
      </c>
      <c r="M1793">
        <f t="shared" si="69"/>
        <v>15</v>
      </c>
      <c r="N1793">
        <v>32</v>
      </c>
    </row>
    <row r="1794" spans="12:14" x14ac:dyDescent="0.25">
      <c r="L1794" s="5">
        <v>41956</v>
      </c>
      <c r="M1794">
        <f t="shared" si="69"/>
        <v>15</v>
      </c>
      <c r="N1794">
        <v>32</v>
      </c>
    </row>
    <row r="1795" spans="12:14" x14ac:dyDescent="0.25">
      <c r="L1795" s="5">
        <v>41955</v>
      </c>
      <c r="M1795">
        <f t="shared" si="69"/>
        <v>15</v>
      </c>
      <c r="N1795">
        <v>32</v>
      </c>
    </row>
    <row r="1796" spans="12:14" x14ac:dyDescent="0.25">
      <c r="L1796" s="5">
        <v>41954</v>
      </c>
      <c r="M1796">
        <f t="shared" si="69"/>
        <v>15</v>
      </c>
      <c r="N1796">
        <v>32</v>
      </c>
    </row>
    <row r="1797" spans="12:14" x14ac:dyDescent="0.25">
      <c r="L1797" s="5">
        <v>41953</v>
      </c>
      <c r="M1797">
        <f t="shared" si="69"/>
        <v>15</v>
      </c>
      <c r="N1797">
        <v>32</v>
      </c>
    </row>
    <row r="1798" spans="12:14" x14ac:dyDescent="0.25">
      <c r="L1798" s="5">
        <v>41952</v>
      </c>
      <c r="M1798">
        <f t="shared" si="69"/>
        <v>14</v>
      </c>
      <c r="N1798">
        <v>32</v>
      </c>
    </row>
    <row r="1799" spans="12:14" x14ac:dyDescent="0.25">
      <c r="L1799" s="5">
        <v>41951</v>
      </c>
      <c r="M1799">
        <f t="shared" si="69"/>
        <v>14</v>
      </c>
      <c r="N1799">
        <v>32</v>
      </c>
    </row>
    <row r="1800" spans="12:14" x14ac:dyDescent="0.25">
      <c r="L1800" s="5">
        <v>41950</v>
      </c>
      <c r="M1800">
        <f t="shared" si="69"/>
        <v>14</v>
      </c>
      <c r="N1800">
        <v>32</v>
      </c>
    </row>
    <row r="1801" spans="12:14" x14ac:dyDescent="0.25">
      <c r="L1801" s="5">
        <v>41949</v>
      </c>
      <c r="M1801">
        <f t="shared" si="69"/>
        <v>14</v>
      </c>
      <c r="N1801">
        <v>32</v>
      </c>
    </row>
    <row r="1802" spans="12:14" x14ac:dyDescent="0.25">
      <c r="L1802" s="5">
        <v>41948</v>
      </c>
      <c r="M1802">
        <f t="shared" si="69"/>
        <v>14</v>
      </c>
      <c r="N1802">
        <v>32</v>
      </c>
    </row>
    <row r="1803" spans="12:14" x14ac:dyDescent="0.25">
      <c r="L1803" s="5">
        <v>41947</v>
      </c>
      <c r="M1803">
        <f t="shared" si="69"/>
        <v>14</v>
      </c>
      <c r="N1803">
        <v>32</v>
      </c>
    </row>
    <row r="1804" spans="12:14" x14ac:dyDescent="0.25">
      <c r="L1804" s="5">
        <v>41946</v>
      </c>
      <c r="M1804">
        <f t="shared" si="69"/>
        <v>14</v>
      </c>
      <c r="N1804">
        <v>32</v>
      </c>
    </row>
    <row r="1805" spans="12:14" x14ac:dyDescent="0.25">
      <c r="L1805" s="5">
        <v>41945</v>
      </c>
      <c r="M1805">
        <f t="shared" si="69"/>
        <v>13</v>
      </c>
      <c r="N1805">
        <v>32</v>
      </c>
    </row>
    <row r="1806" spans="12:14" x14ac:dyDescent="0.25">
      <c r="L1806" s="5">
        <v>41944</v>
      </c>
      <c r="M1806">
        <f t="shared" si="69"/>
        <v>13</v>
      </c>
      <c r="N1806">
        <v>32</v>
      </c>
    </row>
    <row r="1807" spans="12:14" x14ac:dyDescent="0.25">
      <c r="L1807" s="5">
        <v>41943</v>
      </c>
      <c r="M1807">
        <f t="shared" si="69"/>
        <v>13</v>
      </c>
      <c r="N1807">
        <v>32</v>
      </c>
    </row>
    <row r="1808" spans="12:14" x14ac:dyDescent="0.25">
      <c r="L1808" s="5">
        <v>41942</v>
      </c>
      <c r="M1808">
        <f t="shared" si="69"/>
        <v>13</v>
      </c>
      <c r="N1808">
        <v>32</v>
      </c>
    </row>
    <row r="1809" spans="12:14" x14ac:dyDescent="0.25">
      <c r="L1809" s="5">
        <v>41941</v>
      </c>
      <c r="M1809">
        <f t="shared" si="69"/>
        <v>13</v>
      </c>
      <c r="N1809">
        <v>32</v>
      </c>
    </row>
    <row r="1810" spans="12:14" x14ac:dyDescent="0.25">
      <c r="L1810" s="5">
        <v>41940</v>
      </c>
      <c r="M1810">
        <f t="shared" si="69"/>
        <v>13</v>
      </c>
      <c r="N1810">
        <v>32</v>
      </c>
    </row>
    <row r="1811" spans="12:14" x14ac:dyDescent="0.25">
      <c r="L1811" s="5">
        <v>41939</v>
      </c>
      <c r="M1811">
        <f t="shared" si="69"/>
        <v>13</v>
      </c>
      <c r="N1811">
        <v>32</v>
      </c>
    </row>
    <row r="1812" spans="12:14" x14ac:dyDescent="0.25">
      <c r="L1812" s="5">
        <v>41938</v>
      </c>
      <c r="M1812">
        <f t="shared" si="69"/>
        <v>12</v>
      </c>
      <c r="N1812">
        <v>32</v>
      </c>
    </row>
    <row r="1813" spans="12:14" x14ac:dyDescent="0.25">
      <c r="L1813" s="5">
        <v>41937</v>
      </c>
      <c r="M1813">
        <f t="shared" si="69"/>
        <v>12</v>
      </c>
      <c r="N1813">
        <v>32</v>
      </c>
    </row>
    <row r="1814" spans="12:14" x14ac:dyDescent="0.25">
      <c r="L1814" s="5">
        <v>41936</v>
      </c>
      <c r="M1814">
        <f t="shared" si="69"/>
        <v>12</v>
      </c>
      <c r="N1814">
        <v>32</v>
      </c>
    </row>
    <row r="1815" spans="12:14" x14ac:dyDescent="0.25">
      <c r="L1815" s="5">
        <v>41935</v>
      </c>
      <c r="M1815">
        <f t="shared" si="69"/>
        <v>12</v>
      </c>
      <c r="N1815">
        <v>32</v>
      </c>
    </row>
    <row r="1816" spans="12:14" x14ac:dyDescent="0.25">
      <c r="L1816" s="5">
        <v>41934</v>
      </c>
      <c r="M1816">
        <f t="shared" si="69"/>
        <v>12</v>
      </c>
      <c r="N1816">
        <v>32</v>
      </c>
    </row>
    <row r="1817" spans="12:14" x14ac:dyDescent="0.25">
      <c r="L1817" s="5">
        <v>41933</v>
      </c>
      <c r="M1817">
        <f t="shared" si="69"/>
        <v>12</v>
      </c>
      <c r="N1817">
        <v>32</v>
      </c>
    </row>
    <row r="1818" spans="12:14" x14ac:dyDescent="0.25">
      <c r="L1818" s="5">
        <v>41932</v>
      </c>
      <c r="M1818">
        <f t="shared" si="69"/>
        <v>12</v>
      </c>
      <c r="N1818">
        <v>32</v>
      </c>
    </row>
    <row r="1819" spans="12:14" x14ac:dyDescent="0.25">
      <c r="L1819" s="5">
        <v>41931</v>
      </c>
      <c r="M1819">
        <f t="shared" si="69"/>
        <v>11</v>
      </c>
      <c r="N1819">
        <v>32</v>
      </c>
    </row>
    <row r="1820" spans="12:14" x14ac:dyDescent="0.25">
      <c r="L1820" s="5">
        <v>41930</v>
      </c>
      <c r="M1820">
        <f t="shared" si="69"/>
        <v>11</v>
      </c>
      <c r="N1820">
        <v>32</v>
      </c>
    </row>
    <row r="1821" spans="12:14" x14ac:dyDescent="0.25">
      <c r="L1821" s="5">
        <v>41929</v>
      </c>
      <c r="M1821">
        <f t="shared" si="69"/>
        <v>11</v>
      </c>
      <c r="N1821">
        <v>32</v>
      </c>
    </row>
    <row r="1822" spans="12:14" x14ac:dyDescent="0.25">
      <c r="L1822" s="5">
        <v>41928</v>
      </c>
      <c r="M1822">
        <f t="shared" si="69"/>
        <v>11</v>
      </c>
      <c r="N1822">
        <v>32</v>
      </c>
    </row>
    <row r="1823" spans="12:14" x14ac:dyDescent="0.25">
      <c r="L1823" s="5">
        <v>41927</v>
      </c>
      <c r="M1823">
        <f t="shared" ref="M1823:M1854" si="70">M1816-1</f>
        <v>11</v>
      </c>
      <c r="N1823">
        <v>32</v>
      </c>
    </row>
    <row r="1824" spans="12:14" x14ac:dyDescent="0.25">
      <c r="L1824" s="5">
        <v>41926</v>
      </c>
      <c r="M1824">
        <f t="shared" si="70"/>
        <v>11</v>
      </c>
      <c r="N1824">
        <v>32</v>
      </c>
    </row>
    <row r="1825" spans="12:14" x14ac:dyDescent="0.25">
      <c r="L1825" s="5">
        <v>41925</v>
      </c>
      <c r="M1825">
        <f t="shared" si="70"/>
        <v>11</v>
      </c>
      <c r="N1825">
        <v>32</v>
      </c>
    </row>
    <row r="1826" spans="12:14" x14ac:dyDescent="0.25">
      <c r="L1826" s="5">
        <v>41924</v>
      </c>
      <c r="M1826">
        <f t="shared" si="70"/>
        <v>10</v>
      </c>
      <c r="N1826">
        <v>32</v>
      </c>
    </row>
    <row r="1827" spans="12:14" x14ac:dyDescent="0.25">
      <c r="L1827" s="5">
        <v>41923</v>
      </c>
      <c r="M1827">
        <f t="shared" si="70"/>
        <v>10</v>
      </c>
      <c r="N1827">
        <v>32</v>
      </c>
    </row>
    <row r="1828" spans="12:14" x14ac:dyDescent="0.25">
      <c r="L1828" s="5">
        <v>41922</v>
      </c>
      <c r="M1828">
        <f t="shared" si="70"/>
        <v>10</v>
      </c>
      <c r="N1828">
        <v>32</v>
      </c>
    </row>
    <row r="1829" spans="12:14" x14ac:dyDescent="0.25">
      <c r="L1829" s="5">
        <v>41921</v>
      </c>
      <c r="M1829">
        <f t="shared" si="70"/>
        <v>10</v>
      </c>
      <c r="N1829">
        <v>32</v>
      </c>
    </row>
    <row r="1830" spans="12:14" x14ac:dyDescent="0.25">
      <c r="L1830" s="5">
        <v>41920</v>
      </c>
      <c r="M1830">
        <f t="shared" si="70"/>
        <v>10</v>
      </c>
      <c r="N1830">
        <v>32</v>
      </c>
    </row>
    <row r="1831" spans="12:14" x14ac:dyDescent="0.25">
      <c r="L1831" s="5">
        <v>41919</v>
      </c>
      <c r="M1831">
        <f t="shared" si="70"/>
        <v>10</v>
      </c>
      <c r="N1831">
        <v>32</v>
      </c>
    </row>
    <row r="1832" spans="12:14" x14ac:dyDescent="0.25">
      <c r="L1832" s="5">
        <v>41918</v>
      </c>
      <c r="M1832">
        <f t="shared" si="70"/>
        <v>10</v>
      </c>
      <c r="N1832">
        <v>32</v>
      </c>
    </row>
    <row r="1833" spans="12:14" x14ac:dyDescent="0.25">
      <c r="L1833" s="5">
        <v>41917</v>
      </c>
      <c r="M1833">
        <f t="shared" si="70"/>
        <v>9</v>
      </c>
      <c r="N1833">
        <v>32</v>
      </c>
    </row>
    <row r="1834" spans="12:14" x14ac:dyDescent="0.25">
      <c r="L1834" s="5">
        <v>41916</v>
      </c>
      <c r="M1834">
        <f t="shared" si="70"/>
        <v>9</v>
      </c>
      <c r="N1834">
        <v>32</v>
      </c>
    </row>
    <row r="1835" spans="12:14" x14ac:dyDescent="0.25">
      <c r="L1835" s="5">
        <v>41915</v>
      </c>
      <c r="M1835">
        <f t="shared" si="70"/>
        <v>9</v>
      </c>
      <c r="N1835">
        <v>32</v>
      </c>
    </row>
    <row r="1836" spans="12:14" x14ac:dyDescent="0.25">
      <c r="L1836" s="5">
        <v>41914</v>
      </c>
      <c r="M1836">
        <f t="shared" si="70"/>
        <v>9</v>
      </c>
      <c r="N1836">
        <v>32</v>
      </c>
    </row>
    <row r="1837" spans="12:14" x14ac:dyDescent="0.25">
      <c r="L1837" s="5">
        <v>41913</v>
      </c>
      <c r="M1837">
        <f t="shared" si="70"/>
        <v>9</v>
      </c>
      <c r="N1837">
        <v>32</v>
      </c>
    </row>
    <row r="1838" spans="12:14" x14ac:dyDescent="0.25">
      <c r="L1838" s="5">
        <v>41912</v>
      </c>
      <c r="M1838">
        <f t="shared" si="70"/>
        <v>9</v>
      </c>
      <c r="N1838">
        <v>32</v>
      </c>
    </row>
    <row r="1839" spans="12:14" x14ac:dyDescent="0.25">
      <c r="L1839" s="5">
        <v>41911</v>
      </c>
      <c r="M1839">
        <f t="shared" si="70"/>
        <v>9</v>
      </c>
      <c r="N1839">
        <v>32</v>
      </c>
    </row>
    <row r="1840" spans="12:14" x14ac:dyDescent="0.25">
      <c r="L1840" s="5">
        <v>41910</v>
      </c>
      <c r="M1840">
        <f t="shared" si="70"/>
        <v>8</v>
      </c>
      <c r="N1840">
        <v>32</v>
      </c>
    </row>
    <row r="1841" spans="12:14" x14ac:dyDescent="0.25">
      <c r="L1841" s="5">
        <v>41909</v>
      </c>
      <c r="M1841">
        <f t="shared" si="70"/>
        <v>8</v>
      </c>
      <c r="N1841">
        <v>32</v>
      </c>
    </row>
    <row r="1842" spans="12:14" x14ac:dyDescent="0.25">
      <c r="L1842" s="5">
        <v>41908</v>
      </c>
      <c r="M1842">
        <f t="shared" si="70"/>
        <v>8</v>
      </c>
      <c r="N1842">
        <v>32</v>
      </c>
    </row>
    <row r="1843" spans="12:14" x14ac:dyDescent="0.25">
      <c r="L1843" s="5">
        <v>41907</v>
      </c>
      <c r="M1843">
        <f t="shared" si="70"/>
        <v>8</v>
      </c>
      <c r="N1843">
        <v>32</v>
      </c>
    </row>
    <row r="1844" spans="12:14" x14ac:dyDescent="0.25">
      <c r="L1844" s="5">
        <v>41906</v>
      </c>
      <c r="M1844">
        <f t="shared" si="70"/>
        <v>8</v>
      </c>
      <c r="N1844">
        <v>32</v>
      </c>
    </row>
    <row r="1845" spans="12:14" x14ac:dyDescent="0.25">
      <c r="L1845" s="5">
        <v>41905</v>
      </c>
      <c r="M1845">
        <f t="shared" si="70"/>
        <v>8</v>
      </c>
      <c r="N1845">
        <v>32</v>
      </c>
    </row>
    <row r="1846" spans="12:14" x14ac:dyDescent="0.25">
      <c r="L1846" s="5">
        <v>41904</v>
      </c>
      <c r="M1846">
        <f t="shared" si="70"/>
        <v>8</v>
      </c>
      <c r="N1846">
        <v>32</v>
      </c>
    </row>
    <row r="1847" spans="12:14" x14ac:dyDescent="0.25">
      <c r="L1847" s="5">
        <v>41903</v>
      </c>
      <c r="M1847">
        <f t="shared" si="70"/>
        <v>7</v>
      </c>
      <c r="N1847">
        <v>32</v>
      </c>
    </row>
    <row r="1848" spans="12:14" x14ac:dyDescent="0.25">
      <c r="L1848" s="5">
        <v>41902</v>
      </c>
      <c r="M1848">
        <f t="shared" si="70"/>
        <v>7</v>
      </c>
      <c r="N1848">
        <v>32</v>
      </c>
    </row>
    <row r="1849" spans="12:14" x14ac:dyDescent="0.25">
      <c r="L1849" s="5">
        <v>41901</v>
      </c>
      <c r="M1849">
        <f t="shared" si="70"/>
        <v>7</v>
      </c>
      <c r="N1849">
        <v>32</v>
      </c>
    </row>
    <row r="1850" spans="12:14" x14ac:dyDescent="0.25">
      <c r="L1850" s="5">
        <v>41900</v>
      </c>
      <c r="M1850">
        <f t="shared" si="70"/>
        <v>7</v>
      </c>
      <c r="N1850">
        <v>32</v>
      </c>
    </row>
    <row r="1851" spans="12:14" x14ac:dyDescent="0.25">
      <c r="L1851" s="5">
        <v>41899</v>
      </c>
      <c r="M1851">
        <f t="shared" si="70"/>
        <v>7</v>
      </c>
      <c r="N1851">
        <v>32</v>
      </c>
    </row>
    <row r="1852" spans="12:14" x14ac:dyDescent="0.25">
      <c r="L1852" s="5">
        <v>41898</v>
      </c>
      <c r="M1852">
        <f t="shared" si="70"/>
        <v>7</v>
      </c>
      <c r="N1852">
        <v>32</v>
      </c>
    </row>
    <row r="1853" spans="12:14" x14ac:dyDescent="0.25">
      <c r="L1853" s="5">
        <v>41897</v>
      </c>
      <c r="M1853">
        <f t="shared" si="70"/>
        <v>7</v>
      </c>
      <c r="N1853">
        <v>32</v>
      </c>
    </row>
    <row r="1854" spans="12:14" x14ac:dyDescent="0.25">
      <c r="L1854" s="5">
        <v>41896</v>
      </c>
      <c r="M1854">
        <f t="shared" si="70"/>
        <v>6</v>
      </c>
      <c r="N1854">
        <v>32</v>
      </c>
    </row>
    <row r="1855" spans="12:14" x14ac:dyDescent="0.25">
      <c r="L1855" s="5">
        <v>41895</v>
      </c>
      <c r="M1855">
        <f t="shared" ref="M1855:M1886" si="71">M1848-1</f>
        <v>6</v>
      </c>
      <c r="N1855">
        <v>32</v>
      </c>
    </row>
    <row r="1856" spans="12:14" x14ac:dyDescent="0.25">
      <c r="L1856" s="5">
        <v>41894</v>
      </c>
      <c r="M1856">
        <f t="shared" si="71"/>
        <v>6</v>
      </c>
      <c r="N1856">
        <v>32</v>
      </c>
    </row>
    <row r="1857" spans="12:14" x14ac:dyDescent="0.25">
      <c r="L1857" s="5">
        <v>41893</v>
      </c>
      <c r="M1857">
        <f t="shared" si="71"/>
        <v>6</v>
      </c>
      <c r="N1857">
        <v>32</v>
      </c>
    </row>
    <row r="1858" spans="12:14" x14ac:dyDescent="0.25">
      <c r="L1858" s="5">
        <v>41892</v>
      </c>
      <c r="M1858">
        <f t="shared" si="71"/>
        <v>6</v>
      </c>
      <c r="N1858">
        <v>32</v>
      </c>
    </row>
    <row r="1859" spans="12:14" x14ac:dyDescent="0.25">
      <c r="L1859" s="5">
        <v>41891</v>
      </c>
      <c r="M1859">
        <f t="shared" si="71"/>
        <v>6</v>
      </c>
      <c r="N1859">
        <v>32</v>
      </c>
    </row>
    <row r="1860" spans="12:14" x14ac:dyDescent="0.25">
      <c r="L1860" s="5">
        <v>41890</v>
      </c>
      <c r="M1860">
        <f t="shared" si="71"/>
        <v>6</v>
      </c>
      <c r="N1860">
        <v>32</v>
      </c>
    </row>
    <row r="1861" spans="12:14" x14ac:dyDescent="0.25">
      <c r="L1861" s="5">
        <v>41889</v>
      </c>
      <c r="M1861">
        <f t="shared" si="71"/>
        <v>5</v>
      </c>
      <c r="N1861">
        <v>32</v>
      </c>
    </row>
    <row r="1862" spans="12:14" x14ac:dyDescent="0.25">
      <c r="L1862" s="5">
        <v>41888</v>
      </c>
      <c r="M1862">
        <f t="shared" si="71"/>
        <v>5</v>
      </c>
      <c r="N1862">
        <v>32</v>
      </c>
    </row>
    <row r="1863" spans="12:14" x14ac:dyDescent="0.25">
      <c r="L1863" s="5">
        <v>41887</v>
      </c>
      <c r="M1863">
        <f t="shared" si="71"/>
        <v>5</v>
      </c>
      <c r="N1863">
        <v>32</v>
      </c>
    </row>
    <row r="1864" spans="12:14" x14ac:dyDescent="0.25">
      <c r="L1864" s="5">
        <v>41886</v>
      </c>
      <c r="M1864">
        <f t="shared" si="71"/>
        <v>5</v>
      </c>
      <c r="N1864">
        <v>32</v>
      </c>
    </row>
    <row r="1865" spans="12:14" x14ac:dyDescent="0.25">
      <c r="L1865" s="5">
        <v>41885</v>
      </c>
      <c r="M1865">
        <f t="shared" si="71"/>
        <v>5</v>
      </c>
      <c r="N1865">
        <v>32</v>
      </c>
    </row>
    <row r="1866" spans="12:14" x14ac:dyDescent="0.25">
      <c r="L1866" s="5">
        <v>41884</v>
      </c>
      <c r="M1866">
        <f t="shared" si="71"/>
        <v>5</v>
      </c>
      <c r="N1866">
        <v>32</v>
      </c>
    </row>
    <row r="1867" spans="12:14" x14ac:dyDescent="0.25">
      <c r="L1867" s="5">
        <v>41883</v>
      </c>
      <c r="M1867">
        <f t="shared" si="71"/>
        <v>5</v>
      </c>
      <c r="N1867">
        <v>32</v>
      </c>
    </row>
    <row r="1868" spans="12:14" x14ac:dyDescent="0.25">
      <c r="L1868" s="5">
        <v>41882</v>
      </c>
      <c r="M1868">
        <f t="shared" si="71"/>
        <v>4</v>
      </c>
      <c r="N1868">
        <v>32</v>
      </c>
    </row>
    <row r="1869" spans="12:14" x14ac:dyDescent="0.25">
      <c r="L1869" s="5">
        <v>41881</v>
      </c>
      <c r="M1869">
        <f t="shared" si="71"/>
        <v>4</v>
      </c>
      <c r="N1869">
        <v>32</v>
      </c>
    </row>
    <row r="1870" spans="12:14" x14ac:dyDescent="0.25">
      <c r="L1870" s="5">
        <v>41880</v>
      </c>
      <c r="M1870">
        <f t="shared" si="71"/>
        <v>4</v>
      </c>
      <c r="N1870">
        <v>32</v>
      </c>
    </row>
    <row r="1871" spans="12:14" x14ac:dyDescent="0.25">
      <c r="L1871" s="5">
        <v>41879</v>
      </c>
      <c r="M1871">
        <f t="shared" si="71"/>
        <v>4</v>
      </c>
      <c r="N1871">
        <v>32</v>
      </c>
    </row>
    <row r="1872" spans="12:14" x14ac:dyDescent="0.25">
      <c r="L1872" s="5">
        <v>41878</v>
      </c>
      <c r="M1872">
        <f t="shared" si="71"/>
        <v>4</v>
      </c>
      <c r="N1872">
        <v>32</v>
      </c>
    </row>
    <row r="1873" spans="12:14" x14ac:dyDescent="0.25">
      <c r="L1873" s="5">
        <v>41877</v>
      </c>
      <c r="M1873">
        <f t="shared" si="71"/>
        <v>4</v>
      </c>
      <c r="N1873">
        <v>32</v>
      </c>
    </row>
    <row r="1874" spans="12:14" x14ac:dyDescent="0.25">
      <c r="L1874" s="5">
        <v>41876</v>
      </c>
      <c r="M1874">
        <f t="shared" si="71"/>
        <v>4</v>
      </c>
      <c r="N1874">
        <v>32</v>
      </c>
    </row>
    <row r="1875" spans="12:14" x14ac:dyDescent="0.25">
      <c r="L1875" s="5">
        <v>41875</v>
      </c>
      <c r="M1875">
        <f t="shared" si="71"/>
        <v>3</v>
      </c>
      <c r="N1875">
        <v>32</v>
      </c>
    </row>
    <row r="1876" spans="12:14" x14ac:dyDescent="0.25">
      <c r="L1876" s="5">
        <v>41874</v>
      </c>
      <c r="M1876">
        <f t="shared" si="71"/>
        <v>3</v>
      </c>
      <c r="N1876">
        <v>32</v>
      </c>
    </row>
    <row r="1877" spans="12:14" x14ac:dyDescent="0.25">
      <c r="L1877" s="5">
        <v>41873</v>
      </c>
      <c r="M1877">
        <f t="shared" si="71"/>
        <v>3</v>
      </c>
      <c r="N1877">
        <v>32</v>
      </c>
    </row>
    <row r="1878" spans="12:14" x14ac:dyDescent="0.25">
      <c r="L1878" s="5">
        <v>41872</v>
      </c>
      <c r="M1878">
        <f t="shared" si="71"/>
        <v>3</v>
      </c>
      <c r="N1878">
        <v>32</v>
      </c>
    </row>
    <row r="1879" spans="12:14" x14ac:dyDescent="0.25">
      <c r="L1879" s="5">
        <v>41871</v>
      </c>
      <c r="M1879">
        <f t="shared" si="71"/>
        <v>3</v>
      </c>
      <c r="N1879">
        <v>32</v>
      </c>
    </row>
    <row r="1880" spans="12:14" x14ac:dyDescent="0.25">
      <c r="L1880" s="5">
        <v>41870</v>
      </c>
      <c r="M1880">
        <f t="shared" si="71"/>
        <v>3</v>
      </c>
      <c r="N1880">
        <v>32</v>
      </c>
    </row>
    <row r="1881" spans="12:14" x14ac:dyDescent="0.25">
      <c r="L1881" s="5">
        <v>41869</v>
      </c>
      <c r="M1881">
        <f t="shared" si="71"/>
        <v>3</v>
      </c>
      <c r="N1881">
        <v>32</v>
      </c>
    </row>
    <row r="1882" spans="12:14" x14ac:dyDescent="0.25">
      <c r="L1882" s="5">
        <v>41868</v>
      </c>
      <c r="M1882">
        <f t="shared" si="71"/>
        <v>2</v>
      </c>
      <c r="N1882">
        <v>32</v>
      </c>
    </row>
    <row r="1883" spans="12:14" x14ac:dyDescent="0.25">
      <c r="L1883" s="5">
        <v>41867</v>
      </c>
      <c r="M1883">
        <f t="shared" si="71"/>
        <v>2</v>
      </c>
      <c r="N1883">
        <v>32</v>
      </c>
    </row>
    <row r="1884" spans="12:14" x14ac:dyDescent="0.25">
      <c r="L1884" s="5">
        <v>41866</v>
      </c>
      <c r="M1884">
        <f t="shared" si="71"/>
        <v>2</v>
      </c>
      <c r="N1884">
        <v>32</v>
      </c>
    </row>
    <row r="1885" spans="12:14" x14ac:dyDescent="0.25">
      <c r="L1885" s="5">
        <v>41865</v>
      </c>
      <c r="M1885">
        <f t="shared" si="71"/>
        <v>2</v>
      </c>
      <c r="N1885">
        <v>32</v>
      </c>
    </row>
    <row r="1886" spans="12:14" x14ac:dyDescent="0.25">
      <c r="L1886" s="5">
        <v>41864</v>
      </c>
      <c r="M1886">
        <f t="shared" si="71"/>
        <v>2</v>
      </c>
      <c r="N1886">
        <v>32</v>
      </c>
    </row>
    <row r="1887" spans="12:14" x14ac:dyDescent="0.25">
      <c r="L1887" s="5">
        <v>41863</v>
      </c>
      <c r="M1887">
        <f t="shared" ref="M1887:M1895" si="72">M1880-1</f>
        <v>2</v>
      </c>
      <c r="N1887">
        <v>32</v>
      </c>
    </row>
    <row r="1888" spans="12:14" x14ac:dyDescent="0.25">
      <c r="L1888" s="5">
        <v>41862</v>
      </c>
      <c r="M1888">
        <f t="shared" si="72"/>
        <v>2</v>
      </c>
      <c r="N1888">
        <v>32</v>
      </c>
    </row>
    <row r="1889" spans="12:14" x14ac:dyDescent="0.25">
      <c r="L1889" s="5">
        <v>41861</v>
      </c>
      <c r="M1889">
        <f t="shared" si="72"/>
        <v>1</v>
      </c>
      <c r="N1889">
        <v>32</v>
      </c>
    </row>
    <row r="1890" spans="12:14" x14ac:dyDescent="0.25">
      <c r="L1890" s="5">
        <v>41860</v>
      </c>
      <c r="M1890">
        <f t="shared" si="72"/>
        <v>1</v>
      </c>
      <c r="N1890">
        <v>32</v>
      </c>
    </row>
    <row r="1891" spans="12:14" x14ac:dyDescent="0.25">
      <c r="L1891" s="5">
        <v>41859</v>
      </c>
      <c r="M1891">
        <f t="shared" si="72"/>
        <v>1</v>
      </c>
      <c r="N1891">
        <v>32</v>
      </c>
    </row>
    <row r="1892" spans="12:14" x14ac:dyDescent="0.25">
      <c r="L1892" s="5">
        <v>41858</v>
      </c>
      <c r="M1892">
        <f t="shared" si="72"/>
        <v>1</v>
      </c>
      <c r="N1892">
        <v>32</v>
      </c>
    </row>
    <row r="1893" spans="12:14" x14ac:dyDescent="0.25">
      <c r="L1893" s="5">
        <v>41857</v>
      </c>
      <c r="M1893">
        <f t="shared" si="72"/>
        <v>1</v>
      </c>
      <c r="N1893">
        <v>32</v>
      </c>
    </row>
    <row r="1894" spans="12:14" x14ac:dyDescent="0.25">
      <c r="L1894" s="5">
        <v>41856</v>
      </c>
      <c r="M1894">
        <f t="shared" si="72"/>
        <v>1</v>
      </c>
      <c r="N1894">
        <v>32</v>
      </c>
    </row>
    <row r="1895" spans="12:14" x14ac:dyDescent="0.25">
      <c r="L1895" s="5">
        <v>41855</v>
      </c>
      <c r="M1895">
        <f t="shared" si="72"/>
        <v>1</v>
      </c>
      <c r="N1895">
        <v>32</v>
      </c>
    </row>
    <row r="1896" spans="12:14" x14ac:dyDescent="0.25">
      <c r="L1896" s="5">
        <v>41854</v>
      </c>
      <c r="M1896">
        <v>16</v>
      </c>
      <c r="N1896">
        <v>31</v>
      </c>
    </row>
    <row r="1897" spans="12:14" x14ac:dyDescent="0.25">
      <c r="L1897" s="5">
        <v>41853</v>
      </c>
      <c r="M1897">
        <v>16</v>
      </c>
      <c r="N1897">
        <v>31</v>
      </c>
    </row>
    <row r="1898" spans="12:14" x14ac:dyDescent="0.25">
      <c r="L1898" s="5">
        <v>41852</v>
      </c>
      <c r="M1898">
        <v>16</v>
      </c>
      <c r="N1898">
        <v>31</v>
      </c>
    </row>
    <row r="1899" spans="12:14" x14ac:dyDescent="0.25">
      <c r="L1899" s="5">
        <v>41851</v>
      </c>
      <c r="M1899">
        <v>16</v>
      </c>
      <c r="N1899">
        <v>31</v>
      </c>
    </row>
    <row r="1900" spans="12:14" x14ac:dyDescent="0.25">
      <c r="L1900" s="5">
        <v>41850</v>
      </c>
      <c r="M1900">
        <v>16</v>
      </c>
      <c r="N1900">
        <v>31</v>
      </c>
    </row>
    <row r="1901" spans="12:14" x14ac:dyDescent="0.25">
      <c r="L1901" s="5">
        <v>41849</v>
      </c>
      <c r="M1901">
        <v>16</v>
      </c>
      <c r="N1901">
        <v>31</v>
      </c>
    </row>
    <row r="1902" spans="12:14" x14ac:dyDescent="0.25">
      <c r="L1902" s="5">
        <v>41848</v>
      </c>
      <c r="M1902">
        <v>16</v>
      </c>
      <c r="N1902">
        <v>31</v>
      </c>
    </row>
    <row r="1903" spans="12:14" x14ac:dyDescent="0.25">
      <c r="L1903" s="5">
        <v>41847</v>
      </c>
      <c r="M1903">
        <f t="shared" ref="M1903:M1934" si="73">M1896-1</f>
        <v>15</v>
      </c>
      <c r="N1903">
        <v>31</v>
      </c>
    </row>
    <row r="1904" spans="12:14" x14ac:dyDescent="0.25">
      <c r="L1904" s="5">
        <v>41846</v>
      </c>
      <c r="M1904">
        <f t="shared" si="73"/>
        <v>15</v>
      </c>
      <c r="N1904">
        <v>31</v>
      </c>
    </row>
    <row r="1905" spans="12:14" x14ac:dyDescent="0.25">
      <c r="L1905" s="5">
        <v>41845</v>
      </c>
      <c r="M1905">
        <f t="shared" si="73"/>
        <v>15</v>
      </c>
      <c r="N1905">
        <v>31</v>
      </c>
    </row>
    <row r="1906" spans="12:14" x14ac:dyDescent="0.25">
      <c r="L1906" s="5">
        <v>41844</v>
      </c>
      <c r="M1906">
        <f t="shared" si="73"/>
        <v>15</v>
      </c>
      <c r="N1906">
        <v>31</v>
      </c>
    </row>
    <row r="1907" spans="12:14" x14ac:dyDescent="0.25">
      <c r="L1907" s="5">
        <v>41843</v>
      </c>
      <c r="M1907">
        <f t="shared" si="73"/>
        <v>15</v>
      </c>
      <c r="N1907">
        <v>31</v>
      </c>
    </row>
    <row r="1908" spans="12:14" x14ac:dyDescent="0.25">
      <c r="L1908" s="5">
        <v>41842</v>
      </c>
      <c r="M1908">
        <f t="shared" si="73"/>
        <v>15</v>
      </c>
      <c r="N1908">
        <v>31</v>
      </c>
    </row>
    <row r="1909" spans="12:14" x14ac:dyDescent="0.25">
      <c r="L1909" s="5">
        <v>41841</v>
      </c>
      <c r="M1909">
        <f t="shared" si="73"/>
        <v>15</v>
      </c>
      <c r="N1909">
        <v>31</v>
      </c>
    </row>
    <row r="1910" spans="12:14" x14ac:dyDescent="0.25">
      <c r="L1910" s="5">
        <v>41840</v>
      </c>
      <c r="M1910">
        <f t="shared" si="73"/>
        <v>14</v>
      </c>
      <c r="N1910">
        <v>31</v>
      </c>
    </row>
    <row r="1911" spans="12:14" x14ac:dyDescent="0.25">
      <c r="L1911" s="5">
        <v>41839</v>
      </c>
      <c r="M1911">
        <f t="shared" si="73"/>
        <v>14</v>
      </c>
      <c r="N1911">
        <v>31</v>
      </c>
    </row>
    <row r="1912" spans="12:14" x14ac:dyDescent="0.25">
      <c r="L1912" s="5">
        <v>41838</v>
      </c>
      <c r="M1912">
        <f t="shared" si="73"/>
        <v>14</v>
      </c>
      <c r="N1912">
        <v>31</v>
      </c>
    </row>
    <row r="1913" spans="12:14" x14ac:dyDescent="0.25">
      <c r="L1913" s="5">
        <v>41837</v>
      </c>
      <c r="M1913">
        <f t="shared" si="73"/>
        <v>14</v>
      </c>
      <c r="N1913">
        <v>31</v>
      </c>
    </row>
    <row r="1914" spans="12:14" x14ac:dyDescent="0.25">
      <c r="L1914" s="5">
        <v>41836</v>
      </c>
      <c r="M1914">
        <f t="shared" si="73"/>
        <v>14</v>
      </c>
      <c r="N1914">
        <v>31</v>
      </c>
    </row>
    <row r="1915" spans="12:14" x14ac:dyDescent="0.25">
      <c r="L1915" s="5">
        <v>41835</v>
      </c>
      <c r="M1915">
        <f t="shared" si="73"/>
        <v>14</v>
      </c>
      <c r="N1915">
        <v>31</v>
      </c>
    </row>
    <row r="1916" spans="12:14" x14ac:dyDescent="0.25">
      <c r="L1916" s="5">
        <v>41834</v>
      </c>
      <c r="M1916">
        <f t="shared" si="73"/>
        <v>14</v>
      </c>
      <c r="N1916">
        <v>31</v>
      </c>
    </row>
    <row r="1917" spans="12:14" x14ac:dyDescent="0.25">
      <c r="L1917" s="5">
        <v>41833</v>
      </c>
      <c r="M1917">
        <f t="shared" si="73"/>
        <v>13</v>
      </c>
      <c r="N1917">
        <v>31</v>
      </c>
    </row>
    <row r="1918" spans="12:14" x14ac:dyDescent="0.25">
      <c r="L1918" s="5">
        <v>41832</v>
      </c>
      <c r="M1918">
        <f t="shared" si="73"/>
        <v>13</v>
      </c>
      <c r="N1918">
        <v>31</v>
      </c>
    </row>
    <row r="1919" spans="12:14" x14ac:dyDescent="0.25">
      <c r="L1919" s="5">
        <v>41831</v>
      </c>
      <c r="M1919">
        <f t="shared" si="73"/>
        <v>13</v>
      </c>
      <c r="N1919">
        <v>31</v>
      </c>
    </row>
    <row r="1920" spans="12:14" x14ac:dyDescent="0.25">
      <c r="L1920" s="5">
        <v>41830</v>
      </c>
      <c r="M1920">
        <f t="shared" si="73"/>
        <v>13</v>
      </c>
      <c r="N1920">
        <v>31</v>
      </c>
    </row>
    <row r="1921" spans="12:14" x14ac:dyDescent="0.25">
      <c r="L1921" s="5">
        <v>41829</v>
      </c>
      <c r="M1921">
        <f t="shared" si="73"/>
        <v>13</v>
      </c>
      <c r="N1921">
        <v>31</v>
      </c>
    </row>
    <row r="1922" spans="12:14" x14ac:dyDescent="0.25">
      <c r="L1922" s="5">
        <v>41828</v>
      </c>
      <c r="M1922">
        <f t="shared" si="73"/>
        <v>13</v>
      </c>
      <c r="N1922">
        <v>31</v>
      </c>
    </row>
    <row r="1923" spans="12:14" x14ac:dyDescent="0.25">
      <c r="L1923" s="5">
        <v>41827</v>
      </c>
      <c r="M1923">
        <f t="shared" si="73"/>
        <v>13</v>
      </c>
      <c r="N1923">
        <v>31</v>
      </c>
    </row>
    <row r="1924" spans="12:14" x14ac:dyDescent="0.25">
      <c r="L1924" s="5">
        <v>41826</v>
      </c>
      <c r="M1924">
        <f t="shared" si="73"/>
        <v>12</v>
      </c>
      <c r="N1924">
        <v>31</v>
      </c>
    </row>
    <row r="1925" spans="12:14" x14ac:dyDescent="0.25">
      <c r="L1925" s="5">
        <v>41825</v>
      </c>
      <c r="M1925">
        <f t="shared" si="73"/>
        <v>12</v>
      </c>
      <c r="N1925">
        <v>31</v>
      </c>
    </row>
    <row r="1926" spans="12:14" x14ac:dyDescent="0.25">
      <c r="L1926" s="5">
        <v>41824</v>
      </c>
      <c r="M1926">
        <f t="shared" si="73"/>
        <v>12</v>
      </c>
      <c r="N1926">
        <v>31</v>
      </c>
    </row>
    <row r="1927" spans="12:14" x14ac:dyDescent="0.25">
      <c r="L1927" s="5">
        <v>41823</v>
      </c>
      <c r="M1927">
        <f t="shared" si="73"/>
        <v>12</v>
      </c>
      <c r="N1927">
        <v>31</v>
      </c>
    </row>
    <row r="1928" spans="12:14" x14ac:dyDescent="0.25">
      <c r="L1928" s="5">
        <v>41822</v>
      </c>
      <c r="M1928">
        <f t="shared" si="73"/>
        <v>12</v>
      </c>
      <c r="N1928">
        <v>31</v>
      </c>
    </row>
    <row r="1929" spans="12:14" x14ac:dyDescent="0.25">
      <c r="L1929" s="5">
        <v>41821</v>
      </c>
      <c r="M1929">
        <f t="shared" si="73"/>
        <v>12</v>
      </c>
      <c r="N1929">
        <v>31</v>
      </c>
    </row>
    <row r="1930" spans="12:14" x14ac:dyDescent="0.25">
      <c r="L1930" s="5">
        <v>41820</v>
      </c>
      <c r="M1930">
        <f t="shared" si="73"/>
        <v>12</v>
      </c>
      <c r="N1930">
        <v>31</v>
      </c>
    </row>
    <row r="1931" spans="12:14" x14ac:dyDescent="0.25">
      <c r="L1931" s="5">
        <v>41819</v>
      </c>
      <c r="M1931">
        <f t="shared" si="73"/>
        <v>11</v>
      </c>
      <c r="N1931">
        <v>31</v>
      </c>
    </row>
    <row r="1932" spans="12:14" x14ac:dyDescent="0.25">
      <c r="L1932" s="5">
        <v>41818</v>
      </c>
      <c r="M1932">
        <f t="shared" si="73"/>
        <v>11</v>
      </c>
      <c r="N1932">
        <v>31</v>
      </c>
    </row>
    <row r="1933" spans="12:14" x14ac:dyDescent="0.25">
      <c r="L1933" s="5">
        <v>41817</v>
      </c>
      <c r="M1933">
        <f t="shared" si="73"/>
        <v>11</v>
      </c>
      <c r="N1933">
        <v>31</v>
      </c>
    </row>
    <row r="1934" spans="12:14" x14ac:dyDescent="0.25">
      <c r="L1934" s="5">
        <v>41816</v>
      </c>
      <c r="M1934">
        <f t="shared" si="73"/>
        <v>11</v>
      </c>
      <c r="N1934">
        <v>31</v>
      </c>
    </row>
    <row r="1935" spans="12:14" x14ac:dyDescent="0.25">
      <c r="L1935" s="5">
        <v>41815</v>
      </c>
      <c r="M1935">
        <f t="shared" ref="M1935:M1966" si="74">M1928-1</f>
        <v>11</v>
      </c>
      <c r="N1935">
        <v>31</v>
      </c>
    </row>
    <row r="1936" spans="12:14" x14ac:dyDescent="0.25">
      <c r="L1936" s="5">
        <v>41814</v>
      </c>
      <c r="M1936">
        <f t="shared" si="74"/>
        <v>11</v>
      </c>
      <c r="N1936">
        <v>31</v>
      </c>
    </row>
    <row r="1937" spans="12:14" x14ac:dyDescent="0.25">
      <c r="L1937" s="5">
        <v>41813</v>
      </c>
      <c r="M1937">
        <f t="shared" si="74"/>
        <v>11</v>
      </c>
      <c r="N1937">
        <v>31</v>
      </c>
    </row>
    <row r="1938" spans="12:14" x14ac:dyDescent="0.25">
      <c r="L1938" s="5">
        <v>41812</v>
      </c>
      <c r="M1938">
        <f t="shared" si="74"/>
        <v>10</v>
      </c>
      <c r="N1938">
        <v>31</v>
      </c>
    </row>
    <row r="1939" spans="12:14" x14ac:dyDescent="0.25">
      <c r="L1939" s="5">
        <v>41811</v>
      </c>
      <c r="M1939">
        <f t="shared" si="74"/>
        <v>10</v>
      </c>
      <c r="N1939">
        <v>31</v>
      </c>
    </row>
    <row r="1940" spans="12:14" x14ac:dyDescent="0.25">
      <c r="L1940" s="5">
        <v>41810</v>
      </c>
      <c r="M1940">
        <f t="shared" si="74"/>
        <v>10</v>
      </c>
      <c r="N1940">
        <v>31</v>
      </c>
    </row>
    <row r="1941" spans="12:14" x14ac:dyDescent="0.25">
      <c r="L1941" s="5">
        <v>41809</v>
      </c>
      <c r="M1941">
        <f t="shared" si="74"/>
        <v>10</v>
      </c>
      <c r="N1941">
        <v>31</v>
      </c>
    </row>
    <row r="1942" spans="12:14" x14ac:dyDescent="0.25">
      <c r="L1942" s="5">
        <v>41808</v>
      </c>
      <c r="M1942">
        <f t="shared" si="74"/>
        <v>10</v>
      </c>
      <c r="N1942">
        <v>31</v>
      </c>
    </row>
    <row r="1943" spans="12:14" x14ac:dyDescent="0.25">
      <c r="L1943" s="5">
        <v>41807</v>
      </c>
      <c r="M1943">
        <f t="shared" si="74"/>
        <v>10</v>
      </c>
      <c r="N1943">
        <v>31</v>
      </c>
    </row>
    <row r="1944" spans="12:14" x14ac:dyDescent="0.25">
      <c r="L1944" s="5">
        <v>41806</v>
      </c>
      <c r="M1944">
        <f t="shared" si="74"/>
        <v>10</v>
      </c>
      <c r="N1944">
        <v>31</v>
      </c>
    </row>
    <row r="1945" spans="12:14" x14ac:dyDescent="0.25">
      <c r="L1945" s="5">
        <v>41805</v>
      </c>
      <c r="M1945">
        <f t="shared" si="74"/>
        <v>9</v>
      </c>
      <c r="N1945">
        <v>31</v>
      </c>
    </row>
    <row r="1946" spans="12:14" x14ac:dyDescent="0.25">
      <c r="L1946" s="5">
        <v>41804</v>
      </c>
      <c r="M1946">
        <f t="shared" si="74"/>
        <v>9</v>
      </c>
      <c r="N1946">
        <v>31</v>
      </c>
    </row>
    <row r="1947" spans="12:14" x14ac:dyDescent="0.25">
      <c r="L1947" s="5">
        <v>41803</v>
      </c>
      <c r="M1947">
        <f t="shared" si="74"/>
        <v>9</v>
      </c>
      <c r="N1947">
        <v>31</v>
      </c>
    </row>
    <row r="1948" spans="12:14" x14ac:dyDescent="0.25">
      <c r="L1948" s="5">
        <v>41802</v>
      </c>
      <c r="M1948">
        <f t="shared" si="74"/>
        <v>9</v>
      </c>
      <c r="N1948">
        <v>31</v>
      </c>
    </row>
    <row r="1949" spans="12:14" x14ac:dyDescent="0.25">
      <c r="L1949" s="5">
        <v>41801</v>
      </c>
      <c r="M1949">
        <f t="shared" si="74"/>
        <v>9</v>
      </c>
      <c r="N1949">
        <v>31</v>
      </c>
    </row>
    <row r="1950" spans="12:14" x14ac:dyDescent="0.25">
      <c r="L1950" s="5">
        <v>41800</v>
      </c>
      <c r="M1950">
        <f t="shared" si="74"/>
        <v>9</v>
      </c>
      <c r="N1950">
        <v>31</v>
      </c>
    </row>
    <row r="1951" spans="12:14" x14ac:dyDescent="0.25">
      <c r="L1951" s="5">
        <v>41799</v>
      </c>
      <c r="M1951">
        <f t="shared" si="74"/>
        <v>9</v>
      </c>
      <c r="N1951">
        <v>31</v>
      </c>
    </row>
    <row r="1952" spans="12:14" x14ac:dyDescent="0.25">
      <c r="L1952" s="5">
        <v>41798</v>
      </c>
      <c r="M1952">
        <f t="shared" si="74"/>
        <v>8</v>
      </c>
      <c r="N1952">
        <v>31</v>
      </c>
    </row>
    <row r="1953" spans="12:14" x14ac:dyDescent="0.25">
      <c r="L1953" s="5">
        <v>41797</v>
      </c>
      <c r="M1953">
        <f t="shared" si="74"/>
        <v>8</v>
      </c>
      <c r="N1953">
        <v>31</v>
      </c>
    </row>
    <row r="1954" spans="12:14" x14ac:dyDescent="0.25">
      <c r="L1954" s="5">
        <v>41796</v>
      </c>
      <c r="M1954">
        <f t="shared" si="74"/>
        <v>8</v>
      </c>
      <c r="N1954">
        <v>31</v>
      </c>
    </row>
    <row r="1955" spans="12:14" x14ac:dyDescent="0.25">
      <c r="L1955" s="5">
        <v>41795</v>
      </c>
      <c r="M1955">
        <f t="shared" si="74"/>
        <v>8</v>
      </c>
      <c r="N1955">
        <v>31</v>
      </c>
    </row>
    <row r="1956" spans="12:14" x14ac:dyDescent="0.25">
      <c r="L1956" s="5">
        <v>41794</v>
      </c>
      <c r="M1956">
        <f t="shared" si="74"/>
        <v>8</v>
      </c>
      <c r="N1956">
        <v>31</v>
      </c>
    </row>
    <row r="1957" spans="12:14" x14ac:dyDescent="0.25">
      <c r="L1957" s="5">
        <v>41793</v>
      </c>
      <c r="M1957">
        <f t="shared" si="74"/>
        <v>8</v>
      </c>
      <c r="N1957">
        <v>31</v>
      </c>
    </row>
    <row r="1958" spans="12:14" x14ac:dyDescent="0.25">
      <c r="L1958" s="5">
        <v>41792</v>
      </c>
      <c r="M1958">
        <f t="shared" si="74"/>
        <v>8</v>
      </c>
      <c r="N1958">
        <v>31</v>
      </c>
    </row>
    <row r="1959" spans="12:14" x14ac:dyDescent="0.25">
      <c r="L1959" s="5">
        <v>41791</v>
      </c>
      <c r="M1959">
        <f t="shared" si="74"/>
        <v>7</v>
      </c>
      <c r="N1959">
        <v>31</v>
      </c>
    </row>
    <row r="1960" spans="12:14" x14ac:dyDescent="0.25">
      <c r="L1960" s="5">
        <v>41790</v>
      </c>
      <c r="M1960">
        <f t="shared" si="74"/>
        <v>7</v>
      </c>
      <c r="N1960">
        <v>31</v>
      </c>
    </row>
    <row r="1961" spans="12:14" x14ac:dyDescent="0.25">
      <c r="L1961" s="5">
        <v>41789</v>
      </c>
      <c r="M1961">
        <f t="shared" si="74"/>
        <v>7</v>
      </c>
      <c r="N1961">
        <v>31</v>
      </c>
    </row>
    <row r="1962" spans="12:14" x14ac:dyDescent="0.25">
      <c r="L1962" s="5">
        <v>41788</v>
      </c>
      <c r="M1962">
        <f t="shared" si="74"/>
        <v>7</v>
      </c>
      <c r="N1962">
        <v>31</v>
      </c>
    </row>
    <row r="1963" spans="12:14" x14ac:dyDescent="0.25">
      <c r="L1963" s="5">
        <v>41787</v>
      </c>
      <c r="M1963">
        <f t="shared" si="74"/>
        <v>7</v>
      </c>
      <c r="N1963">
        <v>31</v>
      </c>
    </row>
    <row r="1964" spans="12:14" x14ac:dyDescent="0.25">
      <c r="L1964" s="5">
        <v>41786</v>
      </c>
      <c r="M1964">
        <f t="shared" si="74"/>
        <v>7</v>
      </c>
      <c r="N1964">
        <v>31</v>
      </c>
    </row>
    <row r="1965" spans="12:14" x14ac:dyDescent="0.25">
      <c r="L1965" s="5">
        <v>41785</v>
      </c>
      <c r="M1965">
        <f t="shared" si="74"/>
        <v>7</v>
      </c>
      <c r="N1965">
        <v>31</v>
      </c>
    </row>
    <row r="1966" spans="12:14" x14ac:dyDescent="0.25">
      <c r="L1966" s="5">
        <v>41784</v>
      </c>
      <c r="M1966">
        <f t="shared" si="74"/>
        <v>6</v>
      </c>
      <c r="N1966">
        <v>31</v>
      </c>
    </row>
    <row r="1967" spans="12:14" x14ac:dyDescent="0.25">
      <c r="L1967" s="5">
        <v>41783</v>
      </c>
      <c r="M1967">
        <f t="shared" ref="M1967:M1998" si="75">M1960-1</f>
        <v>6</v>
      </c>
      <c r="N1967">
        <v>31</v>
      </c>
    </row>
    <row r="1968" spans="12:14" x14ac:dyDescent="0.25">
      <c r="L1968" s="5">
        <v>41782</v>
      </c>
      <c r="M1968">
        <f t="shared" si="75"/>
        <v>6</v>
      </c>
      <c r="N1968">
        <v>31</v>
      </c>
    </row>
    <row r="1969" spans="12:14" x14ac:dyDescent="0.25">
      <c r="L1969" s="5">
        <v>41781</v>
      </c>
      <c r="M1969">
        <f t="shared" si="75"/>
        <v>6</v>
      </c>
      <c r="N1969">
        <v>31</v>
      </c>
    </row>
    <row r="1970" spans="12:14" x14ac:dyDescent="0.25">
      <c r="L1970" s="5">
        <v>41780</v>
      </c>
      <c r="M1970">
        <f t="shared" si="75"/>
        <v>6</v>
      </c>
      <c r="N1970">
        <v>31</v>
      </c>
    </row>
    <row r="1971" spans="12:14" x14ac:dyDescent="0.25">
      <c r="L1971" s="5">
        <v>41779</v>
      </c>
      <c r="M1971">
        <f t="shared" si="75"/>
        <v>6</v>
      </c>
      <c r="N1971">
        <v>31</v>
      </c>
    </row>
    <row r="1972" spans="12:14" x14ac:dyDescent="0.25">
      <c r="L1972" s="5">
        <v>41778</v>
      </c>
      <c r="M1972">
        <f t="shared" si="75"/>
        <v>6</v>
      </c>
      <c r="N1972">
        <v>31</v>
      </c>
    </row>
    <row r="1973" spans="12:14" x14ac:dyDescent="0.25">
      <c r="L1973" s="5">
        <v>41777</v>
      </c>
      <c r="M1973">
        <f t="shared" si="75"/>
        <v>5</v>
      </c>
      <c r="N1973">
        <v>31</v>
      </c>
    </row>
    <row r="1974" spans="12:14" x14ac:dyDescent="0.25">
      <c r="L1974" s="5">
        <v>41776</v>
      </c>
      <c r="M1974">
        <f t="shared" si="75"/>
        <v>5</v>
      </c>
      <c r="N1974">
        <v>31</v>
      </c>
    </row>
    <row r="1975" spans="12:14" x14ac:dyDescent="0.25">
      <c r="L1975" s="5">
        <v>41775</v>
      </c>
      <c r="M1975">
        <f t="shared" si="75"/>
        <v>5</v>
      </c>
      <c r="N1975">
        <v>31</v>
      </c>
    </row>
    <row r="1976" spans="12:14" x14ac:dyDescent="0.25">
      <c r="L1976" s="5">
        <v>41774</v>
      </c>
      <c r="M1976">
        <f t="shared" si="75"/>
        <v>5</v>
      </c>
      <c r="N1976">
        <v>31</v>
      </c>
    </row>
    <row r="1977" spans="12:14" x14ac:dyDescent="0.25">
      <c r="L1977" s="5">
        <v>41773</v>
      </c>
      <c r="M1977">
        <f t="shared" si="75"/>
        <v>5</v>
      </c>
      <c r="N1977">
        <v>31</v>
      </c>
    </row>
    <row r="1978" spans="12:14" x14ac:dyDescent="0.25">
      <c r="L1978" s="5">
        <v>41772</v>
      </c>
      <c r="M1978">
        <f t="shared" si="75"/>
        <v>5</v>
      </c>
      <c r="N1978">
        <v>31</v>
      </c>
    </row>
    <row r="1979" spans="12:14" x14ac:dyDescent="0.25">
      <c r="L1979" s="5">
        <v>41771</v>
      </c>
      <c r="M1979">
        <f t="shared" si="75"/>
        <v>5</v>
      </c>
      <c r="N1979">
        <v>31</v>
      </c>
    </row>
    <row r="1980" spans="12:14" x14ac:dyDescent="0.25">
      <c r="L1980" s="5">
        <v>41770</v>
      </c>
      <c r="M1980">
        <f t="shared" si="75"/>
        <v>4</v>
      </c>
      <c r="N1980">
        <v>31</v>
      </c>
    </row>
    <row r="1981" spans="12:14" x14ac:dyDescent="0.25">
      <c r="L1981" s="5">
        <v>41769</v>
      </c>
      <c r="M1981">
        <f t="shared" si="75"/>
        <v>4</v>
      </c>
      <c r="N1981">
        <v>31</v>
      </c>
    </row>
    <row r="1982" spans="12:14" x14ac:dyDescent="0.25">
      <c r="L1982" s="5">
        <v>41768</v>
      </c>
      <c r="M1982">
        <f t="shared" si="75"/>
        <v>4</v>
      </c>
      <c r="N1982">
        <v>31</v>
      </c>
    </row>
    <row r="1983" spans="12:14" x14ac:dyDescent="0.25">
      <c r="L1983" s="5">
        <v>41767</v>
      </c>
      <c r="M1983">
        <f t="shared" si="75"/>
        <v>4</v>
      </c>
      <c r="N1983">
        <v>31</v>
      </c>
    </row>
    <row r="1984" spans="12:14" x14ac:dyDescent="0.25">
      <c r="L1984" s="5">
        <v>41766</v>
      </c>
      <c r="M1984">
        <f t="shared" si="75"/>
        <v>4</v>
      </c>
      <c r="N1984">
        <v>31</v>
      </c>
    </row>
    <row r="1985" spans="12:14" x14ac:dyDescent="0.25">
      <c r="L1985" s="5">
        <v>41765</v>
      </c>
      <c r="M1985">
        <f t="shared" si="75"/>
        <v>4</v>
      </c>
      <c r="N1985">
        <v>31</v>
      </c>
    </row>
    <row r="1986" spans="12:14" x14ac:dyDescent="0.25">
      <c r="L1986" s="5">
        <v>41764</v>
      </c>
      <c r="M1986">
        <f t="shared" si="75"/>
        <v>4</v>
      </c>
      <c r="N1986">
        <v>31</v>
      </c>
    </row>
    <row r="1987" spans="12:14" x14ac:dyDescent="0.25">
      <c r="L1987" s="5">
        <v>41763</v>
      </c>
      <c r="M1987">
        <f t="shared" si="75"/>
        <v>3</v>
      </c>
      <c r="N1987">
        <v>31</v>
      </c>
    </row>
    <row r="1988" spans="12:14" x14ac:dyDescent="0.25">
      <c r="L1988" s="5">
        <v>41762</v>
      </c>
      <c r="M1988">
        <f t="shared" si="75"/>
        <v>3</v>
      </c>
      <c r="N1988">
        <v>31</v>
      </c>
    </row>
    <row r="1989" spans="12:14" x14ac:dyDescent="0.25">
      <c r="L1989" s="5">
        <v>41761</v>
      </c>
      <c r="M1989">
        <f t="shared" si="75"/>
        <v>3</v>
      </c>
      <c r="N1989">
        <v>31</v>
      </c>
    </row>
    <row r="1990" spans="12:14" x14ac:dyDescent="0.25">
      <c r="L1990" s="5">
        <v>41760</v>
      </c>
      <c r="M1990">
        <f t="shared" si="75"/>
        <v>3</v>
      </c>
      <c r="N1990">
        <v>31</v>
      </c>
    </row>
    <row r="1991" spans="12:14" x14ac:dyDescent="0.25">
      <c r="L1991" s="5">
        <v>41759</v>
      </c>
      <c r="M1991">
        <f t="shared" si="75"/>
        <v>3</v>
      </c>
      <c r="N1991">
        <v>31</v>
      </c>
    </row>
    <row r="1992" spans="12:14" x14ac:dyDescent="0.25">
      <c r="L1992" s="5">
        <v>41758</v>
      </c>
      <c r="M1992">
        <f t="shared" si="75"/>
        <v>3</v>
      </c>
      <c r="N1992">
        <v>31</v>
      </c>
    </row>
    <row r="1993" spans="12:14" x14ac:dyDescent="0.25">
      <c r="L1993" s="5">
        <v>41757</v>
      </c>
      <c r="M1993">
        <f t="shared" si="75"/>
        <v>3</v>
      </c>
      <c r="N1993">
        <v>31</v>
      </c>
    </row>
    <row r="1994" spans="12:14" x14ac:dyDescent="0.25">
      <c r="L1994" s="5">
        <v>41756</v>
      </c>
      <c r="M1994">
        <f t="shared" si="75"/>
        <v>2</v>
      </c>
      <c r="N1994">
        <v>31</v>
      </c>
    </row>
    <row r="1995" spans="12:14" x14ac:dyDescent="0.25">
      <c r="L1995" s="5">
        <v>41755</v>
      </c>
      <c r="M1995">
        <f t="shared" si="75"/>
        <v>2</v>
      </c>
      <c r="N1995">
        <v>31</v>
      </c>
    </row>
    <row r="1996" spans="12:14" x14ac:dyDescent="0.25">
      <c r="L1996" s="5">
        <v>41754</v>
      </c>
      <c r="M1996">
        <f t="shared" si="75"/>
        <v>2</v>
      </c>
      <c r="N1996">
        <v>31</v>
      </c>
    </row>
    <row r="1997" spans="12:14" x14ac:dyDescent="0.25">
      <c r="L1997" s="5">
        <v>41753</v>
      </c>
      <c r="M1997">
        <f t="shared" si="75"/>
        <v>2</v>
      </c>
      <c r="N1997">
        <v>31</v>
      </c>
    </row>
    <row r="1998" spans="12:14" x14ac:dyDescent="0.25">
      <c r="L1998" s="5">
        <v>41752</v>
      </c>
      <c r="M1998">
        <f t="shared" si="75"/>
        <v>2</v>
      </c>
      <c r="N1998">
        <v>31</v>
      </c>
    </row>
    <row r="1999" spans="12:14" x14ac:dyDescent="0.25">
      <c r="L1999" s="5">
        <v>41751</v>
      </c>
      <c r="M1999">
        <f t="shared" ref="M1999:M2007" si="76">M1992-1</f>
        <v>2</v>
      </c>
      <c r="N1999">
        <v>31</v>
      </c>
    </row>
    <row r="2000" spans="12:14" x14ac:dyDescent="0.25">
      <c r="L2000" s="5">
        <v>41750</v>
      </c>
      <c r="M2000">
        <f t="shared" si="76"/>
        <v>2</v>
      </c>
      <c r="N2000">
        <v>31</v>
      </c>
    </row>
    <row r="2001" spans="12:14" x14ac:dyDescent="0.25">
      <c r="L2001" s="5">
        <v>41749</v>
      </c>
      <c r="M2001">
        <f t="shared" si="76"/>
        <v>1</v>
      </c>
      <c r="N2001">
        <v>31</v>
      </c>
    </row>
    <row r="2002" spans="12:14" x14ac:dyDescent="0.25">
      <c r="L2002" s="5">
        <v>41748</v>
      </c>
      <c r="M2002">
        <f t="shared" si="76"/>
        <v>1</v>
      </c>
      <c r="N2002">
        <v>31</v>
      </c>
    </row>
    <row r="2003" spans="12:14" x14ac:dyDescent="0.25">
      <c r="L2003" s="5">
        <v>41747</v>
      </c>
      <c r="M2003">
        <f t="shared" si="76"/>
        <v>1</v>
      </c>
      <c r="N2003">
        <v>31</v>
      </c>
    </row>
    <row r="2004" spans="12:14" x14ac:dyDescent="0.25">
      <c r="L2004" s="5">
        <v>41746</v>
      </c>
      <c r="M2004">
        <f t="shared" si="76"/>
        <v>1</v>
      </c>
      <c r="N2004">
        <v>31</v>
      </c>
    </row>
    <row r="2005" spans="12:14" x14ac:dyDescent="0.25">
      <c r="L2005" s="5">
        <v>41745</v>
      </c>
      <c r="M2005">
        <f t="shared" si="76"/>
        <v>1</v>
      </c>
      <c r="N2005">
        <v>31</v>
      </c>
    </row>
    <row r="2006" spans="12:14" x14ac:dyDescent="0.25">
      <c r="L2006" s="5">
        <v>41744</v>
      </c>
      <c r="M2006">
        <f t="shared" si="76"/>
        <v>1</v>
      </c>
      <c r="N2006">
        <v>31</v>
      </c>
    </row>
    <row r="2007" spans="12:14" x14ac:dyDescent="0.25">
      <c r="L2007" s="5">
        <v>41743</v>
      </c>
      <c r="M2007">
        <f t="shared" si="76"/>
        <v>1</v>
      </c>
      <c r="N2007">
        <v>31</v>
      </c>
    </row>
    <row r="2008" spans="12:14" x14ac:dyDescent="0.25">
      <c r="L2008" s="5">
        <v>41742</v>
      </c>
      <c r="M2008">
        <v>16</v>
      </c>
      <c r="N2008">
        <v>30</v>
      </c>
    </row>
    <row r="2009" spans="12:14" x14ac:dyDescent="0.25">
      <c r="L2009" s="5">
        <v>41741</v>
      </c>
      <c r="M2009">
        <v>16</v>
      </c>
      <c r="N2009">
        <v>30</v>
      </c>
    </row>
    <row r="2010" spans="12:14" x14ac:dyDescent="0.25">
      <c r="L2010" s="5">
        <v>41740</v>
      </c>
      <c r="M2010">
        <v>16</v>
      </c>
      <c r="N2010">
        <v>30</v>
      </c>
    </row>
    <row r="2011" spans="12:14" x14ac:dyDescent="0.25">
      <c r="L2011" s="5">
        <v>41739</v>
      </c>
      <c r="M2011">
        <v>16</v>
      </c>
      <c r="N2011">
        <v>30</v>
      </c>
    </row>
    <row r="2012" spans="12:14" x14ac:dyDescent="0.25">
      <c r="L2012" s="5">
        <v>41738</v>
      </c>
      <c r="M2012">
        <v>16</v>
      </c>
      <c r="N2012">
        <v>30</v>
      </c>
    </row>
    <row r="2013" spans="12:14" x14ac:dyDescent="0.25">
      <c r="L2013" s="5">
        <v>41737</v>
      </c>
      <c r="M2013">
        <v>16</v>
      </c>
      <c r="N2013">
        <v>30</v>
      </c>
    </row>
    <row r="2014" spans="12:14" x14ac:dyDescent="0.25">
      <c r="L2014" s="5">
        <v>41736</v>
      </c>
      <c r="M2014">
        <v>16</v>
      </c>
      <c r="N2014">
        <v>30</v>
      </c>
    </row>
    <row r="2015" spans="12:14" x14ac:dyDescent="0.25">
      <c r="L2015" s="5">
        <v>41735</v>
      </c>
      <c r="M2015">
        <f t="shared" ref="M2015:M2046" si="77">M2008-1</f>
        <v>15</v>
      </c>
      <c r="N2015">
        <v>30</v>
      </c>
    </row>
    <row r="2016" spans="12:14" x14ac:dyDescent="0.25">
      <c r="L2016" s="5">
        <v>41734</v>
      </c>
      <c r="M2016">
        <f t="shared" si="77"/>
        <v>15</v>
      </c>
      <c r="N2016">
        <v>30</v>
      </c>
    </row>
    <row r="2017" spans="12:14" x14ac:dyDescent="0.25">
      <c r="L2017" s="5">
        <v>41733</v>
      </c>
      <c r="M2017">
        <f t="shared" si="77"/>
        <v>15</v>
      </c>
      <c r="N2017">
        <v>30</v>
      </c>
    </row>
    <row r="2018" spans="12:14" x14ac:dyDescent="0.25">
      <c r="L2018" s="5">
        <v>41732</v>
      </c>
      <c r="M2018">
        <f t="shared" si="77"/>
        <v>15</v>
      </c>
      <c r="N2018">
        <v>30</v>
      </c>
    </row>
    <row r="2019" spans="12:14" x14ac:dyDescent="0.25">
      <c r="L2019" s="5">
        <v>41731</v>
      </c>
      <c r="M2019">
        <f t="shared" si="77"/>
        <v>15</v>
      </c>
      <c r="N2019">
        <v>30</v>
      </c>
    </row>
    <row r="2020" spans="12:14" x14ac:dyDescent="0.25">
      <c r="L2020" s="5">
        <v>41730</v>
      </c>
      <c r="M2020">
        <f t="shared" si="77"/>
        <v>15</v>
      </c>
      <c r="N2020">
        <v>30</v>
      </c>
    </row>
    <row r="2021" spans="12:14" x14ac:dyDescent="0.25">
      <c r="L2021" s="5">
        <v>41729</v>
      </c>
      <c r="M2021">
        <f t="shared" si="77"/>
        <v>15</v>
      </c>
      <c r="N2021">
        <v>30</v>
      </c>
    </row>
    <row r="2022" spans="12:14" x14ac:dyDescent="0.25">
      <c r="L2022" s="5">
        <v>41728</v>
      </c>
      <c r="M2022">
        <f t="shared" si="77"/>
        <v>14</v>
      </c>
      <c r="N2022">
        <v>30</v>
      </c>
    </row>
    <row r="2023" spans="12:14" x14ac:dyDescent="0.25">
      <c r="L2023" s="5">
        <v>41727</v>
      </c>
      <c r="M2023">
        <f t="shared" si="77"/>
        <v>14</v>
      </c>
      <c r="N2023">
        <v>30</v>
      </c>
    </row>
    <row r="2024" spans="12:14" x14ac:dyDescent="0.25">
      <c r="L2024" s="5">
        <v>41726</v>
      </c>
      <c r="M2024">
        <f t="shared" si="77"/>
        <v>14</v>
      </c>
      <c r="N2024">
        <v>30</v>
      </c>
    </row>
    <row r="2025" spans="12:14" x14ac:dyDescent="0.25">
      <c r="L2025" s="5">
        <v>41725</v>
      </c>
      <c r="M2025">
        <f t="shared" si="77"/>
        <v>14</v>
      </c>
      <c r="N2025">
        <v>30</v>
      </c>
    </row>
    <row r="2026" spans="12:14" x14ac:dyDescent="0.25">
      <c r="L2026" s="5">
        <v>41724</v>
      </c>
      <c r="M2026">
        <f t="shared" si="77"/>
        <v>14</v>
      </c>
      <c r="N2026">
        <v>30</v>
      </c>
    </row>
    <row r="2027" spans="12:14" x14ac:dyDescent="0.25">
      <c r="L2027" s="5">
        <v>41723</v>
      </c>
      <c r="M2027">
        <f t="shared" si="77"/>
        <v>14</v>
      </c>
      <c r="N2027">
        <v>30</v>
      </c>
    </row>
    <row r="2028" spans="12:14" x14ac:dyDescent="0.25">
      <c r="L2028" s="5">
        <v>41722</v>
      </c>
      <c r="M2028">
        <f t="shared" si="77"/>
        <v>14</v>
      </c>
      <c r="N2028">
        <v>30</v>
      </c>
    </row>
    <row r="2029" spans="12:14" x14ac:dyDescent="0.25">
      <c r="L2029" s="5">
        <v>41721</v>
      </c>
      <c r="M2029">
        <f t="shared" si="77"/>
        <v>13</v>
      </c>
      <c r="N2029">
        <v>30</v>
      </c>
    </row>
    <row r="2030" spans="12:14" x14ac:dyDescent="0.25">
      <c r="L2030" s="5">
        <v>41720</v>
      </c>
      <c r="M2030">
        <f t="shared" si="77"/>
        <v>13</v>
      </c>
      <c r="N2030">
        <v>30</v>
      </c>
    </row>
    <row r="2031" spans="12:14" x14ac:dyDescent="0.25">
      <c r="L2031" s="5">
        <v>41719</v>
      </c>
      <c r="M2031">
        <f t="shared" si="77"/>
        <v>13</v>
      </c>
      <c r="N2031">
        <v>30</v>
      </c>
    </row>
    <row r="2032" spans="12:14" x14ac:dyDescent="0.25">
      <c r="L2032" s="5">
        <v>41718</v>
      </c>
      <c r="M2032">
        <f t="shared" si="77"/>
        <v>13</v>
      </c>
      <c r="N2032">
        <v>30</v>
      </c>
    </row>
    <row r="2033" spans="12:14" x14ac:dyDescent="0.25">
      <c r="L2033" s="5">
        <v>41717</v>
      </c>
      <c r="M2033">
        <f t="shared" si="77"/>
        <v>13</v>
      </c>
      <c r="N2033">
        <v>30</v>
      </c>
    </row>
    <row r="2034" spans="12:14" x14ac:dyDescent="0.25">
      <c r="L2034" s="5">
        <v>41716</v>
      </c>
      <c r="M2034">
        <f t="shared" si="77"/>
        <v>13</v>
      </c>
      <c r="N2034">
        <v>30</v>
      </c>
    </row>
    <row r="2035" spans="12:14" x14ac:dyDescent="0.25">
      <c r="L2035" s="5">
        <v>41715</v>
      </c>
      <c r="M2035">
        <f t="shared" si="77"/>
        <v>13</v>
      </c>
      <c r="N2035">
        <v>30</v>
      </c>
    </row>
    <row r="2036" spans="12:14" x14ac:dyDescent="0.25">
      <c r="L2036" s="5">
        <v>41714</v>
      </c>
      <c r="M2036">
        <f t="shared" si="77"/>
        <v>12</v>
      </c>
      <c r="N2036">
        <v>30</v>
      </c>
    </row>
    <row r="2037" spans="12:14" x14ac:dyDescent="0.25">
      <c r="L2037" s="5">
        <v>41713</v>
      </c>
      <c r="M2037">
        <f t="shared" si="77"/>
        <v>12</v>
      </c>
      <c r="N2037">
        <v>30</v>
      </c>
    </row>
    <row r="2038" spans="12:14" x14ac:dyDescent="0.25">
      <c r="L2038" s="5">
        <v>41712</v>
      </c>
      <c r="M2038">
        <f t="shared" si="77"/>
        <v>12</v>
      </c>
      <c r="N2038">
        <v>30</v>
      </c>
    </row>
    <row r="2039" spans="12:14" x14ac:dyDescent="0.25">
      <c r="L2039" s="5">
        <v>41711</v>
      </c>
      <c r="M2039">
        <f t="shared" si="77"/>
        <v>12</v>
      </c>
      <c r="N2039">
        <v>30</v>
      </c>
    </row>
    <row r="2040" spans="12:14" x14ac:dyDescent="0.25">
      <c r="L2040" s="5">
        <v>41710</v>
      </c>
      <c r="M2040">
        <f t="shared" si="77"/>
        <v>12</v>
      </c>
      <c r="N2040">
        <v>30</v>
      </c>
    </row>
    <row r="2041" spans="12:14" x14ac:dyDescent="0.25">
      <c r="L2041" s="5">
        <v>41709</v>
      </c>
      <c r="M2041">
        <f t="shared" si="77"/>
        <v>12</v>
      </c>
      <c r="N2041">
        <v>30</v>
      </c>
    </row>
    <row r="2042" spans="12:14" x14ac:dyDescent="0.25">
      <c r="L2042" s="5">
        <v>41708</v>
      </c>
      <c r="M2042">
        <f t="shared" si="77"/>
        <v>12</v>
      </c>
      <c r="N2042">
        <v>30</v>
      </c>
    </row>
    <row r="2043" spans="12:14" x14ac:dyDescent="0.25">
      <c r="L2043" s="5">
        <v>41707</v>
      </c>
      <c r="M2043">
        <f t="shared" si="77"/>
        <v>11</v>
      </c>
      <c r="N2043">
        <v>30</v>
      </c>
    </row>
    <row r="2044" spans="12:14" x14ac:dyDescent="0.25">
      <c r="L2044" s="5">
        <v>41706</v>
      </c>
      <c r="M2044">
        <f t="shared" si="77"/>
        <v>11</v>
      </c>
      <c r="N2044">
        <v>30</v>
      </c>
    </row>
    <row r="2045" spans="12:14" x14ac:dyDescent="0.25">
      <c r="L2045" s="5">
        <v>41705</v>
      </c>
      <c r="M2045">
        <f t="shared" si="77"/>
        <v>11</v>
      </c>
      <c r="N2045">
        <v>30</v>
      </c>
    </row>
    <row r="2046" spans="12:14" x14ac:dyDescent="0.25">
      <c r="L2046" s="5">
        <v>41704</v>
      </c>
      <c r="M2046">
        <f t="shared" si="77"/>
        <v>11</v>
      </c>
      <c r="N2046">
        <v>30</v>
      </c>
    </row>
    <row r="2047" spans="12:14" x14ac:dyDescent="0.25">
      <c r="L2047" s="5">
        <v>41703</v>
      </c>
      <c r="M2047">
        <f t="shared" ref="M2047:M2078" si="78">M2040-1</f>
        <v>11</v>
      </c>
      <c r="N2047">
        <v>30</v>
      </c>
    </row>
    <row r="2048" spans="12:14" x14ac:dyDescent="0.25">
      <c r="L2048" s="5">
        <v>41702</v>
      </c>
      <c r="M2048">
        <f t="shared" si="78"/>
        <v>11</v>
      </c>
      <c r="N2048">
        <v>30</v>
      </c>
    </row>
    <row r="2049" spans="12:14" x14ac:dyDescent="0.25">
      <c r="L2049" s="5">
        <v>41701</v>
      </c>
      <c r="M2049">
        <f t="shared" si="78"/>
        <v>11</v>
      </c>
      <c r="N2049">
        <v>30</v>
      </c>
    </row>
    <row r="2050" spans="12:14" x14ac:dyDescent="0.25">
      <c r="L2050" s="5">
        <v>41700</v>
      </c>
      <c r="M2050">
        <f t="shared" si="78"/>
        <v>10</v>
      </c>
      <c r="N2050">
        <v>30</v>
      </c>
    </row>
    <row r="2051" spans="12:14" x14ac:dyDescent="0.25">
      <c r="L2051" s="5">
        <v>41699</v>
      </c>
      <c r="M2051">
        <f t="shared" si="78"/>
        <v>10</v>
      </c>
      <c r="N2051">
        <v>30</v>
      </c>
    </row>
    <row r="2052" spans="12:14" x14ac:dyDescent="0.25">
      <c r="L2052" s="5">
        <v>41698</v>
      </c>
      <c r="M2052">
        <f t="shared" si="78"/>
        <v>10</v>
      </c>
      <c r="N2052">
        <v>30</v>
      </c>
    </row>
    <row r="2053" spans="12:14" x14ac:dyDescent="0.25">
      <c r="L2053" s="5">
        <v>41697</v>
      </c>
      <c r="M2053">
        <f t="shared" si="78"/>
        <v>10</v>
      </c>
      <c r="N2053">
        <v>30</v>
      </c>
    </row>
    <row r="2054" spans="12:14" x14ac:dyDescent="0.25">
      <c r="L2054" s="5">
        <v>41696</v>
      </c>
      <c r="M2054">
        <f t="shared" si="78"/>
        <v>10</v>
      </c>
      <c r="N2054">
        <v>30</v>
      </c>
    </row>
    <row r="2055" spans="12:14" x14ac:dyDescent="0.25">
      <c r="L2055" s="5">
        <v>41695</v>
      </c>
      <c r="M2055">
        <f t="shared" si="78"/>
        <v>10</v>
      </c>
      <c r="N2055">
        <v>30</v>
      </c>
    </row>
    <row r="2056" spans="12:14" x14ac:dyDescent="0.25">
      <c r="L2056" s="5">
        <v>41694</v>
      </c>
      <c r="M2056">
        <f t="shared" si="78"/>
        <v>10</v>
      </c>
      <c r="N2056">
        <v>30</v>
      </c>
    </row>
    <row r="2057" spans="12:14" x14ac:dyDescent="0.25">
      <c r="L2057" s="5">
        <v>41693</v>
      </c>
      <c r="M2057">
        <f t="shared" si="78"/>
        <v>9</v>
      </c>
      <c r="N2057">
        <v>30</v>
      </c>
    </row>
    <row r="2058" spans="12:14" x14ac:dyDescent="0.25">
      <c r="L2058" s="5">
        <v>41692</v>
      </c>
      <c r="M2058">
        <f t="shared" si="78"/>
        <v>9</v>
      </c>
      <c r="N2058">
        <v>30</v>
      </c>
    </row>
    <row r="2059" spans="12:14" x14ac:dyDescent="0.25">
      <c r="L2059" s="5">
        <v>41691</v>
      </c>
      <c r="M2059">
        <f t="shared" si="78"/>
        <v>9</v>
      </c>
      <c r="N2059">
        <v>30</v>
      </c>
    </row>
    <row r="2060" spans="12:14" x14ac:dyDescent="0.25">
      <c r="L2060" s="5">
        <v>41690</v>
      </c>
      <c r="M2060">
        <f t="shared" si="78"/>
        <v>9</v>
      </c>
      <c r="N2060">
        <v>30</v>
      </c>
    </row>
    <row r="2061" spans="12:14" x14ac:dyDescent="0.25">
      <c r="L2061" s="5">
        <v>41689</v>
      </c>
      <c r="M2061">
        <f t="shared" si="78"/>
        <v>9</v>
      </c>
      <c r="N2061">
        <v>30</v>
      </c>
    </row>
    <row r="2062" spans="12:14" x14ac:dyDescent="0.25">
      <c r="L2062" s="5">
        <v>41688</v>
      </c>
      <c r="M2062">
        <f t="shared" si="78"/>
        <v>9</v>
      </c>
      <c r="N2062">
        <v>30</v>
      </c>
    </row>
    <row r="2063" spans="12:14" x14ac:dyDescent="0.25">
      <c r="L2063" s="5">
        <v>41687</v>
      </c>
      <c r="M2063">
        <f t="shared" si="78"/>
        <v>9</v>
      </c>
      <c r="N2063">
        <v>30</v>
      </c>
    </row>
    <row r="2064" spans="12:14" x14ac:dyDescent="0.25">
      <c r="L2064" s="5">
        <v>41686</v>
      </c>
      <c r="M2064">
        <f t="shared" si="78"/>
        <v>8</v>
      </c>
      <c r="N2064">
        <v>30</v>
      </c>
    </row>
    <row r="2065" spans="12:14" x14ac:dyDescent="0.25">
      <c r="L2065" s="5">
        <v>41685</v>
      </c>
      <c r="M2065">
        <f t="shared" si="78"/>
        <v>8</v>
      </c>
      <c r="N2065">
        <v>30</v>
      </c>
    </row>
    <row r="2066" spans="12:14" x14ac:dyDescent="0.25">
      <c r="L2066" s="5">
        <v>41684</v>
      </c>
      <c r="M2066">
        <f t="shared" si="78"/>
        <v>8</v>
      </c>
      <c r="N2066">
        <v>30</v>
      </c>
    </row>
    <row r="2067" spans="12:14" x14ac:dyDescent="0.25">
      <c r="L2067" s="5">
        <v>41683</v>
      </c>
      <c r="M2067">
        <f t="shared" si="78"/>
        <v>8</v>
      </c>
      <c r="N2067">
        <v>30</v>
      </c>
    </row>
    <row r="2068" spans="12:14" x14ac:dyDescent="0.25">
      <c r="L2068" s="5">
        <v>41682</v>
      </c>
      <c r="M2068">
        <f t="shared" si="78"/>
        <v>8</v>
      </c>
      <c r="N2068">
        <v>30</v>
      </c>
    </row>
    <row r="2069" spans="12:14" x14ac:dyDescent="0.25">
      <c r="L2069" s="5">
        <v>41681</v>
      </c>
      <c r="M2069">
        <f t="shared" si="78"/>
        <v>8</v>
      </c>
      <c r="N2069">
        <v>30</v>
      </c>
    </row>
    <row r="2070" spans="12:14" x14ac:dyDescent="0.25">
      <c r="L2070" s="5">
        <v>41680</v>
      </c>
      <c r="M2070">
        <f t="shared" si="78"/>
        <v>8</v>
      </c>
      <c r="N2070">
        <v>30</v>
      </c>
    </row>
    <row r="2071" spans="12:14" x14ac:dyDescent="0.25">
      <c r="L2071" s="5">
        <v>41679</v>
      </c>
      <c r="M2071">
        <f t="shared" si="78"/>
        <v>7</v>
      </c>
      <c r="N2071">
        <v>30</v>
      </c>
    </row>
    <row r="2072" spans="12:14" x14ac:dyDescent="0.25">
      <c r="L2072" s="5">
        <v>41678</v>
      </c>
      <c r="M2072">
        <f t="shared" si="78"/>
        <v>7</v>
      </c>
      <c r="N2072">
        <v>30</v>
      </c>
    </row>
    <row r="2073" spans="12:14" x14ac:dyDescent="0.25">
      <c r="L2073" s="5">
        <v>41677</v>
      </c>
      <c r="M2073">
        <f t="shared" si="78"/>
        <v>7</v>
      </c>
      <c r="N2073">
        <v>30</v>
      </c>
    </row>
    <row r="2074" spans="12:14" x14ac:dyDescent="0.25">
      <c r="L2074" s="5">
        <v>41676</v>
      </c>
      <c r="M2074">
        <f t="shared" si="78"/>
        <v>7</v>
      </c>
      <c r="N2074">
        <v>30</v>
      </c>
    </row>
    <row r="2075" spans="12:14" x14ac:dyDescent="0.25">
      <c r="L2075" s="5">
        <v>41675</v>
      </c>
      <c r="M2075">
        <f t="shared" si="78"/>
        <v>7</v>
      </c>
      <c r="N2075">
        <v>30</v>
      </c>
    </row>
    <row r="2076" spans="12:14" x14ac:dyDescent="0.25">
      <c r="L2076" s="5">
        <v>41674</v>
      </c>
      <c r="M2076">
        <f t="shared" si="78"/>
        <v>7</v>
      </c>
      <c r="N2076">
        <v>30</v>
      </c>
    </row>
    <row r="2077" spans="12:14" x14ac:dyDescent="0.25">
      <c r="L2077" s="5">
        <v>41673</v>
      </c>
      <c r="M2077">
        <f t="shared" si="78"/>
        <v>7</v>
      </c>
      <c r="N2077">
        <v>30</v>
      </c>
    </row>
    <row r="2078" spans="12:14" x14ac:dyDescent="0.25">
      <c r="L2078" s="5">
        <v>41672</v>
      </c>
      <c r="M2078">
        <f t="shared" si="78"/>
        <v>6</v>
      </c>
      <c r="N2078">
        <v>30</v>
      </c>
    </row>
    <row r="2079" spans="12:14" x14ac:dyDescent="0.25">
      <c r="L2079" s="5">
        <v>41671</v>
      </c>
      <c r="M2079">
        <f t="shared" ref="M2079:M2110" si="79">M2072-1</f>
        <v>6</v>
      </c>
      <c r="N2079">
        <v>30</v>
      </c>
    </row>
    <row r="2080" spans="12:14" x14ac:dyDescent="0.25">
      <c r="L2080" s="5">
        <v>41670</v>
      </c>
      <c r="M2080">
        <f t="shared" si="79"/>
        <v>6</v>
      </c>
      <c r="N2080">
        <v>30</v>
      </c>
    </row>
    <row r="2081" spans="12:14" x14ac:dyDescent="0.25">
      <c r="L2081" s="5">
        <v>41669</v>
      </c>
      <c r="M2081">
        <f t="shared" si="79"/>
        <v>6</v>
      </c>
      <c r="N2081">
        <v>30</v>
      </c>
    </row>
    <row r="2082" spans="12:14" x14ac:dyDescent="0.25">
      <c r="L2082" s="5">
        <v>41668</v>
      </c>
      <c r="M2082">
        <f t="shared" si="79"/>
        <v>6</v>
      </c>
      <c r="N2082">
        <v>30</v>
      </c>
    </row>
    <row r="2083" spans="12:14" x14ac:dyDescent="0.25">
      <c r="L2083" s="5">
        <v>41667</v>
      </c>
      <c r="M2083">
        <f t="shared" si="79"/>
        <v>6</v>
      </c>
      <c r="N2083">
        <v>30</v>
      </c>
    </row>
    <row r="2084" spans="12:14" x14ac:dyDescent="0.25">
      <c r="L2084" s="5">
        <v>41666</v>
      </c>
      <c r="M2084">
        <f t="shared" si="79"/>
        <v>6</v>
      </c>
      <c r="N2084">
        <v>30</v>
      </c>
    </row>
    <row r="2085" spans="12:14" x14ac:dyDescent="0.25">
      <c r="L2085" s="5">
        <v>41665</v>
      </c>
      <c r="M2085">
        <f t="shared" si="79"/>
        <v>5</v>
      </c>
      <c r="N2085">
        <v>30</v>
      </c>
    </row>
    <row r="2086" spans="12:14" x14ac:dyDescent="0.25">
      <c r="L2086" s="5">
        <v>41664</v>
      </c>
      <c r="M2086">
        <f t="shared" si="79"/>
        <v>5</v>
      </c>
      <c r="N2086">
        <v>30</v>
      </c>
    </row>
    <row r="2087" spans="12:14" x14ac:dyDescent="0.25">
      <c r="L2087" s="5">
        <v>41663</v>
      </c>
      <c r="M2087">
        <f t="shared" si="79"/>
        <v>5</v>
      </c>
      <c r="N2087">
        <v>30</v>
      </c>
    </row>
    <row r="2088" spans="12:14" x14ac:dyDescent="0.25">
      <c r="L2088" s="5">
        <v>41662</v>
      </c>
      <c r="M2088">
        <f t="shared" si="79"/>
        <v>5</v>
      </c>
      <c r="N2088">
        <v>30</v>
      </c>
    </row>
    <row r="2089" spans="12:14" x14ac:dyDescent="0.25">
      <c r="L2089" s="5">
        <v>41661</v>
      </c>
      <c r="M2089">
        <f t="shared" si="79"/>
        <v>5</v>
      </c>
      <c r="N2089">
        <v>30</v>
      </c>
    </row>
    <row r="2090" spans="12:14" x14ac:dyDescent="0.25">
      <c r="L2090" s="5">
        <v>41660</v>
      </c>
      <c r="M2090">
        <f t="shared" si="79"/>
        <v>5</v>
      </c>
      <c r="N2090">
        <v>30</v>
      </c>
    </row>
    <row r="2091" spans="12:14" x14ac:dyDescent="0.25">
      <c r="L2091" s="5">
        <v>41659</v>
      </c>
      <c r="M2091">
        <f t="shared" si="79"/>
        <v>5</v>
      </c>
      <c r="N2091">
        <v>30</v>
      </c>
    </row>
    <row r="2092" spans="12:14" x14ac:dyDescent="0.25">
      <c r="L2092" s="5">
        <v>41658</v>
      </c>
      <c r="M2092">
        <f t="shared" si="79"/>
        <v>4</v>
      </c>
      <c r="N2092">
        <v>30</v>
      </c>
    </row>
    <row r="2093" spans="12:14" x14ac:dyDescent="0.25">
      <c r="L2093" s="5">
        <v>41657</v>
      </c>
      <c r="M2093">
        <f t="shared" si="79"/>
        <v>4</v>
      </c>
      <c r="N2093">
        <v>30</v>
      </c>
    </row>
    <row r="2094" spans="12:14" x14ac:dyDescent="0.25">
      <c r="L2094" s="5">
        <v>41656</v>
      </c>
      <c r="M2094">
        <f t="shared" si="79"/>
        <v>4</v>
      </c>
      <c r="N2094">
        <v>30</v>
      </c>
    </row>
    <row r="2095" spans="12:14" x14ac:dyDescent="0.25">
      <c r="L2095" s="5">
        <v>41655</v>
      </c>
      <c r="M2095">
        <f t="shared" si="79"/>
        <v>4</v>
      </c>
      <c r="N2095">
        <v>30</v>
      </c>
    </row>
    <row r="2096" spans="12:14" x14ac:dyDescent="0.25">
      <c r="L2096" s="5">
        <v>41654</v>
      </c>
      <c r="M2096">
        <f t="shared" si="79"/>
        <v>4</v>
      </c>
      <c r="N2096">
        <v>30</v>
      </c>
    </row>
    <row r="2097" spans="12:14" x14ac:dyDescent="0.25">
      <c r="L2097" s="5">
        <v>41653</v>
      </c>
      <c r="M2097">
        <f t="shared" si="79"/>
        <v>4</v>
      </c>
      <c r="N2097">
        <v>30</v>
      </c>
    </row>
    <row r="2098" spans="12:14" x14ac:dyDescent="0.25">
      <c r="L2098" s="5">
        <v>41652</v>
      </c>
      <c r="M2098">
        <f t="shared" si="79"/>
        <v>4</v>
      </c>
      <c r="N2098">
        <v>30</v>
      </c>
    </row>
    <row r="2099" spans="12:14" x14ac:dyDescent="0.25">
      <c r="L2099" s="5">
        <v>41651</v>
      </c>
      <c r="M2099">
        <f t="shared" si="79"/>
        <v>3</v>
      </c>
      <c r="N2099">
        <v>30</v>
      </c>
    </row>
    <row r="2100" spans="12:14" x14ac:dyDescent="0.25">
      <c r="L2100" s="5">
        <v>41650</v>
      </c>
      <c r="M2100">
        <f t="shared" si="79"/>
        <v>3</v>
      </c>
      <c r="N2100">
        <v>30</v>
      </c>
    </row>
    <row r="2101" spans="12:14" x14ac:dyDescent="0.25">
      <c r="L2101" s="5">
        <v>41649</v>
      </c>
      <c r="M2101">
        <f t="shared" si="79"/>
        <v>3</v>
      </c>
      <c r="N2101">
        <v>30</v>
      </c>
    </row>
    <row r="2102" spans="12:14" x14ac:dyDescent="0.25">
      <c r="L2102" s="5">
        <v>41648</v>
      </c>
      <c r="M2102">
        <f t="shared" si="79"/>
        <v>3</v>
      </c>
      <c r="N2102">
        <v>30</v>
      </c>
    </row>
    <row r="2103" spans="12:14" x14ac:dyDescent="0.25">
      <c r="L2103" s="5">
        <v>41647</v>
      </c>
      <c r="M2103">
        <f t="shared" si="79"/>
        <v>3</v>
      </c>
      <c r="N2103">
        <v>30</v>
      </c>
    </row>
    <row r="2104" spans="12:14" x14ac:dyDescent="0.25">
      <c r="L2104" s="5">
        <v>41646</v>
      </c>
      <c r="M2104">
        <f t="shared" si="79"/>
        <v>3</v>
      </c>
      <c r="N2104">
        <v>30</v>
      </c>
    </row>
    <row r="2105" spans="12:14" x14ac:dyDescent="0.25">
      <c r="L2105" s="5">
        <v>41645</v>
      </c>
      <c r="M2105">
        <f t="shared" si="79"/>
        <v>3</v>
      </c>
      <c r="N2105">
        <v>30</v>
      </c>
    </row>
    <row r="2106" spans="12:14" x14ac:dyDescent="0.25">
      <c r="L2106" s="5">
        <v>41644</v>
      </c>
      <c r="M2106">
        <f t="shared" si="79"/>
        <v>2</v>
      </c>
      <c r="N2106">
        <v>30</v>
      </c>
    </row>
    <row r="2107" spans="12:14" x14ac:dyDescent="0.25">
      <c r="L2107" s="5">
        <v>41643</v>
      </c>
      <c r="M2107">
        <f t="shared" si="79"/>
        <v>2</v>
      </c>
      <c r="N2107">
        <v>30</v>
      </c>
    </row>
    <row r="2108" spans="12:14" x14ac:dyDescent="0.25">
      <c r="L2108" s="5">
        <v>41642</v>
      </c>
      <c r="M2108">
        <f t="shared" si="79"/>
        <v>2</v>
      </c>
      <c r="N2108">
        <v>30</v>
      </c>
    </row>
    <row r="2109" spans="12:14" x14ac:dyDescent="0.25">
      <c r="L2109" s="5">
        <v>41641</v>
      </c>
      <c r="M2109">
        <f t="shared" si="79"/>
        <v>2</v>
      </c>
      <c r="N2109">
        <v>30</v>
      </c>
    </row>
    <row r="2110" spans="12:14" x14ac:dyDescent="0.25">
      <c r="L2110" s="5">
        <v>41640</v>
      </c>
      <c r="M2110">
        <f t="shared" si="79"/>
        <v>2</v>
      </c>
      <c r="N2110">
        <v>30</v>
      </c>
    </row>
    <row r="2111" spans="12:14" x14ac:dyDescent="0.25">
      <c r="L2111" s="5">
        <v>41639</v>
      </c>
      <c r="M2111">
        <f t="shared" ref="M2111:M2119" si="80">M2104-1</f>
        <v>2</v>
      </c>
      <c r="N2111">
        <v>30</v>
      </c>
    </row>
    <row r="2112" spans="12:14" x14ac:dyDescent="0.25">
      <c r="L2112" s="5">
        <v>41638</v>
      </c>
      <c r="M2112">
        <f t="shared" si="80"/>
        <v>2</v>
      </c>
      <c r="N2112">
        <v>30</v>
      </c>
    </row>
    <row r="2113" spans="12:14" x14ac:dyDescent="0.25">
      <c r="L2113" s="5">
        <v>41637</v>
      </c>
      <c r="M2113">
        <f t="shared" si="80"/>
        <v>1</v>
      </c>
      <c r="N2113">
        <v>30</v>
      </c>
    </row>
    <row r="2114" spans="12:14" x14ac:dyDescent="0.25">
      <c r="L2114" s="5">
        <v>41636</v>
      </c>
      <c r="M2114">
        <f t="shared" si="80"/>
        <v>1</v>
      </c>
      <c r="N2114">
        <v>30</v>
      </c>
    </row>
    <row r="2115" spans="12:14" x14ac:dyDescent="0.25">
      <c r="L2115" s="5">
        <v>41635</v>
      </c>
      <c r="M2115">
        <f t="shared" si="80"/>
        <v>1</v>
      </c>
      <c r="N2115">
        <v>30</v>
      </c>
    </row>
    <row r="2116" spans="12:14" x14ac:dyDescent="0.25">
      <c r="L2116" s="5">
        <v>41634</v>
      </c>
      <c r="M2116">
        <f t="shared" si="80"/>
        <v>1</v>
      </c>
      <c r="N2116">
        <v>30</v>
      </c>
    </row>
    <row r="2117" spans="12:14" x14ac:dyDescent="0.25">
      <c r="L2117" s="5">
        <v>41633</v>
      </c>
      <c r="M2117">
        <f t="shared" si="80"/>
        <v>1</v>
      </c>
      <c r="N2117">
        <v>30</v>
      </c>
    </row>
    <row r="2118" spans="12:14" x14ac:dyDescent="0.25">
      <c r="L2118" s="5">
        <v>41632</v>
      </c>
      <c r="M2118">
        <f t="shared" si="80"/>
        <v>1</v>
      </c>
      <c r="N2118">
        <v>30</v>
      </c>
    </row>
    <row r="2119" spans="12:14" x14ac:dyDescent="0.25">
      <c r="L2119" s="5">
        <v>41631</v>
      </c>
      <c r="M2119">
        <f t="shared" si="80"/>
        <v>1</v>
      </c>
      <c r="N2119">
        <v>30</v>
      </c>
    </row>
    <row r="2120" spans="12:14" x14ac:dyDescent="0.25">
      <c r="L2120" s="5">
        <v>41630</v>
      </c>
      <c r="M2120">
        <v>16</v>
      </c>
      <c r="N2120">
        <v>29</v>
      </c>
    </row>
    <row r="2121" spans="12:14" x14ac:dyDescent="0.25">
      <c r="L2121" s="5">
        <v>41629</v>
      </c>
      <c r="M2121">
        <v>16</v>
      </c>
      <c r="N2121">
        <v>29</v>
      </c>
    </row>
    <row r="2122" spans="12:14" x14ac:dyDescent="0.25">
      <c r="L2122" s="5">
        <v>41628</v>
      </c>
      <c r="M2122">
        <v>16</v>
      </c>
      <c r="N2122">
        <v>29</v>
      </c>
    </row>
    <row r="2123" spans="12:14" x14ac:dyDescent="0.25">
      <c r="L2123" s="5">
        <v>41627</v>
      </c>
      <c r="M2123">
        <v>16</v>
      </c>
      <c r="N2123">
        <v>29</v>
      </c>
    </row>
    <row r="2124" spans="12:14" x14ac:dyDescent="0.25">
      <c r="L2124" s="5">
        <v>41626</v>
      </c>
      <c r="M2124">
        <v>16</v>
      </c>
      <c r="N2124">
        <v>29</v>
      </c>
    </row>
    <row r="2125" spans="12:14" x14ac:dyDescent="0.25">
      <c r="L2125" s="5">
        <v>41625</v>
      </c>
      <c r="M2125">
        <v>16</v>
      </c>
      <c r="N2125">
        <v>29</v>
      </c>
    </row>
    <row r="2126" spans="12:14" x14ac:dyDescent="0.25">
      <c r="L2126" s="5">
        <v>41624</v>
      </c>
      <c r="M2126">
        <v>16</v>
      </c>
      <c r="N2126">
        <v>29</v>
      </c>
    </row>
    <row r="2127" spans="12:14" x14ac:dyDescent="0.25">
      <c r="L2127" s="5">
        <v>41623</v>
      </c>
      <c r="M2127">
        <f t="shared" ref="M2127:M2158" si="81">M2120-1</f>
        <v>15</v>
      </c>
      <c r="N2127">
        <v>29</v>
      </c>
    </row>
    <row r="2128" spans="12:14" x14ac:dyDescent="0.25">
      <c r="L2128" s="5">
        <v>41622</v>
      </c>
      <c r="M2128">
        <f t="shared" si="81"/>
        <v>15</v>
      </c>
      <c r="N2128">
        <v>29</v>
      </c>
    </row>
    <row r="2129" spans="12:14" x14ac:dyDescent="0.25">
      <c r="L2129" s="5">
        <v>41621</v>
      </c>
      <c r="M2129">
        <f t="shared" si="81"/>
        <v>15</v>
      </c>
      <c r="N2129">
        <v>29</v>
      </c>
    </row>
    <row r="2130" spans="12:14" x14ac:dyDescent="0.25">
      <c r="L2130" s="5">
        <v>41620</v>
      </c>
      <c r="M2130">
        <f t="shared" si="81"/>
        <v>15</v>
      </c>
      <c r="N2130">
        <v>29</v>
      </c>
    </row>
    <row r="2131" spans="12:14" x14ac:dyDescent="0.25">
      <c r="L2131" s="5">
        <v>41619</v>
      </c>
      <c r="M2131">
        <f t="shared" si="81"/>
        <v>15</v>
      </c>
      <c r="N2131">
        <v>29</v>
      </c>
    </row>
    <row r="2132" spans="12:14" x14ac:dyDescent="0.25">
      <c r="L2132" s="5">
        <v>41618</v>
      </c>
      <c r="M2132">
        <f t="shared" si="81"/>
        <v>15</v>
      </c>
      <c r="N2132">
        <v>29</v>
      </c>
    </row>
    <row r="2133" spans="12:14" x14ac:dyDescent="0.25">
      <c r="L2133" s="5">
        <v>41617</v>
      </c>
      <c r="M2133">
        <f t="shared" si="81"/>
        <v>15</v>
      </c>
      <c r="N2133">
        <v>29</v>
      </c>
    </row>
    <row r="2134" spans="12:14" x14ac:dyDescent="0.25">
      <c r="L2134" s="5">
        <v>41616</v>
      </c>
      <c r="M2134">
        <f t="shared" si="81"/>
        <v>14</v>
      </c>
      <c r="N2134">
        <v>29</v>
      </c>
    </row>
    <row r="2135" spans="12:14" x14ac:dyDescent="0.25">
      <c r="L2135" s="5">
        <v>41615</v>
      </c>
      <c r="M2135">
        <f t="shared" si="81"/>
        <v>14</v>
      </c>
      <c r="N2135">
        <v>29</v>
      </c>
    </row>
    <row r="2136" spans="12:14" x14ac:dyDescent="0.25">
      <c r="L2136" s="5">
        <v>41614</v>
      </c>
      <c r="M2136">
        <f t="shared" si="81"/>
        <v>14</v>
      </c>
      <c r="N2136">
        <v>29</v>
      </c>
    </row>
    <row r="2137" spans="12:14" x14ac:dyDescent="0.25">
      <c r="L2137" s="5">
        <v>41613</v>
      </c>
      <c r="M2137">
        <f t="shared" si="81"/>
        <v>14</v>
      </c>
      <c r="N2137">
        <v>29</v>
      </c>
    </row>
    <row r="2138" spans="12:14" x14ac:dyDescent="0.25">
      <c r="L2138" s="5">
        <v>41612</v>
      </c>
      <c r="M2138">
        <f t="shared" si="81"/>
        <v>14</v>
      </c>
      <c r="N2138">
        <v>29</v>
      </c>
    </row>
    <row r="2139" spans="12:14" x14ac:dyDescent="0.25">
      <c r="L2139" s="5">
        <v>41611</v>
      </c>
      <c r="M2139">
        <f t="shared" si="81"/>
        <v>14</v>
      </c>
      <c r="N2139">
        <v>29</v>
      </c>
    </row>
    <row r="2140" spans="12:14" x14ac:dyDescent="0.25">
      <c r="L2140" s="5">
        <v>41610</v>
      </c>
      <c r="M2140">
        <f t="shared" si="81"/>
        <v>14</v>
      </c>
      <c r="N2140">
        <v>29</v>
      </c>
    </row>
    <row r="2141" spans="12:14" x14ac:dyDescent="0.25">
      <c r="L2141" s="5">
        <v>41609</v>
      </c>
      <c r="M2141">
        <f t="shared" si="81"/>
        <v>13</v>
      </c>
      <c r="N2141">
        <v>29</v>
      </c>
    </row>
    <row r="2142" spans="12:14" x14ac:dyDescent="0.25">
      <c r="L2142" s="5">
        <v>41608</v>
      </c>
      <c r="M2142">
        <f t="shared" si="81"/>
        <v>13</v>
      </c>
      <c r="N2142">
        <v>29</v>
      </c>
    </row>
    <row r="2143" spans="12:14" x14ac:dyDescent="0.25">
      <c r="L2143" s="5">
        <v>41607</v>
      </c>
      <c r="M2143">
        <f t="shared" si="81"/>
        <v>13</v>
      </c>
      <c r="N2143">
        <v>29</v>
      </c>
    </row>
    <row r="2144" spans="12:14" x14ac:dyDescent="0.25">
      <c r="L2144" s="5">
        <v>41606</v>
      </c>
      <c r="M2144">
        <f t="shared" si="81"/>
        <v>13</v>
      </c>
      <c r="N2144">
        <v>29</v>
      </c>
    </row>
    <row r="2145" spans="12:14" x14ac:dyDescent="0.25">
      <c r="L2145" s="5">
        <v>41605</v>
      </c>
      <c r="M2145">
        <f t="shared" si="81"/>
        <v>13</v>
      </c>
      <c r="N2145">
        <v>29</v>
      </c>
    </row>
    <row r="2146" spans="12:14" x14ac:dyDescent="0.25">
      <c r="L2146" s="5">
        <v>41604</v>
      </c>
      <c r="M2146">
        <f t="shared" si="81"/>
        <v>13</v>
      </c>
      <c r="N2146">
        <v>29</v>
      </c>
    </row>
    <row r="2147" spans="12:14" x14ac:dyDescent="0.25">
      <c r="L2147" s="5">
        <v>41603</v>
      </c>
      <c r="M2147">
        <f t="shared" si="81"/>
        <v>13</v>
      </c>
      <c r="N2147">
        <v>29</v>
      </c>
    </row>
    <row r="2148" spans="12:14" x14ac:dyDescent="0.25">
      <c r="L2148" s="5">
        <v>41602</v>
      </c>
      <c r="M2148">
        <f t="shared" si="81"/>
        <v>12</v>
      </c>
      <c r="N2148">
        <v>29</v>
      </c>
    </row>
    <row r="2149" spans="12:14" x14ac:dyDescent="0.25">
      <c r="L2149" s="5">
        <v>41601</v>
      </c>
      <c r="M2149">
        <f t="shared" si="81"/>
        <v>12</v>
      </c>
      <c r="N2149">
        <v>29</v>
      </c>
    </row>
    <row r="2150" spans="12:14" x14ac:dyDescent="0.25">
      <c r="L2150" s="5">
        <v>41600</v>
      </c>
      <c r="M2150">
        <f t="shared" si="81"/>
        <v>12</v>
      </c>
      <c r="N2150">
        <v>29</v>
      </c>
    </row>
    <row r="2151" spans="12:14" x14ac:dyDescent="0.25">
      <c r="L2151" s="5">
        <v>41599</v>
      </c>
      <c r="M2151">
        <f t="shared" si="81"/>
        <v>12</v>
      </c>
      <c r="N2151">
        <v>29</v>
      </c>
    </row>
    <row r="2152" spans="12:14" x14ac:dyDescent="0.25">
      <c r="L2152" s="5">
        <v>41598</v>
      </c>
      <c r="M2152">
        <f t="shared" si="81"/>
        <v>12</v>
      </c>
      <c r="N2152">
        <v>29</v>
      </c>
    </row>
    <row r="2153" spans="12:14" x14ac:dyDescent="0.25">
      <c r="L2153" s="5">
        <v>41597</v>
      </c>
      <c r="M2153">
        <f t="shared" si="81"/>
        <v>12</v>
      </c>
      <c r="N2153">
        <v>29</v>
      </c>
    </row>
    <row r="2154" spans="12:14" x14ac:dyDescent="0.25">
      <c r="L2154" s="5">
        <v>41596</v>
      </c>
      <c r="M2154">
        <f t="shared" si="81"/>
        <v>12</v>
      </c>
      <c r="N2154">
        <v>29</v>
      </c>
    </row>
    <row r="2155" spans="12:14" x14ac:dyDescent="0.25">
      <c r="L2155" s="5">
        <v>41595</v>
      </c>
      <c r="M2155">
        <f t="shared" si="81"/>
        <v>11</v>
      </c>
      <c r="N2155">
        <v>29</v>
      </c>
    </row>
    <row r="2156" spans="12:14" x14ac:dyDescent="0.25">
      <c r="L2156" s="5">
        <v>41594</v>
      </c>
      <c r="M2156">
        <f t="shared" si="81"/>
        <v>11</v>
      </c>
      <c r="N2156">
        <v>29</v>
      </c>
    </row>
    <row r="2157" spans="12:14" x14ac:dyDescent="0.25">
      <c r="L2157" s="5">
        <v>41593</v>
      </c>
      <c r="M2157">
        <f t="shared" si="81"/>
        <v>11</v>
      </c>
      <c r="N2157">
        <v>29</v>
      </c>
    </row>
    <row r="2158" spans="12:14" x14ac:dyDescent="0.25">
      <c r="L2158" s="5">
        <v>41592</v>
      </c>
      <c r="M2158">
        <f t="shared" si="81"/>
        <v>11</v>
      </c>
      <c r="N2158">
        <v>29</v>
      </c>
    </row>
    <row r="2159" spans="12:14" x14ac:dyDescent="0.25">
      <c r="L2159" s="5">
        <v>41591</v>
      </c>
      <c r="M2159">
        <f t="shared" ref="M2159:M2190" si="82">M2152-1</f>
        <v>11</v>
      </c>
      <c r="N2159">
        <v>29</v>
      </c>
    </row>
    <row r="2160" spans="12:14" x14ac:dyDescent="0.25">
      <c r="L2160" s="5">
        <v>41590</v>
      </c>
      <c r="M2160">
        <f t="shared" si="82"/>
        <v>11</v>
      </c>
      <c r="N2160">
        <v>29</v>
      </c>
    </row>
    <row r="2161" spans="12:14" x14ac:dyDescent="0.25">
      <c r="L2161" s="5">
        <v>41589</v>
      </c>
      <c r="M2161">
        <f t="shared" si="82"/>
        <v>11</v>
      </c>
      <c r="N2161">
        <v>29</v>
      </c>
    </row>
    <row r="2162" spans="12:14" x14ac:dyDescent="0.25">
      <c r="L2162" s="5">
        <v>41588</v>
      </c>
      <c r="M2162">
        <f t="shared" si="82"/>
        <v>10</v>
      </c>
      <c r="N2162">
        <v>29</v>
      </c>
    </row>
    <row r="2163" spans="12:14" x14ac:dyDescent="0.25">
      <c r="L2163" s="5">
        <v>41587</v>
      </c>
      <c r="M2163">
        <f t="shared" si="82"/>
        <v>10</v>
      </c>
      <c r="N2163">
        <v>29</v>
      </c>
    </row>
    <row r="2164" spans="12:14" x14ac:dyDescent="0.25">
      <c r="L2164" s="5">
        <v>41586</v>
      </c>
      <c r="M2164">
        <f t="shared" si="82"/>
        <v>10</v>
      </c>
      <c r="N2164">
        <v>29</v>
      </c>
    </row>
    <row r="2165" spans="12:14" x14ac:dyDescent="0.25">
      <c r="L2165" s="5">
        <v>41585</v>
      </c>
      <c r="M2165">
        <f t="shared" si="82"/>
        <v>10</v>
      </c>
      <c r="N2165">
        <v>29</v>
      </c>
    </row>
    <row r="2166" spans="12:14" x14ac:dyDescent="0.25">
      <c r="L2166" s="5">
        <v>41584</v>
      </c>
      <c r="M2166">
        <f t="shared" si="82"/>
        <v>10</v>
      </c>
      <c r="N2166">
        <v>29</v>
      </c>
    </row>
    <row r="2167" spans="12:14" x14ac:dyDescent="0.25">
      <c r="L2167" s="5">
        <v>41583</v>
      </c>
      <c r="M2167">
        <f t="shared" si="82"/>
        <v>10</v>
      </c>
      <c r="N2167">
        <v>29</v>
      </c>
    </row>
    <row r="2168" spans="12:14" x14ac:dyDescent="0.25">
      <c r="L2168" s="5">
        <v>41582</v>
      </c>
      <c r="M2168">
        <f t="shared" si="82"/>
        <v>10</v>
      </c>
      <c r="N2168">
        <v>29</v>
      </c>
    </row>
    <row r="2169" spans="12:14" x14ac:dyDescent="0.25">
      <c r="L2169" s="5">
        <v>41581</v>
      </c>
      <c r="M2169">
        <f t="shared" si="82"/>
        <v>9</v>
      </c>
      <c r="N2169">
        <v>29</v>
      </c>
    </row>
    <row r="2170" spans="12:14" x14ac:dyDescent="0.25">
      <c r="L2170" s="5">
        <v>41580</v>
      </c>
      <c r="M2170">
        <f t="shared" si="82"/>
        <v>9</v>
      </c>
      <c r="N2170">
        <v>29</v>
      </c>
    </row>
    <row r="2171" spans="12:14" x14ac:dyDescent="0.25">
      <c r="L2171" s="5">
        <v>41579</v>
      </c>
      <c r="M2171">
        <f t="shared" si="82"/>
        <v>9</v>
      </c>
      <c r="N2171">
        <v>29</v>
      </c>
    </row>
    <row r="2172" spans="12:14" x14ac:dyDescent="0.25">
      <c r="L2172" s="5">
        <v>41578</v>
      </c>
      <c r="M2172">
        <f t="shared" si="82"/>
        <v>9</v>
      </c>
      <c r="N2172">
        <v>29</v>
      </c>
    </row>
    <row r="2173" spans="12:14" x14ac:dyDescent="0.25">
      <c r="L2173" s="5">
        <v>41577</v>
      </c>
      <c r="M2173">
        <f t="shared" si="82"/>
        <v>9</v>
      </c>
      <c r="N2173">
        <v>29</v>
      </c>
    </row>
    <row r="2174" spans="12:14" x14ac:dyDescent="0.25">
      <c r="L2174" s="5">
        <v>41576</v>
      </c>
      <c r="M2174">
        <f t="shared" si="82"/>
        <v>9</v>
      </c>
      <c r="N2174">
        <v>29</v>
      </c>
    </row>
    <row r="2175" spans="12:14" x14ac:dyDescent="0.25">
      <c r="L2175" s="5">
        <v>41575</v>
      </c>
      <c r="M2175">
        <f t="shared" si="82"/>
        <v>9</v>
      </c>
      <c r="N2175">
        <v>29</v>
      </c>
    </row>
    <row r="2176" spans="12:14" x14ac:dyDescent="0.25">
      <c r="L2176" s="5">
        <v>41574</v>
      </c>
      <c r="M2176">
        <f t="shared" si="82"/>
        <v>8</v>
      </c>
      <c r="N2176">
        <v>29</v>
      </c>
    </row>
    <row r="2177" spans="12:14" x14ac:dyDescent="0.25">
      <c r="L2177" s="5">
        <v>41573</v>
      </c>
      <c r="M2177">
        <f t="shared" si="82"/>
        <v>8</v>
      </c>
      <c r="N2177">
        <v>29</v>
      </c>
    </row>
    <row r="2178" spans="12:14" x14ac:dyDescent="0.25">
      <c r="L2178" s="5">
        <v>41572</v>
      </c>
      <c r="M2178">
        <f t="shared" si="82"/>
        <v>8</v>
      </c>
      <c r="N2178">
        <v>29</v>
      </c>
    </row>
    <row r="2179" spans="12:14" x14ac:dyDescent="0.25">
      <c r="L2179" s="5">
        <v>41571</v>
      </c>
      <c r="M2179">
        <f t="shared" si="82"/>
        <v>8</v>
      </c>
      <c r="N2179">
        <v>29</v>
      </c>
    </row>
    <row r="2180" spans="12:14" x14ac:dyDescent="0.25">
      <c r="L2180" s="5">
        <v>41570</v>
      </c>
      <c r="M2180">
        <f t="shared" si="82"/>
        <v>8</v>
      </c>
      <c r="N2180">
        <v>29</v>
      </c>
    </row>
    <row r="2181" spans="12:14" x14ac:dyDescent="0.25">
      <c r="L2181" s="5">
        <v>41569</v>
      </c>
      <c r="M2181">
        <f t="shared" si="82"/>
        <v>8</v>
      </c>
      <c r="N2181">
        <v>29</v>
      </c>
    </row>
    <row r="2182" spans="12:14" x14ac:dyDescent="0.25">
      <c r="L2182" s="5">
        <v>41568</v>
      </c>
      <c r="M2182">
        <f t="shared" si="82"/>
        <v>8</v>
      </c>
      <c r="N2182">
        <v>29</v>
      </c>
    </row>
    <row r="2183" spans="12:14" x14ac:dyDescent="0.25">
      <c r="L2183" s="5">
        <v>41567</v>
      </c>
      <c r="M2183">
        <f t="shared" si="82"/>
        <v>7</v>
      </c>
      <c r="N2183">
        <v>29</v>
      </c>
    </row>
    <row r="2184" spans="12:14" x14ac:dyDescent="0.25">
      <c r="L2184" s="5">
        <v>41566</v>
      </c>
      <c r="M2184">
        <f t="shared" si="82"/>
        <v>7</v>
      </c>
      <c r="N2184">
        <v>29</v>
      </c>
    </row>
    <row r="2185" spans="12:14" x14ac:dyDescent="0.25">
      <c r="L2185" s="5">
        <v>41565</v>
      </c>
      <c r="M2185">
        <f t="shared" si="82"/>
        <v>7</v>
      </c>
      <c r="N2185">
        <v>29</v>
      </c>
    </row>
    <row r="2186" spans="12:14" x14ac:dyDescent="0.25">
      <c r="L2186" s="5">
        <v>41564</v>
      </c>
      <c r="M2186">
        <f t="shared" si="82"/>
        <v>7</v>
      </c>
      <c r="N2186">
        <v>29</v>
      </c>
    </row>
    <row r="2187" spans="12:14" x14ac:dyDescent="0.25">
      <c r="L2187" s="5">
        <v>41563</v>
      </c>
      <c r="M2187">
        <f t="shared" si="82"/>
        <v>7</v>
      </c>
      <c r="N2187">
        <v>29</v>
      </c>
    </row>
    <row r="2188" spans="12:14" x14ac:dyDescent="0.25">
      <c r="L2188" s="5">
        <v>41562</v>
      </c>
      <c r="M2188">
        <f t="shared" si="82"/>
        <v>7</v>
      </c>
      <c r="N2188">
        <v>29</v>
      </c>
    </row>
    <row r="2189" spans="12:14" x14ac:dyDescent="0.25">
      <c r="L2189" s="5">
        <v>41561</v>
      </c>
      <c r="M2189">
        <f t="shared" si="82"/>
        <v>7</v>
      </c>
      <c r="N2189">
        <v>29</v>
      </c>
    </row>
    <row r="2190" spans="12:14" x14ac:dyDescent="0.25">
      <c r="L2190" s="5">
        <v>41560</v>
      </c>
      <c r="M2190">
        <f t="shared" si="82"/>
        <v>6</v>
      </c>
      <c r="N2190">
        <v>29</v>
      </c>
    </row>
    <row r="2191" spans="12:14" x14ac:dyDescent="0.25">
      <c r="L2191" s="5">
        <v>41559</v>
      </c>
      <c r="M2191">
        <f t="shared" ref="M2191:M2222" si="83">M2184-1</f>
        <v>6</v>
      </c>
      <c r="N2191">
        <v>29</v>
      </c>
    </row>
    <row r="2192" spans="12:14" x14ac:dyDescent="0.25">
      <c r="L2192" s="5">
        <v>41558</v>
      </c>
      <c r="M2192">
        <f t="shared" si="83"/>
        <v>6</v>
      </c>
      <c r="N2192">
        <v>29</v>
      </c>
    </row>
    <row r="2193" spans="12:14" x14ac:dyDescent="0.25">
      <c r="L2193" s="5">
        <v>41557</v>
      </c>
      <c r="M2193">
        <f t="shared" si="83"/>
        <v>6</v>
      </c>
      <c r="N2193">
        <v>29</v>
      </c>
    </row>
    <row r="2194" spans="12:14" x14ac:dyDescent="0.25">
      <c r="L2194" s="5">
        <v>41556</v>
      </c>
      <c r="M2194">
        <f t="shared" si="83"/>
        <v>6</v>
      </c>
      <c r="N2194">
        <v>29</v>
      </c>
    </row>
    <row r="2195" spans="12:14" x14ac:dyDescent="0.25">
      <c r="L2195" s="5">
        <v>41555</v>
      </c>
      <c r="M2195">
        <f t="shared" si="83"/>
        <v>6</v>
      </c>
      <c r="N2195">
        <v>29</v>
      </c>
    </row>
    <row r="2196" spans="12:14" x14ac:dyDescent="0.25">
      <c r="L2196" s="5">
        <v>41554</v>
      </c>
      <c r="M2196">
        <f t="shared" si="83"/>
        <v>6</v>
      </c>
      <c r="N2196">
        <v>29</v>
      </c>
    </row>
    <row r="2197" spans="12:14" x14ac:dyDescent="0.25">
      <c r="L2197" s="5">
        <v>41553</v>
      </c>
      <c r="M2197">
        <f t="shared" si="83"/>
        <v>5</v>
      </c>
      <c r="N2197">
        <v>29</v>
      </c>
    </row>
    <row r="2198" spans="12:14" x14ac:dyDescent="0.25">
      <c r="L2198" s="5">
        <v>41552</v>
      </c>
      <c r="M2198">
        <f t="shared" si="83"/>
        <v>5</v>
      </c>
      <c r="N2198">
        <v>29</v>
      </c>
    </row>
    <row r="2199" spans="12:14" x14ac:dyDescent="0.25">
      <c r="L2199" s="5">
        <v>41551</v>
      </c>
      <c r="M2199">
        <f t="shared" si="83"/>
        <v>5</v>
      </c>
      <c r="N2199">
        <v>29</v>
      </c>
    </row>
    <row r="2200" spans="12:14" x14ac:dyDescent="0.25">
      <c r="L2200" s="5">
        <v>41550</v>
      </c>
      <c r="M2200">
        <f t="shared" si="83"/>
        <v>5</v>
      </c>
      <c r="N2200">
        <v>29</v>
      </c>
    </row>
    <row r="2201" spans="12:14" x14ac:dyDescent="0.25">
      <c r="L2201" s="5">
        <v>41549</v>
      </c>
      <c r="M2201">
        <f t="shared" si="83"/>
        <v>5</v>
      </c>
      <c r="N2201">
        <v>29</v>
      </c>
    </row>
    <row r="2202" spans="12:14" x14ac:dyDescent="0.25">
      <c r="L2202" s="5">
        <v>41548</v>
      </c>
      <c r="M2202">
        <f t="shared" si="83"/>
        <v>5</v>
      </c>
      <c r="N2202">
        <v>29</v>
      </c>
    </row>
    <row r="2203" spans="12:14" x14ac:dyDescent="0.25">
      <c r="L2203" s="5">
        <v>41547</v>
      </c>
      <c r="M2203">
        <f t="shared" si="83"/>
        <v>5</v>
      </c>
      <c r="N2203">
        <v>29</v>
      </c>
    </row>
    <row r="2204" spans="12:14" x14ac:dyDescent="0.25">
      <c r="L2204" s="5">
        <v>41546</v>
      </c>
      <c r="M2204">
        <f t="shared" si="83"/>
        <v>4</v>
      </c>
      <c r="N2204">
        <v>29</v>
      </c>
    </row>
    <row r="2205" spans="12:14" x14ac:dyDescent="0.25">
      <c r="L2205" s="5">
        <v>41545</v>
      </c>
      <c r="M2205">
        <f t="shared" si="83"/>
        <v>4</v>
      </c>
      <c r="N2205">
        <v>29</v>
      </c>
    </row>
    <row r="2206" spans="12:14" x14ac:dyDescent="0.25">
      <c r="L2206" s="5">
        <v>41544</v>
      </c>
      <c r="M2206">
        <f t="shared" si="83"/>
        <v>4</v>
      </c>
      <c r="N2206">
        <v>29</v>
      </c>
    </row>
    <row r="2207" spans="12:14" x14ac:dyDescent="0.25">
      <c r="L2207" s="5">
        <v>41543</v>
      </c>
      <c r="M2207">
        <f t="shared" si="83"/>
        <v>4</v>
      </c>
      <c r="N2207">
        <v>29</v>
      </c>
    </row>
    <row r="2208" spans="12:14" x14ac:dyDescent="0.25">
      <c r="L2208" s="5">
        <v>41542</v>
      </c>
      <c r="M2208">
        <f t="shared" si="83"/>
        <v>4</v>
      </c>
      <c r="N2208">
        <v>29</v>
      </c>
    </row>
    <row r="2209" spans="12:14" x14ac:dyDescent="0.25">
      <c r="L2209" s="5">
        <v>41541</v>
      </c>
      <c r="M2209">
        <f t="shared" si="83"/>
        <v>4</v>
      </c>
      <c r="N2209">
        <v>29</v>
      </c>
    </row>
    <row r="2210" spans="12:14" x14ac:dyDescent="0.25">
      <c r="L2210" s="5">
        <v>41540</v>
      </c>
      <c r="M2210">
        <f t="shared" si="83"/>
        <v>4</v>
      </c>
      <c r="N2210">
        <v>29</v>
      </c>
    </row>
    <row r="2211" spans="12:14" x14ac:dyDescent="0.25">
      <c r="L2211" s="5">
        <v>41539</v>
      </c>
      <c r="M2211">
        <f t="shared" si="83"/>
        <v>3</v>
      </c>
      <c r="N2211">
        <v>29</v>
      </c>
    </row>
    <row r="2212" spans="12:14" x14ac:dyDescent="0.25">
      <c r="L2212" s="5">
        <v>41538</v>
      </c>
      <c r="M2212">
        <f t="shared" si="83"/>
        <v>3</v>
      </c>
      <c r="N2212">
        <v>29</v>
      </c>
    </row>
    <row r="2213" spans="12:14" x14ac:dyDescent="0.25">
      <c r="L2213" s="5">
        <v>41537</v>
      </c>
      <c r="M2213">
        <f t="shared" si="83"/>
        <v>3</v>
      </c>
      <c r="N2213">
        <v>29</v>
      </c>
    </row>
    <row r="2214" spans="12:14" x14ac:dyDescent="0.25">
      <c r="L2214" s="5">
        <v>41536</v>
      </c>
      <c r="M2214">
        <f t="shared" si="83"/>
        <v>3</v>
      </c>
      <c r="N2214">
        <v>29</v>
      </c>
    </row>
    <row r="2215" spans="12:14" x14ac:dyDescent="0.25">
      <c r="L2215" s="5">
        <v>41535</v>
      </c>
      <c r="M2215">
        <f t="shared" si="83"/>
        <v>3</v>
      </c>
      <c r="N2215">
        <v>29</v>
      </c>
    </row>
    <row r="2216" spans="12:14" x14ac:dyDescent="0.25">
      <c r="L2216" s="5">
        <v>41534</v>
      </c>
      <c r="M2216">
        <f t="shared" si="83"/>
        <v>3</v>
      </c>
      <c r="N2216">
        <v>29</v>
      </c>
    </row>
    <row r="2217" spans="12:14" x14ac:dyDescent="0.25">
      <c r="L2217" s="5">
        <v>41533</v>
      </c>
      <c r="M2217">
        <f t="shared" si="83"/>
        <v>3</v>
      </c>
      <c r="N2217">
        <v>29</v>
      </c>
    </row>
    <row r="2218" spans="12:14" x14ac:dyDescent="0.25">
      <c r="L2218" s="5">
        <v>41532</v>
      </c>
      <c r="M2218">
        <f t="shared" si="83"/>
        <v>2</v>
      </c>
      <c r="N2218">
        <v>29</v>
      </c>
    </row>
    <row r="2219" spans="12:14" x14ac:dyDescent="0.25">
      <c r="L2219" s="5">
        <v>41531</v>
      </c>
      <c r="M2219">
        <f t="shared" si="83"/>
        <v>2</v>
      </c>
      <c r="N2219">
        <v>29</v>
      </c>
    </row>
    <row r="2220" spans="12:14" x14ac:dyDescent="0.25">
      <c r="L2220" s="5">
        <v>41530</v>
      </c>
      <c r="M2220">
        <f t="shared" si="83"/>
        <v>2</v>
      </c>
      <c r="N2220">
        <v>29</v>
      </c>
    </row>
    <row r="2221" spans="12:14" x14ac:dyDescent="0.25">
      <c r="L2221" s="5">
        <v>41529</v>
      </c>
      <c r="M2221">
        <f t="shared" si="83"/>
        <v>2</v>
      </c>
      <c r="N2221">
        <v>29</v>
      </c>
    </row>
    <row r="2222" spans="12:14" x14ac:dyDescent="0.25">
      <c r="L2222" s="5">
        <v>41528</v>
      </c>
      <c r="M2222">
        <f t="shared" si="83"/>
        <v>2</v>
      </c>
      <c r="N2222">
        <v>29</v>
      </c>
    </row>
    <row r="2223" spans="12:14" x14ac:dyDescent="0.25">
      <c r="L2223" s="5">
        <v>41527</v>
      </c>
      <c r="M2223">
        <f t="shared" ref="M2223:M2231" si="84">M2216-1</f>
        <v>2</v>
      </c>
      <c r="N2223">
        <v>29</v>
      </c>
    </row>
    <row r="2224" spans="12:14" x14ac:dyDescent="0.25">
      <c r="L2224" s="5">
        <v>41526</v>
      </c>
      <c r="M2224">
        <f t="shared" si="84"/>
        <v>2</v>
      </c>
      <c r="N2224">
        <v>29</v>
      </c>
    </row>
    <row r="2225" spans="12:14" x14ac:dyDescent="0.25">
      <c r="L2225" s="5">
        <v>41525</v>
      </c>
      <c r="M2225">
        <f t="shared" si="84"/>
        <v>1</v>
      </c>
      <c r="N2225">
        <v>29</v>
      </c>
    </row>
    <row r="2226" spans="12:14" x14ac:dyDescent="0.25">
      <c r="L2226" s="5">
        <v>41524</v>
      </c>
      <c r="M2226">
        <f t="shared" si="84"/>
        <v>1</v>
      </c>
      <c r="N2226">
        <v>29</v>
      </c>
    </row>
    <row r="2227" spans="12:14" x14ac:dyDescent="0.25">
      <c r="L2227" s="5">
        <v>41523</v>
      </c>
      <c r="M2227">
        <f t="shared" si="84"/>
        <v>1</v>
      </c>
      <c r="N2227">
        <v>29</v>
      </c>
    </row>
    <row r="2228" spans="12:14" x14ac:dyDescent="0.25">
      <c r="L2228" s="5">
        <v>41522</v>
      </c>
      <c r="M2228">
        <f t="shared" si="84"/>
        <v>1</v>
      </c>
      <c r="N2228">
        <v>29</v>
      </c>
    </row>
    <row r="2229" spans="12:14" x14ac:dyDescent="0.25">
      <c r="L2229" s="5">
        <v>41521</v>
      </c>
      <c r="M2229">
        <f t="shared" si="84"/>
        <v>1</v>
      </c>
      <c r="N2229">
        <v>29</v>
      </c>
    </row>
    <row r="2230" spans="12:14" x14ac:dyDescent="0.25">
      <c r="L2230" s="5">
        <v>41520</v>
      </c>
      <c r="M2230">
        <f t="shared" si="84"/>
        <v>1</v>
      </c>
      <c r="N2230">
        <v>29</v>
      </c>
    </row>
    <row r="2231" spans="12:14" x14ac:dyDescent="0.25">
      <c r="L2231" s="5">
        <v>41519</v>
      </c>
      <c r="M2231">
        <f t="shared" si="84"/>
        <v>1</v>
      </c>
      <c r="N2231">
        <v>29</v>
      </c>
    </row>
    <row r="2232" spans="12:14" x14ac:dyDescent="0.25">
      <c r="L2232" s="5">
        <v>41518</v>
      </c>
      <c r="M2232">
        <v>16</v>
      </c>
      <c r="N2232">
        <v>28</v>
      </c>
    </row>
    <row r="2233" spans="12:14" x14ac:dyDescent="0.25">
      <c r="L2233" s="5">
        <v>41517</v>
      </c>
      <c r="M2233">
        <v>16</v>
      </c>
      <c r="N2233">
        <v>28</v>
      </c>
    </row>
    <row r="2234" spans="12:14" x14ac:dyDescent="0.25">
      <c r="L2234" s="5">
        <v>41516</v>
      </c>
      <c r="M2234">
        <v>16</v>
      </c>
      <c r="N2234">
        <v>28</v>
      </c>
    </row>
    <row r="2235" spans="12:14" x14ac:dyDescent="0.25">
      <c r="L2235" s="5">
        <v>41515</v>
      </c>
      <c r="M2235">
        <v>16</v>
      </c>
      <c r="N2235">
        <v>28</v>
      </c>
    </row>
    <row r="2236" spans="12:14" x14ac:dyDescent="0.25">
      <c r="L2236" s="5">
        <v>41514</v>
      </c>
      <c r="M2236">
        <v>16</v>
      </c>
      <c r="N2236">
        <v>28</v>
      </c>
    </row>
    <row r="2237" spans="12:14" x14ac:dyDescent="0.25">
      <c r="L2237" s="5">
        <v>41513</v>
      </c>
      <c r="M2237">
        <v>16</v>
      </c>
      <c r="N2237">
        <v>28</v>
      </c>
    </row>
    <row r="2238" spans="12:14" x14ac:dyDescent="0.25">
      <c r="L2238" s="5">
        <v>41512</v>
      </c>
      <c r="M2238">
        <v>16</v>
      </c>
      <c r="N2238">
        <v>28</v>
      </c>
    </row>
    <row r="2239" spans="12:14" x14ac:dyDescent="0.25">
      <c r="L2239" s="5">
        <v>41511</v>
      </c>
      <c r="M2239">
        <f t="shared" ref="M2239:M2270" si="85">M2232-1</f>
        <v>15</v>
      </c>
      <c r="N2239">
        <v>28</v>
      </c>
    </row>
    <row r="2240" spans="12:14" x14ac:dyDescent="0.25">
      <c r="L2240" s="5">
        <v>41510</v>
      </c>
      <c r="M2240">
        <f t="shared" si="85"/>
        <v>15</v>
      </c>
      <c r="N2240">
        <v>28</v>
      </c>
    </row>
    <row r="2241" spans="12:14" x14ac:dyDescent="0.25">
      <c r="L2241" s="5">
        <v>41509</v>
      </c>
      <c r="M2241">
        <f t="shared" si="85"/>
        <v>15</v>
      </c>
      <c r="N2241">
        <v>28</v>
      </c>
    </row>
    <row r="2242" spans="12:14" x14ac:dyDescent="0.25">
      <c r="L2242" s="5">
        <v>41508</v>
      </c>
      <c r="M2242">
        <f t="shared" si="85"/>
        <v>15</v>
      </c>
      <c r="N2242">
        <v>28</v>
      </c>
    </row>
    <row r="2243" spans="12:14" x14ac:dyDescent="0.25">
      <c r="L2243" s="5">
        <v>41507</v>
      </c>
      <c r="M2243">
        <f t="shared" si="85"/>
        <v>15</v>
      </c>
      <c r="N2243">
        <v>28</v>
      </c>
    </row>
    <row r="2244" spans="12:14" x14ac:dyDescent="0.25">
      <c r="L2244" s="5">
        <v>41506</v>
      </c>
      <c r="M2244">
        <f t="shared" si="85"/>
        <v>15</v>
      </c>
      <c r="N2244">
        <v>28</v>
      </c>
    </row>
    <row r="2245" spans="12:14" x14ac:dyDescent="0.25">
      <c r="L2245" s="5">
        <v>41505</v>
      </c>
      <c r="M2245">
        <f t="shared" si="85"/>
        <v>15</v>
      </c>
      <c r="N2245">
        <v>28</v>
      </c>
    </row>
    <row r="2246" spans="12:14" x14ac:dyDescent="0.25">
      <c r="L2246" s="5">
        <v>41504</v>
      </c>
      <c r="M2246">
        <f t="shared" si="85"/>
        <v>14</v>
      </c>
      <c r="N2246">
        <v>28</v>
      </c>
    </row>
    <row r="2247" spans="12:14" x14ac:dyDescent="0.25">
      <c r="L2247" s="5">
        <v>41503</v>
      </c>
      <c r="M2247">
        <f t="shared" si="85"/>
        <v>14</v>
      </c>
      <c r="N2247">
        <v>28</v>
      </c>
    </row>
    <row r="2248" spans="12:14" x14ac:dyDescent="0.25">
      <c r="L2248" s="5">
        <v>41502</v>
      </c>
      <c r="M2248">
        <f t="shared" si="85"/>
        <v>14</v>
      </c>
      <c r="N2248">
        <v>28</v>
      </c>
    </row>
    <row r="2249" spans="12:14" x14ac:dyDescent="0.25">
      <c r="L2249" s="5">
        <v>41501</v>
      </c>
      <c r="M2249">
        <f t="shared" si="85"/>
        <v>14</v>
      </c>
      <c r="N2249">
        <v>28</v>
      </c>
    </row>
    <row r="2250" spans="12:14" x14ac:dyDescent="0.25">
      <c r="L2250" s="5">
        <v>41500</v>
      </c>
      <c r="M2250">
        <f t="shared" si="85"/>
        <v>14</v>
      </c>
      <c r="N2250">
        <v>28</v>
      </c>
    </row>
    <row r="2251" spans="12:14" x14ac:dyDescent="0.25">
      <c r="L2251" s="5">
        <v>41499</v>
      </c>
      <c r="M2251">
        <f t="shared" si="85"/>
        <v>14</v>
      </c>
      <c r="N2251">
        <v>28</v>
      </c>
    </row>
    <row r="2252" spans="12:14" x14ac:dyDescent="0.25">
      <c r="L2252" s="5">
        <v>41498</v>
      </c>
      <c r="M2252">
        <f t="shared" si="85"/>
        <v>14</v>
      </c>
      <c r="N2252">
        <v>28</v>
      </c>
    </row>
    <row r="2253" spans="12:14" x14ac:dyDescent="0.25">
      <c r="L2253" s="5">
        <v>41497</v>
      </c>
      <c r="M2253">
        <f t="shared" si="85"/>
        <v>13</v>
      </c>
      <c r="N2253">
        <v>28</v>
      </c>
    </row>
    <row r="2254" spans="12:14" x14ac:dyDescent="0.25">
      <c r="L2254" s="5">
        <v>41496</v>
      </c>
      <c r="M2254">
        <f t="shared" si="85"/>
        <v>13</v>
      </c>
      <c r="N2254">
        <v>28</v>
      </c>
    </row>
    <row r="2255" spans="12:14" x14ac:dyDescent="0.25">
      <c r="L2255" s="5">
        <v>41495</v>
      </c>
      <c r="M2255">
        <f t="shared" si="85"/>
        <v>13</v>
      </c>
      <c r="N2255">
        <v>28</v>
      </c>
    </row>
    <row r="2256" spans="12:14" x14ac:dyDescent="0.25">
      <c r="L2256" s="5">
        <v>41494</v>
      </c>
      <c r="M2256">
        <f t="shared" si="85"/>
        <v>13</v>
      </c>
      <c r="N2256">
        <v>28</v>
      </c>
    </row>
    <row r="2257" spans="12:14" x14ac:dyDescent="0.25">
      <c r="L2257" s="5">
        <v>41493</v>
      </c>
      <c r="M2257">
        <f t="shared" si="85"/>
        <v>13</v>
      </c>
      <c r="N2257">
        <v>28</v>
      </c>
    </row>
    <row r="2258" spans="12:14" x14ac:dyDescent="0.25">
      <c r="L2258" s="5">
        <v>41492</v>
      </c>
      <c r="M2258">
        <f t="shared" si="85"/>
        <v>13</v>
      </c>
      <c r="N2258">
        <v>28</v>
      </c>
    </row>
    <row r="2259" spans="12:14" x14ac:dyDescent="0.25">
      <c r="L2259" s="5">
        <v>41491</v>
      </c>
      <c r="M2259">
        <f t="shared" si="85"/>
        <v>13</v>
      </c>
      <c r="N2259">
        <v>28</v>
      </c>
    </row>
    <row r="2260" spans="12:14" x14ac:dyDescent="0.25">
      <c r="L2260" s="5">
        <v>41490</v>
      </c>
      <c r="M2260">
        <f t="shared" si="85"/>
        <v>12</v>
      </c>
      <c r="N2260">
        <v>28</v>
      </c>
    </row>
    <row r="2261" spans="12:14" x14ac:dyDescent="0.25">
      <c r="L2261" s="5">
        <v>41489</v>
      </c>
      <c r="M2261">
        <f t="shared" si="85"/>
        <v>12</v>
      </c>
      <c r="N2261">
        <v>28</v>
      </c>
    </row>
    <row r="2262" spans="12:14" x14ac:dyDescent="0.25">
      <c r="L2262" s="5">
        <v>41488</v>
      </c>
      <c r="M2262">
        <f t="shared" si="85"/>
        <v>12</v>
      </c>
      <c r="N2262">
        <v>28</v>
      </c>
    </row>
    <row r="2263" spans="12:14" x14ac:dyDescent="0.25">
      <c r="L2263" s="5">
        <v>41487</v>
      </c>
      <c r="M2263">
        <f t="shared" si="85"/>
        <v>12</v>
      </c>
      <c r="N2263">
        <v>28</v>
      </c>
    </row>
    <row r="2264" spans="12:14" x14ac:dyDescent="0.25">
      <c r="L2264" s="5">
        <v>41486</v>
      </c>
      <c r="M2264">
        <f t="shared" si="85"/>
        <v>12</v>
      </c>
      <c r="N2264">
        <v>28</v>
      </c>
    </row>
    <row r="2265" spans="12:14" x14ac:dyDescent="0.25">
      <c r="L2265" s="5">
        <v>41485</v>
      </c>
      <c r="M2265">
        <f t="shared" si="85"/>
        <v>12</v>
      </c>
      <c r="N2265">
        <v>28</v>
      </c>
    </row>
    <row r="2266" spans="12:14" x14ac:dyDescent="0.25">
      <c r="L2266" s="5">
        <v>41484</v>
      </c>
      <c r="M2266">
        <f t="shared" si="85"/>
        <v>12</v>
      </c>
      <c r="N2266">
        <v>28</v>
      </c>
    </row>
    <row r="2267" spans="12:14" x14ac:dyDescent="0.25">
      <c r="L2267" s="5">
        <v>41483</v>
      </c>
      <c r="M2267">
        <f t="shared" si="85"/>
        <v>11</v>
      </c>
      <c r="N2267">
        <v>28</v>
      </c>
    </row>
    <row r="2268" spans="12:14" x14ac:dyDescent="0.25">
      <c r="L2268" s="5">
        <v>41482</v>
      </c>
      <c r="M2268">
        <f t="shared" si="85"/>
        <v>11</v>
      </c>
      <c r="N2268">
        <v>28</v>
      </c>
    </row>
    <row r="2269" spans="12:14" x14ac:dyDescent="0.25">
      <c r="L2269" s="5">
        <v>41481</v>
      </c>
      <c r="M2269">
        <f t="shared" si="85"/>
        <v>11</v>
      </c>
      <c r="N2269">
        <v>28</v>
      </c>
    </row>
    <row r="2270" spans="12:14" x14ac:dyDescent="0.25">
      <c r="L2270" s="5">
        <v>41480</v>
      </c>
      <c r="M2270">
        <f t="shared" si="85"/>
        <v>11</v>
      </c>
      <c r="N2270">
        <v>28</v>
      </c>
    </row>
    <row r="2271" spans="12:14" x14ac:dyDescent="0.25">
      <c r="L2271" s="5">
        <v>41479</v>
      </c>
      <c r="M2271">
        <f t="shared" ref="M2271:M2302" si="86">M2264-1</f>
        <v>11</v>
      </c>
      <c r="N2271">
        <v>28</v>
      </c>
    </row>
    <row r="2272" spans="12:14" x14ac:dyDescent="0.25">
      <c r="L2272" s="5">
        <v>41478</v>
      </c>
      <c r="M2272">
        <f t="shared" si="86"/>
        <v>11</v>
      </c>
      <c r="N2272">
        <v>28</v>
      </c>
    </row>
    <row r="2273" spans="12:14" x14ac:dyDescent="0.25">
      <c r="L2273" s="5">
        <v>41477</v>
      </c>
      <c r="M2273">
        <f t="shared" si="86"/>
        <v>11</v>
      </c>
      <c r="N2273">
        <v>28</v>
      </c>
    </row>
    <row r="2274" spans="12:14" x14ac:dyDescent="0.25">
      <c r="L2274" s="5">
        <v>41476</v>
      </c>
      <c r="M2274">
        <f t="shared" si="86"/>
        <v>10</v>
      </c>
      <c r="N2274">
        <v>28</v>
      </c>
    </row>
    <row r="2275" spans="12:14" x14ac:dyDescent="0.25">
      <c r="L2275" s="5">
        <v>41475</v>
      </c>
      <c r="M2275">
        <f t="shared" si="86"/>
        <v>10</v>
      </c>
      <c r="N2275">
        <v>28</v>
      </c>
    </row>
    <row r="2276" spans="12:14" x14ac:dyDescent="0.25">
      <c r="L2276" s="5">
        <v>41474</v>
      </c>
      <c r="M2276">
        <f t="shared" si="86"/>
        <v>10</v>
      </c>
      <c r="N2276">
        <v>28</v>
      </c>
    </row>
    <row r="2277" spans="12:14" x14ac:dyDescent="0.25">
      <c r="L2277" s="5">
        <v>41473</v>
      </c>
      <c r="M2277">
        <f t="shared" si="86"/>
        <v>10</v>
      </c>
      <c r="N2277">
        <v>28</v>
      </c>
    </row>
    <row r="2278" spans="12:14" x14ac:dyDescent="0.25">
      <c r="L2278" s="5">
        <v>41472</v>
      </c>
      <c r="M2278">
        <f t="shared" si="86"/>
        <v>10</v>
      </c>
      <c r="N2278">
        <v>28</v>
      </c>
    </row>
    <row r="2279" spans="12:14" x14ac:dyDescent="0.25">
      <c r="L2279" s="5">
        <v>41471</v>
      </c>
      <c r="M2279">
        <f t="shared" si="86"/>
        <v>10</v>
      </c>
      <c r="N2279">
        <v>28</v>
      </c>
    </row>
    <row r="2280" spans="12:14" x14ac:dyDescent="0.25">
      <c r="L2280" s="5">
        <v>41470</v>
      </c>
      <c r="M2280">
        <f t="shared" si="86"/>
        <v>10</v>
      </c>
      <c r="N2280">
        <v>28</v>
      </c>
    </row>
    <row r="2281" spans="12:14" x14ac:dyDescent="0.25">
      <c r="L2281" s="5">
        <v>41469</v>
      </c>
      <c r="M2281">
        <f t="shared" si="86"/>
        <v>9</v>
      </c>
      <c r="N2281">
        <v>28</v>
      </c>
    </row>
    <row r="2282" spans="12:14" x14ac:dyDescent="0.25">
      <c r="L2282" s="5">
        <v>41468</v>
      </c>
      <c r="M2282">
        <f t="shared" si="86"/>
        <v>9</v>
      </c>
      <c r="N2282">
        <v>28</v>
      </c>
    </row>
    <row r="2283" spans="12:14" x14ac:dyDescent="0.25">
      <c r="L2283" s="5">
        <v>41467</v>
      </c>
      <c r="M2283">
        <f t="shared" si="86"/>
        <v>9</v>
      </c>
      <c r="N2283">
        <v>28</v>
      </c>
    </row>
    <row r="2284" spans="12:14" x14ac:dyDescent="0.25">
      <c r="L2284" s="5">
        <v>41466</v>
      </c>
      <c r="M2284">
        <f t="shared" si="86"/>
        <v>9</v>
      </c>
      <c r="N2284">
        <v>28</v>
      </c>
    </row>
    <row r="2285" spans="12:14" x14ac:dyDescent="0.25">
      <c r="L2285" s="5">
        <v>41465</v>
      </c>
      <c r="M2285">
        <f t="shared" si="86"/>
        <v>9</v>
      </c>
      <c r="N2285">
        <v>28</v>
      </c>
    </row>
    <row r="2286" spans="12:14" x14ac:dyDescent="0.25">
      <c r="L2286" s="5">
        <v>41464</v>
      </c>
      <c r="M2286">
        <f t="shared" si="86"/>
        <v>9</v>
      </c>
      <c r="N2286">
        <v>28</v>
      </c>
    </row>
    <row r="2287" spans="12:14" x14ac:dyDescent="0.25">
      <c r="L2287" s="5">
        <v>41463</v>
      </c>
      <c r="M2287">
        <f t="shared" si="86"/>
        <v>9</v>
      </c>
      <c r="N2287">
        <v>28</v>
      </c>
    </row>
    <row r="2288" spans="12:14" x14ac:dyDescent="0.25">
      <c r="L2288" s="5">
        <v>41462</v>
      </c>
      <c r="M2288">
        <f t="shared" si="86"/>
        <v>8</v>
      </c>
      <c r="N2288">
        <v>28</v>
      </c>
    </row>
    <row r="2289" spans="12:14" x14ac:dyDescent="0.25">
      <c r="L2289" s="5">
        <v>41461</v>
      </c>
      <c r="M2289">
        <f t="shared" si="86"/>
        <v>8</v>
      </c>
      <c r="N2289">
        <v>28</v>
      </c>
    </row>
    <row r="2290" spans="12:14" x14ac:dyDescent="0.25">
      <c r="L2290" s="5">
        <v>41460</v>
      </c>
      <c r="M2290">
        <f t="shared" si="86"/>
        <v>8</v>
      </c>
      <c r="N2290">
        <v>28</v>
      </c>
    </row>
    <row r="2291" spans="12:14" x14ac:dyDescent="0.25">
      <c r="L2291" s="5">
        <v>41459</v>
      </c>
      <c r="M2291">
        <f t="shared" si="86"/>
        <v>8</v>
      </c>
      <c r="N2291">
        <v>28</v>
      </c>
    </row>
    <row r="2292" spans="12:14" x14ac:dyDescent="0.25">
      <c r="L2292" s="5">
        <v>41458</v>
      </c>
      <c r="M2292">
        <f t="shared" si="86"/>
        <v>8</v>
      </c>
      <c r="N2292">
        <v>28</v>
      </c>
    </row>
    <row r="2293" spans="12:14" x14ac:dyDescent="0.25">
      <c r="L2293" s="5">
        <v>41457</v>
      </c>
      <c r="M2293">
        <f t="shared" si="86"/>
        <v>8</v>
      </c>
      <c r="N2293">
        <v>28</v>
      </c>
    </row>
    <row r="2294" spans="12:14" x14ac:dyDescent="0.25">
      <c r="L2294" s="5">
        <v>41456</v>
      </c>
      <c r="M2294">
        <f t="shared" si="86"/>
        <v>8</v>
      </c>
      <c r="N2294">
        <v>28</v>
      </c>
    </row>
    <row r="2295" spans="12:14" x14ac:dyDescent="0.25">
      <c r="L2295" s="5">
        <v>41455</v>
      </c>
      <c r="M2295">
        <f t="shared" si="86"/>
        <v>7</v>
      </c>
      <c r="N2295">
        <v>28</v>
      </c>
    </row>
    <row r="2296" spans="12:14" x14ac:dyDescent="0.25">
      <c r="L2296" s="5">
        <v>41454</v>
      </c>
      <c r="M2296">
        <f t="shared" si="86"/>
        <v>7</v>
      </c>
      <c r="N2296">
        <v>28</v>
      </c>
    </row>
    <row r="2297" spans="12:14" x14ac:dyDescent="0.25">
      <c r="L2297" s="5">
        <v>41453</v>
      </c>
      <c r="M2297">
        <f t="shared" si="86"/>
        <v>7</v>
      </c>
      <c r="N2297">
        <v>28</v>
      </c>
    </row>
    <row r="2298" spans="12:14" x14ac:dyDescent="0.25">
      <c r="L2298" s="5">
        <v>41452</v>
      </c>
      <c r="M2298">
        <f t="shared" si="86"/>
        <v>7</v>
      </c>
      <c r="N2298">
        <v>28</v>
      </c>
    </row>
    <row r="2299" spans="12:14" x14ac:dyDescent="0.25">
      <c r="L2299" s="5">
        <v>41451</v>
      </c>
      <c r="M2299">
        <f t="shared" si="86"/>
        <v>7</v>
      </c>
      <c r="N2299">
        <v>28</v>
      </c>
    </row>
    <row r="2300" spans="12:14" x14ac:dyDescent="0.25">
      <c r="L2300" s="5">
        <v>41450</v>
      </c>
      <c r="M2300">
        <f t="shared" si="86"/>
        <v>7</v>
      </c>
      <c r="N2300">
        <v>28</v>
      </c>
    </row>
    <row r="2301" spans="12:14" x14ac:dyDescent="0.25">
      <c r="L2301" s="5">
        <v>41449</v>
      </c>
      <c r="M2301">
        <f t="shared" si="86"/>
        <v>7</v>
      </c>
      <c r="N2301">
        <v>28</v>
      </c>
    </row>
    <row r="2302" spans="12:14" x14ac:dyDescent="0.25">
      <c r="L2302" s="5">
        <v>41448</v>
      </c>
      <c r="M2302">
        <f t="shared" si="86"/>
        <v>6</v>
      </c>
      <c r="N2302">
        <v>28</v>
      </c>
    </row>
    <row r="2303" spans="12:14" x14ac:dyDescent="0.25">
      <c r="L2303" s="5">
        <v>41447</v>
      </c>
      <c r="M2303">
        <f t="shared" ref="M2303:M2334" si="87">M2296-1</f>
        <v>6</v>
      </c>
      <c r="N2303">
        <v>28</v>
      </c>
    </row>
    <row r="2304" spans="12:14" x14ac:dyDescent="0.25">
      <c r="L2304" s="5">
        <v>41446</v>
      </c>
      <c r="M2304">
        <f t="shared" si="87"/>
        <v>6</v>
      </c>
      <c r="N2304">
        <v>28</v>
      </c>
    </row>
    <row r="2305" spans="12:14" x14ac:dyDescent="0.25">
      <c r="L2305" s="5">
        <v>41445</v>
      </c>
      <c r="M2305">
        <f t="shared" si="87"/>
        <v>6</v>
      </c>
      <c r="N2305">
        <v>28</v>
      </c>
    </row>
    <row r="2306" spans="12:14" x14ac:dyDescent="0.25">
      <c r="L2306" s="5">
        <v>41444</v>
      </c>
      <c r="M2306">
        <f t="shared" si="87"/>
        <v>6</v>
      </c>
      <c r="N2306">
        <v>28</v>
      </c>
    </row>
    <row r="2307" spans="12:14" x14ac:dyDescent="0.25">
      <c r="L2307" s="5">
        <v>41443</v>
      </c>
      <c r="M2307">
        <f t="shared" si="87"/>
        <v>6</v>
      </c>
      <c r="N2307">
        <v>28</v>
      </c>
    </row>
    <row r="2308" spans="12:14" x14ac:dyDescent="0.25">
      <c r="L2308" s="5">
        <v>41442</v>
      </c>
      <c r="M2308">
        <f t="shared" si="87"/>
        <v>6</v>
      </c>
      <c r="N2308">
        <v>28</v>
      </c>
    </row>
    <row r="2309" spans="12:14" x14ac:dyDescent="0.25">
      <c r="L2309" s="5">
        <v>41441</v>
      </c>
      <c r="M2309">
        <f t="shared" si="87"/>
        <v>5</v>
      </c>
      <c r="N2309">
        <v>28</v>
      </c>
    </row>
    <row r="2310" spans="12:14" x14ac:dyDescent="0.25">
      <c r="L2310" s="5">
        <v>41440</v>
      </c>
      <c r="M2310">
        <f t="shared" si="87"/>
        <v>5</v>
      </c>
      <c r="N2310">
        <v>28</v>
      </c>
    </row>
    <row r="2311" spans="12:14" x14ac:dyDescent="0.25">
      <c r="L2311" s="5">
        <v>41439</v>
      </c>
      <c r="M2311">
        <f t="shared" si="87"/>
        <v>5</v>
      </c>
      <c r="N2311">
        <v>28</v>
      </c>
    </row>
    <row r="2312" spans="12:14" x14ac:dyDescent="0.25">
      <c r="L2312" s="5">
        <v>41438</v>
      </c>
      <c r="M2312">
        <f t="shared" si="87"/>
        <v>5</v>
      </c>
      <c r="N2312">
        <v>28</v>
      </c>
    </row>
    <row r="2313" spans="12:14" x14ac:dyDescent="0.25">
      <c r="L2313" s="5">
        <v>41437</v>
      </c>
      <c r="M2313">
        <f t="shared" si="87"/>
        <v>5</v>
      </c>
      <c r="N2313">
        <v>28</v>
      </c>
    </row>
    <row r="2314" spans="12:14" x14ac:dyDescent="0.25">
      <c r="L2314" s="5">
        <v>41436</v>
      </c>
      <c r="M2314">
        <f t="shared" si="87"/>
        <v>5</v>
      </c>
      <c r="N2314">
        <v>28</v>
      </c>
    </row>
    <row r="2315" spans="12:14" x14ac:dyDescent="0.25">
      <c r="L2315" s="5">
        <v>41435</v>
      </c>
      <c r="M2315">
        <f t="shared" si="87"/>
        <v>5</v>
      </c>
      <c r="N2315">
        <v>28</v>
      </c>
    </row>
    <row r="2316" spans="12:14" x14ac:dyDescent="0.25">
      <c r="L2316" s="5">
        <v>41434</v>
      </c>
      <c r="M2316">
        <f t="shared" si="87"/>
        <v>4</v>
      </c>
      <c r="N2316">
        <v>28</v>
      </c>
    </row>
    <row r="2317" spans="12:14" x14ac:dyDescent="0.25">
      <c r="L2317" s="5">
        <v>41433</v>
      </c>
      <c r="M2317">
        <f t="shared" si="87"/>
        <v>4</v>
      </c>
      <c r="N2317">
        <v>28</v>
      </c>
    </row>
    <row r="2318" spans="12:14" x14ac:dyDescent="0.25">
      <c r="L2318" s="5">
        <v>41432</v>
      </c>
      <c r="M2318">
        <f t="shared" si="87"/>
        <v>4</v>
      </c>
      <c r="N2318">
        <v>28</v>
      </c>
    </row>
    <row r="2319" spans="12:14" x14ac:dyDescent="0.25">
      <c r="L2319" s="5">
        <v>41431</v>
      </c>
      <c r="M2319">
        <f t="shared" si="87"/>
        <v>4</v>
      </c>
      <c r="N2319">
        <v>28</v>
      </c>
    </row>
    <row r="2320" spans="12:14" x14ac:dyDescent="0.25">
      <c r="L2320" s="5">
        <v>41430</v>
      </c>
      <c r="M2320">
        <f t="shared" si="87"/>
        <v>4</v>
      </c>
      <c r="N2320">
        <v>28</v>
      </c>
    </row>
    <row r="2321" spans="12:14" x14ac:dyDescent="0.25">
      <c r="L2321" s="5">
        <v>41429</v>
      </c>
      <c r="M2321">
        <f t="shared" si="87"/>
        <v>4</v>
      </c>
      <c r="N2321">
        <v>28</v>
      </c>
    </row>
    <row r="2322" spans="12:14" x14ac:dyDescent="0.25">
      <c r="L2322" s="5">
        <v>41428</v>
      </c>
      <c r="M2322">
        <f t="shared" si="87"/>
        <v>4</v>
      </c>
      <c r="N2322">
        <v>28</v>
      </c>
    </row>
    <row r="2323" spans="12:14" x14ac:dyDescent="0.25">
      <c r="L2323" s="5">
        <v>41427</v>
      </c>
      <c r="M2323">
        <f t="shared" si="87"/>
        <v>3</v>
      </c>
      <c r="N2323">
        <v>28</v>
      </c>
    </row>
    <row r="2324" spans="12:14" x14ac:dyDescent="0.25">
      <c r="L2324" s="5">
        <v>41426</v>
      </c>
      <c r="M2324">
        <f t="shared" si="87"/>
        <v>3</v>
      </c>
      <c r="N2324">
        <v>28</v>
      </c>
    </row>
    <row r="2325" spans="12:14" x14ac:dyDescent="0.25">
      <c r="L2325" s="5">
        <v>41425</v>
      </c>
      <c r="M2325">
        <f t="shared" si="87"/>
        <v>3</v>
      </c>
      <c r="N2325">
        <v>28</v>
      </c>
    </row>
    <row r="2326" spans="12:14" x14ac:dyDescent="0.25">
      <c r="L2326" s="5">
        <v>41424</v>
      </c>
      <c r="M2326">
        <f t="shared" si="87"/>
        <v>3</v>
      </c>
      <c r="N2326">
        <v>28</v>
      </c>
    </row>
    <row r="2327" spans="12:14" x14ac:dyDescent="0.25">
      <c r="L2327" s="5">
        <v>41423</v>
      </c>
      <c r="M2327">
        <f t="shared" si="87"/>
        <v>3</v>
      </c>
      <c r="N2327">
        <v>28</v>
      </c>
    </row>
    <row r="2328" spans="12:14" x14ac:dyDescent="0.25">
      <c r="L2328" s="5">
        <v>41422</v>
      </c>
      <c r="M2328">
        <f t="shared" si="87"/>
        <v>3</v>
      </c>
      <c r="N2328">
        <v>28</v>
      </c>
    </row>
    <row r="2329" spans="12:14" x14ac:dyDescent="0.25">
      <c r="L2329" s="5">
        <v>41421</v>
      </c>
      <c r="M2329">
        <f t="shared" si="87"/>
        <v>3</v>
      </c>
      <c r="N2329">
        <v>28</v>
      </c>
    </row>
    <row r="2330" spans="12:14" x14ac:dyDescent="0.25">
      <c r="L2330" s="5">
        <v>41420</v>
      </c>
      <c r="M2330">
        <f t="shared" si="87"/>
        <v>2</v>
      </c>
      <c r="N2330">
        <v>28</v>
      </c>
    </row>
    <row r="2331" spans="12:14" x14ac:dyDescent="0.25">
      <c r="L2331" s="5">
        <v>41419</v>
      </c>
      <c r="M2331">
        <f t="shared" si="87"/>
        <v>2</v>
      </c>
      <c r="N2331">
        <v>28</v>
      </c>
    </row>
    <row r="2332" spans="12:14" x14ac:dyDescent="0.25">
      <c r="L2332" s="5">
        <v>41418</v>
      </c>
      <c r="M2332">
        <f t="shared" si="87"/>
        <v>2</v>
      </c>
      <c r="N2332">
        <v>28</v>
      </c>
    </row>
    <row r="2333" spans="12:14" x14ac:dyDescent="0.25">
      <c r="L2333" s="5">
        <v>41417</v>
      </c>
      <c r="M2333">
        <f t="shared" si="87"/>
        <v>2</v>
      </c>
      <c r="N2333">
        <v>28</v>
      </c>
    </row>
    <row r="2334" spans="12:14" x14ac:dyDescent="0.25">
      <c r="L2334" s="5">
        <v>41416</v>
      </c>
      <c r="M2334">
        <f t="shared" si="87"/>
        <v>2</v>
      </c>
      <c r="N2334">
        <v>28</v>
      </c>
    </row>
    <row r="2335" spans="12:14" x14ac:dyDescent="0.25">
      <c r="L2335" s="5">
        <v>41415</v>
      </c>
      <c r="M2335">
        <f t="shared" ref="M2335:M2343" si="88">M2328-1</f>
        <v>2</v>
      </c>
      <c r="N2335">
        <v>28</v>
      </c>
    </row>
    <row r="2336" spans="12:14" x14ac:dyDescent="0.25">
      <c r="L2336" s="5">
        <v>41414</v>
      </c>
      <c r="M2336">
        <f t="shared" si="88"/>
        <v>2</v>
      </c>
      <c r="N2336">
        <v>28</v>
      </c>
    </row>
    <row r="2337" spans="12:14" x14ac:dyDescent="0.25">
      <c r="L2337" s="5">
        <v>41413</v>
      </c>
      <c r="M2337">
        <f t="shared" si="88"/>
        <v>1</v>
      </c>
      <c r="N2337">
        <v>28</v>
      </c>
    </row>
    <row r="2338" spans="12:14" x14ac:dyDescent="0.25">
      <c r="L2338" s="5">
        <v>41412</v>
      </c>
      <c r="M2338">
        <f t="shared" si="88"/>
        <v>1</v>
      </c>
      <c r="N2338">
        <v>28</v>
      </c>
    </row>
    <row r="2339" spans="12:14" x14ac:dyDescent="0.25">
      <c r="L2339" s="5">
        <v>41411</v>
      </c>
      <c r="M2339">
        <f t="shared" si="88"/>
        <v>1</v>
      </c>
      <c r="N2339">
        <v>28</v>
      </c>
    </row>
    <row r="2340" spans="12:14" x14ac:dyDescent="0.25">
      <c r="L2340" s="5">
        <v>41410</v>
      </c>
      <c r="M2340">
        <f t="shared" si="88"/>
        <v>1</v>
      </c>
      <c r="N2340">
        <v>28</v>
      </c>
    </row>
    <row r="2341" spans="12:14" x14ac:dyDescent="0.25">
      <c r="L2341" s="5">
        <v>41409</v>
      </c>
      <c r="M2341">
        <f t="shared" si="88"/>
        <v>1</v>
      </c>
      <c r="N2341">
        <v>28</v>
      </c>
    </row>
    <row r="2342" spans="12:14" x14ac:dyDescent="0.25">
      <c r="L2342" s="5">
        <v>41408</v>
      </c>
      <c r="M2342">
        <f t="shared" si="88"/>
        <v>1</v>
      </c>
      <c r="N2342">
        <v>28</v>
      </c>
    </row>
    <row r="2343" spans="12:14" x14ac:dyDescent="0.25">
      <c r="L2343" s="5">
        <v>41407</v>
      </c>
      <c r="M2343">
        <f t="shared" si="88"/>
        <v>1</v>
      </c>
      <c r="N2343">
        <v>28</v>
      </c>
    </row>
    <row r="2344" spans="12:14" x14ac:dyDescent="0.25">
      <c r="L2344" s="5">
        <v>41406</v>
      </c>
      <c r="M2344">
        <v>16</v>
      </c>
      <c r="N2344">
        <v>27</v>
      </c>
    </row>
    <row r="2345" spans="12:14" x14ac:dyDescent="0.25">
      <c r="L2345" s="5">
        <v>41405</v>
      </c>
      <c r="M2345">
        <v>16</v>
      </c>
      <c r="N2345">
        <v>27</v>
      </c>
    </row>
    <row r="2346" spans="12:14" x14ac:dyDescent="0.25">
      <c r="L2346" s="5">
        <v>41404</v>
      </c>
      <c r="M2346">
        <v>16</v>
      </c>
      <c r="N2346">
        <v>27</v>
      </c>
    </row>
    <row r="2347" spans="12:14" x14ac:dyDescent="0.25">
      <c r="L2347" s="5">
        <v>41403</v>
      </c>
      <c r="M2347">
        <v>16</v>
      </c>
      <c r="N2347">
        <v>27</v>
      </c>
    </row>
    <row r="2348" spans="12:14" x14ac:dyDescent="0.25">
      <c r="L2348" s="5">
        <v>41402</v>
      </c>
      <c r="M2348">
        <v>16</v>
      </c>
      <c r="N2348">
        <v>27</v>
      </c>
    </row>
    <row r="2349" spans="12:14" x14ac:dyDescent="0.25">
      <c r="L2349" s="5">
        <v>41401</v>
      </c>
      <c r="M2349">
        <v>16</v>
      </c>
      <c r="N2349">
        <v>27</v>
      </c>
    </row>
    <row r="2350" spans="12:14" x14ac:dyDescent="0.25">
      <c r="L2350" s="5">
        <v>41400</v>
      </c>
      <c r="M2350">
        <v>16</v>
      </c>
      <c r="N2350">
        <v>27</v>
      </c>
    </row>
    <row r="2351" spans="12:14" x14ac:dyDescent="0.25">
      <c r="L2351" s="5">
        <v>41399</v>
      </c>
      <c r="M2351">
        <f t="shared" ref="M2351:M2382" si="89">M2344-1</f>
        <v>15</v>
      </c>
      <c r="N2351">
        <v>27</v>
      </c>
    </row>
    <row r="2352" spans="12:14" x14ac:dyDescent="0.25">
      <c r="L2352" s="5">
        <v>41398</v>
      </c>
      <c r="M2352">
        <f t="shared" si="89"/>
        <v>15</v>
      </c>
      <c r="N2352">
        <v>27</v>
      </c>
    </row>
    <row r="2353" spans="12:14" x14ac:dyDescent="0.25">
      <c r="L2353" s="5">
        <v>41397</v>
      </c>
      <c r="M2353">
        <f t="shared" si="89"/>
        <v>15</v>
      </c>
      <c r="N2353">
        <v>27</v>
      </c>
    </row>
    <row r="2354" spans="12:14" x14ac:dyDescent="0.25">
      <c r="L2354" s="5">
        <v>41396</v>
      </c>
      <c r="M2354">
        <f t="shared" si="89"/>
        <v>15</v>
      </c>
      <c r="N2354">
        <v>27</v>
      </c>
    </row>
    <row r="2355" spans="12:14" x14ac:dyDescent="0.25">
      <c r="L2355" s="5">
        <v>41395</v>
      </c>
      <c r="M2355">
        <f t="shared" si="89"/>
        <v>15</v>
      </c>
      <c r="N2355">
        <v>27</v>
      </c>
    </row>
    <row r="2356" spans="12:14" x14ac:dyDescent="0.25">
      <c r="L2356" s="5">
        <v>41394</v>
      </c>
      <c r="M2356">
        <f t="shared" si="89"/>
        <v>15</v>
      </c>
      <c r="N2356">
        <v>27</v>
      </c>
    </row>
    <row r="2357" spans="12:14" x14ac:dyDescent="0.25">
      <c r="L2357" s="5">
        <v>41393</v>
      </c>
      <c r="M2357">
        <f t="shared" si="89"/>
        <v>15</v>
      </c>
      <c r="N2357">
        <v>27</v>
      </c>
    </row>
    <row r="2358" spans="12:14" x14ac:dyDescent="0.25">
      <c r="L2358" s="5">
        <v>41392</v>
      </c>
      <c r="M2358">
        <f t="shared" si="89"/>
        <v>14</v>
      </c>
      <c r="N2358">
        <v>27</v>
      </c>
    </row>
    <row r="2359" spans="12:14" x14ac:dyDescent="0.25">
      <c r="L2359" s="5">
        <v>41391</v>
      </c>
      <c r="M2359">
        <f t="shared" si="89"/>
        <v>14</v>
      </c>
      <c r="N2359">
        <v>27</v>
      </c>
    </row>
    <row r="2360" spans="12:14" x14ac:dyDescent="0.25">
      <c r="L2360" s="5">
        <v>41390</v>
      </c>
      <c r="M2360">
        <f t="shared" si="89"/>
        <v>14</v>
      </c>
      <c r="N2360">
        <v>27</v>
      </c>
    </row>
    <row r="2361" spans="12:14" x14ac:dyDescent="0.25">
      <c r="L2361" s="5">
        <v>41389</v>
      </c>
      <c r="M2361">
        <f t="shared" si="89"/>
        <v>14</v>
      </c>
      <c r="N2361">
        <v>27</v>
      </c>
    </row>
    <row r="2362" spans="12:14" x14ac:dyDescent="0.25">
      <c r="L2362" s="5">
        <v>41388</v>
      </c>
      <c r="M2362">
        <f t="shared" si="89"/>
        <v>14</v>
      </c>
      <c r="N2362">
        <v>27</v>
      </c>
    </row>
    <row r="2363" spans="12:14" x14ac:dyDescent="0.25">
      <c r="L2363" s="5">
        <v>41387</v>
      </c>
      <c r="M2363">
        <f t="shared" si="89"/>
        <v>14</v>
      </c>
      <c r="N2363">
        <v>27</v>
      </c>
    </row>
    <row r="2364" spans="12:14" x14ac:dyDescent="0.25">
      <c r="L2364" s="5">
        <v>41386</v>
      </c>
      <c r="M2364">
        <f t="shared" si="89"/>
        <v>14</v>
      </c>
      <c r="N2364">
        <v>27</v>
      </c>
    </row>
    <row r="2365" spans="12:14" x14ac:dyDescent="0.25">
      <c r="L2365" s="5">
        <v>41385</v>
      </c>
      <c r="M2365">
        <f t="shared" si="89"/>
        <v>13</v>
      </c>
      <c r="N2365">
        <v>27</v>
      </c>
    </row>
    <row r="2366" spans="12:14" x14ac:dyDescent="0.25">
      <c r="L2366" s="5">
        <v>41384</v>
      </c>
      <c r="M2366">
        <f t="shared" si="89"/>
        <v>13</v>
      </c>
      <c r="N2366">
        <v>27</v>
      </c>
    </row>
    <row r="2367" spans="12:14" x14ac:dyDescent="0.25">
      <c r="L2367" s="5">
        <v>41383</v>
      </c>
      <c r="M2367">
        <f t="shared" si="89"/>
        <v>13</v>
      </c>
      <c r="N2367">
        <v>27</v>
      </c>
    </row>
    <row r="2368" spans="12:14" x14ac:dyDescent="0.25">
      <c r="L2368" s="5">
        <v>41382</v>
      </c>
      <c r="M2368">
        <f t="shared" si="89"/>
        <v>13</v>
      </c>
      <c r="N2368">
        <v>27</v>
      </c>
    </row>
    <row r="2369" spans="12:14" x14ac:dyDescent="0.25">
      <c r="L2369" s="5">
        <v>41381</v>
      </c>
      <c r="M2369">
        <f t="shared" si="89"/>
        <v>13</v>
      </c>
      <c r="N2369">
        <v>27</v>
      </c>
    </row>
    <row r="2370" spans="12:14" x14ac:dyDescent="0.25">
      <c r="L2370" s="5">
        <v>41380</v>
      </c>
      <c r="M2370">
        <f t="shared" si="89"/>
        <v>13</v>
      </c>
      <c r="N2370">
        <v>27</v>
      </c>
    </row>
    <row r="2371" spans="12:14" x14ac:dyDescent="0.25">
      <c r="L2371" s="5">
        <v>41379</v>
      </c>
      <c r="M2371">
        <f t="shared" si="89"/>
        <v>13</v>
      </c>
      <c r="N2371">
        <v>27</v>
      </c>
    </row>
    <row r="2372" spans="12:14" x14ac:dyDescent="0.25">
      <c r="L2372" s="5">
        <v>41378</v>
      </c>
      <c r="M2372">
        <f t="shared" si="89"/>
        <v>12</v>
      </c>
      <c r="N2372">
        <v>27</v>
      </c>
    </row>
    <row r="2373" spans="12:14" x14ac:dyDescent="0.25">
      <c r="L2373" s="5">
        <v>41377</v>
      </c>
      <c r="M2373">
        <f t="shared" si="89"/>
        <v>12</v>
      </c>
      <c r="N2373">
        <v>27</v>
      </c>
    </row>
    <row r="2374" spans="12:14" x14ac:dyDescent="0.25">
      <c r="L2374" s="5">
        <v>41376</v>
      </c>
      <c r="M2374">
        <f t="shared" si="89"/>
        <v>12</v>
      </c>
      <c r="N2374">
        <v>27</v>
      </c>
    </row>
    <row r="2375" spans="12:14" x14ac:dyDescent="0.25">
      <c r="L2375" s="5">
        <v>41375</v>
      </c>
      <c r="M2375">
        <f t="shared" si="89"/>
        <v>12</v>
      </c>
      <c r="N2375">
        <v>27</v>
      </c>
    </row>
    <row r="2376" spans="12:14" x14ac:dyDescent="0.25">
      <c r="L2376" s="5">
        <v>41374</v>
      </c>
      <c r="M2376">
        <f t="shared" si="89"/>
        <v>12</v>
      </c>
      <c r="N2376">
        <v>27</v>
      </c>
    </row>
    <row r="2377" spans="12:14" x14ac:dyDescent="0.25">
      <c r="L2377" s="5">
        <v>41373</v>
      </c>
      <c r="M2377">
        <f t="shared" si="89"/>
        <v>12</v>
      </c>
      <c r="N2377">
        <v>27</v>
      </c>
    </row>
    <row r="2378" spans="12:14" x14ac:dyDescent="0.25">
      <c r="L2378" s="5">
        <v>41372</v>
      </c>
      <c r="M2378">
        <f t="shared" si="89"/>
        <v>12</v>
      </c>
      <c r="N2378">
        <v>27</v>
      </c>
    </row>
    <row r="2379" spans="12:14" x14ac:dyDescent="0.25">
      <c r="L2379" s="5">
        <v>41371</v>
      </c>
      <c r="M2379">
        <f t="shared" si="89"/>
        <v>11</v>
      </c>
      <c r="N2379">
        <v>27</v>
      </c>
    </row>
    <row r="2380" spans="12:14" x14ac:dyDescent="0.25">
      <c r="L2380" s="5">
        <v>41370</v>
      </c>
      <c r="M2380">
        <f t="shared" si="89"/>
        <v>11</v>
      </c>
      <c r="N2380">
        <v>27</v>
      </c>
    </row>
    <row r="2381" spans="12:14" x14ac:dyDescent="0.25">
      <c r="L2381" s="5">
        <v>41369</v>
      </c>
      <c r="M2381">
        <f t="shared" si="89"/>
        <v>11</v>
      </c>
      <c r="N2381">
        <v>27</v>
      </c>
    </row>
    <row r="2382" spans="12:14" x14ac:dyDescent="0.25">
      <c r="L2382" s="5">
        <v>41368</v>
      </c>
      <c r="M2382">
        <f t="shared" si="89"/>
        <v>11</v>
      </c>
      <c r="N2382">
        <v>27</v>
      </c>
    </row>
    <row r="2383" spans="12:14" x14ac:dyDescent="0.25">
      <c r="L2383" s="5">
        <v>41367</v>
      </c>
      <c r="M2383">
        <f t="shared" ref="M2383:M2414" si="90">M2376-1</f>
        <v>11</v>
      </c>
      <c r="N2383">
        <v>27</v>
      </c>
    </row>
    <row r="2384" spans="12:14" x14ac:dyDescent="0.25">
      <c r="L2384" s="5">
        <v>41366</v>
      </c>
      <c r="M2384">
        <f t="shared" si="90"/>
        <v>11</v>
      </c>
      <c r="N2384">
        <v>27</v>
      </c>
    </row>
    <row r="2385" spans="12:14" x14ac:dyDescent="0.25">
      <c r="L2385" s="5">
        <v>41365</v>
      </c>
      <c r="M2385">
        <f t="shared" si="90"/>
        <v>11</v>
      </c>
      <c r="N2385">
        <v>27</v>
      </c>
    </row>
    <row r="2386" spans="12:14" x14ac:dyDescent="0.25">
      <c r="L2386" s="5">
        <v>41364</v>
      </c>
      <c r="M2386">
        <f t="shared" si="90"/>
        <v>10</v>
      </c>
      <c r="N2386">
        <v>27</v>
      </c>
    </row>
    <row r="2387" spans="12:14" x14ac:dyDescent="0.25">
      <c r="L2387" s="5">
        <v>41363</v>
      </c>
      <c r="M2387">
        <f t="shared" si="90"/>
        <v>10</v>
      </c>
      <c r="N2387">
        <v>27</v>
      </c>
    </row>
    <row r="2388" spans="12:14" x14ac:dyDescent="0.25">
      <c r="L2388" s="5">
        <v>41362</v>
      </c>
      <c r="M2388">
        <f t="shared" si="90"/>
        <v>10</v>
      </c>
      <c r="N2388">
        <v>27</v>
      </c>
    </row>
    <row r="2389" spans="12:14" x14ac:dyDescent="0.25">
      <c r="L2389" s="5">
        <v>41361</v>
      </c>
      <c r="M2389">
        <f t="shared" si="90"/>
        <v>10</v>
      </c>
      <c r="N2389">
        <v>27</v>
      </c>
    </row>
    <row r="2390" spans="12:14" x14ac:dyDescent="0.25">
      <c r="L2390" s="5">
        <v>41360</v>
      </c>
      <c r="M2390">
        <f t="shared" si="90"/>
        <v>10</v>
      </c>
      <c r="N2390">
        <v>27</v>
      </c>
    </row>
    <row r="2391" spans="12:14" x14ac:dyDescent="0.25">
      <c r="L2391" s="5">
        <v>41359</v>
      </c>
      <c r="M2391">
        <f t="shared" si="90"/>
        <v>10</v>
      </c>
      <c r="N2391">
        <v>27</v>
      </c>
    </row>
    <row r="2392" spans="12:14" x14ac:dyDescent="0.25">
      <c r="L2392" s="5">
        <v>41358</v>
      </c>
      <c r="M2392">
        <f t="shared" si="90"/>
        <v>10</v>
      </c>
      <c r="N2392">
        <v>27</v>
      </c>
    </row>
    <row r="2393" spans="12:14" x14ac:dyDescent="0.25">
      <c r="L2393" s="5">
        <v>41357</v>
      </c>
      <c r="M2393">
        <f t="shared" si="90"/>
        <v>9</v>
      </c>
      <c r="N2393">
        <v>27</v>
      </c>
    </row>
    <row r="2394" spans="12:14" x14ac:dyDescent="0.25">
      <c r="L2394" s="5">
        <v>41356</v>
      </c>
      <c r="M2394">
        <f t="shared" si="90"/>
        <v>9</v>
      </c>
      <c r="N2394">
        <v>27</v>
      </c>
    </row>
    <row r="2395" spans="12:14" x14ac:dyDescent="0.25">
      <c r="L2395" s="5">
        <v>41355</v>
      </c>
      <c r="M2395">
        <f t="shared" si="90"/>
        <v>9</v>
      </c>
      <c r="N2395">
        <v>27</v>
      </c>
    </row>
    <row r="2396" spans="12:14" x14ac:dyDescent="0.25">
      <c r="L2396" s="5">
        <v>41354</v>
      </c>
      <c r="M2396">
        <f t="shared" si="90"/>
        <v>9</v>
      </c>
      <c r="N2396">
        <v>27</v>
      </c>
    </row>
    <row r="2397" spans="12:14" x14ac:dyDescent="0.25">
      <c r="L2397" s="5">
        <v>41353</v>
      </c>
      <c r="M2397">
        <f t="shared" si="90"/>
        <v>9</v>
      </c>
      <c r="N2397">
        <v>27</v>
      </c>
    </row>
    <row r="2398" spans="12:14" x14ac:dyDescent="0.25">
      <c r="L2398" s="5">
        <v>41352</v>
      </c>
      <c r="M2398">
        <f t="shared" si="90"/>
        <v>9</v>
      </c>
      <c r="N2398">
        <v>27</v>
      </c>
    </row>
    <row r="2399" spans="12:14" x14ac:dyDescent="0.25">
      <c r="L2399" s="5">
        <v>41351</v>
      </c>
      <c r="M2399">
        <f t="shared" si="90"/>
        <v>9</v>
      </c>
      <c r="N2399">
        <v>27</v>
      </c>
    </row>
    <row r="2400" spans="12:14" x14ac:dyDescent="0.25">
      <c r="L2400" s="5">
        <v>41350</v>
      </c>
      <c r="M2400">
        <f t="shared" si="90"/>
        <v>8</v>
      </c>
      <c r="N2400">
        <v>27</v>
      </c>
    </row>
    <row r="2401" spans="12:14" x14ac:dyDescent="0.25">
      <c r="L2401" s="5">
        <v>41349</v>
      </c>
      <c r="M2401">
        <f t="shared" si="90"/>
        <v>8</v>
      </c>
      <c r="N2401">
        <v>27</v>
      </c>
    </row>
    <row r="2402" spans="12:14" x14ac:dyDescent="0.25">
      <c r="L2402" s="5">
        <v>41348</v>
      </c>
      <c r="M2402">
        <f t="shared" si="90"/>
        <v>8</v>
      </c>
      <c r="N2402">
        <v>27</v>
      </c>
    </row>
    <row r="2403" spans="12:14" x14ac:dyDescent="0.25">
      <c r="L2403" s="5">
        <v>41347</v>
      </c>
      <c r="M2403">
        <f t="shared" si="90"/>
        <v>8</v>
      </c>
      <c r="N2403">
        <v>27</v>
      </c>
    </row>
    <row r="2404" spans="12:14" x14ac:dyDescent="0.25">
      <c r="L2404" s="5">
        <v>41346</v>
      </c>
      <c r="M2404">
        <f t="shared" si="90"/>
        <v>8</v>
      </c>
      <c r="N2404">
        <v>27</v>
      </c>
    </row>
    <row r="2405" spans="12:14" x14ac:dyDescent="0.25">
      <c r="L2405" s="5">
        <v>41345</v>
      </c>
      <c r="M2405">
        <f t="shared" si="90"/>
        <v>8</v>
      </c>
      <c r="N2405">
        <v>27</v>
      </c>
    </row>
    <row r="2406" spans="12:14" x14ac:dyDescent="0.25">
      <c r="L2406" s="5">
        <v>41344</v>
      </c>
      <c r="M2406">
        <f t="shared" si="90"/>
        <v>8</v>
      </c>
      <c r="N2406">
        <v>27</v>
      </c>
    </row>
    <row r="2407" spans="12:14" x14ac:dyDescent="0.25">
      <c r="L2407" s="5">
        <v>41343</v>
      </c>
      <c r="M2407">
        <f t="shared" si="90"/>
        <v>7</v>
      </c>
      <c r="N2407">
        <v>27</v>
      </c>
    </row>
    <row r="2408" spans="12:14" x14ac:dyDescent="0.25">
      <c r="L2408" s="5">
        <v>41342</v>
      </c>
      <c r="M2408">
        <f t="shared" si="90"/>
        <v>7</v>
      </c>
      <c r="N2408">
        <v>27</v>
      </c>
    </row>
    <row r="2409" spans="12:14" x14ac:dyDescent="0.25">
      <c r="L2409" s="5">
        <v>41341</v>
      </c>
      <c r="M2409">
        <f t="shared" si="90"/>
        <v>7</v>
      </c>
      <c r="N2409">
        <v>27</v>
      </c>
    </row>
    <row r="2410" spans="12:14" x14ac:dyDescent="0.25">
      <c r="L2410" s="5">
        <v>41340</v>
      </c>
      <c r="M2410">
        <f t="shared" si="90"/>
        <v>7</v>
      </c>
      <c r="N2410">
        <v>27</v>
      </c>
    </row>
    <row r="2411" spans="12:14" x14ac:dyDescent="0.25">
      <c r="L2411" s="5">
        <v>41339</v>
      </c>
      <c r="M2411">
        <f t="shared" si="90"/>
        <v>7</v>
      </c>
      <c r="N2411">
        <v>27</v>
      </c>
    </row>
    <row r="2412" spans="12:14" x14ac:dyDescent="0.25">
      <c r="L2412" s="5">
        <v>41338</v>
      </c>
      <c r="M2412">
        <f t="shared" si="90"/>
        <v>7</v>
      </c>
      <c r="N2412">
        <v>27</v>
      </c>
    </row>
    <row r="2413" spans="12:14" x14ac:dyDescent="0.25">
      <c r="L2413" s="5">
        <v>41337</v>
      </c>
      <c r="M2413">
        <f t="shared" si="90"/>
        <v>7</v>
      </c>
      <c r="N2413">
        <v>27</v>
      </c>
    </row>
    <row r="2414" spans="12:14" x14ac:dyDescent="0.25">
      <c r="L2414" s="5">
        <v>41336</v>
      </c>
      <c r="M2414">
        <f t="shared" si="90"/>
        <v>6</v>
      </c>
      <c r="N2414">
        <v>27</v>
      </c>
    </row>
    <row r="2415" spans="12:14" x14ac:dyDescent="0.25">
      <c r="L2415" s="5">
        <v>41335</v>
      </c>
      <c r="M2415">
        <f t="shared" ref="M2415:M2446" si="91">M2408-1</f>
        <v>6</v>
      </c>
      <c r="N2415">
        <v>27</v>
      </c>
    </row>
    <row r="2416" spans="12:14" x14ac:dyDescent="0.25">
      <c r="L2416" s="5">
        <v>41334</v>
      </c>
      <c r="M2416">
        <f t="shared" si="91"/>
        <v>6</v>
      </c>
      <c r="N2416">
        <v>27</v>
      </c>
    </row>
    <row r="2417" spans="12:14" x14ac:dyDescent="0.25">
      <c r="L2417" s="5">
        <v>41333</v>
      </c>
      <c r="M2417">
        <f t="shared" si="91"/>
        <v>6</v>
      </c>
      <c r="N2417">
        <v>27</v>
      </c>
    </row>
    <row r="2418" spans="12:14" x14ac:dyDescent="0.25">
      <c r="L2418" s="5">
        <v>41332</v>
      </c>
      <c r="M2418">
        <f t="shared" si="91"/>
        <v>6</v>
      </c>
      <c r="N2418">
        <v>27</v>
      </c>
    </row>
    <row r="2419" spans="12:14" x14ac:dyDescent="0.25">
      <c r="L2419" s="5">
        <v>41331</v>
      </c>
      <c r="M2419">
        <f t="shared" si="91"/>
        <v>6</v>
      </c>
      <c r="N2419">
        <v>27</v>
      </c>
    </row>
    <row r="2420" spans="12:14" x14ac:dyDescent="0.25">
      <c r="L2420" s="5">
        <v>41330</v>
      </c>
      <c r="M2420">
        <f t="shared" si="91"/>
        <v>6</v>
      </c>
      <c r="N2420">
        <v>27</v>
      </c>
    </row>
    <row r="2421" spans="12:14" x14ac:dyDescent="0.25">
      <c r="L2421" s="5">
        <v>41329</v>
      </c>
      <c r="M2421">
        <f t="shared" si="91"/>
        <v>5</v>
      </c>
      <c r="N2421">
        <v>27</v>
      </c>
    </row>
    <row r="2422" spans="12:14" x14ac:dyDescent="0.25">
      <c r="L2422" s="5">
        <v>41328</v>
      </c>
      <c r="M2422">
        <f t="shared" si="91"/>
        <v>5</v>
      </c>
      <c r="N2422">
        <v>27</v>
      </c>
    </row>
    <row r="2423" spans="12:14" x14ac:dyDescent="0.25">
      <c r="L2423" s="5">
        <v>41327</v>
      </c>
      <c r="M2423">
        <f t="shared" si="91"/>
        <v>5</v>
      </c>
      <c r="N2423">
        <v>27</v>
      </c>
    </row>
    <row r="2424" spans="12:14" x14ac:dyDescent="0.25">
      <c r="L2424" s="5">
        <v>41326</v>
      </c>
      <c r="M2424">
        <f t="shared" si="91"/>
        <v>5</v>
      </c>
      <c r="N2424">
        <v>27</v>
      </c>
    </row>
    <row r="2425" spans="12:14" x14ac:dyDescent="0.25">
      <c r="L2425" s="5">
        <v>41325</v>
      </c>
      <c r="M2425">
        <f t="shared" si="91"/>
        <v>5</v>
      </c>
      <c r="N2425">
        <v>27</v>
      </c>
    </row>
    <row r="2426" spans="12:14" x14ac:dyDescent="0.25">
      <c r="L2426" s="5">
        <v>41324</v>
      </c>
      <c r="M2426">
        <f t="shared" si="91"/>
        <v>5</v>
      </c>
      <c r="N2426">
        <v>27</v>
      </c>
    </row>
    <row r="2427" spans="12:14" x14ac:dyDescent="0.25">
      <c r="L2427" s="5">
        <v>41323</v>
      </c>
      <c r="M2427">
        <f t="shared" si="91"/>
        <v>5</v>
      </c>
      <c r="N2427">
        <v>27</v>
      </c>
    </row>
    <row r="2428" spans="12:14" x14ac:dyDescent="0.25">
      <c r="L2428" s="5">
        <v>41322</v>
      </c>
      <c r="M2428">
        <f t="shared" si="91"/>
        <v>4</v>
      </c>
      <c r="N2428">
        <v>27</v>
      </c>
    </row>
    <row r="2429" spans="12:14" x14ac:dyDescent="0.25">
      <c r="L2429" s="5">
        <v>41321</v>
      </c>
      <c r="M2429">
        <f t="shared" si="91"/>
        <v>4</v>
      </c>
      <c r="N2429">
        <v>27</v>
      </c>
    </row>
    <row r="2430" spans="12:14" x14ac:dyDescent="0.25">
      <c r="L2430" s="5">
        <v>41320</v>
      </c>
      <c r="M2430">
        <f t="shared" si="91"/>
        <v>4</v>
      </c>
      <c r="N2430">
        <v>27</v>
      </c>
    </row>
    <row r="2431" spans="12:14" x14ac:dyDescent="0.25">
      <c r="L2431" s="5">
        <v>41319</v>
      </c>
      <c r="M2431">
        <f t="shared" si="91"/>
        <v>4</v>
      </c>
      <c r="N2431">
        <v>27</v>
      </c>
    </row>
    <row r="2432" spans="12:14" x14ac:dyDescent="0.25">
      <c r="L2432" s="5">
        <v>41318</v>
      </c>
      <c r="M2432">
        <f t="shared" si="91"/>
        <v>4</v>
      </c>
      <c r="N2432">
        <v>27</v>
      </c>
    </row>
    <row r="2433" spans="12:14" x14ac:dyDescent="0.25">
      <c r="L2433" s="5">
        <v>41317</v>
      </c>
      <c r="M2433">
        <f t="shared" si="91"/>
        <v>4</v>
      </c>
      <c r="N2433">
        <v>27</v>
      </c>
    </row>
    <row r="2434" spans="12:14" x14ac:dyDescent="0.25">
      <c r="L2434" s="5">
        <v>41316</v>
      </c>
      <c r="M2434">
        <f t="shared" si="91"/>
        <v>4</v>
      </c>
      <c r="N2434">
        <v>27</v>
      </c>
    </row>
    <row r="2435" spans="12:14" x14ac:dyDescent="0.25">
      <c r="L2435" s="5">
        <v>41315</v>
      </c>
      <c r="M2435">
        <f t="shared" si="91"/>
        <v>3</v>
      </c>
      <c r="N2435">
        <v>27</v>
      </c>
    </row>
    <row r="2436" spans="12:14" x14ac:dyDescent="0.25">
      <c r="L2436" s="5">
        <v>41314</v>
      </c>
      <c r="M2436">
        <f t="shared" si="91"/>
        <v>3</v>
      </c>
      <c r="N2436">
        <v>27</v>
      </c>
    </row>
    <row r="2437" spans="12:14" x14ac:dyDescent="0.25">
      <c r="L2437" s="5">
        <v>41313</v>
      </c>
      <c r="M2437">
        <f t="shared" si="91"/>
        <v>3</v>
      </c>
      <c r="N2437">
        <v>27</v>
      </c>
    </row>
    <row r="2438" spans="12:14" x14ac:dyDescent="0.25">
      <c r="L2438" s="5">
        <v>41312</v>
      </c>
      <c r="M2438">
        <f t="shared" si="91"/>
        <v>3</v>
      </c>
      <c r="N2438">
        <v>27</v>
      </c>
    </row>
    <row r="2439" spans="12:14" x14ac:dyDescent="0.25">
      <c r="L2439" s="5">
        <v>41311</v>
      </c>
      <c r="M2439">
        <f t="shared" si="91"/>
        <v>3</v>
      </c>
      <c r="N2439">
        <v>27</v>
      </c>
    </row>
    <row r="2440" spans="12:14" x14ac:dyDescent="0.25">
      <c r="L2440" s="5">
        <v>41310</v>
      </c>
      <c r="M2440">
        <f t="shared" si="91"/>
        <v>3</v>
      </c>
      <c r="N2440">
        <v>27</v>
      </c>
    </row>
    <row r="2441" spans="12:14" x14ac:dyDescent="0.25">
      <c r="L2441" s="5">
        <v>41309</v>
      </c>
      <c r="M2441">
        <f t="shared" si="91"/>
        <v>3</v>
      </c>
      <c r="N2441">
        <v>27</v>
      </c>
    </row>
    <row r="2442" spans="12:14" x14ac:dyDescent="0.25">
      <c r="L2442" s="5">
        <v>41308</v>
      </c>
      <c r="M2442">
        <f t="shared" si="91"/>
        <v>2</v>
      </c>
      <c r="N2442">
        <v>27</v>
      </c>
    </row>
    <row r="2443" spans="12:14" x14ac:dyDescent="0.25">
      <c r="L2443" s="5">
        <v>41307</v>
      </c>
      <c r="M2443">
        <f t="shared" si="91"/>
        <v>2</v>
      </c>
      <c r="N2443">
        <v>27</v>
      </c>
    </row>
    <row r="2444" spans="12:14" x14ac:dyDescent="0.25">
      <c r="L2444" s="5">
        <v>41306</v>
      </c>
      <c r="M2444">
        <f t="shared" si="91"/>
        <v>2</v>
      </c>
      <c r="N2444">
        <v>27</v>
      </c>
    </row>
    <row r="2445" spans="12:14" x14ac:dyDescent="0.25">
      <c r="L2445" s="5">
        <v>41305</v>
      </c>
      <c r="M2445">
        <f t="shared" si="91"/>
        <v>2</v>
      </c>
      <c r="N2445">
        <v>27</v>
      </c>
    </row>
    <row r="2446" spans="12:14" x14ac:dyDescent="0.25">
      <c r="L2446" s="5">
        <v>41304</v>
      </c>
      <c r="M2446">
        <f t="shared" si="91"/>
        <v>2</v>
      </c>
      <c r="N2446">
        <v>27</v>
      </c>
    </row>
    <row r="2447" spans="12:14" x14ac:dyDescent="0.25">
      <c r="L2447" s="5">
        <v>41303</v>
      </c>
      <c r="M2447">
        <f t="shared" ref="M2447:M2455" si="92">M2440-1</f>
        <v>2</v>
      </c>
      <c r="N2447">
        <v>27</v>
      </c>
    </row>
    <row r="2448" spans="12:14" x14ac:dyDescent="0.25">
      <c r="L2448" s="5">
        <v>41302</v>
      </c>
      <c r="M2448">
        <f t="shared" si="92"/>
        <v>2</v>
      </c>
      <c r="N2448">
        <v>27</v>
      </c>
    </row>
    <row r="2449" spans="12:14" x14ac:dyDescent="0.25">
      <c r="L2449" s="5">
        <v>41301</v>
      </c>
      <c r="M2449">
        <f t="shared" si="92"/>
        <v>1</v>
      </c>
      <c r="N2449">
        <v>27</v>
      </c>
    </row>
    <row r="2450" spans="12:14" x14ac:dyDescent="0.25">
      <c r="L2450" s="5">
        <v>41300</v>
      </c>
      <c r="M2450">
        <f t="shared" si="92"/>
        <v>1</v>
      </c>
      <c r="N2450">
        <v>27</v>
      </c>
    </row>
    <row r="2451" spans="12:14" x14ac:dyDescent="0.25">
      <c r="L2451" s="5">
        <v>41299</v>
      </c>
      <c r="M2451">
        <f t="shared" si="92"/>
        <v>1</v>
      </c>
      <c r="N2451">
        <v>27</v>
      </c>
    </row>
    <row r="2452" spans="12:14" x14ac:dyDescent="0.25">
      <c r="L2452" s="5">
        <v>41298</v>
      </c>
      <c r="M2452">
        <f t="shared" si="92"/>
        <v>1</v>
      </c>
      <c r="N2452">
        <v>27</v>
      </c>
    </row>
    <row r="2453" spans="12:14" x14ac:dyDescent="0.25">
      <c r="L2453" s="5">
        <v>41297</v>
      </c>
      <c r="M2453">
        <f t="shared" si="92"/>
        <v>1</v>
      </c>
      <c r="N2453">
        <v>27</v>
      </c>
    </row>
    <row r="2454" spans="12:14" x14ac:dyDescent="0.25">
      <c r="L2454" s="5">
        <v>41296</v>
      </c>
      <c r="M2454">
        <f t="shared" si="92"/>
        <v>1</v>
      </c>
      <c r="N2454">
        <v>27</v>
      </c>
    </row>
    <row r="2455" spans="12:14" x14ac:dyDescent="0.25">
      <c r="L2455" s="5">
        <v>41295</v>
      </c>
      <c r="M2455">
        <f t="shared" si="92"/>
        <v>1</v>
      </c>
      <c r="N2455">
        <v>27</v>
      </c>
    </row>
    <row r="2456" spans="12:14" x14ac:dyDescent="0.25">
      <c r="L2456" s="5">
        <v>41294</v>
      </c>
      <c r="M2456">
        <v>16</v>
      </c>
      <c r="N2456">
        <v>26</v>
      </c>
    </row>
    <row r="2457" spans="12:14" x14ac:dyDescent="0.25">
      <c r="L2457" s="5">
        <v>41293</v>
      </c>
      <c r="M2457">
        <v>16</v>
      </c>
      <c r="N2457">
        <v>26</v>
      </c>
    </row>
    <row r="2458" spans="12:14" x14ac:dyDescent="0.25">
      <c r="L2458" s="5">
        <v>41292</v>
      </c>
      <c r="M2458">
        <v>16</v>
      </c>
      <c r="N2458">
        <v>26</v>
      </c>
    </row>
    <row r="2459" spans="12:14" x14ac:dyDescent="0.25">
      <c r="L2459" s="5">
        <v>41291</v>
      </c>
      <c r="M2459">
        <v>16</v>
      </c>
      <c r="N2459">
        <v>26</v>
      </c>
    </row>
    <row r="2460" spans="12:14" x14ac:dyDescent="0.25">
      <c r="L2460" s="5">
        <v>41290</v>
      </c>
      <c r="M2460">
        <v>16</v>
      </c>
      <c r="N2460">
        <v>26</v>
      </c>
    </row>
    <row r="2461" spans="12:14" x14ac:dyDescent="0.25">
      <c r="L2461" s="5">
        <v>41289</v>
      </c>
      <c r="M2461">
        <v>16</v>
      </c>
      <c r="N2461">
        <v>26</v>
      </c>
    </row>
    <row r="2462" spans="12:14" x14ac:dyDescent="0.25">
      <c r="L2462" s="5">
        <v>41288</v>
      </c>
      <c r="M2462">
        <v>16</v>
      </c>
      <c r="N2462">
        <v>26</v>
      </c>
    </row>
    <row r="2463" spans="12:14" x14ac:dyDescent="0.25">
      <c r="L2463" s="5">
        <v>41287</v>
      </c>
      <c r="M2463">
        <f t="shared" ref="M2463:M2494" si="93">M2456-1</f>
        <v>15</v>
      </c>
      <c r="N2463">
        <v>26</v>
      </c>
    </row>
    <row r="2464" spans="12:14" x14ac:dyDescent="0.25">
      <c r="L2464" s="5">
        <v>41286</v>
      </c>
      <c r="M2464">
        <f t="shared" si="93"/>
        <v>15</v>
      </c>
      <c r="N2464">
        <v>26</v>
      </c>
    </row>
    <row r="2465" spans="12:14" x14ac:dyDescent="0.25">
      <c r="L2465" s="5">
        <v>41285</v>
      </c>
      <c r="M2465">
        <f t="shared" si="93"/>
        <v>15</v>
      </c>
      <c r="N2465">
        <v>26</v>
      </c>
    </row>
    <row r="2466" spans="12:14" x14ac:dyDescent="0.25">
      <c r="L2466" s="5">
        <v>41284</v>
      </c>
      <c r="M2466">
        <f t="shared" si="93"/>
        <v>15</v>
      </c>
      <c r="N2466">
        <v>26</v>
      </c>
    </row>
    <row r="2467" spans="12:14" x14ac:dyDescent="0.25">
      <c r="L2467" s="5">
        <v>41283</v>
      </c>
      <c r="M2467">
        <f t="shared" si="93"/>
        <v>15</v>
      </c>
      <c r="N2467">
        <v>26</v>
      </c>
    </row>
    <row r="2468" spans="12:14" x14ac:dyDescent="0.25">
      <c r="L2468" s="5">
        <v>41282</v>
      </c>
      <c r="M2468">
        <f t="shared" si="93"/>
        <v>15</v>
      </c>
      <c r="N2468">
        <v>26</v>
      </c>
    </row>
    <row r="2469" spans="12:14" x14ac:dyDescent="0.25">
      <c r="L2469" s="5">
        <v>41281</v>
      </c>
      <c r="M2469">
        <f t="shared" si="93"/>
        <v>15</v>
      </c>
      <c r="N2469">
        <v>26</v>
      </c>
    </row>
    <row r="2470" spans="12:14" x14ac:dyDescent="0.25">
      <c r="L2470" s="5">
        <v>41280</v>
      </c>
      <c r="M2470">
        <f t="shared" si="93"/>
        <v>14</v>
      </c>
      <c r="N2470">
        <v>26</v>
      </c>
    </row>
    <row r="2471" spans="12:14" x14ac:dyDescent="0.25">
      <c r="L2471" s="5">
        <v>41279</v>
      </c>
      <c r="M2471">
        <f t="shared" si="93"/>
        <v>14</v>
      </c>
      <c r="N2471">
        <v>26</v>
      </c>
    </row>
    <row r="2472" spans="12:14" x14ac:dyDescent="0.25">
      <c r="L2472" s="5">
        <v>41278</v>
      </c>
      <c r="M2472">
        <f t="shared" si="93"/>
        <v>14</v>
      </c>
      <c r="N2472">
        <v>26</v>
      </c>
    </row>
    <row r="2473" spans="12:14" x14ac:dyDescent="0.25">
      <c r="L2473" s="5">
        <v>41277</v>
      </c>
      <c r="M2473">
        <f t="shared" si="93"/>
        <v>14</v>
      </c>
      <c r="N2473">
        <v>26</v>
      </c>
    </row>
    <row r="2474" spans="12:14" x14ac:dyDescent="0.25">
      <c r="L2474" s="5">
        <v>41276</v>
      </c>
      <c r="M2474">
        <f t="shared" si="93"/>
        <v>14</v>
      </c>
      <c r="N2474">
        <v>26</v>
      </c>
    </row>
    <row r="2475" spans="12:14" x14ac:dyDescent="0.25">
      <c r="L2475" s="5">
        <v>41275</v>
      </c>
      <c r="M2475">
        <f t="shared" si="93"/>
        <v>14</v>
      </c>
      <c r="N2475">
        <v>26</v>
      </c>
    </row>
    <row r="2476" spans="12:14" x14ac:dyDescent="0.25">
      <c r="L2476" s="5">
        <v>41274</v>
      </c>
      <c r="M2476">
        <f t="shared" si="93"/>
        <v>14</v>
      </c>
      <c r="N2476">
        <v>26</v>
      </c>
    </row>
    <row r="2477" spans="12:14" x14ac:dyDescent="0.25">
      <c r="L2477" s="5">
        <v>41273</v>
      </c>
      <c r="M2477">
        <f t="shared" si="93"/>
        <v>13</v>
      </c>
      <c r="N2477">
        <v>26</v>
      </c>
    </row>
    <row r="2478" spans="12:14" x14ac:dyDescent="0.25">
      <c r="L2478" s="5">
        <v>41272</v>
      </c>
      <c r="M2478">
        <f t="shared" si="93"/>
        <v>13</v>
      </c>
      <c r="N2478">
        <v>26</v>
      </c>
    </row>
    <row r="2479" spans="12:14" x14ac:dyDescent="0.25">
      <c r="L2479" s="5">
        <v>41271</v>
      </c>
      <c r="M2479">
        <f t="shared" si="93"/>
        <v>13</v>
      </c>
      <c r="N2479">
        <v>26</v>
      </c>
    </row>
    <row r="2480" spans="12:14" x14ac:dyDescent="0.25">
      <c r="L2480" s="5">
        <v>41270</v>
      </c>
      <c r="M2480">
        <f t="shared" si="93"/>
        <v>13</v>
      </c>
      <c r="N2480">
        <v>26</v>
      </c>
    </row>
    <row r="2481" spans="12:14" x14ac:dyDescent="0.25">
      <c r="L2481" s="5">
        <v>41269</v>
      </c>
      <c r="M2481">
        <f t="shared" si="93"/>
        <v>13</v>
      </c>
      <c r="N2481">
        <v>26</v>
      </c>
    </row>
    <row r="2482" spans="12:14" x14ac:dyDescent="0.25">
      <c r="L2482" s="5">
        <v>41268</v>
      </c>
      <c r="M2482">
        <f t="shared" si="93"/>
        <v>13</v>
      </c>
      <c r="N2482">
        <v>26</v>
      </c>
    </row>
    <row r="2483" spans="12:14" x14ac:dyDescent="0.25">
      <c r="L2483" s="5">
        <v>41267</v>
      </c>
      <c r="M2483">
        <f t="shared" si="93"/>
        <v>13</v>
      </c>
      <c r="N2483">
        <v>26</v>
      </c>
    </row>
    <row r="2484" spans="12:14" x14ac:dyDescent="0.25">
      <c r="L2484" s="5">
        <v>41266</v>
      </c>
      <c r="M2484">
        <f t="shared" si="93"/>
        <v>12</v>
      </c>
      <c r="N2484">
        <v>26</v>
      </c>
    </row>
    <row r="2485" spans="12:14" x14ac:dyDescent="0.25">
      <c r="L2485" s="5">
        <v>41265</v>
      </c>
      <c r="M2485">
        <f t="shared" si="93"/>
        <v>12</v>
      </c>
      <c r="N2485">
        <v>26</v>
      </c>
    </row>
    <row r="2486" spans="12:14" x14ac:dyDescent="0.25">
      <c r="L2486" s="5">
        <v>41264</v>
      </c>
      <c r="M2486">
        <f t="shared" si="93"/>
        <v>12</v>
      </c>
      <c r="N2486">
        <v>26</v>
      </c>
    </row>
    <row r="2487" spans="12:14" x14ac:dyDescent="0.25">
      <c r="L2487" s="5">
        <v>41263</v>
      </c>
      <c r="M2487">
        <f t="shared" si="93"/>
        <v>12</v>
      </c>
      <c r="N2487">
        <v>26</v>
      </c>
    </row>
    <row r="2488" spans="12:14" x14ac:dyDescent="0.25">
      <c r="L2488" s="5">
        <v>41262</v>
      </c>
      <c r="M2488">
        <f t="shared" si="93"/>
        <v>12</v>
      </c>
      <c r="N2488">
        <v>26</v>
      </c>
    </row>
    <row r="2489" spans="12:14" x14ac:dyDescent="0.25">
      <c r="L2489" s="5">
        <v>41261</v>
      </c>
      <c r="M2489">
        <f t="shared" si="93"/>
        <v>12</v>
      </c>
      <c r="N2489">
        <v>26</v>
      </c>
    </row>
    <row r="2490" spans="12:14" x14ac:dyDescent="0.25">
      <c r="L2490" s="5">
        <v>41260</v>
      </c>
      <c r="M2490">
        <f t="shared" si="93"/>
        <v>12</v>
      </c>
      <c r="N2490">
        <v>26</v>
      </c>
    </row>
    <row r="2491" spans="12:14" x14ac:dyDescent="0.25">
      <c r="L2491" s="5">
        <v>41259</v>
      </c>
      <c r="M2491">
        <f t="shared" si="93"/>
        <v>11</v>
      </c>
      <c r="N2491">
        <v>26</v>
      </c>
    </row>
    <row r="2492" spans="12:14" x14ac:dyDescent="0.25">
      <c r="L2492" s="5">
        <v>41258</v>
      </c>
      <c r="M2492">
        <f t="shared" si="93"/>
        <v>11</v>
      </c>
      <c r="N2492">
        <v>26</v>
      </c>
    </row>
    <row r="2493" spans="12:14" x14ac:dyDescent="0.25">
      <c r="L2493" s="5">
        <v>41257</v>
      </c>
      <c r="M2493">
        <f t="shared" si="93"/>
        <v>11</v>
      </c>
      <c r="N2493">
        <v>26</v>
      </c>
    </row>
    <row r="2494" spans="12:14" x14ac:dyDescent="0.25">
      <c r="L2494" s="5">
        <v>41256</v>
      </c>
      <c r="M2494">
        <f t="shared" si="93"/>
        <v>11</v>
      </c>
      <c r="N2494">
        <v>26</v>
      </c>
    </row>
    <row r="2495" spans="12:14" x14ac:dyDescent="0.25">
      <c r="L2495" s="5">
        <v>41255</v>
      </c>
      <c r="M2495">
        <f t="shared" ref="M2495:M2526" si="94">M2488-1</f>
        <v>11</v>
      </c>
      <c r="N2495">
        <v>26</v>
      </c>
    </row>
    <row r="2496" spans="12:14" x14ac:dyDescent="0.25">
      <c r="L2496" s="5">
        <v>41254</v>
      </c>
      <c r="M2496">
        <f t="shared" si="94"/>
        <v>11</v>
      </c>
      <c r="N2496">
        <v>26</v>
      </c>
    </row>
    <row r="2497" spans="12:14" x14ac:dyDescent="0.25">
      <c r="L2497" s="5">
        <v>41253</v>
      </c>
      <c r="M2497">
        <f t="shared" si="94"/>
        <v>11</v>
      </c>
      <c r="N2497">
        <v>26</v>
      </c>
    </row>
    <row r="2498" spans="12:14" x14ac:dyDescent="0.25">
      <c r="L2498" s="5">
        <v>41252</v>
      </c>
      <c r="M2498">
        <f t="shared" si="94"/>
        <v>10</v>
      </c>
      <c r="N2498">
        <v>26</v>
      </c>
    </row>
    <row r="2499" spans="12:14" x14ac:dyDescent="0.25">
      <c r="L2499" s="5">
        <v>41251</v>
      </c>
      <c r="M2499">
        <f t="shared" si="94"/>
        <v>10</v>
      </c>
      <c r="N2499">
        <v>26</v>
      </c>
    </row>
    <row r="2500" spans="12:14" x14ac:dyDescent="0.25">
      <c r="L2500" s="5">
        <v>41250</v>
      </c>
      <c r="M2500">
        <f t="shared" si="94"/>
        <v>10</v>
      </c>
      <c r="N2500">
        <v>26</v>
      </c>
    </row>
    <row r="2501" spans="12:14" x14ac:dyDescent="0.25">
      <c r="L2501" s="5">
        <v>41249</v>
      </c>
      <c r="M2501">
        <f t="shared" si="94"/>
        <v>10</v>
      </c>
      <c r="N2501">
        <v>26</v>
      </c>
    </row>
    <row r="2502" spans="12:14" x14ac:dyDescent="0.25">
      <c r="L2502" s="5">
        <v>41248</v>
      </c>
      <c r="M2502">
        <f t="shared" si="94"/>
        <v>10</v>
      </c>
      <c r="N2502">
        <v>26</v>
      </c>
    </row>
    <row r="2503" spans="12:14" x14ac:dyDescent="0.25">
      <c r="L2503" s="5">
        <v>41247</v>
      </c>
      <c r="M2503">
        <f t="shared" si="94"/>
        <v>10</v>
      </c>
      <c r="N2503">
        <v>26</v>
      </c>
    </row>
    <row r="2504" spans="12:14" x14ac:dyDescent="0.25">
      <c r="L2504" s="5">
        <v>41246</v>
      </c>
      <c r="M2504">
        <f t="shared" si="94"/>
        <v>10</v>
      </c>
      <c r="N2504">
        <v>26</v>
      </c>
    </row>
    <row r="2505" spans="12:14" x14ac:dyDescent="0.25">
      <c r="L2505" s="5">
        <v>41245</v>
      </c>
      <c r="M2505">
        <f t="shared" si="94"/>
        <v>9</v>
      </c>
      <c r="N2505">
        <v>26</v>
      </c>
    </row>
    <row r="2506" spans="12:14" x14ac:dyDescent="0.25">
      <c r="L2506" s="5">
        <v>41244</v>
      </c>
      <c r="M2506">
        <f t="shared" si="94"/>
        <v>9</v>
      </c>
      <c r="N2506">
        <v>26</v>
      </c>
    </row>
    <row r="2507" spans="12:14" x14ac:dyDescent="0.25">
      <c r="L2507" s="5">
        <v>41243</v>
      </c>
      <c r="M2507">
        <f t="shared" si="94"/>
        <v>9</v>
      </c>
      <c r="N2507">
        <v>26</v>
      </c>
    </row>
    <row r="2508" spans="12:14" x14ac:dyDescent="0.25">
      <c r="L2508" s="5">
        <v>41242</v>
      </c>
      <c r="M2508">
        <f t="shared" si="94"/>
        <v>9</v>
      </c>
      <c r="N2508">
        <v>26</v>
      </c>
    </row>
    <row r="2509" spans="12:14" x14ac:dyDescent="0.25">
      <c r="L2509" s="5">
        <v>41241</v>
      </c>
      <c r="M2509">
        <f t="shared" si="94"/>
        <v>9</v>
      </c>
      <c r="N2509">
        <v>26</v>
      </c>
    </row>
    <row r="2510" spans="12:14" x14ac:dyDescent="0.25">
      <c r="L2510" s="5">
        <v>41240</v>
      </c>
      <c r="M2510">
        <f t="shared" si="94"/>
        <v>9</v>
      </c>
      <c r="N2510">
        <v>26</v>
      </c>
    </row>
    <row r="2511" spans="12:14" x14ac:dyDescent="0.25">
      <c r="L2511" s="5">
        <v>41239</v>
      </c>
      <c r="M2511">
        <f t="shared" si="94"/>
        <v>9</v>
      </c>
      <c r="N2511">
        <v>26</v>
      </c>
    </row>
    <row r="2512" spans="12:14" x14ac:dyDescent="0.25">
      <c r="L2512" s="5">
        <v>41238</v>
      </c>
      <c r="M2512">
        <f t="shared" si="94"/>
        <v>8</v>
      </c>
      <c r="N2512">
        <v>26</v>
      </c>
    </row>
    <row r="2513" spans="12:14" x14ac:dyDescent="0.25">
      <c r="L2513" s="5">
        <v>41237</v>
      </c>
      <c r="M2513">
        <f t="shared" si="94"/>
        <v>8</v>
      </c>
      <c r="N2513">
        <v>26</v>
      </c>
    </row>
    <row r="2514" spans="12:14" x14ac:dyDescent="0.25">
      <c r="L2514" s="5">
        <v>41236</v>
      </c>
      <c r="M2514">
        <f t="shared" si="94"/>
        <v>8</v>
      </c>
      <c r="N2514">
        <v>26</v>
      </c>
    </row>
    <row r="2515" spans="12:14" x14ac:dyDescent="0.25">
      <c r="L2515" s="5">
        <v>41235</v>
      </c>
      <c r="M2515">
        <f t="shared" si="94"/>
        <v>8</v>
      </c>
      <c r="N2515">
        <v>26</v>
      </c>
    </row>
    <row r="2516" spans="12:14" x14ac:dyDescent="0.25">
      <c r="L2516" s="5">
        <v>41234</v>
      </c>
      <c r="M2516">
        <f t="shared" si="94"/>
        <v>8</v>
      </c>
      <c r="N2516">
        <v>26</v>
      </c>
    </row>
    <row r="2517" spans="12:14" x14ac:dyDescent="0.25">
      <c r="L2517" s="5">
        <v>41233</v>
      </c>
      <c r="M2517">
        <f t="shared" si="94"/>
        <v>8</v>
      </c>
      <c r="N2517">
        <v>26</v>
      </c>
    </row>
    <row r="2518" spans="12:14" x14ac:dyDescent="0.25">
      <c r="L2518" s="5">
        <v>41232</v>
      </c>
      <c r="M2518">
        <f t="shared" si="94"/>
        <v>8</v>
      </c>
      <c r="N2518">
        <v>26</v>
      </c>
    </row>
    <row r="2519" spans="12:14" x14ac:dyDescent="0.25">
      <c r="L2519" s="5">
        <v>41231</v>
      </c>
      <c r="M2519">
        <f t="shared" si="94"/>
        <v>7</v>
      </c>
      <c r="N2519">
        <v>26</v>
      </c>
    </row>
    <row r="2520" spans="12:14" x14ac:dyDescent="0.25">
      <c r="L2520" s="5">
        <v>41230</v>
      </c>
      <c r="M2520">
        <f t="shared" si="94"/>
        <v>7</v>
      </c>
      <c r="N2520">
        <v>26</v>
      </c>
    </row>
    <row r="2521" spans="12:14" x14ac:dyDescent="0.25">
      <c r="L2521" s="5">
        <v>41229</v>
      </c>
      <c r="M2521">
        <f t="shared" si="94"/>
        <v>7</v>
      </c>
      <c r="N2521">
        <v>26</v>
      </c>
    </row>
    <row r="2522" spans="12:14" x14ac:dyDescent="0.25">
      <c r="L2522" s="5">
        <v>41228</v>
      </c>
      <c r="M2522">
        <f t="shared" si="94"/>
        <v>7</v>
      </c>
      <c r="N2522">
        <v>26</v>
      </c>
    </row>
    <row r="2523" spans="12:14" x14ac:dyDescent="0.25">
      <c r="L2523" s="5">
        <v>41227</v>
      </c>
      <c r="M2523">
        <f t="shared" si="94"/>
        <v>7</v>
      </c>
      <c r="N2523">
        <v>26</v>
      </c>
    </row>
    <row r="2524" spans="12:14" x14ac:dyDescent="0.25">
      <c r="L2524" s="5">
        <v>41226</v>
      </c>
      <c r="M2524">
        <f t="shared" si="94"/>
        <v>7</v>
      </c>
      <c r="N2524">
        <v>26</v>
      </c>
    </row>
    <row r="2525" spans="12:14" x14ac:dyDescent="0.25">
      <c r="L2525" s="5">
        <v>41225</v>
      </c>
      <c r="M2525">
        <f t="shared" si="94"/>
        <v>7</v>
      </c>
      <c r="N2525">
        <v>26</v>
      </c>
    </row>
    <row r="2526" spans="12:14" x14ac:dyDescent="0.25">
      <c r="L2526" s="5">
        <v>41224</v>
      </c>
      <c r="M2526">
        <f t="shared" si="94"/>
        <v>6</v>
      </c>
      <c r="N2526">
        <v>26</v>
      </c>
    </row>
    <row r="2527" spans="12:14" x14ac:dyDescent="0.25">
      <c r="L2527" s="5">
        <v>41223</v>
      </c>
      <c r="M2527">
        <f t="shared" ref="M2527:M2558" si="95">M2520-1</f>
        <v>6</v>
      </c>
      <c r="N2527">
        <v>26</v>
      </c>
    </row>
    <row r="2528" spans="12:14" x14ac:dyDescent="0.25">
      <c r="L2528" s="5">
        <v>41222</v>
      </c>
      <c r="M2528">
        <f t="shared" si="95"/>
        <v>6</v>
      </c>
      <c r="N2528">
        <v>26</v>
      </c>
    </row>
    <row r="2529" spans="12:14" x14ac:dyDescent="0.25">
      <c r="L2529" s="5">
        <v>41221</v>
      </c>
      <c r="M2529">
        <f t="shared" si="95"/>
        <v>6</v>
      </c>
      <c r="N2529">
        <v>26</v>
      </c>
    </row>
    <row r="2530" spans="12:14" x14ac:dyDescent="0.25">
      <c r="L2530" s="5">
        <v>41220</v>
      </c>
      <c r="M2530">
        <f t="shared" si="95"/>
        <v>6</v>
      </c>
      <c r="N2530">
        <v>26</v>
      </c>
    </row>
    <row r="2531" spans="12:14" x14ac:dyDescent="0.25">
      <c r="L2531" s="5">
        <v>41219</v>
      </c>
      <c r="M2531">
        <f t="shared" si="95"/>
        <v>6</v>
      </c>
      <c r="N2531">
        <v>26</v>
      </c>
    </row>
    <row r="2532" spans="12:14" x14ac:dyDescent="0.25">
      <c r="L2532" s="5">
        <v>41218</v>
      </c>
      <c r="M2532">
        <f t="shared" si="95"/>
        <v>6</v>
      </c>
      <c r="N2532">
        <v>26</v>
      </c>
    </row>
    <row r="2533" spans="12:14" x14ac:dyDescent="0.25">
      <c r="L2533" s="5">
        <v>41217</v>
      </c>
      <c r="M2533">
        <f t="shared" si="95"/>
        <v>5</v>
      </c>
      <c r="N2533">
        <v>26</v>
      </c>
    </row>
    <row r="2534" spans="12:14" x14ac:dyDescent="0.25">
      <c r="L2534" s="5">
        <v>41216</v>
      </c>
      <c r="M2534">
        <f t="shared" si="95"/>
        <v>5</v>
      </c>
      <c r="N2534">
        <v>26</v>
      </c>
    </row>
    <row r="2535" spans="12:14" x14ac:dyDescent="0.25">
      <c r="L2535" s="5">
        <v>41215</v>
      </c>
      <c r="M2535">
        <f t="shared" si="95"/>
        <v>5</v>
      </c>
      <c r="N2535">
        <v>26</v>
      </c>
    </row>
    <row r="2536" spans="12:14" x14ac:dyDescent="0.25">
      <c r="L2536" s="5">
        <v>41214</v>
      </c>
      <c r="M2536">
        <f t="shared" si="95"/>
        <v>5</v>
      </c>
      <c r="N2536">
        <v>26</v>
      </c>
    </row>
    <row r="2537" spans="12:14" x14ac:dyDescent="0.25">
      <c r="L2537" s="5">
        <v>41213</v>
      </c>
      <c r="M2537">
        <f t="shared" si="95"/>
        <v>5</v>
      </c>
      <c r="N2537">
        <v>26</v>
      </c>
    </row>
    <row r="2538" spans="12:14" x14ac:dyDescent="0.25">
      <c r="L2538" s="5">
        <v>41212</v>
      </c>
      <c r="M2538">
        <f t="shared" si="95"/>
        <v>5</v>
      </c>
      <c r="N2538">
        <v>26</v>
      </c>
    </row>
    <row r="2539" spans="12:14" x14ac:dyDescent="0.25">
      <c r="L2539" s="5">
        <v>41211</v>
      </c>
      <c r="M2539">
        <f t="shared" si="95"/>
        <v>5</v>
      </c>
      <c r="N2539">
        <v>26</v>
      </c>
    </row>
    <row r="2540" spans="12:14" x14ac:dyDescent="0.25">
      <c r="L2540" s="5">
        <v>41210</v>
      </c>
      <c r="M2540">
        <f t="shared" si="95"/>
        <v>4</v>
      </c>
      <c r="N2540">
        <v>26</v>
      </c>
    </row>
    <row r="2541" spans="12:14" x14ac:dyDescent="0.25">
      <c r="L2541" s="5">
        <v>41209</v>
      </c>
      <c r="M2541">
        <f t="shared" si="95"/>
        <v>4</v>
      </c>
      <c r="N2541">
        <v>26</v>
      </c>
    </row>
    <row r="2542" spans="12:14" x14ac:dyDescent="0.25">
      <c r="L2542" s="5">
        <v>41208</v>
      </c>
      <c r="M2542">
        <f t="shared" si="95"/>
        <v>4</v>
      </c>
      <c r="N2542">
        <v>26</v>
      </c>
    </row>
    <row r="2543" spans="12:14" x14ac:dyDescent="0.25">
      <c r="L2543" s="5">
        <v>41207</v>
      </c>
      <c r="M2543">
        <f t="shared" si="95"/>
        <v>4</v>
      </c>
      <c r="N2543">
        <v>26</v>
      </c>
    </row>
    <row r="2544" spans="12:14" x14ac:dyDescent="0.25">
      <c r="L2544" s="5">
        <v>41206</v>
      </c>
      <c r="M2544">
        <f t="shared" si="95"/>
        <v>4</v>
      </c>
      <c r="N2544">
        <v>26</v>
      </c>
    </row>
    <row r="2545" spans="12:14" x14ac:dyDescent="0.25">
      <c r="L2545" s="5">
        <v>41205</v>
      </c>
      <c r="M2545">
        <f t="shared" si="95"/>
        <v>4</v>
      </c>
      <c r="N2545">
        <v>26</v>
      </c>
    </row>
    <row r="2546" spans="12:14" x14ac:dyDescent="0.25">
      <c r="L2546" s="5">
        <v>41204</v>
      </c>
      <c r="M2546">
        <f t="shared" si="95"/>
        <v>4</v>
      </c>
      <c r="N2546">
        <v>26</v>
      </c>
    </row>
    <row r="2547" spans="12:14" x14ac:dyDescent="0.25">
      <c r="L2547" s="5">
        <v>41203</v>
      </c>
      <c r="M2547">
        <f t="shared" si="95"/>
        <v>3</v>
      </c>
      <c r="N2547">
        <v>26</v>
      </c>
    </row>
    <row r="2548" spans="12:14" x14ac:dyDescent="0.25">
      <c r="L2548" s="5">
        <v>41202</v>
      </c>
      <c r="M2548">
        <f t="shared" si="95"/>
        <v>3</v>
      </c>
      <c r="N2548">
        <v>26</v>
      </c>
    </row>
    <row r="2549" spans="12:14" x14ac:dyDescent="0.25">
      <c r="L2549" s="5">
        <v>41201</v>
      </c>
      <c r="M2549">
        <f t="shared" si="95"/>
        <v>3</v>
      </c>
      <c r="N2549">
        <v>26</v>
      </c>
    </row>
    <row r="2550" spans="12:14" x14ac:dyDescent="0.25">
      <c r="L2550" s="5">
        <v>41200</v>
      </c>
      <c r="M2550">
        <f t="shared" si="95"/>
        <v>3</v>
      </c>
      <c r="N2550">
        <v>26</v>
      </c>
    </row>
    <row r="2551" spans="12:14" x14ac:dyDescent="0.25">
      <c r="L2551" s="5">
        <v>41199</v>
      </c>
      <c r="M2551">
        <f t="shared" si="95"/>
        <v>3</v>
      </c>
      <c r="N2551">
        <v>26</v>
      </c>
    </row>
    <row r="2552" spans="12:14" x14ac:dyDescent="0.25">
      <c r="L2552" s="5">
        <v>41198</v>
      </c>
      <c r="M2552">
        <f t="shared" si="95"/>
        <v>3</v>
      </c>
      <c r="N2552">
        <v>26</v>
      </c>
    </row>
    <row r="2553" spans="12:14" x14ac:dyDescent="0.25">
      <c r="L2553" s="5">
        <v>41197</v>
      </c>
      <c r="M2553">
        <f t="shared" si="95"/>
        <v>3</v>
      </c>
      <c r="N2553">
        <v>26</v>
      </c>
    </row>
    <row r="2554" spans="12:14" x14ac:dyDescent="0.25">
      <c r="L2554" s="5">
        <v>41196</v>
      </c>
      <c r="M2554">
        <f t="shared" si="95"/>
        <v>2</v>
      </c>
      <c r="N2554">
        <v>26</v>
      </c>
    </row>
    <row r="2555" spans="12:14" x14ac:dyDescent="0.25">
      <c r="L2555" s="5">
        <v>41195</v>
      </c>
      <c r="M2555">
        <f t="shared" si="95"/>
        <v>2</v>
      </c>
      <c r="N2555">
        <v>26</v>
      </c>
    </row>
    <row r="2556" spans="12:14" x14ac:dyDescent="0.25">
      <c r="L2556" s="5">
        <v>41194</v>
      </c>
      <c r="M2556">
        <f t="shared" si="95"/>
        <v>2</v>
      </c>
      <c r="N2556">
        <v>26</v>
      </c>
    </row>
    <row r="2557" spans="12:14" x14ac:dyDescent="0.25">
      <c r="L2557" s="5">
        <v>41193</v>
      </c>
      <c r="M2557">
        <f t="shared" si="95"/>
        <v>2</v>
      </c>
      <c r="N2557">
        <v>26</v>
      </c>
    </row>
    <row r="2558" spans="12:14" x14ac:dyDescent="0.25">
      <c r="L2558" s="5">
        <v>41192</v>
      </c>
      <c r="M2558">
        <f t="shared" si="95"/>
        <v>2</v>
      </c>
      <c r="N2558">
        <v>26</v>
      </c>
    </row>
    <row r="2559" spans="12:14" x14ac:dyDescent="0.25">
      <c r="L2559" s="5">
        <v>41191</v>
      </c>
      <c r="M2559">
        <f t="shared" ref="M2559:M2567" si="96">M2552-1</f>
        <v>2</v>
      </c>
      <c r="N2559">
        <v>26</v>
      </c>
    </row>
    <row r="2560" spans="12:14" x14ac:dyDescent="0.25">
      <c r="L2560" s="5">
        <v>41190</v>
      </c>
      <c r="M2560">
        <f t="shared" si="96"/>
        <v>2</v>
      </c>
      <c r="N2560">
        <v>26</v>
      </c>
    </row>
    <row r="2561" spans="12:14" x14ac:dyDescent="0.25">
      <c r="L2561" s="5">
        <v>41189</v>
      </c>
      <c r="M2561">
        <f t="shared" si="96"/>
        <v>1</v>
      </c>
      <c r="N2561">
        <v>26</v>
      </c>
    </row>
    <row r="2562" spans="12:14" x14ac:dyDescent="0.25">
      <c r="L2562" s="5">
        <v>41188</v>
      </c>
      <c r="M2562">
        <f t="shared" si="96"/>
        <v>1</v>
      </c>
      <c r="N2562">
        <v>26</v>
      </c>
    </row>
    <row r="2563" spans="12:14" x14ac:dyDescent="0.25">
      <c r="L2563" s="5">
        <v>41187</v>
      </c>
      <c r="M2563">
        <f t="shared" si="96"/>
        <v>1</v>
      </c>
      <c r="N2563">
        <v>26</v>
      </c>
    </row>
    <row r="2564" spans="12:14" x14ac:dyDescent="0.25">
      <c r="L2564" s="5">
        <v>41186</v>
      </c>
      <c r="M2564">
        <f t="shared" si="96"/>
        <v>1</v>
      </c>
      <c r="N2564">
        <v>26</v>
      </c>
    </row>
    <row r="2565" spans="12:14" x14ac:dyDescent="0.25">
      <c r="L2565" s="5">
        <v>41185</v>
      </c>
      <c r="M2565">
        <f t="shared" si="96"/>
        <v>1</v>
      </c>
      <c r="N2565">
        <v>26</v>
      </c>
    </row>
    <row r="2566" spans="12:14" x14ac:dyDescent="0.25">
      <c r="L2566" s="5">
        <v>41184</v>
      </c>
      <c r="M2566">
        <f t="shared" si="96"/>
        <v>1</v>
      </c>
      <c r="N2566">
        <v>26</v>
      </c>
    </row>
    <row r="2567" spans="12:14" x14ac:dyDescent="0.25">
      <c r="L2567" s="5">
        <v>41183</v>
      </c>
      <c r="M2567">
        <f t="shared" si="96"/>
        <v>1</v>
      </c>
      <c r="N2567">
        <v>26</v>
      </c>
    </row>
    <row r="2568" spans="12:14" x14ac:dyDescent="0.25">
      <c r="L2568" s="5">
        <v>41182</v>
      </c>
      <c r="M2568">
        <v>16</v>
      </c>
      <c r="N2568">
        <v>25</v>
      </c>
    </row>
    <row r="2569" spans="12:14" x14ac:dyDescent="0.25">
      <c r="L2569" s="5">
        <v>41181</v>
      </c>
      <c r="M2569">
        <v>16</v>
      </c>
      <c r="N2569">
        <v>25</v>
      </c>
    </row>
    <row r="2570" spans="12:14" x14ac:dyDescent="0.25">
      <c r="L2570" s="5">
        <v>41180</v>
      </c>
      <c r="M2570">
        <v>16</v>
      </c>
      <c r="N2570">
        <v>25</v>
      </c>
    </row>
    <row r="2571" spans="12:14" x14ac:dyDescent="0.25">
      <c r="L2571" s="5">
        <v>41179</v>
      </c>
      <c r="M2571">
        <v>16</v>
      </c>
      <c r="N2571">
        <v>25</v>
      </c>
    </row>
    <row r="2572" spans="12:14" x14ac:dyDescent="0.25">
      <c r="L2572" s="5">
        <v>41178</v>
      </c>
      <c r="M2572">
        <v>16</v>
      </c>
      <c r="N2572">
        <v>25</v>
      </c>
    </row>
    <row r="2573" spans="12:14" x14ac:dyDescent="0.25">
      <c r="L2573" s="5">
        <v>41177</v>
      </c>
      <c r="M2573">
        <v>16</v>
      </c>
      <c r="N2573">
        <v>25</v>
      </c>
    </row>
    <row r="2574" spans="12:14" x14ac:dyDescent="0.25">
      <c r="L2574" s="5">
        <v>41176</v>
      </c>
      <c r="M2574">
        <v>16</v>
      </c>
      <c r="N2574">
        <v>25</v>
      </c>
    </row>
    <row r="2575" spans="12:14" x14ac:dyDescent="0.25">
      <c r="L2575" s="5">
        <v>41175</v>
      </c>
      <c r="M2575">
        <f t="shared" ref="M2575:M2606" si="97">M2568-1</f>
        <v>15</v>
      </c>
      <c r="N2575">
        <v>25</v>
      </c>
    </row>
    <row r="2576" spans="12:14" x14ac:dyDescent="0.25">
      <c r="L2576" s="5">
        <v>41174</v>
      </c>
      <c r="M2576">
        <f t="shared" si="97"/>
        <v>15</v>
      </c>
      <c r="N2576">
        <v>25</v>
      </c>
    </row>
    <row r="2577" spans="12:14" x14ac:dyDescent="0.25">
      <c r="L2577" s="5">
        <v>41173</v>
      </c>
      <c r="M2577">
        <f t="shared" si="97"/>
        <v>15</v>
      </c>
      <c r="N2577">
        <v>25</v>
      </c>
    </row>
    <row r="2578" spans="12:14" x14ac:dyDescent="0.25">
      <c r="L2578" s="5">
        <v>41172</v>
      </c>
      <c r="M2578">
        <f t="shared" si="97"/>
        <v>15</v>
      </c>
      <c r="N2578">
        <v>25</v>
      </c>
    </row>
    <row r="2579" spans="12:14" x14ac:dyDescent="0.25">
      <c r="L2579" s="5">
        <v>41171</v>
      </c>
      <c r="M2579">
        <f t="shared" si="97"/>
        <v>15</v>
      </c>
      <c r="N2579">
        <v>25</v>
      </c>
    </row>
    <row r="2580" spans="12:14" x14ac:dyDescent="0.25">
      <c r="L2580" s="5">
        <v>41170</v>
      </c>
      <c r="M2580">
        <f t="shared" si="97"/>
        <v>15</v>
      </c>
      <c r="N2580">
        <v>25</v>
      </c>
    </row>
    <row r="2581" spans="12:14" x14ac:dyDescent="0.25">
      <c r="L2581" s="5">
        <v>41169</v>
      </c>
      <c r="M2581">
        <f t="shared" si="97"/>
        <v>15</v>
      </c>
      <c r="N2581">
        <v>25</v>
      </c>
    </row>
    <row r="2582" spans="12:14" x14ac:dyDescent="0.25">
      <c r="L2582" s="5">
        <v>41168</v>
      </c>
      <c r="M2582">
        <f t="shared" si="97"/>
        <v>14</v>
      </c>
      <c r="N2582">
        <v>25</v>
      </c>
    </row>
    <row r="2583" spans="12:14" x14ac:dyDescent="0.25">
      <c r="L2583" s="5">
        <v>41167</v>
      </c>
      <c r="M2583">
        <f t="shared" si="97"/>
        <v>14</v>
      </c>
      <c r="N2583">
        <v>25</v>
      </c>
    </row>
    <row r="2584" spans="12:14" x14ac:dyDescent="0.25">
      <c r="L2584" s="5">
        <v>41166</v>
      </c>
      <c r="M2584">
        <f t="shared" si="97"/>
        <v>14</v>
      </c>
      <c r="N2584">
        <v>25</v>
      </c>
    </row>
    <row r="2585" spans="12:14" x14ac:dyDescent="0.25">
      <c r="L2585" s="5">
        <v>41165</v>
      </c>
      <c r="M2585">
        <f t="shared" si="97"/>
        <v>14</v>
      </c>
      <c r="N2585">
        <v>25</v>
      </c>
    </row>
    <row r="2586" spans="12:14" x14ac:dyDescent="0.25">
      <c r="L2586" s="5">
        <v>41164</v>
      </c>
      <c r="M2586">
        <f t="shared" si="97"/>
        <v>14</v>
      </c>
      <c r="N2586">
        <v>25</v>
      </c>
    </row>
    <row r="2587" spans="12:14" x14ac:dyDescent="0.25">
      <c r="L2587" s="5">
        <v>41163</v>
      </c>
      <c r="M2587">
        <f t="shared" si="97"/>
        <v>14</v>
      </c>
      <c r="N2587">
        <v>25</v>
      </c>
    </row>
    <row r="2588" spans="12:14" x14ac:dyDescent="0.25">
      <c r="L2588" s="5">
        <v>41162</v>
      </c>
      <c r="M2588">
        <f t="shared" si="97"/>
        <v>14</v>
      </c>
      <c r="N2588">
        <v>25</v>
      </c>
    </row>
    <row r="2589" spans="12:14" x14ac:dyDescent="0.25">
      <c r="L2589" s="5">
        <v>41161</v>
      </c>
      <c r="M2589">
        <f t="shared" si="97"/>
        <v>13</v>
      </c>
      <c r="N2589">
        <v>25</v>
      </c>
    </row>
    <row r="2590" spans="12:14" x14ac:dyDescent="0.25">
      <c r="L2590" s="5">
        <v>41160</v>
      </c>
      <c r="M2590">
        <f t="shared" si="97"/>
        <v>13</v>
      </c>
      <c r="N2590">
        <v>25</v>
      </c>
    </row>
    <row r="2591" spans="12:14" x14ac:dyDescent="0.25">
      <c r="L2591" s="5">
        <v>41159</v>
      </c>
      <c r="M2591">
        <f t="shared" si="97"/>
        <v>13</v>
      </c>
      <c r="N2591">
        <v>25</v>
      </c>
    </row>
    <row r="2592" spans="12:14" x14ac:dyDescent="0.25">
      <c r="L2592" s="5">
        <v>41158</v>
      </c>
      <c r="M2592">
        <f t="shared" si="97"/>
        <v>13</v>
      </c>
      <c r="N2592">
        <v>25</v>
      </c>
    </row>
    <row r="2593" spans="12:14" x14ac:dyDescent="0.25">
      <c r="L2593" s="5">
        <v>41157</v>
      </c>
      <c r="M2593">
        <f t="shared" si="97"/>
        <v>13</v>
      </c>
      <c r="N2593">
        <v>25</v>
      </c>
    </row>
    <row r="2594" spans="12:14" x14ac:dyDescent="0.25">
      <c r="L2594" s="5">
        <v>41156</v>
      </c>
      <c r="M2594">
        <f t="shared" si="97"/>
        <v>13</v>
      </c>
      <c r="N2594">
        <v>25</v>
      </c>
    </row>
    <row r="2595" spans="12:14" x14ac:dyDescent="0.25">
      <c r="L2595" s="5">
        <v>41155</v>
      </c>
      <c r="M2595">
        <f t="shared" si="97"/>
        <v>13</v>
      </c>
      <c r="N2595">
        <v>25</v>
      </c>
    </row>
    <row r="2596" spans="12:14" x14ac:dyDescent="0.25">
      <c r="L2596" s="5">
        <v>41154</v>
      </c>
      <c r="M2596">
        <f t="shared" si="97"/>
        <v>12</v>
      </c>
      <c r="N2596">
        <v>25</v>
      </c>
    </row>
    <row r="2597" spans="12:14" x14ac:dyDescent="0.25">
      <c r="L2597" s="5">
        <v>41153</v>
      </c>
      <c r="M2597">
        <f t="shared" si="97"/>
        <v>12</v>
      </c>
      <c r="N2597">
        <v>25</v>
      </c>
    </row>
    <row r="2598" spans="12:14" x14ac:dyDescent="0.25">
      <c r="L2598" s="5">
        <v>41152</v>
      </c>
      <c r="M2598">
        <f t="shared" si="97"/>
        <v>12</v>
      </c>
      <c r="N2598">
        <v>25</v>
      </c>
    </row>
    <row r="2599" spans="12:14" x14ac:dyDescent="0.25">
      <c r="L2599" s="5">
        <v>41151</v>
      </c>
      <c r="M2599">
        <f t="shared" si="97"/>
        <v>12</v>
      </c>
      <c r="N2599">
        <v>25</v>
      </c>
    </row>
    <row r="2600" spans="12:14" x14ac:dyDescent="0.25">
      <c r="L2600" s="5">
        <v>41150</v>
      </c>
      <c r="M2600">
        <f t="shared" si="97"/>
        <v>12</v>
      </c>
      <c r="N2600">
        <v>25</v>
      </c>
    </row>
    <row r="2601" spans="12:14" x14ac:dyDescent="0.25">
      <c r="L2601" s="5">
        <v>41149</v>
      </c>
      <c r="M2601">
        <f t="shared" si="97"/>
        <v>12</v>
      </c>
      <c r="N2601">
        <v>25</v>
      </c>
    </row>
    <row r="2602" spans="12:14" x14ac:dyDescent="0.25">
      <c r="L2602" s="5">
        <v>41148</v>
      </c>
      <c r="M2602">
        <f t="shared" si="97"/>
        <v>12</v>
      </c>
      <c r="N2602">
        <v>25</v>
      </c>
    </row>
    <row r="2603" spans="12:14" x14ac:dyDescent="0.25">
      <c r="L2603" s="5">
        <v>41147</v>
      </c>
      <c r="M2603">
        <f t="shared" si="97"/>
        <v>11</v>
      </c>
      <c r="N2603">
        <v>25</v>
      </c>
    </row>
    <row r="2604" spans="12:14" x14ac:dyDescent="0.25">
      <c r="L2604" s="5">
        <v>41146</v>
      </c>
      <c r="M2604">
        <f t="shared" si="97"/>
        <v>11</v>
      </c>
      <c r="N2604">
        <v>25</v>
      </c>
    </row>
    <row r="2605" spans="12:14" x14ac:dyDescent="0.25">
      <c r="L2605" s="5">
        <v>41145</v>
      </c>
      <c r="M2605">
        <f t="shared" si="97"/>
        <v>11</v>
      </c>
      <c r="N2605">
        <v>25</v>
      </c>
    </row>
    <row r="2606" spans="12:14" x14ac:dyDescent="0.25">
      <c r="L2606" s="5">
        <v>41144</v>
      </c>
      <c r="M2606">
        <f t="shared" si="97"/>
        <v>11</v>
      </c>
      <c r="N2606">
        <v>25</v>
      </c>
    </row>
    <row r="2607" spans="12:14" x14ac:dyDescent="0.25">
      <c r="L2607" s="5">
        <v>41143</v>
      </c>
      <c r="M2607">
        <f t="shared" ref="M2607:M2638" si="98">M2600-1</f>
        <v>11</v>
      </c>
      <c r="N2607">
        <v>25</v>
      </c>
    </row>
    <row r="2608" spans="12:14" x14ac:dyDescent="0.25">
      <c r="L2608" s="5">
        <v>41142</v>
      </c>
      <c r="M2608">
        <f t="shared" si="98"/>
        <v>11</v>
      </c>
      <c r="N2608">
        <v>25</v>
      </c>
    </row>
    <row r="2609" spans="12:14" x14ac:dyDescent="0.25">
      <c r="L2609" s="5">
        <v>41141</v>
      </c>
      <c r="M2609">
        <f t="shared" si="98"/>
        <v>11</v>
      </c>
      <c r="N2609">
        <v>25</v>
      </c>
    </row>
    <row r="2610" spans="12:14" x14ac:dyDescent="0.25">
      <c r="L2610" s="5">
        <v>41140</v>
      </c>
      <c r="M2610">
        <f t="shared" si="98"/>
        <v>10</v>
      </c>
      <c r="N2610">
        <v>25</v>
      </c>
    </row>
    <row r="2611" spans="12:14" x14ac:dyDescent="0.25">
      <c r="L2611" s="5">
        <v>41139</v>
      </c>
      <c r="M2611">
        <f t="shared" si="98"/>
        <v>10</v>
      </c>
      <c r="N2611">
        <v>25</v>
      </c>
    </row>
    <row r="2612" spans="12:14" x14ac:dyDescent="0.25">
      <c r="L2612" s="5">
        <v>41138</v>
      </c>
      <c r="M2612">
        <f t="shared" si="98"/>
        <v>10</v>
      </c>
      <c r="N2612">
        <v>25</v>
      </c>
    </row>
    <row r="2613" spans="12:14" x14ac:dyDescent="0.25">
      <c r="L2613" s="5">
        <v>41137</v>
      </c>
      <c r="M2613">
        <f t="shared" si="98"/>
        <v>10</v>
      </c>
      <c r="N2613">
        <v>25</v>
      </c>
    </row>
    <row r="2614" spans="12:14" x14ac:dyDescent="0.25">
      <c r="L2614" s="5">
        <v>41136</v>
      </c>
      <c r="M2614">
        <f t="shared" si="98"/>
        <v>10</v>
      </c>
      <c r="N2614">
        <v>25</v>
      </c>
    </row>
    <row r="2615" spans="12:14" x14ac:dyDescent="0.25">
      <c r="L2615" s="5">
        <v>41135</v>
      </c>
      <c r="M2615">
        <f t="shared" si="98"/>
        <v>10</v>
      </c>
      <c r="N2615">
        <v>25</v>
      </c>
    </row>
    <row r="2616" spans="12:14" x14ac:dyDescent="0.25">
      <c r="L2616" s="5">
        <v>41134</v>
      </c>
      <c r="M2616">
        <f t="shared" si="98"/>
        <v>10</v>
      </c>
      <c r="N2616">
        <v>25</v>
      </c>
    </row>
    <row r="2617" spans="12:14" x14ac:dyDescent="0.25">
      <c r="L2617" s="5">
        <v>41133</v>
      </c>
      <c r="M2617">
        <f t="shared" si="98"/>
        <v>9</v>
      </c>
      <c r="N2617">
        <v>25</v>
      </c>
    </row>
    <row r="2618" spans="12:14" x14ac:dyDescent="0.25">
      <c r="L2618" s="5">
        <v>41132</v>
      </c>
      <c r="M2618">
        <f t="shared" si="98"/>
        <v>9</v>
      </c>
      <c r="N2618">
        <v>25</v>
      </c>
    </row>
    <row r="2619" spans="12:14" x14ac:dyDescent="0.25">
      <c r="L2619" s="5">
        <v>41131</v>
      </c>
      <c r="M2619">
        <f t="shared" si="98"/>
        <v>9</v>
      </c>
      <c r="N2619">
        <v>25</v>
      </c>
    </row>
    <row r="2620" spans="12:14" x14ac:dyDescent="0.25">
      <c r="L2620" s="5">
        <v>41130</v>
      </c>
      <c r="M2620">
        <f t="shared" si="98"/>
        <v>9</v>
      </c>
      <c r="N2620">
        <v>25</v>
      </c>
    </row>
    <row r="2621" spans="12:14" x14ac:dyDescent="0.25">
      <c r="L2621" s="5">
        <v>41129</v>
      </c>
      <c r="M2621">
        <f t="shared" si="98"/>
        <v>9</v>
      </c>
      <c r="N2621">
        <v>25</v>
      </c>
    </row>
    <row r="2622" spans="12:14" x14ac:dyDescent="0.25">
      <c r="L2622" s="5">
        <v>41128</v>
      </c>
      <c r="M2622">
        <f t="shared" si="98"/>
        <v>9</v>
      </c>
      <c r="N2622">
        <v>25</v>
      </c>
    </row>
    <row r="2623" spans="12:14" x14ac:dyDescent="0.25">
      <c r="L2623" s="5">
        <v>41127</v>
      </c>
      <c r="M2623">
        <f t="shared" si="98"/>
        <v>9</v>
      </c>
      <c r="N2623">
        <v>25</v>
      </c>
    </row>
    <row r="2624" spans="12:14" x14ac:dyDescent="0.25">
      <c r="L2624" s="5">
        <v>41126</v>
      </c>
      <c r="M2624">
        <f t="shared" si="98"/>
        <v>8</v>
      </c>
      <c r="N2624">
        <v>25</v>
      </c>
    </row>
    <row r="2625" spans="12:14" x14ac:dyDescent="0.25">
      <c r="L2625" s="5">
        <v>41125</v>
      </c>
      <c r="M2625">
        <f t="shared" si="98"/>
        <v>8</v>
      </c>
      <c r="N2625">
        <v>25</v>
      </c>
    </row>
    <row r="2626" spans="12:14" x14ac:dyDescent="0.25">
      <c r="L2626" s="5">
        <v>41124</v>
      </c>
      <c r="M2626">
        <f t="shared" si="98"/>
        <v>8</v>
      </c>
      <c r="N2626">
        <v>25</v>
      </c>
    </row>
    <row r="2627" spans="12:14" x14ac:dyDescent="0.25">
      <c r="L2627" s="5">
        <v>41123</v>
      </c>
      <c r="M2627">
        <f t="shared" si="98"/>
        <v>8</v>
      </c>
      <c r="N2627">
        <v>25</v>
      </c>
    </row>
    <row r="2628" spans="12:14" x14ac:dyDescent="0.25">
      <c r="L2628" s="5">
        <v>41122</v>
      </c>
      <c r="M2628">
        <f t="shared" si="98"/>
        <v>8</v>
      </c>
      <c r="N2628">
        <v>25</v>
      </c>
    </row>
    <row r="2629" spans="12:14" x14ac:dyDescent="0.25">
      <c r="L2629" s="5">
        <v>41121</v>
      </c>
      <c r="M2629">
        <f t="shared" si="98"/>
        <v>8</v>
      </c>
      <c r="N2629">
        <v>25</v>
      </c>
    </row>
    <row r="2630" spans="12:14" x14ac:dyDescent="0.25">
      <c r="L2630" s="5">
        <v>41120</v>
      </c>
      <c r="M2630">
        <f t="shared" si="98"/>
        <v>8</v>
      </c>
      <c r="N2630">
        <v>25</v>
      </c>
    </row>
    <row r="2631" spans="12:14" x14ac:dyDescent="0.25">
      <c r="L2631" s="5">
        <v>41119</v>
      </c>
      <c r="M2631">
        <f t="shared" si="98"/>
        <v>7</v>
      </c>
      <c r="N2631">
        <v>25</v>
      </c>
    </row>
    <row r="2632" spans="12:14" x14ac:dyDescent="0.25">
      <c r="L2632" s="5">
        <v>41118</v>
      </c>
      <c r="M2632">
        <f t="shared" si="98"/>
        <v>7</v>
      </c>
      <c r="N2632">
        <v>25</v>
      </c>
    </row>
    <row r="2633" spans="12:14" x14ac:dyDescent="0.25">
      <c r="L2633" s="5">
        <v>41117</v>
      </c>
      <c r="M2633">
        <f t="shared" si="98"/>
        <v>7</v>
      </c>
      <c r="N2633">
        <v>25</v>
      </c>
    </row>
    <row r="2634" spans="12:14" x14ac:dyDescent="0.25">
      <c r="L2634" s="5">
        <v>41116</v>
      </c>
      <c r="M2634">
        <f t="shared" si="98"/>
        <v>7</v>
      </c>
      <c r="N2634">
        <v>25</v>
      </c>
    </row>
    <row r="2635" spans="12:14" x14ac:dyDescent="0.25">
      <c r="L2635" s="5">
        <v>41115</v>
      </c>
      <c r="M2635">
        <f t="shared" si="98"/>
        <v>7</v>
      </c>
      <c r="N2635">
        <v>25</v>
      </c>
    </row>
    <row r="2636" spans="12:14" x14ac:dyDescent="0.25">
      <c r="L2636" s="5">
        <v>41114</v>
      </c>
      <c r="M2636">
        <f t="shared" si="98"/>
        <v>7</v>
      </c>
      <c r="N2636">
        <v>25</v>
      </c>
    </row>
    <row r="2637" spans="12:14" x14ac:dyDescent="0.25">
      <c r="L2637" s="5">
        <v>41113</v>
      </c>
      <c r="M2637">
        <f t="shared" si="98"/>
        <v>7</v>
      </c>
      <c r="N2637">
        <v>25</v>
      </c>
    </row>
    <row r="2638" spans="12:14" x14ac:dyDescent="0.25">
      <c r="L2638" s="5">
        <v>41112</v>
      </c>
      <c r="M2638">
        <f t="shared" si="98"/>
        <v>6</v>
      </c>
      <c r="N2638">
        <v>25</v>
      </c>
    </row>
    <row r="2639" spans="12:14" x14ac:dyDescent="0.25">
      <c r="L2639" s="5">
        <v>41111</v>
      </c>
      <c r="M2639">
        <f t="shared" ref="M2639:M2670" si="99">M2632-1</f>
        <v>6</v>
      </c>
      <c r="N2639">
        <v>25</v>
      </c>
    </row>
    <row r="2640" spans="12:14" x14ac:dyDescent="0.25">
      <c r="L2640" s="5">
        <v>41110</v>
      </c>
      <c r="M2640">
        <f t="shared" si="99"/>
        <v>6</v>
      </c>
      <c r="N2640">
        <v>25</v>
      </c>
    </row>
    <row r="2641" spans="12:14" x14ac:dyDescent="0.25">
      <c r="L2641" s="5">
        <v>41109</v>
      </c>
      <c r="M2641">
        <f t="shared" si="99"/>
        <v>6</v>
      </c>
      <c r="N2641">
        <v>25</v>
      </c>
    </row>
    <row r="2642" spans="12:14" x14ac:dyDescent="0.25">
      <c r="L2642" s="5">
        <v>41108</v>
      </c>
      <c r="M2642">
        <f t="shared" si="99"/>
        <v>6</v>
      </c>
      <c r="N2642">
        <v>25</v>
      </c>
    </row>
    <row r="2643" spans="12:14" x14ac:dyDescent="0.25">
      <c r="L2643" s="5">
        <v>41107</v>
      </c>
      <c r="M2643">
        <f t="shared" si="99"/>
        <v>6</v>
      </c>
      <c r="N2643">
        <v>25</v>
      </c>
    </row>
    <row r="2644" spans="12:14" x14ac:dyDescent="0.25">
      <c r="L2644" s="5">
        <v>41106</v>
      </c>
      <c r="M2644">
        <f t="shared" si="99"/>
        <v>6</v>
      </c>
      <c r="N2644">
        <v>25</v>
      </c>
    </row>
    <row r="2645" spans="12:14" x14ac:dyDescent="0.25">
      <c r="L2645" s="5">
        <v>41105</v>
      </c>
      <c r="M2645">
        <f t="shared" si="99"/>
        <v>5</v>
      </c>
      <c r="N2645">
        <v>25</v>
      </c>
    </row>
    <row r="2646" spans="12:14" x14ac:dyDescent="0.25">
      <c r="L2646" s="5">
        <v>41104</v>
      </c>
      <c r="M2646">
        <f t="shared" si="99"/>
        <v>5</v>
      </c>
      <c r="N2646">
        <v>25</v>
      </c>
    </row>
    <row r="2647" spans="12:14" x14ac:dyDescent="0.25">
      <c r="L2647" s="5">
        <v>41103</v>
      </c>
      <c r="M2647">
        <f t="shared" si="99"/>
        <v>5</v>
      </c>
      <c r="N2647">
        <v>25</v>
      </c>
    </row>
    <row r="2648" spans="12:14" x14ac:dyDescent="0.25">
      <c r="L2648" s="5">
        <v>41102</v>
      </c>
      <c r="M2648">
        <f t="shared" si="99"/>
        <v>5</v>
      </c>
      <c r="N2648">
        <v>25</v>
      </c>
    </row>
    <row r="2649" spans="12:14" x14ac:dyDescent="0.25">
      <c r="L2649" s="5">
        <v>41101</v>
      </c>
      <c r="M2649">
        <f t="shared" si="99"/>
        <v>5</v>
      </c>
      <c r="N2649">
        <v>25</v>
      </c>
    </row>
    <row r="2650" spans="12:14" x14ac:dyDescent="0.25">
      <c r="L2650" s="5">
        <v>41100</v>
      </c>
      <c r="M2650">
        <f t="shared" si="99"/>
        <v>5</v>
      </c>
      <c r="N2650">
        <v>25</v>
      </c>
    </row>
    <row r="2651" spans="12:14" x14ac:dyDescent="0.25">
      <c r="L2651" s="5">
        <v>41099</v>
      </c>
      <c r="M2651">
        <f t="shared" si="99"/>
        <v>5</v>
      </c>
      <c r="N2651">
        <v>25</v>
      </c>
    </row>
    <row r="2652" spans="12:14" x14ac:dyDescent="0.25">
      <c r="L2652" s="5">
        <v>41098</v>
      </c>
      <c r="M2652">
        <f t="shared" si="99"/>
        <v>4</v>
      </c>
      <c r="N2652">
        <v>25</v>
      </c>
    </row>
    <row r="2653" spans="12:14" x14ac:dyDescent="0.25">
      <c r="L2653" s="5">
        <v>41097</v>
      </c>
      <c r="M2653">
        <f t="shared" si="99"/>
        <v>4</v>
      </c>
      <c r="N2653">
        <v>25</v>
      </c>
    </row>
    <row r="2654" spans="12:14" x14ac:dyDescent="0.25">
      <c r="L2654" s="5">
        <v>41096</v>
      </c>
      <c r="M2654">
        <f t="shared" si="99"/>
        <v>4</v>
      </c>
      <c r="N2654">
        <v>25</v>
      </c>
    </row>
    <row r="2655" spans="12:14" x14ac:dyDescent="0.25">
      <c r="L2655" s="5">
        <v>41095</v>
      </c>
      <c r="M2655">
        <f t="shared" si="99"/>
        <v>4</v>
      </c>
      <c r="N2655">
        <v>25</v>
      </c>
    </row>
    <row r="2656" spans="12:14" x14ac:dyDescent="0.25">
      <c r="L2656" s="5">
        <v>41094</v>
      </c>
      <c r="M2656">
        <f t="shared" si="99"/>
        <v>4</v>
      </c>
      <c r="N2656">
        <v>25</v>
      </c>
    </row>
    <row r="2657" spans="12:14" x14ac:dyDescent="0.25">
      <c r="L2657" s="5">
        <v>41093</v>
      </c>
      <c r="M2657">
        <f t="shared" si="99"/>
        <v>4</v>
      </c>
      <c r="N2657">
        <v>25</v>
      </c>
    </row>
    <row r="2658" spans="12:14" x14ac:dyDescent="0.25">
      <c r="L2658" s="5">
        <v>41092</v>
      </c>
      <c r="M2658">
        <f t="shared" si="99"/>
        <v>4</v>
      </c>
      <c r="N2658">
        <v>25</v>
      </c>
    </row>
    <row r="2659" spans="12:14" x14ac:dyDescent="0.25">
      <c r="L2659" s="5">
        <v>41091</v>
      </c>
      <c r="M2659">
        <f t="shared" si="99"/>
        <v>3</v>
      </c>
      <c r="N2659">
        <v>25</v>
      </c>
    </row>
    <row r="2660" spans="12:14" x14ac:dyDescent="0.25">
      <c r="L2660" s="5">
        <v>41090</v>
      </c>
      <c r="M2660">
        <f t="shared" si="99"/>
        <v>3</v>
      </c>
      <c r="N2660">
        <v>25</v>
      </c>
    </row>
    <row r="2661" spans="12:14" x14ac:dyDescent="0.25">
      <c r="L2661" s="5">
        <v>41089</v>
      </c>
      <c r="M2661">
        <f t="shared" si="99"/>
        <v>3</v>
      </c>
      <c r="N2661">
        <v>25</v>
      </c>
    </row>
    <row r="2662" spans="12:14" x14ac:dyDescent="0.25">
      <c r="L2662" s="5">
        <v>41088</v>
      </c>
      <c r="M2662">
        <f t="shared" si="99"/>
        <v>3</v>
      </c>
      <c r="N2662">
        <v>25</v>
      </c>
    </row>
    <row r="2663" spans="12:14" x14ac:dyDescent="0.25">
      <c r="L2663" s="5">
        <v>41087</v>
      </c>
      <c r="M2663">
        <f t="shared" si="99"/>
        <v>3</v>
      </c>
      <c r="N2663">
        <v>25</v>
      </c>
    </row>
    <row r="2664" spans="12:14" x14ac:dyDescent="0.25">
      <c r="L2664" s="5">
        <v>41086</v>
      </c>
      <c r="M2664">
        <f t="shared" si="99"/>
        <v>3</v>
      </c>
      <c r="N2664">
        <v>25</v>
      </c>
    </row>
    <row r="2665" spans="12:14" x14ac:dyDescent="0.25">
      <c r="L2665" s="5">
        <v>41085</v>
      </c>
      <c r="M2665">
        <f t="shared" si="99"/>
        <v>3</v>
      </c>
      <c r="N2665">
        <v>25</v>
      </c>
    </row>
    <row r="2666" spans="12:14" x14ac:dyDescent="0.25">
      <c r="L2666" s="5">
        <v>41084</v>
      </c>
      <c r="M2666">
        <f t="shared" si="99"/>
        <v>2</v>
      </c>
      <c r="N2666">
        <v>25</v>
      </c>
    </row>
    <row r="2667" spans="12:14" x14ac:dyDescent="0.25">
      <c r="L2667" s="5">
        <v>41083</v>
      </c>
      <c r="M2667">
        <f t="shared" si="99"/>
        <v>2</v>
      </c>
      <c r="N2667">
        <v>25</v>
      </c>
    </row>
    <row r="2668" spans="12:14" x14ac:dyDescent="0.25">
      <c r="L2668" s="5">
        <v>41082</v>
      </c>
      <c r="M2668">
        <f t="shared" si="99"/>
        <v>2</v>
      </c>
      <c r="N2668">
        <v>25</v>
      </c>
    </row>
    <row r="2669" spans="12:14" x14ac:dyDescent="0.25">
      <c r="L2669" s="5">
        <v>41081</v>
      </c>
      <c r="M2669">
        <f t="shared" si="99"/>
        <v>2</v>
      </c>
      <c r="N2669">
        <v>25</v>
      </c>
    </row>
    <row r="2670" spans="12:14" x14ac:dyDescent="0.25">
      <c r="L2670" s="5">
        <v>41080</v>
      </c>
      <c r="M2670">
        <f t="shared" si="99"/>
        <v>2</v>
      </c>
      <c r="N2670">
        <v>25</v>
      </c>
    </row>
    <row r="2671" spans="12:14" x14ac:dyDescent="0.25">
      <c r="L2671" s="5">
        <v>41079</v>
      </c>
      <c r="M2671">
        <f t="shared" ref="M2671:M2679" si="100">M2664-1</f>
        <v>2</v>
      </c>
      <c r="N2671">
        <v>25</v>
      </c>
    </row>
    <row r="2672" spans="12:14" x14ac:dyDescent="0.25">
      <c r="L2672" s="5">
        <v>41078</v>
      </c>
      <c r="M2672">
        <f t="shared" si="100"/>
        <v>2</v>
      </c>
      <c r="N2672">
        <v>25</v>
      </c>
    </row>
    <row r="2673" spans="12:14" x14ac:dyDescent="0.25">
      <c r="L2673" s="5">
        <v>41077</v>
      </c>
      <c r="M2673">
        <f t="shared" si="100"/>
        <v>1</v>
      </c>
      <c r="N2673">
        <v>25</v>
      </c>
    </row>
    <row r="2674" spans="12:14" x14ac:dyDescent="0.25">
      <c r="L2674" s="5">
        <v>41076</v>
      </c>
      <c r="M2674">
        <f t="shared" si="100"/>
        <v>1</v>
      </c>
      <c r="N2674">
        <v>25</v>
      </c>
    </row>
    <row r="2675" spans="12:14" x14ac:dyDescent="0.25">
      <c r="L2675" s="5">
        <v>41075</v>
      </c>
      <c r="M2675">
        <f t="shared" si="100"/>
        <v>1</v>
      </c>
      <c r="N2675">
        <v>25</v>
      </c>
    </row>
    <row r="2676" spans="12:14" x14ac:dyDescent="0.25">
      <c r="L2676" s="5">
        <v>41074</v>
      </c>
      <c r="M2676">
        <f t="shared" si="100"/>
        <v>1</v>
      </c>
      <c r="N2676">
        <v>25</v>
      </c>
    </row>
    <row r="2677" spans="12:14" x14ac:dyDescent="0.25">
      <c r="L2677" s="5">
        <v>41073</v>
      </c>
      <c r="M2677">
        <f t="shared" si="100"/>
        <v>1</v>
      </c>
      <c r="N2677">
        <v>25</v>
      </c>
    </row>
    <row r="2678" spans="12:14" x14ac:dyDescent="0.25">
      <c r="L2678" s="5">
        <v>41072</v>
      </c>
      <c r="M2678">
        <f t="shared" si="100"/>
        <v>1</v>
      </c>
      <c r="N2678">
        <v>25</v>
      </c>
    </row>
    <row r="2679" spans="12:14" x14ac:dyDescent="0.25">
      <c r="L2679" s="5">
        <v>41071</v>
      </c>
      <c r="M2679">
        <f t="shared" si="100"/>
        <v>1</v>
      </c>
      <c r="N2679">
        <v>25</v>
      </c>
    </row>
    <row r="2680" spans="12:14" x14ac:dyDescent="0.25">
      <c r="L2680" s="5">
        <v>41070</v>
      </c>
      <c r="M2680">
        <v>16</v>
      </c>
      <c r="N2680">
        <v>24</v>
      </c>
    </row>
    <row r="2681" spans="12:14" x14ac:dyDescent="0.25">
      <c r="L2681" s="5">
        <v>41069</v>
      </c>
      <c r="M2681">
        <v>16</v>
      </c>
      <c r="N2681">
        <v>24</v>
      </c>
    </row>
    <row r="2682" spans="12:14" x14ac:dyDescent="0.25">
      <c r="L2682" s="5">
        <v>41068</v>
      </c>
      <c r="M2682">
        <v>16</v>
      </c>
      <c r="N2682">
        <v>24</v>
      </c>
    </row>
    <row r="2683" spans="12:14" x14ac:dyDescent="0.25">
      <c r="L2683" s="5">
        <v>41067</v>
      </c>
      <c r="M2683">
        <v>16</v>
      </c>
      <c r="N2683">
        <v>24</v>
      </c>
    </row>
    <row r="2684" spans="12:14" x14ac:dyDescent="0.25">
      <c r="L2684" s="5">
        <v>41066</v>
      </c>
      <c r="M2684">
        <v>16</v>
      </c>
      <c r="N2684">
        <v>24</v>
      </c>
    </row>
    <row r="2685" spans="12:14" x14ac:dyDescent="0.25">
      <c r="L2685" s="5">
        <v>41065</v>
      </c>
      <c r="M2685">
        <v>16</v>
      </c>
      <c r="N2685">
        <v>24</v>
      </c>
    </row>
    <row r="2686" spans="12:14" x14ac:dyDescent="0.25">
      <c r="L2686" s="5">
        <v>41064</v>
      </c>
      <c r="M2686">
        <v>16</v>
      </c>
      <c r="N2686">
        <v>24</v>
      </c>
    </row>
    <row r="2687" spans="12:14" x14ac:dyDescent="0.25">
      <c r="L2687" s="5">
        <v>41063</v>
      </c>
      <c r="M2687">
        <f t="shared" ref="M2687:M2718" si="101">M2680-1</f>
        <v>15</v>
      </c>
      <c r="N2687">
        <v>24</v>
      </c>
    </row>
    <row r="2688" spans="12:14" x14ac:dyDescent="0.25">
      <c r="L2688" s="5">
        <v>41062</v>
      </c>
      <c r="M2688">
        <f t="shared" si="101"/>
        <v>15</v>
      </c>
      <c r="N2688">
        <v>24</v>
      </c>
    </row>
    <row r="2689" spans="12:14" x14ac:dyDescent="0.25">
      <c r="L2689" s="5">
        <v>41061</v>
      </c>
      <c r="M2689">
        <f t="shared" si="101"/>
        <v>15</v>
      </c>
      <c r="N2689">
        <v>24</v>
      </c>
    </row>
    <row r="2690" spans="12:14" x14ac:dyDescent="0.25">
      <c r="L2690" s="5">
        <v>41060</v>
      </c>
      <c r="M2690">
        <f t="shared" si="101"/>
        <v>15</v>
      </c>
      <c r="N2690">
        <v>24</v>
      </c>
    </row>
    <row r="2691" spans="12:14" x14ac:dyDescent="0.25">
      <c r="L2691" s="5">
        <v>41059</v>
      </c>
      <c r="M2691">
        <f t="shared" si="101"/>
        <v>15</v>
      </c>
      <c r="N2691">
        <v>24</v>
      </c>
    </row>
    <row r="2692" spans="12:14" x14ac:dyDescent="0.25">
      <c r="L2692" s="5">
        <v>41058</v>
      </c>
      <c r="M2692">
        <f t="shared" si="101"/>
        <v>15</v>
      </c>
      <c r="N2692">
        <v>24</v>
      </c>
    </row>
    <row r="2693" spans="12:14" x14ac:dyDescent="0.25">
      <c r="L2693" s="5">
        <v>41057</v>
      </c>
      <c r="M2693">
        <f t="shared" si="101"/>
        <v>15</v>
      </c>
      <c r="N2693">
        <v>24</v>
      </c>
    </row>
    <row r="2694" spans="12:14" x14ac:dyDescent="0.25">
      <c r="L2694" s="5">
        <v>41056</v>
      </c>
      <c r="M2694">
        <f t="shared" si="101"/>
        <v>14</v>
      </c>
      <c r="N2694">
        <v>24</v>
      </c>
    </row>
    <row r="2695" spans="12:14" x14ac:dyDescent="0.25">
      <c r="L2695" s="5">
        <v>41055</v>
      </c>
      <c r="M2695">
        <f t="shared" si="101"/>
        <v>14</v>
      </c>
      <c r="N2695">
        <v>24</v>
      </c>
    </row>
    <row r="2696" spans="12:14" x14ac:dyDescent="0.25">
      <c r="L2696" s="5">
        <v>41054</v>
      </c>
      <c r="M2696">
        <f t="shared" si="101"/>
        <v>14</v>
      </c>
      <c r="N2696">
        <v>24</v>
      </c>
    </row>
    <row r="2697" spans="12:14" x14ac:dyDescent="0.25">
      <c r="L2697" s="5">
        <v>41053</v>
      </c>
      <c r="M2697">
        <f t="shared" si="101"/>
        <v>14</v>
      </c>
      <c r="N2697">
        <v>24</v>
      </c>
    </row>
    <row r="2698" spans="12:14" x14ac:dyDescent="0.25">
      <c r="L2698" s="5">
        <v>41052</v>
      </c>
      <c r="M2698">
        <f t="shared" si="101"/>
        <v>14</v>
      </c>
      <c r="N2698">
        <v>24</v>
      </c>
    </row>
    <row r="2699" spans="12:14" x14ac:dyDescent="0.25">
      <c r="L2699" s="5">
        <v>41051</v>
      </c>
      <c r="M2699">
        <f t="shared" si="101"/>
        <v>14</v>
      </c>
      <c r="N2699">
        <v>24</v>
      </c>
    </row>
    <row r="2700" spans="12:14" x14ac:dyDescent="0.25">
      <c r="L2700" s="5">
        <v>41050</v>
      </c>
      <c r="M2700">
        <f t="shared" si="101"/>
        <v>14</v>
      </c>
      <c r="N2700">
        <v>24</v>
      </c>
    </row>
    <row r="2701" spans="12:14" x14ac:dyDescent="0.25">
      <c r="L2701" s="5">
        <v>41049</v>
      </c>
      <c r="M2701">
        <f t="shared" si="101"/>
        <v>13</v>
      </c>
      <c r="N2701">
        <v>24</v>
      </c>
    </row>
    <row r="2702" spans="12:14" x14ac:dyDescent="0.25">
      <c r="L2702" s="5">
        <v>41048</v>
      </c>
      <c r="M2702">
        <f t="shared" si="101"/>
        <v>13</v>
      </c>
      <c r="N2702">
        <v>24</v>
      </c>
    </row>
    <row r="2703" spans="12:14" x14ac:dyDescent="0.25">
      <c r="L2703" s="5">
        <v>41047</v>
      </c>
      <c r="M2703">
        <f t="shared" si="101"/>
        <v>13</v>
      </c>
      <c r="N2703">
        <v>24</v>
      </c>
    </row>
    <row r="2704" spans="12:14" x14ac:dyDescent="0.25">
      <c r="L2704" s="5">
        <v>41046</v>
      </c>
      <c r="M2704">
        <f t="shared" si="101"/>
        <v>13</v>
      </c>
      <c r="N2704">
        <v>24</v>
      </c>
    </row>
    <row r="2705" spans="12:14" x14ac:dyDescent="0.25">
      <c r="L2705" s="5">
        <v>41045</v>
      </c>
      <c r="M2705">
        <f t="shared" si="101"/>
        <v>13</v>
      </c>
      <c r="N2705">
        <v>24</v>
      </c>
    </row>
    <row r="2706" spans="12:14" x14ac:dyDescent="0.25">
      <c r="L2706" s="5">
        <v>41044</v>
      </c>
      <c r="M2706">
        <f t="shared" si="101"/>
        <v>13</v>
      </c>
      <c r="N2706">
        <v>24</v>
      </c>
    </row>
    <row r="2707" spans="12:14" x14ac:dyDescent="0.25">
      <c r="L2707" s="5">
        <v>41043</v>
      </c>
      <c r="M2707">
        <f t="shared" si="101"/>
        <v>13</v>
      </c>
      <c r="N2707">
        <v>24</v>
      </c>
    </row>
    <row r="2708" spans="12:14" x14ac:dyDescent="0.25">
      <c r="L2708" s="5">
        <v>41042</v>
      </c>
      <c r="M2708">
        <f t="shared" si="101"/>
        <v>12</v>
      </c>
      <c r="N2708">
        <v>24</v>
      </c>
    </row>
    <row r="2709" spans="12:14" x14ac:dyDescent="0.25">
      <c r="L2709" s="5">
        <v>41041</v>
      </c>
      <c r="M2709">
        <f t="shared" si="101"/>
        <v>12</v>
      </c>
      <c r="N2709">
        <v>24</v>
      </c>
    </row>
    <row r="2710" spans="12:14" x14ac:dyDescent="0.25">
      <c r="L2710" s="5">
        <v>41040</v>
      </c>
      <c r="M2710">
        <f t="shared" si="101"/>
        <v>12</v>
      </c>
      <c r="N2710">
        <v>24</v>
      </c>
    </row>
    <row r="2711" spans="12:14" x14ac:dyDescent="0.25">
      <c r="L2711" s="5">
        <v>41039</v>
      </c>
      <c r="M2711">
        <f t="shared" si="101"/>
        <v>12</v>
      </c>
      <c r="N2711">
        <v>24</v>
      </c>
    </row>
    <row r="2712" spans="12:14" x14ac:dyDescent="0.25">
      <c r="L2712" s="5">
        <v>41038</v>
      </c>
      <c r="M2712">
        <f t="shared" si="101"/>
        <v>12</v>
      </c>
      <c r="N2712">
        <v>24</v>
      </c>
    </row>
    <row r="2713" spans="12:14" x14ac:dyDescent="0.25">
      <c r="L2713" s="5">
        <v>41037</v>
      </c>
      <c r="M2713">
        <f t="shared" si="101"/>
        <v>12</v>
      </c>
      <c r="N2713">
        <v>24</v>
      </c>
    </row>
    <row r="2714" spans="12:14" x14ac:dyDescent="0.25">
      <c r="L2714" s="5">
        <v>41036</v>
      </c>
      <c r="M2714">
        <f t="shared" si="101"/>
        <v>12</v>
      </c>
      <c r="N2714">
        <v>24</v>
      </c>
    </row>
    <row r="2715" spans="12:14" x14ac:dyDescent="0.25">
      <c r="L2715" s="5">
        <v>41035</v>
      </c>
      <c r="M2715">
        <f t="shared" si="101"/>
        <v>11</v>
      </c>
      <c r="N2715">
        <v>24</v>
      </c>
    </row>
    <row r="2716" spans="12:14" x14ac:dyDescent="0.25">
      <c r="L2716" s="5">
        <v>41034</v>
      </c>
      <c r="M2716">
        <f t="shared" si="101"/>
        <v>11</v>
      </c>
      <c r="N2716">
        <v>24</v>
      </c>
    </row>
    <row r="2717" spans="12:14" x14ac:dyDescent="0.25">
      <c r="L2717" s="5">
        <v>41033</v>
      </c>
      <c r="M2717">
        <f t="shared" si="101"/>
        <v>11</v>
      </c>
      <c r="N2717">
        <v>24</v>
      </c>
    </row>
    <row r="2718" spans="12:14" x14ac:dyDescent="0.25">
      <c r="L2718" s="5">
        <v>41032</v>
      </c>
      <c r="M2718">
        <f t="shared" si="101"/>
        <v>11</v>
      </c>
      <c r="N2718">
        <v>24</v>
      </c>
    </row>
    <row r="2719" spans="12:14" x14ac:dyDescent="0.25">
      <c r="L2719" s="5">
        <v>41031</v>
      </c>
      <c r="M2719">
        <f t="shared" ref="M2719:M2750" si="102">M2712-1</f>
        <v>11</v>
      </c>
      <c r="N2719">
        <v>24</v>
      </c>
    </row>
    <row r="2720" spans="12:14" x14ac:dyDescent="0.25">
      <c r="L2720" s="5">
        <v>41030</v>
      </c>
      <c r="M2720">
        <f t="shared" si="102"/>
        <v>11</v>
      </c>
      <c r="N2720">
        <v>24</v>
      </c>
    </row>
    <row r="2721" spans="12:14" x14ac:dyDescent="0.25">
      <c r="L2721" s="5">
        <v>41029</v>
      </c>
      <c r="M2721">
        <f t="shared" si="102"/>
        <v>11</v>
      </c>
      <c r="N2721">
        <v>24</v>
      </c>
    </row>
    <row r="2722" spans="12:14" x14ac:dyDescent="0.25">
      <c r="L2722" s="5">
        <v>41028</v>
      </c>
      <c r="M2722">
        <f t="shared" si="102"/>
        <v>10</v>
      </c>
      <c r="N2722">
        <v>24</v>
      </c>
    </row>
    <row r="2723" spans="12:14" x14ac:dyDescent="0.25">
      <c r="L2723" s="5">
        <v>41027</v>
      </c>
      <c r="M2723">
        <f t="shared" si="102"/>
        <v>10</v>
      </c>
      <c r="N2723">
        <v>24</v>
      </c>
    </row>
    <row r="2724" spans="12:14" x14ac:dyDescent="0.25">
      <c r="L2724" s="5">
        <v>41026</v>
      </c>
      <c r="M2724">
        <f t="shared" si="102"/>
        <v>10</v>
      </c>
      <c r="N2724">
        <v>24</v>
      </c>
    </row>
    <row r="2725" spans="12:14" x14ac:dyDescent="0.25">
      <c r="L2725" s="5">
        <v>41025</v>
      </c>
      <c r="M2725">
        <f t="shared" si="102"/>
        <v>10</v>
      </c>
      <c r="N2725">
        <v>24</v>
      </c>
    </row>
    <row r="2726" spans="12:14" x14ac:dyDescent="0.25">
      <c r="L2726" s="5">
        <v>41024</v>
      </c>
      <c r="M2726">
        <f t="shared" si="102"/>
        <v>10</v>
      </c>
      <c r="N2726">
        <v>24</v>
      </c>
    </row>
    <row r="2727" spans="12:14" x14ac:dyDescent="0.25">
      <c r="L2727" s="5">
        <v>41023</v>
      </c>
      <c r="M2727">
        <f t="shared" si="102"/>
        <v>10</v>
      </c>
      <c r="N2727">
        <v>24</v>
      </c>
    </row>
    <row r="2728" spans="12:14" x14ac:dyDescent="0.25">
      <c r="L2728" s="5">
        <v>41022</v>
      </c>
      <c r="M2728">
        <f t="shared" si="102"/>
        <v>10</v>
      </c>
      <c r="N2728">
        <v>24</v>
      </c>
    </row>
    <row r="2729" spans="12:14" x14ac:dyDescent="0.25">
      <c r="L2729" s="5">
        <v>41021</v>
      </c>
      <c r="M2729">
        <f t="shared" si="102"/>
        <v>9</v>
      </c>
      <c r="N2729">
        <v>24</v>
      </c>
    </row>
    <row r="2730" spans="12:14" x14ac:dyDescent="0.25">
      <c r="L2730" s="5">
        <v>41020</v>
      </c>
      <c r="M2730">
        <f t="shared" si="102"/>
        <v>9</v>
      </c>
      <c r="N2730">
        <v>24</v>
      </c>
    </row>
    <row r="2731" spans="12:14" x14ac:dyDescent="0.25">
      <c r="L2731" s="5">
        <v>41019</v>
      </c>
      <c r="M2731">
        <f t="shared" si="102"/>
        <v>9</v>
      </c>
      <c r="N2731">
        <v>24</v>
      </c>
    </row>
    <row r="2732" spans="12:14" x14ac:dyDescent="0.25">
      <c r="L2732" s="5">
        <v>41018</v>
      </c>
      <c r="M2732">
        <f t="shared" si="102"/>
        <v>9</v>
      </c>
      <c r="N2732">
        <v>24</v>
      </c>
    </row>
    <row r="2733" spans="12:14" x14ac:dyDescent="0.25">
      <c r="L2733" s="5">
        <v>41017</v>
      </c>
      <c r="M2733">
        <f t="shared" si="102"/>
        <v>9</v>
      </c>
      <c r="N2733">
        <v>24</v>
      </c>
    </row>
    <row r="2734" spans="12:14" x14ac:dyDescent="0.25">
      <c r="L2734" s="5">
        <v>41016</v>
      </c>
      <c r="M2734">
        <f t="shared" si="102"/>
        <v>9</v>
      </c>
      <c r="N2734">
        <v>24</v>
      </c>
    </row>
    <row r="2735" spans="12:14" x14ac:dyDescent="0.25">
      <c r="L2735" s="5">
        <v>41015</v>
      </c>
      <c r="M2735">
        <f t="shared" si="102"/>
        <v>9</v>
      </c>
      <c r="N2735">
        <v>24</v>
      </c>
    </row>
    <row r="2736" spans="12:14" x14ac:dyDescent="0.25">
      <c r="L2736" s="5">
        <v>41014</v>
      </c>
      <c r="M2736">
        <f t="shared" si="102"/>
        <v>8</v>
      </c>
      <c r="N2736">
        <v>24</v>
      </c>
    </row>
    <row r="2737" spans="12:14" x14ac:dyDescent="0.25">
      <c r="L2737" s="5">
        <v>41013</v>
      </c>
      <c r="M2737">
        <f t="shared" si="102"/>
        <v>8</v>
      </c>
      <c r="N2737">
        <v>24</v>
      </c>
    </row>
    <row r="2738" spans="12:14" x14ac:dyDescent="0.25">
      <c r="L2738" s="5">
        <v>41012</v>
      </c>
      <c r="M2738">
        <f t="shared" si="102"/>
        <v>8</v>
      </c>
      <c r="N2738">
        <v>24</v>
      </c>
    </row>
    <row r="2739" spans="12:14" x14ac:dyDescent="0.25">
      <c r="L2739" s="5">
        <v>41011</v>
      </c>
      <c r="M2739">
        <f t="shared" si="102"/>
        <v>8</v>
      </c>
      <c r="N2739">
        <v>24</v>
      </c>
    </row>
    <row r="2740" spans="12:14" x14ac:dyDescent="0.25">
      <c r="L2740" s="5">
        <v>41010</v>
      </c>
      <c r="M2740">
        <f t="shared" si="102"/>
        <v>8</v>
      </c>
      <c r="N2740">
        <v>24</v>
      </c>
    </row>
    <row r="2741" spans="12:14" x14ac:dyDescent="0.25">
      <c r="L2741" s="5">
        <v>41009</v>
      </c>
      <c r="M2741">
        <f t="shared" si="102"/>
        <v>8</v>
      </c>
      <c r="N2741">
        <v>24</v>
      </c>
    </row>
    <row r="2742" spans="12:14" x14ac:dyDescent="0.25">
      <c r="L2742" s="5">
        <v>41008</v>
      </c>
      <c r="M2742">
        <f t="shared" si="102"/>
        <v>8</v>
      </c>
      <c r="N2742">
        <v>24</v>
      </c>
    </row>
    <row r="2743" spans="12:14" x14ac:dyDescent="0.25">
      <c r="L2743" s="5">
        <v>41007</v>
      </c>
      <c r="M2743">
        <f t="shared" si="102"/>
        <v>7</v>
      </c>
      <c r="N2743">
        <v>24</v>
      </c>
    </row>
    <row r="2744" spans="12:14" x14ac:dyDescent="0.25">
      <c r="L2744" s="5">
        <v>41006</v>
      </c>
      <c r="M2744">
        <f t="shared" si="102"/>
        <v>7</v>
      </c>
      <c r="N2744">
        <v>24</v>
      </c>
    </row>
    <row r="2745" spans="12:14" x14ac:dyDescent="0.25">
      <c r="L2745" s="5">
        <v>41005</v>
      </c>
      <c r="M2745">
        <f t="shared" si="102"/>
        <v>7</v>
      </c>
      <c r="N2745">
        <v>24</v>
      </c>
    </row>
    <row r="2746" spans="12:14" x14ac:dyDescent="0.25">
      <c r="L2746" s="5">
        <v>41004</v>
      </c>
      <c r="M2746">
        <f t="shared" si="102"/>
        <v>7</v>
      </c>
      <c r="N2746">
        <v>24</v>
      </c>
    </row>
    <row r="2747" spans="12:14" x14ac:dyDescent="0.25">
      <c r="L2747" s="5">
        <v>41003</v>
      </c>
      <c r="M2747">
        <f t="shared" si="102"/>
        <v>7</v>
      </c>
      <c r="N2747">
        <v>24</v>
      </c>
    </row>
    <row r="2748" spans="12:14" x14ac:dyDescent="0.25">
      <c r="L2748" s="5">
        <v>41002</v>
      </c>
      <c r="M2748">
        <f t="shared" si="102"/>
        <v>7</v>
      </c>
      <c r="N2748">
        <v>24</v>
      </c>
    </row>
    <row r="2749" spans="12:14" x14ac:dyDescent="0.25">
      <c r="L2749" s="5">
        <v>41001</v>
      </c>
      <c r="M2749">
        <f t="shared" si="102"/>
        <v>7</v>
      </c>
      <c r="N2749">
        <v>24</v>
      </c>
    </row>
    <row r="2750" spans="12:14" x14ac:dyDescent="0.25">
      <c r="L2750" s="5">
        <v>41000</v>
      </c>
      <c r="M2750">
        <f t="shared" si="102"/>
        <v>6</v>
      </c>
      <c r="N2750">
        <v>24</v>
      </c>
    </row>
    <row r="2751" spans="12:14" x14ac:dyDescent="0.25">
      <c r="L2751" s="5">
        <v>40999</v>
      </c>
      <c r="M2751">
        <f t="shared" ref="M2751:M2782" si="103">M2744-1</f>
        <v>6</v>
      </c>
      <c r="N2751">
        <v>24</v>
      </c>
    </row>
    <row r="2752" spans="12:14" x14ac:dyDescent="0.25">
      <c r="L2752" s="5">
        <v>40998</v>
      </c>
      <c r="M2752">
        <f t="shared" si="103"/>
        <v>6</v>
      </c>
      <c r="N2752">
        <v>24</v>
      </c>
    </row>
    <row r="2753" spans="12:14" x14ac:dyDescent="0.25">
      <c r="L2753" s="5">
        <v>40997</v>
      </c>
      <c r="M2753">
        <f t="shared" si="103"/>
        <v>6</v>
      </c>
      <c r="N2753">
        <v>24</v>
      </c>
    </row>
    <row r="2754" spans="12:14" x14ac:dyDescent="0.25">
      <c r="L2754" s="5">
        <v>40996</v>
      </c>
      <c r="M2754">
        <f t="shared" si="103"/>
        <v>6</v>
      </c>
      <c r="N2754">
        <v>24</v>
      </c>
    </row>
    <row r="2755" spans="12:14" x14ac:dyDescent="0.25">
      <c r="L2755" s="5">
        <v>40995</v>
      </c>
      <c r="M2755">
        <f t="shared" si="103"/>
        <v>6</v>
      </c>
      <c r="N2755">
        <v>24</v>
      </c>
    </row>
    <row r="2756" spans="12:14" x14ac:dyDescent="0.25">
      <c r="L2756" s="5">
        <v>40994</v>
      </c>
      <c r="M2756">
        <f t="shared" si="103"/>
        <v>6</v>
      </c>
      <c r="N2756">
        <v>24</v>
      </c>
    </row>
    <row r="2757" spans="12:14" x14ac:dyDescent="0.25">
      <c r="L2757" s="5">
        <v>40993</v>
      </c>
      <c r="M2757">
        <f t="shared" si="103"/>
        <v>5</v>
      </c>
      <c r="N2757">
        <v>24</v>
      </c>
    </row>
    <row r="2758" spans="12:14" x14ac:dyDescent="0.25">
      <c r="L2758" s="5">
        <v>40992</v>
      </c>
      <c r="M2758">
        <f t="shared" si="103"/>
        <v>5</v>
      </c>
      <c r="N2758">
        <v>24</v>
      </c>
    </row>
    <row r="2759" spans="12:14" x14ac:dyDescent="0.25">
      <c r="L2759" s="5">
        <v>40991</v>
      </c>
      <c r="M2759">
        <f t="shared" si="103"/>
        <v>5</v>
      </c>
      <c r="N2759">
        <v>24</v>
      </c>
    </row>
    <row r="2760" spans="12:14" x14ac:dyDescent="0.25">
      <c r="L2760" s="5">
        <v>40990</v>
      </c>
      <c r="M2760">
        <f t="shared" si="103"/>
        <v>5</v>
      </c>
      <c r="N2760">
        <v>24</v>
      </c>
    </row>
    <row r="2761" spans="12:14" x14ac:dyDescent="0.25">
      <c r="L2761" s="5">
        <v>40989</v>
      </c>
      <c r="M2761">
        <f t="shared" si="103"/>
        <v>5</v>
      </c>
      <c r="N2761">
        <v>24</v>
      </c>
    </row>
    <row r="2762" spans="12:14" x14ac:dyDescent="0.25">
      <c r="L2762" s="5">
        <v>40988</v>
      </c>
      <c r="M2762">
        <f t="shared" si="103"/>
        <v>5</v>
      </c>
      <c r="N2762">
        <v>24</v>
      </c>
    </row>
    <row r="2763" spans="12:14" x14ac:dyDescent="0.25">
      <c r="L2763" s="5">
        <v>40987</v>
      </c>
      <c r="M2763">
        <f t="shared" si="103"/>
        <v>5</v>
      </c>
      <c r="N2763">
        <v>24</v>
      </c>
    </row>
    <row r="2764" spans="12:14" x14ac:dyDescent="0.25">
      <c r="L2764" s="5">
        <v>40986</v>
      </c>
      <c r="M2764">
        <f t="shared" si="103"/>
        <v>4</v>
      </c>
      <c r="N2764">
        <v>24</v>
      </c>
    </row>
    <row r="2765" spans="12:14" x14ac:dyDescent="0.25">
      <c r="L2765" s="5">
        <v>40985</v>
      </c>
      <c r="M2765">
        <f t="shared" si="103"/>
        <v>4</v>
      </c>
      <c r="N2765">
        <v>24</v>
      </c>
    </row>
    <row r="2766" spans="12:14" x14ac:dyDescent="0.25">
      <c r="L2766" s="5">
        <v>40984</v>
      </c>
      <c r="M2766">
        <f t="shared" si="103"/>
        <v>4</v>
      </c>
      <c r="N2766">
        <v>24</v>
      </c>
    </row>
    <row r="2767" spans="12:14" x14ac:dyDescent="0.25">
      <c r="L2767" s="5">
        <v>40983</v>
      </c>
      <c r="M2767">
        <f t="shared" si="103"/>
        <v>4</v>
      </c>
      <c r="N2767">
        <v>24</v>
      </c>
    </row>
    <row r="2768" spans="12:14" x14ac:dyDescent="0.25">
      <c r="L2768" s="5">
        <v>40982</v>
      </c>
      <c r="M2768">
        <f t="shared" si="103"/>
        <v>4</v>
      </c>
      <c r="N2768">
        <v>24</v>
      </c>
    </row>
    <row r="2769" spans="12:14" x14ac:dyDescent="0.25">
      <c r="L2769" s="5">
        <v>40981</v>
      </c>
      <c r="M2769">
        <f t="shared" si="103"/>
        <v>4</v>
      </c>
      <c r="N2769">
        <v>24</v>
      </c>
    </row>
    <row r="2770" spans="12:14" x14ac:dyDescent="0.25">
      <c r="L2770" s="5">
        <v>40980</v>
      </c>
      <c r="M2770">
        <f t="shared" si="103"/>
        <v>4</v>
      </c>
      <c r="N2770">
        <v>24</v>
      </c>
    </row>
    <row r="2771" spans="12:14" x14ac:dyDescent="0.25">
      <c r="L2771" s="5">
        <v>40979</v>
      </c>
      <c r="M2771">
        <f t="shared" si="103"/>
        <v>3</v>
      </c>
      <c r="N2771">
        <v>24</v>
      </c>
    </row>
    <row r="2772" spans="12:14" x14ac:dyDescent="0.25">
      <c r="L2772" s="5">
        <v>40978</v>
      </c>
      <c r="M2772">
        <f t="shared" si="103"/>
        <v>3</v>
      </c>
      <c r="N2772">
        <v>24</v>
      </c>
    </row>
    <row r="2773" spans="12:14" x14ac:dyDescent="0.25">
      <c r="L2773" s="5">
        <v>40977</v>
      </c>
      <c r="M2773">
        <f t="shared" si="103"/>
        <v>3</v>
      </c>
      <c r="N2773">
        <v>24</v>
      </c>
    </row>
    <row r="2774" spans="12:14" x14ac:dyDescent="0.25">
      <c r="L2774" s="5">
        <v>40976</v>
      </c>
      <c r="M2774">
        <f t="shared" si="103"/>
        <v>3</v>
      </c>
      <c r="N2774">
        <v>24</v>
      </c>
    </row>
    <row r="2775" spans="12:14" x14ac:dyDescent="0.25">
      <c r="L2775" s="5">
        <v>40975</v>
      </c>
      <c r="M2775">
        <f t="shared" si="103"/>
        <v>3</v>
      </c>
      <c r="N2775">
        <v>24</v>
      </c>
    </row>
    <row r="2776" spans="12:14" x14ac:dyDescent="0.25">
      <c r="L2776" s="5">
        <v>40974</v>
      </c>
      <c r="M2776">
        <f t="shared" si="103"/>
        <v>3</v>
      </c>
      <c r="N2776">
        <v>24</v>
      </c>
    </row>
    <row r="2777" spans="12:14" x14ac:dyDescent="0.25">
      <c r="L2777" s="5">
        <v>40973</v>
      </c>
      <c r="M2777">
        <f t="shared" si="103"/>
        <v>3</v>
      </c>
      <c r="N2777">
        <v>24</v>
      </c>
    </row>
    <row r="2778" spans="12:14" x14ac:dyDescent="0.25">
      <c r="L2778" s="5">
        <v>40972</v>
      </c>
      <c r="M2778">
        <f t="shared" si="103"/>
        <v>2</v>
      </c>
      <c r="N2778">
        <v>24</v>
      </c>
    </row>
    <row r="2779" spans="12:14" x14ac:dyDescent="0.25">
      <c r="L2779" s="5">
        <v>40971</v>
      </c>
      <c r="M2779">
        <f t="shared" si="103"/>
        <v>2</v>
      </c>
      <c r="N2779">
        <v>24</v>
      </c>
    </row>
    <row r="2780" spans="12:14" x14ac:dyDescent="0.25">
      <c r="L2780" s="5">
        <v>40970</v>
      </c>
      <c r="M2780">
        <f t="shared" si="103"/>
        <v>2</v>
      </c>
      <c r="N2780">
        <v>24</v>
      </c>
    </row>
    <row r="2781" spans="12:14" x14ac:dyDescent="0.25">
      <c r="L2781" s="5">
        <v>40969</v>
      </c>
      <c r="M2781">
        <f t="shared" si="103"/>
        <v>2</v>
      </c>
      <c r="N2781">
        <v>24</v>
      </c>
    </row>
    <row r="2782" spans="12:14" x14ac:dyDescent="0.25">
      <c r="L2782" s="5">
        <v>40968</v>
      </c>
      <c r="M2782">
        <f t="shared" si="103"/>
        <v>2</v>
      </c>
      <c r="N2782">
        <v>24</v>
      </c>
    </row>
    <row r="2783" spans="12:14" x14ac:dyDescent="0.25">
      <c r="L2783" s="5">
        <v>40967</v>
      </c>
      <c r="M2783">
        <f t="shared" ref="M2783:M2791" si="104">M2776-1</f>
        <v>2</v>
      </c>
      <c r="N2783">
        <v>24</v>
      </c>
    </row>
    <row r="2784" spans="12:14" x14ac:dyDescent="0.25">
      <c r="L2784" s="5">
        <v>40966</v>
      </c>
      <c r="M2784">
        <f t="shared" si="104"/>
        <v>2</v>
      </c>
      <c r="N2784">
        <v>24</v>
      </c>
    </row>
    <row r="2785" spans="12:14" x14ac:dyDescent="0.25">
      <c r="L2785" s="5">
        <v>40965</v>
      </c>
      <c r="M2785">
        <f t="shared" si="104"/>
        <v>1</v>
      </c>
      <c r="N2785">
        <v>24</v>
      </c>
    </row>
    <row r="2786" spans="12:14" x14ac:dyDescent="0.25">
      <c r="L2786" s="5">
        <v>40964</v>
      </c>
      <c r="M2786">
        <f t="shared" si="104"/>
        <v>1</v>
      </c>
      <c r="N2786">
        <v>24</v>
      </c>
    </row>
    <row r="2787" spans="12:14" x14ac:dyDescent="0.25">
      <c r="L2787" s="5">
        <v>40963</v>
      </c>
      <c r="M2787">
        <f t="shared" si="104"/>
        <v>1</v>
      </c>
      <c r="N2787">
        <v>24</v>
      </c>
    </row>
    <row r="2788" spans="12:14" x14ac:dyDescent="0.25">
      <c r="L2788" s="5">
        <v>40962</v>
      </c>
      <c r="M2788">
        <f t="shared" si="104"/>
        <v>1</v>
      </c>
      <c r="N2788">
        <v>24</v>
      </c>
    </row>
    <row r="2789" spans="12:14" x14ac:dyDescent="0.25">
      <c r="L2789" s="5">
        <v>40961</v>
      </c>
      <c r="M2789">
        <f t="shared" si="104"/>
        <v>1</v>
      </c>
      <c r="N2789">
        <v>24</v>
      </c>
    </row>
    <row r="2790" spans="12:14" x14ac:dyDescent="0.25">
      <c r="L2790" s="5">
        <v>40960</v>
      </c>
      <c r="M2790">
        <f t="shared" si="104"/>
        <v>1</v>
      </c>
      <c r="N2790">
        <v>24</v>
      </c>
    </row>
    <row r="2791" spans="12:14" x14ac:dyDescent="0.25">
      <c r="L2791" s="5">
        <v>40959</v>
      </c>
      <c r="M2791">
        <f t="shared" si="104"/>
        <v>1</v>
      </c>
      <c r="N2791">
        <v>24</v>
      </c>
    </row>
    <row r="2792" spans="12:14" x14ac:dyDescent="0.25">
      <c r="L2792" s="5">
        <v>40958</v>
      </c>
      <c r="M2792">
        <v>16</v>
      </c>
      <c r="N2792">
        <v>23</v>
      </c>
    </row>
    <row r="2793" spans="12:14" x14ac:dyDescent="0.25">
      <c r="L2793" s="5">
        <v>40957</v>
      </c>
      <c r="M2793">
        <v>16</v>
      </c>
      <c r="N2793">
        <v>23</v>
      </c>
    </row>
    <row r="2794" spans="12:14" x14ac:dyDescent="0.25">
      <c r="L2794" s="5">
        <v>40956</v>
      </c>
      <c r="M2794">
        <v>16</v>
      </c>
      <c r="N2794">
        <v>23</v>
      </c>
    </row>
    <row r="2795" spans="12:14" x14ac:dyDescent="0.25">
      <c r="L2795" s="5">
        <v>40955</v>
      </c>
      <c r="M2795">
        <v>16</v>
      </c>
      <c r="N2795">
        <v>23</v>
      </c>
    </row>
    <row r="2796" spans="12:14" x14ac:dyDescent="0.25">
      <c r="L2796" s="5">
        <v>40954</v>
      </c>
      <c r="M2796">
        <v>16</v>
      </c>
      <c r="N2796">
        <v>23</v>
      </c>
    </row>
    <row r="2797" spans="12:14" x14ac:dyDescent="0.25">
      <c r="L2797" s="5">
        <v>40953</v>
      </c>
      <c r="M2797">
        <v>16</v>
      </c>
      <c r="N2797">
        <v>23</v>
      </c>
    </row>
    <row r="2798" spans="12:14" x14ac:dyDescent="0.25">
      <c r="L2798" s="5">
        <v>40952</v>
      </c>
      <c r="M2798">
        <v>16</v>
      </c>
      <c r="N2798">
        <v>23</v>
      </c>
    </row>
    <row r="2799" spans="12:14" x14ac:dyDescent="0.25">
      <c r="L2799" s="5">
        <v>40951</v>
      </c>
      <c r="M2799">
        <f t="shared" ref="M2799:M2830" si="105">M2792-1</f>
        <v>15</v>
      </c>
      <c r="N2799">
        <v>23</v>
      </c>
    </row>
    <row r="2800" spans="12:14" x14ac:dyDescent="0.25">
      <c r="L2800" s="5">
        <v>40950</v>
      </c>
      <c r="M2800">
        <f t="shared" si="105"/>
        <v>15</v>
      </c>
      <c r="N2800">
        <v>23</v>
      </c>
    </row>
    <row r="2801" spans="12:14" x14ac:dyDescent="0.25">
      <c r="L2801" s="5">
        <v>40949</v>
      </c>
      <c r="M2801">
        <f t="shared" si="105"/>
        <v>15</v>
      </c>
      <c r="N2801">
        <v>23</v>
      </c>
    </row>
    <row r="2802" spans="12:14" x14ac:dyDescent="0.25">
      <c r="L2802" s="5">
        <v>40948</v>
      </c>
      <c r="M2802">
        <f t="shared" si="105"/>
        <v>15</v>
      </c>
      <c r="N2802">
        <v>23</v>
      </c>
    </row>
    <row r="2803" spans="12:14" x14ac:dyDescent="0.25">
      <c r="L2803" s="5">
        <v>40947</v>
      </c>
      <c r="M2803">
        <f t="shared" si="105"/>
        <v>15</v>
      </c>
      <c r="N2803">
        <v>23</v>
      </c>
    </row>
    <row r="2804" spans="12:14" x14ac:dyDescent="0.25">
      <c r="L2804" s="5">
        <v>40946</v>
      </c>
      <c r="M2804">
        <f t="shared" si="105"/>
        <v>15</v>
      </c>
      <c r="N2804">
        <v>23</v>
      </c>
    </row>
    <row r="2805" spans="12:14" x14ac:dyDescent="0.25">
      <c r="L2805" s="5">
        <v>40945</v>
      </c>
      <c r="M2805">
        <f t="shared" si="105"/>
        <v>15</v>
      </c>
      <c r="N2805">
        <v>23</v>
      </c>
    </row>
    <row r="2806" spans="12:14" x14ac:dyDescent="0.25">
      <c r="L2806" s="5">
        <v>40944</v>
      </c>
      <c r="M2806">
        <f t="shared" si="105"/>
        <v>14</v>
      </c>
      <c r="N2806">
        <v>23</v>
      </c>
    </row>
    <row r="2807" spans="12:14" x14ac:dyDescent="0.25">
      <c r="L2807" s="5">
        <v>40943</v>
      </c>
      <c r="M2807">
        <f t="shared" si="105"/>
        <v>14</v>
      </c>
      <c r="N2807">
        <v>23</v>
      </c>
    </row>
    <row r="2808" spans="12:14" x14ac:dyDescent="0.25">
      <c r="L2808" s="5">
        <v>40942</v>
      </c>
      <c r="M2808">
        <f t="shared" si="105"/>
        <v>14</v>
      </c>
      <c r="N2808">
        <v>23</v>
      </c>
    </row>
    <row r="2809" spans="12:14" x14ac:dyDescent="0.25">
      <c r="L2809" s="5">
        <v>40941</v>
      </c>
      <c r="M2809">
        <f t="shared" si="105"/>
        <v>14</v>
      </c>
      <c r="N2809">
        <v>23</v>
      </c>
    </row>
    <row r="2810" spans="12:14" x14ac:dyDescent="0.25">
      <c r="L2810" s="5">
        <v>40940</v>
      </c>
      <c r="M2810">
        <f t="shared" si="105"/>
        <v>14</v>
      </c>
      <c r="N2810">
        <v>23</v>
      </c>
    </row>
    <row r="2811" spans="12:14" x14ac:dyDescent="0.25">
      <c r="L2811" s="5">
        <v>40939</v>
      </c>
      <c r="M2811">
        <f t="shared" si="105"/>
        <v>14</v>
      </c>
      <c r="N2811">
        <v>23</v>
      </c>
    </row>
    <row r="2812" spans="12:14" x14ac:dyDescent="0.25">
      <c r="L2812" s="5">
        <v>40938</v>
      </c>
      <c r="M2812">
        <f t="shared" si="105"/>
        <v>14</v>
      </c>
      <c r="N2812">
        <v>23</v>
      </c>
    </row>
    <row r="2813" spans="12:14" x14ac:dyDescent="0.25">
      <c r="L2813" s="5">
        <v>40937</v>
      </c>
      <c r="M2813">
        <f t="shared" si="105"/>
        <v>13</v>
      </c>
      <c r="N2813">
        <v>23</v>
      </c>
    </row>
    <row r="2814" spans="12:14" x14ac:dyDescent="0.25">
      <c r="L2814" s="5">
        <v>40936</v>
      </c>
      <c r="M2814">
        <f t="shared" si="105"/>
        <v>13</v>
      </c>
      <c r="N2814">
        <v>23</v>
      </c>
    </row>
    <row r="2815" spans="12:14" x14ac:dyDescent="0.25">
      <c r="L2815" s="5">
        <v>40935</v>
      </c>
      <c r="M2815">
        <f t="shared" si="105"/>
        <v>13</v>
      </c>
      <c r="N2815">
        <v>23</v>
      </c>
    </row>
    <row r="2816" spans="12:14" x14ac:dyDescent="0.25">
      <c r="L2816" s="5">
        <v>40934</v>
      </c>
      <c r="M2816">
        <f t="shared" si="105"/>
        <v>13</v>
      </c>
      <c r="N2816">
        <v>23</v>
      </c>
    </row>
    <row r="2817" spans="12:14" x14ac:dyDescent="0.25">
      <c r="L2817" s="5">
        <v>40933</v>
      </c>
      <c r="M2817">
        <f t="shared" si="105"/>
        <v>13</v>
      </c>
      <c r="N2817">
        <v>23</v>
      </c>
    </row>
    <row r="2818" spans="12:14" x14ac:dyDescent="0.25">
      <c r="L2818" s="5">
        <v>40932</v>
      </c>
      <c r="M2818">
        <f t="shared" si="105"/>
        <v>13</v>
      </c>
      <c r="N2818">
        <v>23</v>
      </c>
    </row>
    <row r="2819" spans="12:14" x14ac:dyDescent="0.25">
      <c r="L2819" s="5">
        <v>40931</v>
      </c>
      <c r="M2819">
        <f t="shared" si="105"/>
        <v>13</v>
      </c>
      <c r="N2819">
        <v>23</v>
      </c>
    </row>
    <row r="2820" spans="12:14" x14ac:dyDescent="0.25">
      <c r="L2820" s="5">
        <v>40930</v>
      </c>
      <c r="M2820">
        <f t="shared" si="105"/>
        <v>12</v>
      </c>
      <c r="N2820">
        <v>23</v>
      </c>
    </row>
    <row r="2821" spans="12:14" x14ac:dyDescent="0.25">
      <c r="L2821" s="5">
        <v>40929</v>
      </c>
      <c r="M2821">
        <f t="shared" si="105"/>
        <v>12</v>
      </c>
      <c r="N2821">
        <v>23</v>
      </c>
    </row>
    <row r="2822" spans="12:14" x14ac:dyDescent="0.25">
      <c r="L2822" s="5">
        <v>40928</v>
      </c>
      <c r="M2822">
        <f t="shared" si="105"/>
        <v>12</v>
      </c>
      <c r="N2822">
        <v>23</v>
      </c>
    </row>
    <row r="2823" spans="12:14" x14ac:dyDescent="0.25">
      <c r="L2823" s="5">
        <v>40927</v>
      </c>
      <c r="M2823">
        <f t="shared" si="105"/>
        <v>12</v>
      </c>
      <c r="N2823">
        <v>23</v>
      </c>
    </row>
    <row r="2824" spans="12:14" x14ac:dyDescent="0.25">
      <c r="L2824" s="5">
        <v>40926</v>
      </c>
      <c r="M2824">
        <f t="shared" si="105"/>
        <v>12</v>
      </c>
      <c r="N2824">
        <v>23</v>
      </c>
    </row>
    <row r="2825" spans="12:14" x14ac:dyDescent="0.25">
      <c r="L2825" s="5">
        <v>40925</v>
      </c>
      <c r="M2825">
        <f t="shared" si="105"/>
        <v>12</v>
      </c>
      <c r="N2825">
        <v>23</v>
      </c>
    </row>
    <row r="2826" spans="12:14" x14ac:dyDescent="0.25">
      <c r="L2826" s="5">
        <v>40924</v>
      </c>
      <c r="M2826">
        <f t="shared" si="105"/>
        <v>12</v>
      </c>
      <c r="N2826">
        <v>23</v>
      </c>
    </row>
    <row r="2827" spans="12:14" x14ac:dyDescent="0.25">
      <c r="L2827" s="5">
        <v>40923</v>
      </c>
      <c r="M2827">
        <f t="shared" si="105"/>
        <v>11</v>
      </c>
      <c r="N2827">
        <v>23</v>
      </c>
    </row>
    <row r="2828" spans="12:14" x14ac:dyDescent="0.25">
      <c r="L2828" s="5">
        <v>40922</v>
      </c>
      <c r="M2828">
        <f t="shared" si="105"/>
        <v>11</v>
      </c>
      <c r="N2828">
        <v>23</v>
      </c>
    </row>
    <row r="2829" spans="12:14" x14ac:dyDescent="0.25">
      <c r="L2829" s="5">
        <v>40921</v>
      </c>
      <c r="M2829">
        <f t="shared" si="105"/>
        <v>11</v>
      </c>
      <c r="N2829">
        <v>23</v>
      </c>
    </row>
    <row r="2830" spans="12:14" x14ac:dyDescent="0.25">
      <c r="L2830" s="5">
        <v>40920</v>
      </c>
      <c r="M2830">
        <f t="shared" si="105"/>
        <v>11</v>
      </c>
      <c r="N2830">
        <v>23</v>
      </c>
    </row>
    <row r="2831" spans="12:14" x14ac:dyDescent="0.25">
      <c r="L2831" s="5">
        <v>40919</v>
      </c>
      <c r="M2831">
        <f t="shared" ref="M2831:M2862" si="106">M2824-1</f>
        <v>11</v>
      </c>
      <c r="N2831">
        <v>23</v>
      </c>
    </row>
    <row r="2832" spans="12:14" x14ac:dyDescent="0.25">
      <c r="L2832" s="5">
        <v>40918</v>
      </c>
      <c r="M2832">
        <f t="shared" si="106"/>
        <v>11</v>
      </c>
      <c r="N2832">
        <v>23</v>
      </c>
    </row>
    <row r="2833" spans="12:14" x14ac:dyDescent="0.25">
      <c r="L2833" s="5">
        <v>40917</v>
      </c>
      <c r="M2833">
        <f t="shared" si="106"/>
        <v>11</v>
      </c>
      <c r="N2833">
        <v>23</v>
      </c>
    </row>
    <row r="2834" spans="12:14" x14ac:dyDescent="0.25">
      <c r="L2834" s="5">
        <v>40916</v>
      </c>
      <c r="M2834">
        <f t="shared" si="106"/>
        <v>10</v>
      </c>
      <c r="N2834">
        <v>23</v>
      </c>
    </row>
    <row r="2835" spans="12:14" x14ac:dyDescent="0.25">
      <c r="L2835" s="5">
        <v>40915</v>
      </c>
      <c r="M2835">
        <f t="shared" si="106"/>
        <v>10</v>
      </c>
      <c r="N2835">
        <v>23</v>
      </c>
    </row>
    <row r="2836" spans="12:14" x14ac:dyDescent="0.25">
      <c r="L2836" s="5">
        <v>40914</v>
      </c>
      <c r="M2836">
        <f t="shared" si="106"/>
        <v>10</v>
      </c>
      <c r="N2836">
        <v>23</v>
      </c>
    </row>
    <row r="2837" spans="12:14" x14ac:dyDescent="0.25">
      <c r="L2837" s="5">
        <v>40913</v>
      </c>
      <c r="M2837">
        <f t="shared" si="106"/>
        <v>10</v>
      </c>
      <c r="N2837">
        <v>23</v>
      </c>
    </row>
    <row r="2838" spans="12:14" x14ac:dyDescent="0.25">
      <c r="L2838" s="5">
        <v>40912</v>
      </c>
      <c r="M2838">
        <f t="shared" si="106"/>
        <v>10</v>
      </c>
      <c r="N2838">
        <v>23</v>
      </c>
    </row>
    <row r="2839" spans="12:14" x14ac:dyDescent="0.25">
      <c r="L2839" s="5">
        <v>40911</v>
      </c>
      <c r="M2839">
        <f t="shared" si="106"/>
        <v>10</v>
      </c>
      <c r="N2839">
        <v>23</v>
      </c>
    </row>
    <row r="2840" spans="12:14" x14ac:dyDescent="0.25">
      <c r="L2840" s="5">
        <v>40910</v>
      </c>
      <c r="M2840">
        <f t="shared" si="106"/>
        <v>10</v>
      </c>
      <c r="N2840">
        <v>23</v>
      </c>
    </row>
    <row r="2841" spans="12:14" x14ac:dyDescent="0.25">
      <c r="L2841" s="5">
        <v>40909</v>
      </c>
      <c r="M2841">
        <f t="shared" si="106"/>
        <v>9</v>
      </c>
      <c r="N2841">
        <v>23</v>
      </c>
    </row>
    <row r="2842" spans="12:14" x14ac:dyDescent="0.25">
      <c r="L2842" s="5">
        <v>40908</v>
      </c>
      <c r="M2842">
        <f t="shared" si="106"/>
        <v>9</v>
      </c>
      <c r="N2842">
        <v>23</v>
      </c>
    </row>
    <row r="2843" spans="12:14" x14ac:dyDescent="0.25">
      <c r="L2843" s="5">
        <v>40907</v>
      </c>
      <c r="M2843">
        <f t="shared" si="106"/>
        <v>9</v>
      </c>
      <c r="N2843">
        <v>23</v>
      </c>
    </row>
    <row r="2844" spans="12:14" x14ac:dyDescent="0.25">
      <c r="L2844" s="5">
        <v>40906</v>
      </c>
      <c r="M2844">
        <f t="shared" si="106"/>
        <v>9</v>
      </c>
      <c r="N2844">
        <v>23</v>
      </c>
    </row>
    <row r="2845" spans="12:14" x14ac:dyDescent="0.25">
      <c r="L2845" s="5">
        <v>40905</v>
      </c>
      <c r="M2845">
        <f t="shared" si="106"/>
        <v>9</v>
      </c>
      <c r="N2845">
        <v>23</v>
      </c>
    </row>
    <row r="2846" spans="12:14" x14ac:dyDescent="0.25">
      <c r="L2846" s="5">
        <v>40904</v>
      </c>
      <c r="M2846">
        <f t="shared" si="106"/>
        <v>9</v>
      </c>
      <c r="N2846">
        <v>23</v>
      </c>
    </row>
    <row r="2847" spans="12:14" x14ac:dyDescent="0.25">
      <c r="L2847" s="5">
        <v>40903</v>
      </c>
      <c r="M2847">
        <f t="shared" si="106"/>
        <v>9</v>
      </c>
      <c r="N2847">
        <v>23</v>
      </c>
    </row>
    <row r="2848" spans="12:14" x14ac:dyDescent="0.25">
      <c r="L2848" s="5">
        <v>40902</v>
      </c>
      <c r="M2848">
        <f t="shared" si="106"/>
        <v>8</v>
      </c>
      <c r="N2848">
        <v>23</v>
      </c>
    </row>
    <row r="2849" spans="12:14" x14ac:dyDescent="0.25">
      <c r="L2849" s="5">
        <v>40901</v>
      </c>
      <c r="M2849">
        <f t="shared" si="106"/>
        <v>8</v>
      </c>
      <c r="N2849">
        <v>23</v>
      </c>
    </row>
    <row r="2850" spans="12:14" x14ac:dyDescent="0.25">
      <c r="L2850" s="5">
        <v>40900</v>
      </c>
      <c r="M2850">
        <f t="shared" si="106"/>
        <v>8</v>
      </c>
      <c r="N2850">
        <v>23</v>
      </c>
    </row>
    <row r="2851" spans="12:14" x14ac:dyDescent="0.25">
      <c r="L2851" s="5">
        <v>40899</v>
      </c>
      <c r="M2851">
        <f t="shared" si="106"/>
        <v>8</v>
      </c>
      <c r="N2851">
        <v>23</v>
      </c>
    </row>
    <row r="2852" spans="12:14" x14ac:dyDescent="0.25">
      <c r="L2852" s="5">
        <v>40898</v>
      </c>
      <c r="M2852">
        <f t="shared" si="106"/>
        <v>8</v>
      </c>
      <c r="N2852">
        <v>23</v>
      </c>
    </row>
    <row r="2853" spans="12:14" x14ac:dyDescent="0.25">
      <c r="L2853" s="5">
        <v>40897</v>
      </c>
      <c r="M2853">
        <f t="shared" si="106"/>
        <v>8</v>
      </c>
      <c r="N2853">
        <v>23</v>
      </c>
    </row>
    <row r="2854" spans="12:14" x14ac:dyDescent="0.25">
      <c r="L2854" s="5">
        <v>40896</v>
      </c>
      <c r="M2854">
        <f t="shared" si="106"/>
        <v>8</v>
      </c>
      <c r="N2854">
        <v>23</v>
      </c>
    </row>
    <row r="2855" spans="12:14" x14ac:dyDescent="0.25">
      <c r="L2855" s="5">
        <v>40895</v>
      </c>
      <c r="M2855">
        <f t="shared" si="106"/>
        <v>7</v>
      </c>
      <c r="N2855">
        <v>23</v>
      </c>
    </row>
    <row r="2856" spans="12:14" x14ac:dyDescent="0.25">
      <c r="L2856" s="5">
        <v>40894</v>
      </c>
      <c r="M2856">
        <f t="shared" si="106"/>
        <v>7</v>
      </c>
      <c r="N2856">
        <v>23</v>
      </c>
    </row>
    <row r="2857" spans="12:14" x14ac:dyDescent="0.25">
      <c r="L2857" s="5">
        <v>40893</v>
      </c>
      <c r="M2857">
        <f t="shared" si="106"/>
        <v>7</v>
      </c>
      <c r="N2857">
        <v>23</v>
      </c>
    </row>
    <row r="2858" spans="12:14" x14ac:dyDescent="0.25">
      <c r="L2858" s="5">
        <v>40892</v>
      </c>
      <c r="M2858">
        <f t="shared" si="106"/>
        <v>7</v>
      </c>
      <c r="N2858">
        <v>23</v>
      </c>
    </row>
    <row r="2859" spans="12:14" x14ac:dyDescent="0.25">
      <c r="L2859" s="5">
        <v>40891</v>
      </c>
      <c r="M2859">
        <f t="shared" si="106"/>
        <v>7</v>
      </c>
      <c r="N2859">
        <v>23</v>
      </c>
    </row>
    <row r="2860" spans="12:14" x14ac:dyDescent="0.25">
      <c r="L2860" s="5">
        <v>40890</v>
      </c>
      <c r="M2860">
        <f t="shared" si="106"/>
        <v>7</v>
      </c>
      <c r="N2860">
        <v>23</v>
      </c>
    </row>
    <row r="2861" spans="12:14" x14ac:dyDescent="0.25">
      <c r="L2861" s="5">
        <v>40889</v>
      </c>
      <c r="M2861">
        <f t="shared" si="106"/>
        <v>7</v>
      </c>
      <c r="N2861">
        <v>23</v>
      </c>
    </row>
    <row r="2862" spans="12:14" x14ac:dyDescent="0.25">
      <c r="L2862" s="5">
        <v>40888</v>
      </c>
      <c r="M2862">
        <f t="shared" si="106"/>
        <v>6</v>
      </c>
      <c r="N2862">
        <v>23</v>
      </c>
    </row>
    <row r="2863" spans="12:14" x14ac:dyDescent="0.25">
      <c r="L2863" s="5">
        <v>40887</v>
      </c>
      <c r="M2863">
        <f t="shared" ref="M2863:M2894" si="107">M2856-1</f>
        <v>6</v>
      </c>
      <c r="N2863">
        <v>23</v>
      </c>
    </row>
    <row r="2864" spans="12:14" x14ac:dyDescent="0.25">
      <c r="L2864" s="5">
        <v>40886</v>
      </c>
      <c r="M2864">
        <f t="shared" si="107"/>
        <v>6</v>
      </c>
      <c r="N2864">
        <v>23</v>
      </c>
    </row>
    <row r="2865" spans="12:14" x14ac:dyDescent="0.25">
      <c r="L2865" s="5">
        <v>40885</v>
      </c>
      <c r="M2865">
        <f t="shared" si="107"/>
        <v>6</v>
      </c>
      <c r="N2865">
        <v>23</v>
      </c>
    </row>
    <row r="2866" spans="12:14" x14ac:dyDescent="0.25">
      <c r="L2866" s="5">
        <v>40884</v>
      </c>
      <c r="M2866">
        <f t="shared" si="107"/>
        <v>6</v>
      </c>
      <c r="N2866">
        <v>23</v>
      </c>
    </row>
    <row r="2867" spans="12:14" x14ac:dyDescent="0.25">
      <c r="L2867" s="5">
        <v>40883</v>
      </c>
      <c r="M2867">
        <f t="shared" si="107"/>
        <v>6</v>
      </c>
      <c r="N2867">
        <v>23</v>
      </c>
    </row>
    <row r="2868" spans="12:14" x14ac:dyDescent="0.25">
      <c r="L2868" s="5">
        <v>40882</v>
      </c>
      <c r="M2868">
        <f t="shared" si="107"/>
        <v>6</v>
      </c>
      <c r="N2868">
        <v>23</v>
      </c>
    </row>
    <row r="2869" spans="12:14" x14ac:dyDescent="0.25">
      <c r="L2869" s="5">
        <v>40881</v>
      </c>
      <c r="M2869">
        <f t="shared" si="107"/>
        <v>5</v>
      </c>
      <c r="N2869">
        <v>23</v>
      </c>
    </row>
    <row r="2870" spans="12:14" x14ac:dyDescent="0.25">
      <c r="L2870" s="5">
        <v>40880</v>
      </c>
      <c r="M2870">
        <f t="shared" si="107"/>
        <v>5</v>
      </c>
      <c r="N2870">
        <v>23</v>
      </c>
    </row>
    <row r="2871" spans="12:14" x14ac:dyDescent="0.25">
      <c r="L2871" s="5">
        <v>40879</v>
      </c>
      <c r="M2871">
        <f t="shared" si="107"/>
        <v>5</v>
      </c>
      <c r="N2871">
        <v>23</v>
      </c>
    </row>
    <row r="2872" spans="12:14" x14ac:dyDescent="0.25">
      <c r="L2872" s="5">
        <v>40878</v>
      </c>
      <c r="M2872">
        <f t="shared" si="107"/>
        <v>5</v>
      </c>
      <c r="N2872">
        <v>23</v>
      </c>
    </row>
    <row r="2873" spans="12:14" x14ac:dyDescent="0.25">
      <c r="L2873" s="5">
        <v>40877</v>
      </c>
      <c r="M2873">
        <f t="shared" si="107"/>
        <v>5</v>
      </c>
      <c r="N2873">
        <v>23</v>
      </c>
    </row>
    <row r="2874" spans="12:14" x14ac:dyDescent="0.25">
      <c r="L2874" s="5">
        <v>40876</v>
      </c>
      <c r="M2874">
        <f t="shared" si="107"/>
        <v>5</v>
      </c>
      <c r="N2874">
        <v>23</v>
      </c>
    </row>
    <row r="2875" spans="12:14" x14ac:dyDescent="0.25">
      <c r="L2875" s="5">
        <v>40875</v>
      </c>
      <c r="M2875">
        <f t="shared" si="107"/>
        <v>5</v>
      </c>
      <c r="N2875">
        <v>23</v>
      </c>
    </row>
    <row r="2876" spans="12:14" x14ac:dyDescent="0.25">
      <c r="L2876" s="5">
        <v>40874</v>
      </c>
      <c r="M2876">
        <f t="shared" si="107"/>
        <v>4</v>
      </c>
      <c r="N2876">
        <v>23</v>
      </c>
    </row>
    <row r="2877" spans="12:14" x14ac:dyDescent="0.25">
      <c r="L2877" s="5">
        <v>40873</v>
      </c>
      <c r="M2877">
        <f t="shared" si="107"/>
        <v>4</v>
      </c>
      <c r="N2877">
        <v>23</v>
      </c>
    </row>
    <row r="2878" spans="12:14" x14ac:dyDescent="0.25">
      <c r="L2878" s="5">
        <v>40872</v>
      </c>
      <c r="M2878">
        <f t="shared" si="107"/>
        <v>4</v>
      </c>
      <c r="N2878">
        <v>23</v>
      </c>
    </row>
    <row r="2879" spans="12:14" x14ac:dyDescent="0.25">
      <c r="L2879" s="5">
        <v>40871</v>
      </c>
      <c r="M2879">
        <f t="shared" si="107"/>
        <v>4</v>
      </c>
      <c r="N2879">
        <v>23</v>
      </c>
    </row>
    <row r="2880" spans="12:14" x14ac:dyDescent="0.25">
      <c r="L2880" s="5">
        <v>40870</v>
      </c>
      <c r="M2880">
        <f t="shared" si="107"/>
        <v>4</v>
      </c>
      <c r="N2880">
        <v>23</v>
      </c>
    </row>
    <row r="2881" spans="12:14" x14ac:dyDescent="0.25">
      <c r="L2881" s="5">
        <v>40869</v>
      </c>
      <c r="M2881">
        <f t="shared" si="107"/>
        <v>4</v>
      </c>
      <c r="N2881">
        <v>23</v>
      </c>
    </row>
    <row r="2882" spans="12:14" x14ac:dyDescent="0.25">
      <c r="L2882" s="5">
        <v>40868</v>
      </c>
      <c r="M2882">
        <f t="shared" si="107"/>
        <v>4</v>
      </c>
      <c r="N2882">
        <v>23</v>
      </c>
    </row>
    <row r="2883" spans="12:14" x14ac:dyDescent="0.25">
      <c r="L2883" s="5">
        <v>40867</v>
      </c>
      <c r="M2883">
        <f t="shared" si="107"/>
        <v>3</v>
      </c>
      <c r="N2883">
        <v>23</v>
      </c>
    </row>
    <row r="2884" spans="12:14" x14ac:dyDescent="0.25">
      <c r="L2884" s="5">
        <v>40866</v>
      </c>
      <c r="M2884">
        <f t="shared" si="107"/>
        <v>3</v>
      </c>
      <c r="N2884">
        <v>23</v>
      </c>
    </row>
    <row r="2885" spans="12:14" x14ac:dyDescent="0.25">
      <c r="L2885" s="5">
        <v>40865</v>
      </c>
      <c r="M2885">
        <f t="shared" si="107"/>
        <v>3</v>
      </c>
      <c r="N2885">
        <v>23</v>
      </c>
    </row>
    <row r="2886" spans="12:14" x14ac:dyDescent="0.25">
      <c r="L2886" s="5">
        <v>40864</v>
      </c>
      <c r="M2886">
        <f t="shared" si="107"/>
        <v>3</v>
      </c>
      <c r="N2886">
        <v>23</v>
      </c>
    </row>
    <row r="2887" spans="12:14" x14ac:dyDescent="0.25">
      <c r="L2887" s="5">
        <v>40863</v>
      </c>
      <c r="M2887">
        <f t="shared" si="107"/>
        <v>3</v>
      </c>
      <c r="N2887">
        <v>23</v>
      </c>
    </row>
    <row r="2888" spans="12:14" x14ac:dyDescent="0.25">
      <c r="L2888" s="5">
        <v>40862</v>
      </c>
      <c r="M2888">
        <f t="shared" si="107"/>
        <v>3</v>
      </c>
      <c r="N2888">
        <v>23</v>
      </c>
    </row>
    <row r="2889" spans="12:14" x14ac:dyDescent="0.25">
      <c r="L2889" s="5">
        <v>40861</v>
      </c>
      <c r="M2889">
        <f t="shared" si="107"/>
        <v>3</v>
      </c>
      <c r="N2889">
        <v>23</v>
      </c>
    </row>
    <row r="2890" spans="12:14" x14ac:dyDescent="0.25">
      <c r="L2890" s="5">
        <v>40860</v>
      </c>
      <c r="M2890">
        <f t="shared" si="107"/>
        <v>2</v>
      </c>
      <c r="N2890">
        <v>23</v>
      </c>
    </row>
    <row r="2891" spans="12:14" x14ac:dyDescent="0.25">
      <c r="L2891" s="5">
        <v>40859</v>
      </c>
      <c r="M2891">
        <f t="shared" si="107"/>
        <v>2</v>
      </c>
      <c r="N2891">
        <v>23</v>
      </c>
    </row>
    <row r="2892" spans="12:14" x14ac:dyDescent="0.25">
      <c r="L2892" s="5">
        <v>40858</v>
      </c>
      <c r="M2892">
        <f t="shared" si="107"/>
        <v>2</v>
      </c>
      <c r="N2892">
        <v>23</v>
      </c>
    </row>
    <row r="2893" spans="12:14" x14ac:dyDescent="0.25">
      <c r="L2893" s="5">
        <v>40857</v>
      </c>
      <c r="M2893">
        <f t="shared" si="107"/>
        <v>2</v>
      </c>
      <c r="N2893">
        <v>23</v>
      </c>
    </row>
    <row r="2894" spans="12:14" x14ac:dyDescent="0.25">
      <c r="L2894" s="5">
        <v>40856</v>
      </c>
      <c r="M2894">
        <f t="shared" si="107"/>
        <v>2</v>
      </c>
      <c r="N2894">
        <v>23</v>
      </c>
    </row>
    <row r="2895" spans="12:14" x14ac:dyDescent="0.25">
      <c r="L2895" s="5">
        <v>40855</v>
      </c>
      <c r="M2895">
        <f t="shared" ref="M2895:M2903" si="108">M2888-1</f>
        <v>2</v>
      </c>
      <c r="N2895">
        <v>23</v>
      </c>
    </row>
    <row r="2896" spans="12:14" x14ac:dyDescent="0.25">
      <c r="L2896" s="5">
        <v>40854</v>
      </c>
      <c r="M2896">
        <f t="shared" si="108"/>
        <v>2</v>
      </c>
      <c r="N2896">
        <v>23</v>
      </c>
    </row>
    <row r="2897" spans="12:14" x14ac:dyDescent="0.25">
      <c r="L2897" s="5">
        <v>40853</v>
      </c>
      <c r="M2897">
        <f t="shared" si="108"/>
        <v>1</v>
      </c>
      <c r="N2897">
        <v>23</v>
      </c>
    </row>
    <row r="2898" spans="12:14" x14ac:dyDescent="0.25">
      <c r="L2898" s="5">
        <v>40852</v>
      </c>
      <c r="M2898">
        <f t="shared" si="108"/>
        <v>1</v>
      </c>
      <c r="N2898">
        <v>23</v>
      </c>
    </row>
    <row r="2899" spans="12:14" x14ac:dyDescent="0.25">
      <c r="L2899" s="5">
        <v>40851</v>
      </c>
      <c r="M2899">
        <f t="shared" si="108"/>
        <v>1</v>
      </c>
      <c r="N2899">
        <v>23</v>
      </c>
    </row>
    <row r="2900" spans="12:14" x14ac:dyDescent="0.25">
      <c r="L2900" s="5">
        <v>40850</v>
      </c>
      <c r="M2900">
        <f t="shared" si="108"/>
        <v>1</v>
      </c>
      <c r="N2900">
        <v>23</v>
      </c>
    </row>
    <row r="2901" spans="12:14" x14ac:dyDescent="0.25">
      <c r="L2901" s="5">
        <v>40849</v>
      </c>
      <c r="M2901">
        <f t="shared" si="108"/>
        <v>1</v>
      </c>
      <c r="N2901">
        <v>23</v>
      </c>
    </row>
    <row r="2902" spans="12:14" x14ac:dyDescent="0.25">
      <c r="L2902" s="5">
        <v>40848</v>
      </c>
      <c r="M2902">
        <f t="shared" si="108"/>
        <v>1</v>
      </c>
      <c r="N2902">
        <v>23</v>
      </c>
    </row>
    <row r="2903" spans="12:14" x14ac:dyDescent="0.25">
      <c r="L2903" s="5">
        <v>40847</v>
      </c>
      <c r="M2903">
        <f t="shared" si="108"/>
        <v>1</v>
      </c>
      <c r="N2903">
        <v>23</v>
      </c>
    </row>
    <row r="2904" spans="12:14" x14ac:dyDescent="0.25">
      <c r="L2904" s="5">
        <v>40846</v>
      </c>
      <c r="M2904">
        <v>16</v>
      </c>
      <c r="N2904">
        <v>22</v>
      </c>
    </row>
    <row r="2905" spans="12:14" x14ac:dyDescent="0.25">
      <c r="L2905" s="5">
        <v>40845</v>
      </c>
      <c r="M2905">
        <v>16</v>
      </c>
      <c r="N2905">
        <v>22</v>
      </c>
    </row>
    <row r="2906" spans="12:14" x14ac:dyDescent="0.25">
      <c r="L2906" s="5">
        <v>40844</v>
      </c>
      <c r="M2906">
        <v>16</v>
      </c>
      <c r="N2906">
        <v>22</v>
      </c>
    </row>
    <row r="2907" spans="12:14" x14ac:dyDescent="0.25">
      <c r="L2907" s="5">
        <v>40843</v>
      </c>
      <c r="M2907">
        <v>16</v>
      </c>
      <c r="N2907">
        <v>22</v>
      </c>
    </row>
    <row r="2908" spans="12:14" x14ac:dyDescent="0.25">
      <c r="L2908" s="5">
        <v>40842</v>
      </c>
      <c r="M2908">
        <v>16</v>
      </c>
      <c r="N2908">
        <v>22</v>
      </c>
    </row>
    <row r="2909" spans="12:14" x14ac:dyDescent="0.25">
      <c r="L2909" s="5">
        <v>40841</v>
      </c>
      <c r="M2909">
        <v>16</v>
      </c>
      <c r="N2909">
        <v>22</v>
      </c>
    </row>
    <row r="2910" spans="12:14" x14ac:dyDescent="0.25">
      <c r="L2910" s="5">
        <v>40840</v>
      </c>
      <c r="M2910">
        <v>16</v>
      </c>
      <c r="N2910">
        <v>22</v>
      </c>
    </row>
    <row r="2911" spans="12:14" x14ac:dyDescent="0.25">
      <c r="L2911" s="5">
        <v>40839</v>
      </c>
      <c r="M2911">
        <f t="shared" ref="M2911:M2942" si="109">M2904-1</f>
        <v>15</v>
      </c>
      <c r="N2911">
        <v>22</v>
      </c>
    </row>
    <row r="2912" spans="12:14" x14ac:dyDescent="0.25">
      <c r="L2912" s="5">
        <v>40838</v>
      </c>
      <c r="M2912">
        <f t="shared" si="109"/>
        <v>15</v>
      </c>
      <c r="N2912">
        <v>22</v>
      </c>
    </row>
    <row r="2913" spans="12:14" x14ac:dyDescent="0.25">
      <c r="L2913" s="5">
        <v>40837</v>
      </c>
      <c r="M2913">
        <f t="shared" si="109"/>
        <v>15</v>
      </c>
      <c r="N2913">
        <v>22</v>
      </c>
    </row>
    <row r="2914" spans="12:14" x14ac:dyDescent="0.25">
      <c r="L2914" s="5">
        <v>40836</v>
      </c>
      <c r="M2914">
        <f t="shared" si="109"/>
        <v>15</v>
      </c>
      <c r="N2914">
        <v>22</v>
      </c>
    </row>
    <row r="2915" spans="12:14" x14ac:dyDescent="0.25">
      <c r="L2915" s="5">
        <v>40835</v>
      </c>
      <c r="M2915">
        <f t="shared" si="109"/>
        <v>15</v>
      </c>
      <c r="N2915">
        <v>22</v>
      </c>
    </row>
    <row r="2916" spans="12:14" x14ac:dyDescent="0.25">
      <c r="L2916" s="5">
        <v>40834</v>
      </c>
      <c r="M2916">
        <f t="shared" si="109"/>
        <v>15</v>
      </c>
      <c r="N2916">
        <v>22</v>
      </c>
    </row>
    <row r="2917" spans="12:14" x14ac:dyDescent="0.25">
      <c r="L2917" s="5">
        <v>40833</v>
      </c>
      <c r="M2917">
        <f t="shared" si="109"/>
        <v>15</v>
      </c>
      <c r="N2917">
        <v>22</v>
      </c>
    </row>
    <row r="2918" spans="12:14" x14ac:dyDescent="0.25">
      <c r="L2918" s="5">
        <v>40832</v>
      </c>
      <c r="M2918">
        <f t="shared" si="109"/>
        <v>14</v>
      </c>
      <c r="N2918">
        <v>22</v>
      </c>
    </row>
    <row r="2919" spans="12:14" x14ac:dyDescent="0.25">
      <c r="L2919" s="5">
        <v>40831</v>
      </c>
      <c r="M2919">
        <f t="shared" si="109"/>
        <v>14</v>
      </c>
      <c r="N2919">
        <v>22</v>
      </c>
    </row>
    <row r="2920" spans="12:14" x14ac:dyDescent="0.25">
      <c r="L2920" s="5">
        <v>40830</v>
      </c>
      <c r="M2920">
        <f t="shared" si="109"/>
        <v>14</v>
      </c>
      <c r="N2920">
        <v>22</v>
      </c>
    </row>
    <row r="2921" spans="12:14" x14ac:dyDescent="0.25">
      <c r="L2921" s="5">
        <v>40829</v>
      </c>
      <c r="M2921">
        <f t="shared" si="109"/>
        <v>14</v>
      </c>
      <c r="N2921">
        <v>22</v>
      </c>
    </row>
    <row r="2922" spans="12:14" x14ac:dyDescent="0.25">
      <c r="L2922" s="5">
        <v>40828</v>
      </c>
      <c r="M2922">
        <f t="shared" si="109"/>
        <v>14</v>
      </c>
      <c r="N2922">
        <v>22</v>
      </c>
    </row>
    <row r="2923" spans="12:14" x14ac:dyDescent="0.25">
      <c r="L2923" s="5">
        <v>40827</v>
      </c>
      <c r="M2923">
        <f t="shared" si="109"/>
        <v>14</v>
      </c>
      <c r="N2923">
        <v>22</v>
      </c>
    </row>
    <row r="2924" spans="12:14" x14ac:dyDescent="0.25">
      <c r="L2924" s="5">
        <v>40826</v>
      </c>
      <c r="M2924">
        <f t="shared" si="109"/>
        <v>14</v>
      </c>
      <c r="N2924">
        <v>22</v>
      </c>
    </row>
    <row r="2925" spans="12:14" x14ac:dyDescent="0.25">
      <c r="L2925" s="5">
        <v>40825</v>
      </c>
      <c r="M2925">
        <f t="shared" si="109"/>
        <v>13</v>
      </c>
      <c r="N2925">
        <v>22</v>
      </c>
    </row>
    <row r="2926" spans="12:14" x14ac:dyDescent="0.25">
      <c r="L2926" s="5">
        <v>40824</v>
      </c>
      <c r="M2926">
        <f t="shared" si="109"/>
        <v>13</v>
      </c>
      <c r="N2926">
        <v>22</v>
      </c>
    </row>
    <row r="2927" spans="12:14" x14ac:dyDescent="0.25">
      <c r="L2927" s="5">
        <v>40823</v>
      </c>
      <c r="M2927">
        <f t="shared" si="109"/>
        <v>13</v>
      </c>
      <c r="N2927">
        <v>22</v>
      </c>
    </row>
    <row r="2928" spans="12:14" x14ac:dyDescent="0.25">
      <c r="L2928" s="5">
        <v>40822</v>
      </c>
      <c r="M2928">
        <f t="shared" si="109"/>
        <v>13</v>
      </c>
      <c r="N2928">
        <v>22</v>
      </c>
    </row>
    <row r="2929" spans="12:14" x14ac:dyDescent="0.25">
      <c r="L2929" s="5">
        <v>40821</v>
      </c>
      <c r="M2929">
        <f t="shared" si="109"/>
        <v>13</v>
      </c>
      <c r="N2929">
        <v>22</v>
      </c>
    </row>
    <row r="2930" spans="12:14" x14ac:dyDescent="0.25">
      <c r="L2930" s="5">
        <v>40820</v>
      </c>
      <c r="M2930">
        <f t="shared" si="109"/>
        <v>13</v>
      </c>
      <c r="N2930">
        <v>22</v>
      </c>
    </row>
    <row r="2931" spans="12:14" x14ac:dyDescent="0.25">
      <c r="L2931" s="5">
        <v>40819</v>
      </c>
      <c r="M2931">
        <f t="shared" si="109"/>
        <v>13</v>
      </c>
      <c r="N2931">
        <v>22</v>
      </c>
    </row>
    <row r="2932" spans="12:14" x14ac:dyDescent="0.25">
      <c r="L2932" s="5">
        <v>40818</v>
      </c>
      <c r="M2932">
        <f t="shared" si="109"/>
        <v>12</v>
      </c>
      <c r="N2932">
        <v>22</v>
      </c>
    </row>
    <row r="2933" spans="12:14" x14ac:dyDescent="0.25">
      <c r="L2933" s="5">
        <v>40817</v>
      </c>
      <c r="M2933">
        <f t="shared" si="109"/>
        <v>12</v>
      </c>
      <c r="N2933">
        <v>22</v>
      </c>
    </row>
    <row r="2934" spans="12:14" x14ac:dyDescent="0.25">
      <c r="L2934" s="5">
        <v>40816</v>
      </c>
      <c r="M2934">
        <f t="shared" si="109"/>
        <v>12</v>
      </c>
      <c r="N2934">
        <v>22</v>
      </c>
    </row>
    <row r="2935" spans="12:14" x14ac:dyDescent="0.25">
      <c r="L2935" s="5">
        <v>40815</v>
      </c>
      <c r="M2935">
        <f t="shared" si="109"/>
        <v>12</v>
      </c>
      <c r="N2935">
        <v>22</v>
      </c>
    </row>
    <row r="2936" spans="12:14" x14ac:dyDescent="0.25">
      <c r="L2936" s="5">
        <v>40814</v>
      </c>
      <c r="M2936">
        <f t="shared" si="109"/>
        <v>12</v>
      </c>
      <c r="N2936">
        <v>22</v>
      </c>
    </row>
    <row r="2937" spans="12:14" x14ac:dyDescent="0.25">
      <c r="L2937" s="5">
        <v>40813</v>
      </c>
      <c r="M2937">
        <f t="shared" si="109"/>
        <v>12</v>
      </c>
      <c r="N2937">
        <v>22</v>
      </c>
    </row>
    <row r="2938" spans="12:14" x14ac:dyDescent="0.25">
      <c r="L2938" s="5">
        <v>40812</v>
      </c>
      <c r="M2938">
        <f t="shared" si="109"/>
        <v>12</v>
      </c>
      <c r="N2938">
        <v>22</v>
      </c>
    </row>
    <row r="2939" spans="12:14" x14ac:dyDescent="0.25">
      <c r="L2939" s="5">
        <v>40811</v>
      </c>
      <c r="M2939">
        <f t="shared" si="109"/>
        <v>11</v>
      </c>
      <c r="N2939">
        <v>22</v>
      </c>
    </row>
    <row r="2940" spans="12:14" x14ac:dyDescent="0.25">
      <c r="L2940" s="5">
        <v>40810</v>
      </c>
      <c r="M2940">
        <f t="shared" si="109"/>
        <v>11</v>
      </c>
      <c r="N2940">
        <v>22</v>
      </c>
    </row>
    <row r="2941" spans="12:14" x14ac:dyDescent="0.25">
      <c r="L2941" s="5">
        <v>40809</v>
      </c>
      <c r="M2941">
        <f t="shared" si="109"/>
        <v>11</v>
      </c>
      <c r="N2941">
        <v>22</v>
      </c>
    </row>
    <row r="2942" spans="12:14" x14ac:dyDescent="0.25">
      <c r="L2942" s="5">
        <v>40808</v>
      </c>
      <c r="M2942">
        <f t="shared" si="109"/>
        <v>11</v>
      </c>
      <c r="N2942">
        <v>22</v>
      </c>
    </row>
    <row r="2943" spans="12:14" x14ac:dyDescent="0.25">
      <c r="L2943" s="5">
        <v>40807</v>
      </c>
      <c r="M2943">
        <f t="shared" ref="M2943:M2974" si="110">M2936-1</f>
        <v>11</v>
      </c>
      <c r="N2943">
        <v>22</v>
      </c>
    </row>
    <row r="2944" spans="12:14" x14ac:dyDescent="0.25">
      <c r="L2944" s="5">
        <v>40806</v>
      </c>
      <c r="M2944">
        <f t="shared" si="110"/>
        <v>11</v>
      </c>
      <c r="N2944">
        <v>22</v>
      </c>
    </row>
    <row r="2945" spans="12:14" x14ac:dyDescent="0.25">
      <c r="L2945" s="5">
        <v>40805</v>
      </c>
      <c r="M2945">
        <f t="shared" si="110"/>
        <v>11</v>
      </c>
      <c r="N2945">
        <v>22</v>
      </c>
    </row>
    <row r="2946" spans="12:14" x14ac:dyDescent="0.25">
      <c r="L2946" s="5">
        <v>40804</v>
      </c>
      <c r="M2946">
        <f t="shared" si="110"/>
        <v>10</v>
      </c>
      <c r="N2946">
        <v>22</v>
      </c>
    </row>
    <row r="2947" spans="12:14" x14ac:dyDescent="0.25">
      <c r="L2947" s="5">
        <v>40803</v>
      </c>
      <c r="M2947">
        <f t="shared" si="110"/>
        <v>10</v>
      </c>
      <c r="N2947">
        <v>22</v>
      </c>
    </row>
    <row r="2948" spans="12:14" x14ac:dyDescent="0.25">
      <c r="L2948" s="5">
        <v>40802</v>
      </c>
      <c r="M2948">
        <f t="shared" si="110"/>
        <v>10</v>
      </c>
      <c r="N2948">
        <v>22</v>
      </c>
    </row>
    <row r="2949" spans="12:14" x14ac:dyDescent="0.25">
      <c r="L2949" s="5">
        <v>40801</v>
      </c>
      <c r="M2949">
        <f t="shared" si="110"/>
        <v>10</v>
      </c>
      <c r="N2949">
        <v>22</v>
      </c>
    </row>
    <row r="2950" spans="12:14" x14ac:dyDescent="0.25">
      <c r="L2950" s="5">
        <v>40800</v>
      </c>
      <c r="M2950">
        <f t="shared" si="110"/>
        <v>10</v>
      </c>
      <c r="N2950">
        <v>22</v>
      </c>
    </row>
    <row r="2951" spans="12:14" x14ac:dyDescent="0.25">
      <c r="L2951" s="5">
        <v>40799</v>
      </c>
      <c r="M2951">
        <f t="shared" si="110"/>
        <v>10</v>
      </c>
      <c r="N2951">
        <v>22</v>
      </c>
    </row>
    <row r="2952" spans="12:14" x14ac:dyDescent="0.25">
      <c r="L2952" s="5">
        <v>40798</v>
      </c>
      <c r="M2952">
        <f t="shared" si="110"/>
        <v>10</v>
      </c>
      <c r="N2952">
        <v>22</v>
      </c>
    </row>
    <row r="2953" spans="12:14" x14ac:dyDescent="0.25">
      <c r="L2953" s="5">
        <v>40797</v>
      </c>
      <c r="M2953">
        <f t="shared" si="110"/>
        <v>9</v>
      </c>
      <c r="N2953">
        <v>22</v>
      </c>
    </row>
    <row r="2954" spans="12:14" x14ac:dyDescent="0.25">
      <c r="L2954" s="5">
        <v>40796</v>
      </c>
      <c r="M2954">
        <f t="shared" si="110"/>
        <v>9</v>
      </c>
      <c r="N2954">
        <v>22</v>
      </c>
    </row>
    <row r="2955" spans="12:14" x14ac:dyDescent="0.25">
      <c r="L2955" s="5">
        <v>40795</v>
      </c>
      <c r="M2955">
        <f t="shared" si="110"/>
        <v>9</v>
      </c>
      <c r="N2955">
        <v>22</v>
      </c>
    </row>
    <row r="2956" spans="12:14" x14ac:dyDescent="0.25">
      <c r="L2956" s="5">
        <v>40794</v>
      </c>
      <c r="M2956">
        <f t="shared" si="110"/>
        <v>9</v>
      </c>
      <c r="N2956">
        <v>22</v>
      </c>
    </row>
    <row r="2957" spans="12:14" x14ac:dyDescent="0.25">
      <c r="L2957" s="5">
        <v>40793</v>
      </c>
      <c r="M2957">
        <f t="shared" si="110"/>
        <v>9</v>
      </c>
      <c r="N2957">
        <v>22</v>
      </c>
    </row>
    <row r="2958" spans="12:14" x14ac:dyDescent="0.25">
      <c r="L2958" s="5">
        <v>40792</v>
      </c>
      <c r="M2958">
        <f t="shared" si="110"/>
        <v>9</v>
      </c>
      <c r="N2958">
        <v>22</v>
      </c>
    </row>
    <row r="2959" spans="12:14" x14ac:dyDescent="0.25">
      <c r="L2959" s="5">
        <v>40791</v>
      </c>
      <c r="M2959">
        <f t="shared" si="110"/>
        <v>9</v>
      </c>
      <c r="N2959">
        <v>22</v>
      </c>
    </row>
    <row r="2960" spans="12:14" x14ac:dyDescent="0.25">
      <c r="L2960" s="5">
        <v>40790</v>
      </c>
      <c r="M2960">
        <f t="shared" si="110"/>
        <v>8</v>
      </c>
      <c r="N2960">
        <v>22</v>
      </c>
    </row>
    <row r="2961" spans="12:14" x14ac:dyDescent="0.25">
      <c r="L2961" s="5">
        <v>40789</v>
      </c>
      <c r="M2961">
        <f t="shared" si="110"/>
        <v>8</v>
      </c>
      <c r="N2961">
        <v>22</v>
      </c>
    </row>
    <row r="2962" spans="12:14" x14ac:dyDescent="0.25">
      <c r="L2962" s="5">
        <v>40788</v>
      </c>
      <c r="M2962">
        <f t="shared" si="110"/>
        <v>8</v>
      </c>
      <c r="N2962">
        <v>22</v>
      </c>
    </row>
    <row r="2963" spans="12:14" x14ac:dyDescent="0.25">
      <c r="L2963" s="5">
        <v>40787</v>
      </c>
      <c r="M2963">
        <f t="shared" si="110"/>
        <v>8</v>
      </c>
      <c r="N2963">
        <v>22</v>
      </c>
    </row>
    <row r="2964" spans="12:14" x14ac:dyDescent="0.25">
      <c r="L2964" s="5">
        <v>40786</v>
      </c>
      <c r="M2964">
        <f t="shared" si="110"/>
        <v>8</v>
      </c>
      <c r="N2964">
        <v>22</v>
      </c>
    </row>
    <row r="2965" spans="12:14" x14ac:dyDescent="0.25">
      <c r="L2965" s="5">
        <v>40785</v>
      </c>
      <c r="M2965">
        <f t="shared" si="110"/>
        <v>8</v>
      </c>
      <c r="N2965">
        <v>22</v>
      </c>
    </row>
    <row r="2966" spans="12:14" x14ac:dyDescent="0.25">
      <c r="L2966" s="5">
        <v>40784</v>
      </c>
      <c r="M2966">
        <f t="shared" si="110"/>
        <v>8</v>
      </c>
      <c r="N2966">
        <v>22</v>
      </c>
    </row>
    <row r="2967" spans="12:14" x14ac:dyDescent="0.25">
      <c r="L2967" s="5">
        <v>40783</v>
      </c>
      <c r="M2967">
        <f t="shared" si="110"/>
        <v>7</v>
      </c>
      <c r="N2967">
        <v>22</v>
      </c>
    </row>
    <row r="2968" spans="12:14" x14ac:dyDescent="0.25">
      <c r="L2968" s="5">
        <v>40782</v>
      </c>
      <c r="M2968">
        <f t="shared" si="110"/>
        <v>7</v>
      </c>
      <c r="N2968">
        <v>22</v>
      </c>
    </row>
    <row r="2969" spans="12:14" x14ac:dyDescent="0.25">
      <c r="L2969" s="5">
        <v>40781</v>
      </c>
      <c r="M2969">
        <f t="shared" si="110"/>
        <v>7</v>
      </c>
      <c r="N2969">
        <v>22</v>
      </c>
    </row>
    <row r="2970" spans="12:14" x14ac:dyDescent="0.25">
      <c r="L2970" s="5">
        <v>40780</v>
      </c>
      <c r="M2970">
        <f t="shared" si="110"/>
        <v>7</v>
      </c>
      <c r="N2970">
        <v>22</v>
      </c>
    </row>
    <row r="2971" spans="12:14" x14ac:dyDescent="0.25">
      <c r="L2971" s="5">
        <v>40779</v>
      </c>
      <c r="M2971">
        <f t="shared" si="110"/>
        <v>7</v>
      </c>
      <c r="N2971">
        <v>22</v>
      </c>
    </row>
    <row r="2972" spans="12:14" x14ac:dyDescent="0.25">
      <c r="L2972" s="5">
        <v>40778</v>
      </c>
      <c r="M2972">
        <f t="shared" si="110"/>
        <v>7</v>
      </c>
      <c r="N2972">
        <v>22</v>
      </c>
    </row>
    <row r="2973" spans="12:14" x14ac:dyDescent="0.25">
      <c r="L2973" s="5">
        <v>40777</v>
      </c>
      <c r="M2973">
        <f t="shared" si="110"/>
        <v>7</v>
      </c>
      <c r="N2973">
        <v>22</v>
      </c>
    </row>
    <row r="2974" spans="12:14" x14ac:dyDescent="0.25">
      <c r="L2974" s="5">
        <v>40776</v>
      </c>
      <c r="M2974">
        <f t="shared" si="110"/>
        <v>6</v>
      </c>
      <c r="N2974">
        <v>22</v>
      </c>
    </row>
    <row r="2975" spans="12:14" x14ac:dyDescent="0.25">
      <c r="L2975" s="5">
        <v>40775</v>
      </c>
      <c r="M2975">
        <f t="shared" ref="M2975:M3006" si="111">M2968-1</f>
        <v>6</v>
      </c>
      <c r="N2975">
        <v>22</v>
      </c>
    </row>
    <row r="2976" spans="12:14" x14ac:dyDescent="0.25">
      <c r="L2976" s="5">
        <v>40774</v>
      </c>
      <c r="M2976">
        <f t="shared" si="111"/>
        <v>6</v>
      </c>
      <c r="N2976">
        <v>22</v>
      </c>
    </row>
    <row r="2977" spans="12:14" x14ac:dyDescent="0.25">
      <c r="L2977" s="5">
        <v>40773</v>
      </c>
      <c r="M2977">
        <f t="shared" si="111"/>
        <v>6</v>
      </c>
      <c r="N2977">
        <v>22</v>
      </c>
    </row>
    <row r="2978" spans="12:14" x14ac:dyDescent="0.25">
      <c r="L2978" s="5">
        <v>40772</v>
      </c>
      <c r="M2978">
        <f t="shared" si="111"/>
        <v>6</v>
      </c>
      <c r="N2978">
        <v>22</v>
      </c>
    </row>
    <row r="2979" spans="12:14" x14ac:dyDescent="0.25">
      <c r="L2979" s="5">
        <v>40771</v>
      </c>
      <c r="M2979">
        <f t="shared" si="111"/>
        <v>6</v>
      </c>
      <c r="N2979">
        <v>22</v>
      </c>
    </row>
    <row r="2980" spans="12:14" x14ac:dyDescent="0.25">
      <c r="L2980" s="5">
        <v>40770</v>
      </c>
      <c r="M2980">
        <f t="shared" si="111"/>
        <v>6</v>
      </c>
      <c r="N2980">
        <v>22</v>
      </c>
    </row>
    <row r="2981" spans="12:14" x14ac:dyDescent="0.25">
      <c r="L2981" s="5">
        <v>40769</v>
      </c>
      <c r="M2981">
        <f t="shared" si="111"/>
        <v>5</v>
      </c>
      <c r="N2981">
        <v>22</v>
      </c>
    </row>
    <row r="2982" spans="12:14" x14ac:dyDescent="0.25">
      <c r="L2982" s="5">
        <v>40768</v>
      </c>
      <c r="M2982">
        <f t="shared" si="111"/>
        <v>5</v>
      </c>
      <c r="N2982">
        <v>22</v>
      </c>
    </row>
    <row r="2983" spans="12:14" x14ac:dyDescent="0.25">
      <c r="L2983" s="5">
        <v>40767</v>
      </c>
      <c r="M2983">
        <f t="shared" si="111"/>
        <v>5</v>
      </c>
      <c r="N2983">
        <v>22</v>
      </c>
    </row>
    <row r="2984" spans="12:14" x14ac:dyDescent="0.25">
      <c r="L2984" s="5">
        <v>40766</v>
      </c>
      <c r="M2984">
        <f t="shared" si="111"/>
        <v>5</v>
      </c>
      <c r="N2984">
        <v>22</v>
      </c>
    </row>
    <row r="2985" spans="12:14" x14ac:dyDescent="0.25">
      <c r="L2985" s="5">
        <v>40765</v>
      </c>
      <c r="M2985">
        <f t="shared" si="111"/>
        <v>5</v>
      </c>
      <c r="N2985">
        <v>22</v>
      </c>
    </row>
    <row r="2986" spans="12:14" x14ac:dyDescent="0.25">
      <c r="L2986" s="5">
        <v>40764</v>
      </c>
      <c r="M2986">
        <f t="shared" si="111"/>
        <v>5</v>
      </c>
      <c r="N2986">
        <v>22</v>
      </c>
    </row>
    <row r="2987" spans="12:14" x14ac:dyDescent="0.25">
      <c r="L2987" s="5">
        <v>40763</v>
      </c>
      <c r="M2987">
        <f t="shared" si="111"/>
        <v>5</v>
      </c>
      <c r="N2987">
        <v>22</v>
      </c>
    </row>
    <row r="2988" spans="12:14" x14ac:dyDescent="0.25">
      <c r="L2988" s="5">
        <v>40762</v>
      </c>
      <c r="M2988">
        <f t="shared" si="111"/>
        <v>4</v>
      </c>
      <c r="N2988">
        <v>22</v>
      </c>
    </row>
    <row r="2989" spans="12:14" x14ac:dyDescent="0.25">
      <c r="L2989" s="5">
        <v>40761</v>
      </c>
      <c r="M2989">
        <f t="shared" si="111"/>
        <v>4</v>
      </c>
      <c r="N2989">
        <v>22</v>
      </c>
    </row>
    <row r="2990" spans="12:14" x14ac:dyDescent="0.25">
      <c r="L2990" s="5">
        <v>40760</v>
      </c>
      <c r="M2990">
        <f t="shared" si="111"/>
        <v>4</v>
      </c>
      <c r="N2990">
        <v>22</v>
      </c>
    </row>
    <row r="2991" spans="12:14" x14ac:dyDescent="0.25">
      <c r="L2991" s="5">
        <v>40759</v>
      </c>
      <c r="M2991">
        <f t="shared" si="111"/>
        <v>4</v>
      </c>
      <c r="N2991">
        <v>22</v>
      </c>
    </row>
    <row r="2992" spans="12:14" x14ac:dyDescent="0.25">
      <c r="L2992" s="5">
        <v>40758</v>
      </c>
      <c r="M2992">
        <f t="shared" si="111"/>
        <v>4</v>
      </c>
      <c r="N2992">
        <v>22</v>
      </c>
    </row>
    <row r="2993" spans="12:14" x14ac:dyDescent="0.25">
      <c r="L2993" s="5">
        <v>40757</v>
      </c>
      <c r="M2993">
        <f t="shared" si="111"/>
        <v>4</v>
      </c>
      <c r="N2993">
        <v>22</v>
      </c>
    </row>
    <row r="2994" spans="12:14" x14ac:dyDescent="0.25">
      <c r="L2994" s="5">
        <v>40756</v>
      </c>
      <c r="M2994">
        <f t="shared" si="111"/>
        <v>4</v>
      </c>
      <c r="N2994">
        <v>22</v>
      </c>
    </row>
    <row r="2995" spans="12:14" x14ac:dyDescent="0.25">
      <c r="L2995" s="5">
        <v>40755</v>
      </c>
      <c r="M2995">
        <f t="shared" si="111"/>
        <v>3</v>
      </c>
      <c r="N2995">
        <v>22</v>
      </c>
    </row>
    <row r="2996" spans="12:14" x14ac:dyDescent="0.25">
      <c r="L2996" s="5">
        <v>40754</v>
      </c>
      <c r="M2996">
        <f t="shared" si="111"/>
        <v>3</v>
      </c>
      <c r="N2996">
        <v>22</v>
      </c>
    </row>
    <row r="2997" spans="12:14" x14ac:dyDescent="0.25">
      <c r="L2997" s="5">
        <v>40753</v>
      </c>
      <c r="M2997">
        <f t="shared" si="111"/>
        <v>3</v>
      </c>
      <c r="N2997">
        <v>22</v>
      </c>
    </row>
    <row r="2998" spans="12:14" x14ac:dyDescent="0.25">
      <c r="L2998" s="5">
        <v>40752</v>
      </c>
      <c r="M2998">
        <f t="shared" si="111"/>
        <v>3</v>
      </c>
      <c r="N2998">
        <v>22</v>
      </c>
    </row>
    <row r="2999" spans="12:14" x14ac:dyDescent="0.25">
      <c r="L2999" s="5">
        <v>40751</v>
      </c>
      <c r="M2999">
        <f t="shared" si="111"/>
        <v>3</v>
      </c>
      <c r="N2999">
        <v>22</v>
      </c>
    </row>
    <row r="3000" spans="12:14" x14ac:dyDescent="0.25">
      <c r="L3000" s="5">
        <v>40750</v>
      </c>
      <c r="M3000">
        <f t="shared" si="111"/>
        <v>3</v>
      </c>
      <c r="N3000">
        <v>22</v>
      </c>
    </row>
    <row r="3001" spans="12:14" x14ac:dyDescent="0.25">
      <c r="L3001" s="5">
        <v>40749</v>
      </c>
      <c r="M3001">
        <f t="shared" si="111"/>
        <v>3</v>
      </c>
      <c r="N3001">
        <v>22</v>
      </c>
    </row>
    <row r="3002" spans="12:14" x14ac:dyDescent="0.25">
      <c r="L3002" s="5">
        <v>40748</v>
      </c>
      <c r="M3002">
        <f t="shared" si="111"/>
        <v>2</v>
      </c>
      <c r="N3002">
        <v>22</v>
      </c>
    </row>
    <row r="3003" spans="12:14" x14ac:dyDescent="0.25">
      <c r="L3003" s="5">
        <v>40747</v>
      </c>
      <c r="M3003">
        <f t="shared" si="111"/>
        <v>2</v>
      </c>
      <c r="N3003">
        <v>22</v>
      </c>
    </row>
    <row r="3004" spans="12:14" x14ac:dyDescent="0.25">
      <c r="L3004" s="5">
        <v>40746</v>
      </c>
      <c r="M3004">
        <f t="shared" si="111"/>
        <v>2</v>
      </c>
      <c r="N3004">
        <v>22</v>
      </c>
    </row>
    <row r="3005" spans="12:14" x14ac:dyDescent="0.25">
      <c r="L3005" s="5">
        <v>40745</v>
      </c>
      <c r="M3005">
        <f t="shared" si="111"/>
        <v>2</v>
      </c>
      <c r="N3005">
        <v>22</v>
      </c>
    </row>
    <row r="3006" spans="12:14" x14ac:dyDescent="0.25">
      <c r="L3006" s="5">
        <v>40744</v>
      </c>
      <c r="M3006">
        <f t="shared" si="111"/>
        <v>2</v>
      </c>
      <c r="N3006">
        <v>22</v>
      </c>
    </row>
    <row r="3007" spans="12:14" x14ac:dyDescent="0.25">
      <c r="L3007" s="5">
        <v>40743</v>
      </c>
      <c r="M3007">
        <f t="shared" ref="M3007:M3015" si="112">M3000-1</f>
        <v>2</v>
      </c>
      <c r="N3007">
        <v>22</v>
      </c>
    </row>
    <row r="3008" spans="12:14" x14ac:dyDescent="0.25">
      <c r="L3008" s="5">
        <v>40742</v>
      </c>
      <c r="M3008">
        <f t="shared" si="112"/>
        <v>2</v>
      </c>
      <c r="N3008">
        <v>22</v>
      </c>
    </row>
    <row r="3009" spans="12:14" x14ac:dyDescent="0.25">
      <c r="L3009" s="5">
        <v>40741</v>
      </c>
      <c r="M3009">
        <f t="shared" si="112"/>
        <v>1</v>
      </c>
      <c r="N3009">
        <v>22</v>
      </c>
    </row>
    <row r="3010" spans="12:14" x14ac:dyDescent="0.25">
      <c r="L3010" s="5">
        <v>40740</v>
      </c>
      <c r="M3010">
        <f t="shared" si="112"/>
        <v>1</v>
      </c>
      <c r="N3010">
        <v>22</v>
      </c>
    </row>
    <row r="3011" spans="12:14" x14ac:dyDescent="0.25">
      <c r="L3011" s="5">
        <v>40739</v>
      </c>
      <c r="M3011">
        <f t="shared" si="112"/>
        <v>1</v>
      </c>
      <c r="N3011">
        <v>22</v>
      </c>
    </row>
    <row r="3012" spans="12:14" x14ac:dyDescent="0.25">
      <c r="L3012" s="5">
        <v>40738</v>
      </c>
      <c r="M3012">
        <f t="shared" si="112"/>
        <v>1</v>
      </c>
      <c r="N3012">
        <v>22</v>
      </c>
    </row>
    <row r="3013" spans="12:14" x14ac:dyDescent="0.25">
      <c r="L3013" s="5">
        <v>40737</v>
      </c>
      <c r="M3013">
        <f t="shared" si="112"/>
        <v>1</v>
      </c>
      <c r="N3013">
        <v>22</v>
      </c>
    </row>
    <row r="3014" spans="12:14" x14ac:dyDescent="0.25">
      <c r="L3014" s="5">
        <v>40736</v>
      </c>
      <c r="M3014">
        <f t="shared" si="112"/>
        <v>1</v>
      </c>
      <c r="N3014">
        <v>22</v>
      </c>
    </row>
    <row r="3015" spans="12:14" x14ac:dyDescent="0.25">
      <c r="L3015" s="5">
        <v>40735</v>
      </c>
      <c r="M3015">
        <f t="shared" si="112"/>
        <v>1</v>
      </c>
      <c r="N3015">
        <v>22</v>
      </c>
    </row>
    <row r="3016" spans="12:14" x14ac:dyDescent="0.25">
      <c r="L3016" s="5">
        <v>40734</v>
      </c>
      <c r="M3016">
        <v>16</v>
      </c>
      <c r="N3016">
        <v>21</v>
      </c>
    </row>
    <row r="3017" spans="12:14" x14ac:dyDescent="0.25">
      <c r="L3017" s="5">
        <v>40733</v>
      </c>
      <c r="M3017">
        <v>16</v>
      </c>
      <c r="N3017">
        <v>21</v>
      </c>
    </row>
    <row r="3018" spans="12:14" x14ac:dyDescent="0.25">
      <c r="L3018" s="5">
        <v>40732</v>
      </c>
      <c r="M3018">
        <v>16</v>
      </c>
      <c r="N3018">
        <v>21</v>
      </c>
    </row>
    <row r="3019" spans="12:14" x14ac:dyDescent="0.25">
      <c r="L3019" s="5">
        <v>40731</v>
      </c>
      <c r="M3019">
        <v>16</v>
      </c>
      <c r="N3019">
        <v>21</v>
      </c>
    </row>
    <row r="3020" spans="12:14" x14ac:dyDescent="0.25">
      <c r="L3020" s="5">
        <v>40730</v>
      </c>
      <c r="M3020">
        <v>16</v>
      </c>
      <c r="N3020">
        <v>21</v>
      </c>
    </row>
    <row r="3021" spans="12:14" x14ac:dyDescent="0.25">
      <c r="L3021" s="5">
        <v>40729</v>
      </c>
      <c r="M3021">
        <v>16</v>
      </c>
      <c r="N3021">
        <v>21</v>
      </c>
    </row>
    <row r="3022" spans="12:14" x14ac:dyDescent="0.25">
      <c r="L3022" s="5">
        <v>40728</v>
      </c>
      <c r="M3022">
        <v>16</v>
      </c>
      <c r="N3022">
        <v>21</v>
      </c>
    </row>
    <row r="3023" spans="12:14" x14ac:dyDescent="0.25">
      <c r="L3023" s="5">
        <v>40727</v>
      </c>
      <c r="M3023">
        <f t="shared" ref="M3023:M3054" si="113">M3016-1</f>
        <v>15</v>
      </c>
      <c r="N3023">
        <v>21</v>
      </c>
    </row>
    <row r="3024" spans="12:14" x14ac:dyDescent="0.25">
      <c r="L3024" s="5">
        <v>40726</v>
      </c>
      <c r="M3024">
        <f t="shared" si="113"/>
        <v>15</v>
      </c>
      <c r="N3024">
        <v>21</v>
      </c>
    </row>
    <row r="3025" spans="12:14" x14ac:dyDescent="0.25">
      <c r="L3025" s="5">
        <v>40725</v>
      </c>
      <c r="M3025">
        <f t="shared" si="113"/>
        <v>15</v>
      </c>
      <c r="N3025">
        <v>21</v>
      </c>
    </row>
    <row r="3026" spans="12:14" x14ac:dyDescent="0.25">
      <c r="L3026" s="5">
        <v>40724</v>
      </c>
      <c r="M3026">
        <f t="shared" si="113"/>
        <v>15</v>
      </c>
      <c r="N3026">
        <v>21</v>
      </c>
    </row>
    <row r="3027" spans="12:14" x14ac:dyDescent="0.25">
      <c r="L3027" s="5">
        <v>40723</v>
      </c>
      <c r="M3027">
        <f t="shared" si="113"/>
        <v>15</v>
      </c>
      <c r="N3027">
        <v>21</v>
      </c>
    </row>
    <row r="3028" spans="12:14" x14ac:dyDescent="0.25">
      <c r="L3028" s="5">
        <v>40722</v>
      </c>
      <c r="M3028">
        <f t="shared" si="113"/>
        <v>15</v>
      </c>
      <c r="N3028">
        <v>21</v>
      </c>
    </row>
    <row r="3029" spans="12:14" x14ac:dyDescent="0.25">
      <c r="L3029" s="5">
        <v>40721</v>
      </c>
      <c r="M3029">
        <f t="shared" si="113"/>
        <v>15</v>
      </c>
      <c r="N3029">
        <v>21</v>
      </c>
    </row>
    <row r="3030" spans="12:14" x14ac:dyDescent="0.25">
      <c r="L3030" s="5">
        <v>40720</v>
      </c>
      <c r="M3030">
        <f t="shared" si="113"/>
        <v>14</v>
      </c>
      <c r="N3030">
        <v>21</v>
      </c>
    </row>
    <row r="3031" spans="12:14" x14ac:dyDescent="0.25">
      <c r="L3031" s="5">
        <v>40719</v>
      </c>
      <c r="M3031">
        <f t="shared" si="113"/>
        <v>14</v>
      </c>
      <c r="N3031">
        <v>21</v>
      </c>
    </row>
    <row r="3032" spans="12:14" x14ac:dyDescent="0.25">
      <c r="L3032" s="5">
        <v>40718</v>
      </c>
      <c r="M3032">
        <f t="shared" si="113"/>
        <v>14</v>
      </c>
      <c r="N3032">
        <v>21</v>
      </c>
    </row>
    <row r="3033" spans="12:14" x14ac:dyDescent="0.25">
      <c r="L3033" s="5">
        <v>40717</v>
      </c>
      <c r="M3033">
        <f t="shared" si="113"/>
        <v>14</v>
      </c>
      <c r="N3033">
        <v>21</v>
      </c>
    </row>
    <row r="3034" spans="12:14" x14ac:dyDescent="0.25">
      <c r="L3034" s="5">
        <v>40716</v>
      </c>
      <c r="M3034">
        <f t="shared" si="113"/>
        <v>14</v>
      </c>
      <c r="N3034">
        <v>21</v>
      </c>
    </row>
    <row r="3035" spans="12:14" x14ac:dyDescent="0.25">
      <c r="L3035" s="5">
        <v>40715</v>
      </c>
      <c r="M3035">
        <f t="shared" si="113"/>
        <v>14</v>
      </c>
      <c r="N3035">
        <v>21</v>
      </c>
    </row>
    <row r="3036" spans="12:14" x14ac:dyDescent="0.25">
      <c r="L3036" s="5">
        <v>40714</v>
      </c>
      <c r="M3036">
        <f t="shared" si="113"/>
        <v>14</v>
      </c>
      <c r="N3036">
        <v>21</v>
      </c>
    </row>
    <row r="3037" spans="12:14" x14ac:dyDescent="0.25">
      <c r="L3037" s="5">
        <v>40713</v>
      </c>
      <c r="M3037">
        <f t="shared" si="113"/>
        <v>13</v>
      </c>
      <c r="N3037">
        <v>21</v>
      </c>
    </row>
    <row r="3038" spans="12:14" x14ac:dyDescent="0.25">
      <c r="L3038" s="5">
        <v>40712</v>
      </c>
      <c r="M3038">
        <f t="shared" si="113"/>
        <v>13</v>
      </c>
      <c r="N3038">
        <v>21</v>
      </c>
    </row>
    <row r="3039" spans="12:14" x14ac:dyDescent="0.25">
      <c r="L3039" s="5">
        <v>40711</v>
      </c>
      <c r="M3039">
        <f t="shared" si="113"/>
        <v>13</v>
      </c>
      <c r="N3039">
        <v>21</v>
      </c>
    </row>
    <row r="3040" spans="12:14" x14ac:dyDescent="0.25">
      <c r="L3040" s="5">
        <v>40710</v>
      </c>
      <c r="M3040">
        <f t="shared" si="113"/>
        <v>13</v>
      </c>
      <c r="N3040">
        <v>21</v>
      </c>
    </row>
    <row r="3041" spans="12:14" x14ac:dyDescent="0.25">
      <c r="L3041" s="5">
        <v>40709</v>
      </c>
      <c r="M3041">
        <f t="shared" si="113"/>
        <v>13</v>
      </c>
      <c r="N3041">
        <v>21</v>
      </c>
    </row>
    <row r="3042" spans="12:14" x14ac:dyDescent="0.25">
      <c r="L3042" s="5">
        <v>40708</v>
      </c>
      <c r="M3042">
        <f t="shared" si="113"/>
        <v>13</v>
      </c>
      <c r="N3042">
        <v>21</v>
      </c>
    </row>
    <row r="3043" spans="12:14" x14ac:dyDescent="0.25">
      <c r="L3043" s="5">
        <v>40707</v>
      </c>
      <c r="M3043">
        <f t="shared" si="113"/>
        <v>13</v>
      </c>
      <c r="N3043">
        <v>21</v>
      </c>
    </row>
    <row r="3044" spans="12:14" x14ac:dyDescent="0.25">
      <c r="L3044" s="5">
        <v>40706</v>
      </c>
      <c r="M3044">
        <f t="shared" si="113"/>
        <v>12</v>
      </c>
      <c r="N3044">
        <v>21</v>
      </c>
    </row>
    <row r="3045" spans="12:14" x14ac:dyDescent="0.25">
      <c r="L3045" s="5">
        <v>40705</v>
      </c>
      <c r="M3045">
        <f t="shared" si="113"/>
        <v>12</v>
      </c>
      <c r="N3045">
        <v>21</v>
      </c>
    </row>
    <row r="3046" spans="12:14" x14ac:dyDescent="0.25">
      <c r="L3046" s="5">
        <v>40704</v>
      </c>
      <c r="M3046">
        <f t="shared" si="113"/>
        <v>12</v>
      </c>
      <c r="N3046">
        <v>21</v>
      </c>
    </row>
    <row r="3047" spans="12:14" x14ac:dyDescent="0.25">
      <c r="L3047" s="5">
        <v>40703</v>
      </c>
      <c r="M3047">
        <f t="shared" si="113"/>
        <v>12</v>
      </c>
      <c r="N3047">
        <v>21</v>
      </c>
    </row>
    <row r="3048" spans="12:14" x14ac:dyDescent="0.25">
      <c r="L3048" s="5">
        <v>40702</v>
      </c>
      <c r="M3048">
        <f t="shared" si="113"/>
        <v>12</v>
      </c>
      <c r="N3048">
        <v>21</v>
      </c>
    </row>
    <row r="3049" spans="12:14" x14ac:dyDescent="0.25">
      <c r="L3049" s="5">
        <v>40701</v>
      </c>
      <c r="M3049">
        <f t="shared" si="113"/>
        <v>12</v>
      </c>
      <c r="N3049">
        <v>21</v>
      </c>
    </row>
    <row r="3050" spans="12:14" x14ac:dyDescent="0.25">
      <c r="L3050" s="5">
        <v>40700</v>
      </c>
      <c r="M3050">
        <f t="shared" si="113"/>
        <v>12</v>
      </c>
      <c r="N3050">
        <v>21</v>
      </c>
    </row>
    <row r="3051" spans="12:14" x14ac:dyDescent="0.25">
      <c r="L3051" s="5">
        <v>40699</v>
      </c>
      <c r="M3051">
        <f t="shared" si="113"/>
        <v>11</v>
      </c>
      <c r="N3051">
        <v>21</v>
      </c>
    </row>
    <row r="3052" spans="12:14" x14ac:dyDescent="0.25">
      <c r="L3052" s="5">
        <v>40698</v>
      </c>
      <c r="M3052">
        <f t="shared" si="113"/>
        <v>11</v>
      </c>
      <c r="N3052">
        <v>21</v>
      </c>
    </row>
    <row r="3053" spans="12:14" x14ac:dyDescent="0.25">
      <c r="L3053" s="5">
        <v>40697</v>
      </c>
      <c r="M3053">
        <f t="shared" si="113"/>
        <v>11</v>
      </c>
      <c r="N3053">
        <v>21</v>
      </c>
    </row>
    <row r="3054" spans="12:14" x14ac:dyDescent="0.25">
      <c r="L3054" s="5">
        <v>40696</v>
      </c>
      <c r="M3054">
        <f t="shared" si="113"/>
        <v>11</v>
      </c>
      <c r="N3054">
        <v>21</v>
      </c>
    </row>
    <row r="3055" spans="12:14" x14ac:dyDescent="0.25">
      <c r="L3055" s="5">
        <v>40695</v>
      </c>
      <c r="M3055">
        <f t="shared" ref="M3055:M3086" si="114">M3048-1</f>
        <v>11</v>
      </c>
      <c r="N3055">
        <v>21</v>
      </c>
    </row>
    <row r="3056" spans="12:14" x14ac:dyDescent="0.25">
      <c r="L3056" s="5">
        <v>40694</v>
      </c>
      <c r="M3056">
        <f t="shared" si="114"/>
        <v>11</v>
      </c>
      <c r="N3056">
        <v>21</v>
      </c>
    </row>
    <row r="3057" spans="12:14" x14ac:dyDescent="0.25">
      <c r="L3057" s="5">
        <v>40693</v>
      </c>
      <c r="M3057">
        <f t="shared" si="114"/>
        <v>11</v>
      </c>
      <c r="N3057">
        <v>21</v>
      </c>
    </row>
    <row r="3058" spans="12:14" x14ac:dyDescent="0.25">
      <c r="L3058" s="5">
        <v>40692</v>
      </c>
      <c r="M3058">
        <f t="shared" si="114"/>
        <v>10</v>
      </c>
      <c r="N3058">
        <v>21</v>
      </c>
    </row>
    <row r="3059" spans="12:14" x14ac:dyDescent="0.25">
      <c r="L3059" s="5">
        <v>40691</v>
      </c>
      <c r="M3059">
        <f t="shared" si="114"/>
        <v>10</v>
      </c>
      <c r="N3059">
        <v>21</v>
      </c>
    </row>
    <row r="3060" spans="12:14" x14ac:dyDescent="0.25">
      <c r="L3060" s="5">
        <v>40690</v>
      </c>
      <c r="M3060">
        <f t="shared" si="114"/>
        <v>10</v>
      </c>
      <c r="N3060">
        <v>21</v>
      </c>
    </row>
    <row r="3061" spans="12:14" x14ac:dyDescent="0.25">
      <c r="L3061" s="5">
        <v>40689</v>
      </c>
      <c r="M3061">
        <f t="shared" si="114"/>
        <v>10</v>
      </c>
      <c r="N3061">
        <v>21</v>
      </c>
    </row>
    <row r="3062" spans="12:14" x14ac:dyDescent="0.25">
      <c r="L3062" s="5">
        <v>40688</v>
      </c>
      <c r="M3062">
        <f t="shared" si="114"/>
        <v>10</v>
      </c>
      <c r="N3062">
        <v>21</v>
      </c>
    </row>
    <row r="3063" spans="12:14" x14ac:dyDescent="0.25">
      <c r="L3063" s="5">
        <v>40687</v>
      </c>
      <c r="M3063">
        <f t="shared" si="114"/>
        <v>10</v>
      </c>
      <c r="N3063">
        <v>21</v>
      </c>
    </row>
    <row r="3064" spans="12:14" x14ac:dyDescent="0.25">
      <c r="L3064" s="5">
        <v>40686</v>
      </c>
      <c r="M3064">
        <f t="shared" si="114"/>
        <v>10</v>
      </c>
      <c r="N3064">
        <v>21</v>
      </c>
    </row>
    <row r="3065" spans="12:14" x14ac:dyDescent="0.25">
      <c r="L3065" s="5">
        <v>40685</v>
      </c>
      <c r="M3065">
        <f t="shared" si="114"/>
        <v>9</v>
      </c>
      <c r="N3065">
        <v>21</v>
      </c>
    </row>
    <row r="3066" spans="12:14" x14ac:dyDescent="0.25">
      <c r="L3066" s="5">
        <v>40684</v>
      </c>
      <c r="M3066">
        <f t="shared" si="114"/>
        <v>9</v>
      </c>
      <c r="N3066">
        <v>21</v>
      </c>
    </row>
    <row r="3067" spans="12:14" x14ac:dyDescent="0.25">
      <c r="L3067" s="5">
        <v>40683</v>
      </c>
      <c r="M3067">
        <f t="shared" si="114"/>
        <v>9</v>
      </c>
      <c r="N3067">
        <v>21</v>
      </c>
    </row>
    <row r="3068" spans="12:14" x14ac:dyDescent="0.25">
      <c r="L3068" s="5">
        <v>40682</v>
      </c>
      <c r="M3068">
        <f t="shared" si="114"/>
        <v>9</v>
      </c>
      <c r="N3068">
        <v>21</v>
      </c>
    </row>
    <row r="3069" spans="12:14" x14ac:dyDescent="0.25">
      <c r="L3069" s="5">
        <v>40681</v>
      </c>
      <c r="M3069">
        <f t="shared" si="114"/>
        <v>9</v>
      </c>
      <c r="N3069">
        <v>21</v>
      </c>
    </row>
    <row r="3070" spans="12:14" x14ac:dyDescent="0.25">
      <c r="L3070" s="5">
        <v>40680</v>
      </c>
      <c r="M3070">
        <f t="shared" si="114"/>
        <v>9</v>
      </c>
      <c r="N3070">
        <v>21</v>
      </c>
    </row>
    <row r="3071" spans="12:14" x14ac:dyDescent="0.25">
      <c r="L3071" s="5">
        <v>40679</v>
      </c>
      <c r="M3071">
        <f t="shared" si="114"/>
        <v>9</v>
      </c>
      <c r="N3071">
        <v>21</v>
      </c>
    </row>
    <row r="3072" spans="12:14" x14ac:dyDescent="0.25">
      <c r="L3072" s="5">
        <v>40678</v>
      </c>
      <c r="M3072">
        <f t="shared" si="114"/>
        <v>8</v>
      </c>
      <c r="N3072">
        <v>21</v>
      </c>
    </row>
    <row r="3073" spans="12:14" x14ac:dyDescent="0.25">
      <c r="L3073" s="5">
        <v>40677</v>
      </c>
      <c r="M3073">
        <f t="shared" si="114"/>
        <v>8</v>
      </c>
      <c r="N3073">
        <v>21</v>
      </c>
    </row>
    <row r="3074" spans="12:14" x14ac:dyDescent="0.25">
      <c r="L3074" s="5">
        <v>40676</v>
      </c>
      <c r="M3074">
        <f t="shared" si="114"/>
        <v>8</v>
      </c>
      <c r="N3074">
        <v>21</v>
      </c>
    </row>
    <row r="3075" spans="12:14" x14ac:dyDescent="0.25">
      <c r="L3075" s="5">
        <v>40675</v>
      </c>
      <c r="M3075">
        <f t="shared" si="114"/>
        <v>8</v>
      </c>
      <c r="N3075">
        <v>21</v>
      </c>
    </row>
    <row r="3076" spans="12:14" x14ac:dyDescent="0.25">
      <c r="L3076" s="5">
        <v>40674</v>
      </c>
      <c r="M3076">
        <f t="shared" si="114"/>
        <v>8</v>
      </c>
      <c r="N3076">
        <v>21</v>
      </c>
    </row>
    <row r="3077" spans="12:14" x14ac:dyDescent="0.25">
      <c r="L3077" s="5">
        <v>40673</v>
      </c>
      <c r="M3077">
        <f t="shared" si="114"/>
        <v>8</v>
      </c>
      <c r="N3077">
        <v>21</v>
      </c>
    </row>
    <row r="3078" spans="12:14" x14ac:dyDescent="0.25">
      <c r="L3078" s="5">
        <v>40672</v>
      </c>
      <c r="M3078">
        <f t="shared" si="114"/>
        <v>8</v>
      </c>
      <c r="N3078">
        <v>21</v>
      </c>
    </row>
    <row r="3079" spans="12:14" x14ac:dyDescent="0.25">
      <c r="L3079" s="5">
        <v>40671</v>
      </c>
      <c r="M3079">
        <f t="shared" si="114"/>
        <v>7</v>
      </c>
      <c r="N3079">
        <v>21</v>
      </c>
    </row>
    <row r="3080" spans="12:14" x14ac:dyDescent="0.25">
      <c r="L3080" s="5">
        <v>40670</v>
      </c>
      <c r="M3080">
        <f t="shared" si="114"/>
        <v>7</v>
      </c>
      <c r="N3080">
        <v>21</v>
      </c>
    </row>
    <row r="3081" spans="12:14" x14ac:dyDescent="0.25">
      <c r="L3081" s="5">
        <v>40669</v>
      </c>
      <c r="M3081">
        <f t="shared" si="114"/>
        <v>7</v>
      </c>
      <c r="N3081">
        <v>21</v>
      </c>
    </row>
    <row r="3082" spans="12:14" x14ac:dyDescent="0.25">
      <c r="L3082" s="5">
        <v>40668</v>
      </c>
      <c r="M3082">
        <f t="shared" si="114"/>
        <v>7</v>
      </c>
      <c r="N3082">
        <v>21</v>
      </c>
    </row>
    <row r="3083" spans="12:14" x14ac:dyDescent="0.25">
      <c r="L3083" s="5">
        <v>40667</v>
      </c>
      <c r="M3083">
        <f t="shared" si="114"/>
        <v>7</v>
      </c>
      <c r="N3083">
        <v>21</v>
      </c>
    </row>
    <row r="3084" spans="12:14" x14ac:dyDescent="0.25">
      <c r="L3084" s="5">
        <v>40666</v>
      </c>
      <c r="M3084">
        <f t="shared" si="114"/>
        <v>7</v>
      </c>
      <c r="N3084">
        <v>21</v>
      </c>
    </row>
    <row r="3085" spans="12:14" x14ac:dyDescent="0.25">
      <c r="L3085" s="5">
        <v>40665</v>
      </c>
      <c r="M3085">
        <f t="shared" si="114"/>
        <v>7</v>
      </c>
      <c r="N3085">
        <v>21</v>
      </c>
    </row>
    <row r="3086" spans="12:14" x14ac:dyDescent="0.25">
      <c r="L3086" s="5">
        <v>40664</v>
      </c>
      <c r="M3086">
        <f t="shared" si="114"/>
        <v>6</v>
      </c>
      <c r="N3086">
        <v>21</v>
      </c>
    </row>
    <row r="3087" spans="12:14" x14ac:dyDescent="0.25">
      <c r="L3087" s="5">
        <v>40663</v>
      </c>
      <c r="M3087">
        <f t="shared" ref="M3087:M3118" si="115">M3080-1</f>
        <v>6</v>
      </c>
      <c r="N3087">
        <v>21</v>
      </c>
    </row>
    <row r="3088" spans="12:14" x14ac:dyDescent="0.25">
      <c r="L3088" s="5">
        <v>40662</v>
      </c>
      <c r="M3088">
        <f t="shared" si="115"/>
        <v>6</v>
      </c>
      <c r="N3088">
        <v>21</v>
      </c>
    </row>
    <row r="3089" spans="12:14" x14ac:dyDescent="0.25">
      <c r="L3089" s="5">
        <v>40661</v>
      </c>
      <c r="M3089">
        <f t="shared" si="115"/>
        <v>6</v>
      </c>
      <c r="N3089">
        <v>21</v>
      </c>
    </row>
    <row r="3090" spans="12:14" x14ac:dyDescent="0.25">
      <c r="L3090" s="5">
        <v>40660</v>
      </c>
      <c r="M3090">
        <f t="shared" si="115"/>
        <v>6</v>
      </c>
      <c r="N3090">
        <v>21</v>
      </c>
    </row>
    <row r="3091" spans="12:14" x14ac:dyDescent="0.25">
      <c r="L3091" s="5">
        <v>40659</v>
      </c>
      <c r="M3091">
        <f t="shared" si="115"/>
        <v>6</v>
      </c>
      <c r="N3091">
        <v>21</v>
      </c>
    </row>
    <row r="3092" spans="12:14" x14ac:dyDescent="0.25">
      <c r="L3092" s="5">
        <v>40658</v>
      </c>
      <c r="M3092">
        <f t="shared" si="115"/>
        <v>6</v>
      </c>
      <c r="N3092">
        <v>21</v>
      </c>
    </row>
    <row r="3093" spans="12:14" x14ac:dyDescent="0.25">
      <c r="L3093" s="5">
        <v>40657</v>
      </c>
      <c r="M3093">
        <f t="shared" si="115"/>
        <v>5</v>
      </c>
      <c r="N3093">
        <v>21</v>
      </c>
    </row>
    <row r="3094" spans="12:14" x14ac:dyDescent="0.25">
      <c r="L3094" s="5">
        <v>40656</v>
      </c>
      <c r="M3094">
        <f t="shared" si="115"/>
        <v>5</v>
      </c>
      <c r="N3094">
        <v>21</v>
      </c>
    </row>
    <row r="3095" spans="12:14" x14ac:dyDescent="0.25">
      <c r="L3095" s="5">
        <v>40655</v>
      </c>
      <c r="M3095">
        <f t="shared" si="115"/>
        <v>5</v>
      </c>
      <c r="N3095">
        <v>21</v>
      </c>
    </row>
    <row r="3096" spans="12:14" x14ac:dyDescent="0.25">
      <c r="L3096" s="5">
        <v>40654</v>
      </c>
      <c r="M3096">
        <f t="shared" si="115"/>
        <v>5</v>
      </c>
      <c r="N3096">
        <v>21</v>
      </c>
    </row>
    <row r="3097" spans="12:14" x14ac:dyDescent="0.25">
      <c r="L3097" s="5">
        <v>40653</v>
      </c>
      <c r="M3097">
        <f t="shared" si="115"/>
        <v>5</v>
      </c>
      <c r="N3097">
        <v>21</v>
      </c>
    </row>
    <row r="3098" spans="12:14" x14ac:dyDescent="0.25">
      <c r="L3098" s="5">
        <v>40652</v>
      </c>
      <c r="M3098">
        <f t="shared" si="115"/>
        <v>5</v>
      </c>
      <c r="N3098">
        <v>21</v>
      </c>
    </row>
    <row r="3099" spans="12:14" x14ac:dyDescent="0.25">
      <c r="L3099" s="5">
        <v>40651</v>
      </c>
      <c r="M3099">
        <f t="shared" si="115"/>
        <v>5</v>
      </c>
      <c r="N3099">
        <v>21</v>
      </c>
    </row>
    <row r="3100" spans="12:14" x14ac:dyDescent="0.25">
      <c r="L3100" s="5">
        <v>40650</v>
      </c>
      <c r="M3100">
        <f t="shared" si="115"/>
        <v>4</v>
      </c>
      <c r="N3100">
        <v>21</v>
      </c>
    </row>
    <row r="3101" spans="12:14" x14ac:dyDescent="0.25">
      <c r="L3101" s="5">
        <v>40649</v>
      </c>
      <c r="M3101">
        <f t="shared" si="115"/>
        <v>4</v>
      </c>
      <c r="N3101">
        <v>21</v>
      </c>
    </row>
    <row r="3102" spans="12:14" x14ac:dyDescent="0.25">
      <c r="L3102" s="5">
        <v>40648</v>
      </c>
      <c r="M3102">
        <f t="shared" si="115"/>
        <v>4</v>
      </c>
      <c r="N3102">
        <v>21</v>
      </c>
    </row>
    <row r="3103" spans="12:14" x14ac:dyDescent="0.25">
      <c r="L3103" s="5">
        <v>40647</v>
      </c>
      <c r="M3103">
        <f t="shared" si="115"/>
        <v>4</v>
      </c>
      <c r="N3103">
        <v>21</v>
      </c>
    </row>
    <row r="3104" spans="12:14" x14ac:dyDescent="0.25">
      <c r="L3104" s="5">
        <v>40646</v>
      </c>
      <c r="M3104">
        <f t="shared" si="115"/>
        <v>4</v>
      </c>
      <c r="N3104">
        <v>21</v>
      </c>
    </row>
    <row r="3105" spans="12:14" x14ac:dyDescent="0.25">
      <c r="L3105" s="5">
        <v>40645</v>
      </c>
      <c r="M3105">
        <f t="shared" si="115"/>
        <v>4</v>
      </c>
      <c r="N3105">
        <v>21</v>
      </c>
    </row>
    <row r="3106" spans="12:14" x14ac:dyDescent="0.25">
      <c r="L3106" s="5">
        <v>40644</v>
      </c>
      <c r="M3106">
        <f t="shared" si="115"/>
        <v>4</v>
      </c>
      <c r="N3106">
        <v>21</v>
      </c>
    </row>
    <row r="3107" spans="12:14" x14ac:dyDescent="0.25">
      <c r="L3107" s="5">
        <v>40643</v>
      </c>
      <c r="M3107">
        <f t="shared" si="115"/>
        <v>3</v>
      </c>
      <c r="N3107">
        <v>21</v>
      </c>
    </row>
    <row r="3108" spans="12:14" x14ac:dyDescent="0.25">
      <c r="L3108" s="5">
        <v>40642</v>
      </c>
      <c r="M3108">
        <f t="shared" si="115"/>
        <v>3</v>
      </c>
      <c r="N3108">
        <v>21</v>
      </c>
    </row>
    <row r="3109" spans="12:14" x14ac:dyDescent="0.25">
      <c r="L3109" s="5">
        <v>40641</v>
      </c>
      <c r="M3109">
        <f t="shared" si="115"/>
        <v>3</v>
      </c>
      <c r="N3109">
        <v>21</v>
      </c>
    </row>
    <row r="3110" spans="12:14" x14ac:dyDescent="0.25">
      <c r="L3110" s="5">
        <v>40640</v>
      </c>
      <c r="M3110">
        <f t="shared" si="115"/>
        <v>3</v>
      </c>
      <c r="N3110">
        <v>21</v>
      </c>
    </row>
    <row r="3111" spans="12:14" x14ac:dyDescent="0.25">
      <c r="L3111" s="5">
        <v>40639</v>
      </c>
      <c r="M3111">
        <f t="shared" si="115"/>
        <v>3</v>
      </c>
      <c r="N3111">
        <v>21</v>
      </c>
    </row>
    <row r="3112" spans="12:14" x14ac:dyDescent="0.25">
      <c r="L3112" s="5">
        <v>40638</v>
      </c>
      <c r="M3112">
        <f t="shared" si="115"/>
        <v>3</v>
      </c>
      <c r="N3112">
        <v>21</v>
      </c>
    </row>
    <row r="3113" spans="12:14" x14ac:dyDescent="0.25">
      <c r="L3113" s="5">
        <v>40637</v>
      </c>
      <c r="M3113">
        <f t="shared" si="115"/>
        <v>3</v>
      </c>
      <c r="N3113">
        <v>21</v>
      </c>
    </row>
    <row r="3114" spans="12:14" x14ac:dyDescent="0.25">
      <c r="L3114" s="5">
        <v>40636</v>
      </c>
      <c r="M3114">
        <f t="shared" si="115"/>
        <v>2</v>
      </c>
      <c r="N3114">
        <v>21</v>
      </c>
    </row>
    <row r="3115" spans="12:14" x14ac:dyDescent="0.25">
      <c r="L3115" s="5">
        <v>40635</v>
      </c>
      <c r="M3115">
        <f t="shared" si="115"/>
        <v>2</v>
      </c>
      <c r="N3115">
        <v>21</v>
      </c>
    </row>
    <row r="3116" spans="12:14" x14ac:dyDescent="0.25">
      <c r="L3116" s="5">
        <v>40634</v>
      </c>
      <c r="M3116">
        <f t="shared" si="115"/>
        <v>2</v>
      </c>
      <c r="N3116">
        <v>21</v>
      </c>
    </row>
    <row r="3117" spans="12:14" x14ac:dyDescent="0.25">
      <c r="L3117" s="5">
        <v>40633</v>
      </c>
      <c r="M3117">
        <f t="shared" si="115"/>
        <v>2</v>
      </c>
      <c r="N3117">
        <v>21</v>
      </c>
    </row>
    <row r="3118" spans="12:14" x14ac:dyDescent="0.25">
      <c r="L3118" s="5">
        <v>40632</v>
      </c>
      <c r="M3118">
        <f t="shared" si="115"/>
        <v>2</v>
      </c>
      <c r="N3118">
        <v>21</v>
      </c>
    </row>
    <row r="3119" spans="12:14" x14ac:dyDescent="0.25">
      <c r="L3119" s="5">
        <v>40631</v>
      </c>
      <c r="M3119">
        <f t="shared" ref="M3119:M3127" si="116">M3112-1</f>
        <v>2</v>
      </c>
      <c r="N3119">
        <v>21</v>
      </c>
    </row>
    <row r="3120" spans="12:14" x14ac:dyDescent="0.25">
      <c r="L3120" s="5">
        <v>40630</v>
      </c>
      <c r="M3120">
        <f t="shared" si="116"/>
        <v>2</v>
      </c>
      <c r="N3120">
        <v>21</v>
      </c>
    </row>
    <row r="3121" spans="12:14" x14ac:dyDescent="0.25">
      <c r="L3121" s="5">
        <v>40629</v>
      </c>
      <c r="M3121">
        <f t="shared" si="116"/>
        <v>1</v>
      </c>
      <c r="N3121">
        <v>21</v>
      </c>
    </row>
    <row r="3122" spans="12:14" x14ac:dyDescent="0.25">
      <c r="L3122" s="5">
        <v>40628</v>
      </c>
      <c r="M3122">
        <f t="shared" si="116"/>
        <v>1</v>
      </c>
      <c r="N3122">
        <v>21</v>
      </c>
    </row>
    <row r="3123" spans="12:14" x14ac:dyDescent="0.25">
      <c r="L3123" s="5">
        <v>40627</v>
      </c>
      <c r="M3123">
        <f t="shared" si="116"/>
        <v>1</v>
      </c>
      <c r="N3123">
        <v>21</v>
      </c>
    </row>
    <row r="3124" spans="12:14" x14ac:dyDescent="0.25">
      <c r="L3124" s="5">
        <v>40626</v>
      </c>
      <c r="M3124">
        <f t="shared" si="116"/>
        <v>1</v>
      </c>
      <c r="N3124">
        <v>21</v>
      </c>
    </row>
    <row r="3125" spans="12:14" x14ac:dyDescent="0.25">
      <c r="L3125" s="5">
        <v>40625</v>
      </c>
      <c r="M3125">
        <f t="shared" si="116"/>
        <v>1</v>
      </c>
      <c r="N3125">
        <v>21</v>
      </c>
    </row>
    <row r="3126" spans="12:14" x14ac:dyDescent="0.25">
      <c r="L3126" s="5">
        <v>40624</v>
      </c>
      <c r="M3126">
        <f t="shared" si="116"/>
        <v>1</v>
      </c>
      <c r="N3126">
        <v>21</v>
      </c>
    </row>
    <row r="3127" spans="12:14" x14ac:dyDescent="0.25">
      <c r="L3127" s="5">
        <v>40623</v>
      </c>
      <c r="M3127">
        <f t="shared" si="116"/>
        <v>1</v>
      </c>
      <c r="N3127">
        <v>21</v>
      </c>
    </row>
    <row r="3128" spans="12:14" x14ac:dyDescent="0.25">
      <c r="L3128" s="5">
        <v>40622</v>
      </c>
      <c r="M3128">
        <v>16</v>
      </c>
      <c r="N3128">
        <v>20</v>
      </c>
    </row>
    <row r="3129" spans="12:14" x14ac:dyDescent="0.25">
      <c r="L3129" s="5">
        <v>40621</v>
      </c>
      <c r="M3129">
        <v>16</v>
      </c>
      <c r="N3129">
        <v>20</v>
      </c>
    </row>
    <row r="3130" spans="12:14" x14ac:dyDescent="0.25">
      <c r="L3130" s="5">
        <v>40620</v>
      </c>
      <c r="M3130">
        <v>16</v>
      </c>
      <c r="N3130">
        <v>20</v>
      </c>
    </row>
    <row r="3131" spans="12:14" x14ac:dyDescent="0.25">
      <c r="L3131" s="5">
        <v>40619</v>
      </c>
      <c r="M3131">
        <v>16</v>
      </c>
      <c r="N3131">
        <v>20</v>
      </c>
    </row>
    <row r="3132" spans="12:14" x14ac:dyDescent="0.25">
      <c r="L3132" s="5">
        <v>40618</v>
      </c>
      <c r="M3132">
        <v>16</v>
      </c>
      <c r="N3132">
        <v>20</v>
      </c>
    </row>
    <row r="3133" spans="12:14" x14ac:dyDescent="0.25">
      <c r="L3133" s="5">
        <v>40617</v>
      </c>
      <c r="M3133">
        <v>16</v>
      </c>
      <c r="N3133">
        <v>20</v>
      </c>
    </row>
    <row r="3134" spans="12:14" x14ac:dyDescent="0.25">
      <c r="L3134" s="5">
        <v>40616</v>
      </c>
      <c r="M3134">
        <v>16</v>
      </c>
      <c r="N3134">
        <v>20</v>
      </c>
    </row>
    <row r="3135" spans="12:14" x14ac:dyDescent="0.25">
      <c r="L3135" s="5">
        <v>40615</v>
      </c>
      <c r="M3135">
        <f t="shared" ref="M3135:M3166" si="117">M3128-1</f>
        <v>15</v>
      </c>
      <c r="N3135">
        <v>20</v>
      </c>
    </row>
    <row r="3136" spans="12:14" x14ac:dyDescent="0.25">
      <c r="L3136" s="5">
        <v>40614</v>
      </c>
      <c r="M3136">
        <f t="shared" si="117"/>
        <v>15</v>
      </c>
      <c r="N3136">
        <v>20</v>
      </c>
    </row>
    <row r="3137" spans="12:14" x14ac:dyDescent="0.25">
      <c r="L3137" s="5">
        <v>40613</v>
      </c>
      <c r="M3137">
        <f t="shared" si="117"/>
        <v>15</v>
      </c>
      <c r="N3137">
        <v>20</v>
      </c>
    </row>
    <row r="3138" spans="12:14" x14ac:dyDescent="0.25">
      <c r="L3138" s="5">
        <v>40612</v>
      </c>
      <c r="M3138">
        <f t="shared" si="117"/>
        <v>15</v>
      </c>
      <c r="N3138">
        <v>20</v>
      </c>
    </row>
    <row r="3139" spans="12:14" x14ac:dyDescent="0.25">
      <c r="L3139" s="5">
        <v>40611</v>
      </c>
      <c r="M3139">
        <f t="shared" si="117"/>
        <v>15</v>
      </c>
      <c r="N3139">
        <v>20</v>
      </c>
    </row>
    <row r="3140" spans="12:14" x14ac:dyDescent="0.25">
      <c r="L3140" s="5">
        <v>40610</v>
      </c>
      <c r="M3140">
        <f t="shared" si="117"/>
        <v>15</v>
      </c>
      <c r="N3140">
        <v>20</v>
      </c>
    </row>
    <row r="3141" spans="12:14" x14ac:dyDescent="0.25">
      <c r="L3141" s="5">
        <v>40609</v>
      </c>
      <c r="M3141">
        <f t="shared" si="117"/>
        <v>15</v>
      </c>
      <c r="N3141">
        <v>20</v>
      </c>
    </row>
    <row r="3142" spans="12:14" x14ac:dyDescent="0.25">
      <c r="L3142" s="5">
        <v>40608</v>
      </c>
      <c r="M3142">
        <f t="shared" si="117"/>
        <v>14</v>
      </c>
      <c r="N3142">
        <v>20</v>
      </c>
    </row>
    <row r="3143" spans="12:14" x14ac:dyDescent="0.25">
      <c r="L3143" s="5">
        <v>40607</v>
      </c>
      <c r="M3143">
        <f t="shared" si="117"/>
        <v>14</v>
      </c>
      <c r="N3143">
        <v>20</v>
      </c>
    </row>
    <row r="3144" spans="12:14" x14ac:dyDescent="0.25">
      <c r="L3144" s="5">
        <v>40606</v>
      </c>
      <c r="M3144">
        <f t="shared" si="117"/>
        <v>14</v>
      </c>
      <c r="N3144">
        <v>20</v>
      </c>
    </row>
    <row r="3145" spans="12:14" x14ac:dyDescent="0.25">
      <c r="L3145" s="5">
        <v>40605</v>
      </c>
      <c r="M3145">
        <f t="shared" si="117"/>
        <v>14</v>
      </c>
      <c r="N3145">
        <v>20</v>
      </c>
    </row>
    <row r="3146" spans="12:14" x14ac:dyDescent="0.25">
      <c r="L3146" s="5">
        <v>40604</v>
      </c>
      <c r="M3146">
        <f t="shared" si="117"/>
        <v>14</v>
      </c>
      <c r="N3146">
        <v>20</v>
      </c>
    </row>
    <row r="3147" spans="12:14" x14ac:dyDescent="0.25">
      <c r="L3147" s="5">
        <v>40603</v>
      </c>
      <c r="M3147">
        <f t="shared" si="117"/>
        <v>14</v>
      </c>
      <c r="N3147">
        <v>20</v>
      </c>
    </row>
    <row r="3148" spans="12:14" x14ac:dyDescent="0.25">
      <c r="L3148" s="5">
        <v>40602</v>
      </c>
      <c r="M3148">
        <f t="shared" si="117"/>
        <v>14</v>
      </c>
      <c r="N3148">
        <v>20</v>
      </c>
    </row>
    <row r="3149" spans="12:14" x14ac:dyDescent="0.25">
      <c r="L3149" s="5">
        <v>40601</v>
      </c>
      <c r="M3149">
        <f t="shared" si="117"/>
        <v>13</v>
      </c>
      <c r="N3149">
        <v>20</v>
      </c>
    </row>
    <row r="3150" spans="12:14" x14ac:dyDescent="0.25">
      <c r="L3150" s="5">
        <v>40600</v>
      </c>
      <c r="M3150">
        <f t="shared" si="117"/>
        <v>13</v>
      </c>
      <c r="N3150">
        <v>20</v>
      </c>
    </row>
    <row r="3151" spans="12:14" x14ac:dyDescent="0.25">
      <c r="L3151" s="5">
        <v>40599</v>
      </c>
      <c r="M3151">
        <f t="shared" si="117"/>
        <v>13</v>
      </c>
      <c r="N3151">
        <v>20</v>
      </c>
    </row>
    <row r="3152" spans="12:14" x14ac:dyDescent="0.25">
      <c r="L3152" s="5">
        <v>40598</v>
      </c>
      <c r="M3152">
        <f t="shared" si="117"/>
        <v>13</v>
      </c>
      <c r="N3152">
        <v>20</v>
      </c>
    </row>
    <row r="3153" spans="12:14" x14ac:dyDescent="0.25">
      <c r="L3153" s="5">
        <v>40597</v>
      </c>
      <c r="M3153">
        <f t="shared" si="117"/>
        <v>13</v>
      </c>
      <c r="N3153">
        <v>20</v>
      </c>
    </row>
    <row r="3154" spans="12:14" x14ac:dyDescent="0.25">
      <c r="L3154" s="5">
        <v>40596</v>
      </c>
      <c r="M3154">
        <f t="shared" si="117"/>
        <v>13</v>
      </c>
      <c r="N3154">
        <v>20</v>
      </c>
    </row>
    <row r="3155" spans="12:14" x14ac:dyDescent="0.25">
      <c r="L3155" s="5">
        <v>40595</v>
      </c>
      <c r="M3155">
        <f t="shared" si="117"/>
        <v>13</v>
      </c>
      <c r="N3155">
        <v>20</v>
      </c>
    </row>
    <row r="3156" spans="12:14" x14ac:dyDescent="0.25">
      <c r="L3156" s="5">
        <v>40594</v>
      </c>
      <c r="M3156">
        <f t="shared" si="117"/>
        <v>12</v>
      </c>
      <c r="N3156">
        <v>20</v>
      </c>
    </row>
    <row r="3157" spans="12:14" x14ac:dyDescent="0.25">
      <c r="L3157" s="5">
        <v>40593</v>
      </c>
      <c r="M3157">
        <f t="shared" si="117"/>
        <v>12</v>
      </c>
      <c r="N3157">
        <v>20</v>
      </c>
    </row>
    <row r="3158" spans="12:14" x14ac:dyDescent="0.25">
      <c r="L3158" s="5">
        <v>40592</v>
      </c>
      <c r="M3158">
        <f t="shared" si="117"/>
        <v>12</v>
      </c>
      <c r="N3158">
        <v>20</v>
      </c>
    </row>
    <row r="3159" spans="12:14" x14ac:dyDescent="0.25">
      <c r="L3159" s="5">
        <v>40591</v>
      </c>
      <c r="M3159">
        <f t="shared" si="117"/>
        <v>12</v>
      </c>
      <c r="N3159">
        <v>20</v>
      </c>
    </row>
    <row r="3160" spans="12:14" x14ac:dyDescent="0.25">
      <c r="L3160" s="5">
        <v>40590</v>
      </c>
      <c r="M3160">
        <f t="shared" si="117"/>
        <v>12</v>
      </c>
      <c r="N3160">
        <v>20</v>
      </c>
    </row>
    <row r="3161" spans="12:14" x14ac:dyDescent="0.25">
      <c r="L3161" s="5">
        <v>40589</v>
      </c>
      <c r="M3161">
        <f t="shared" si="117"/>
        <v>12</v>
      </c>
      <c r="N3161">
        <v>20</v>
      </c>
    </row>
    <row r="3162" spans="12:14" x14ac:dyDescent="0.25">
      <c r="L3162" s="5">
        <v>40588</v>
      </c>
      <c r="M3162">
        <f t="shared" si="117"/>
        <v>12</v>
      </c>
      <c r="N3162">
        <v>20</v>
      </c>
    </row>
    <row r="3163" spans="12:14" x14ac:dyDescent="0.25">
      <c r="L3163" s="5">
        <v>40587</v>
      </c>
      <c r="M3163">
        <f t="shared" si="117"/>
        <v>11</v>
      </c>
      <c r="N3163">
        <v>20</v>
      </c>
    </row>
    <row r="3164" spans="12:14" x14ac:dyDescent="0.25">
      <c r="L3164" s="5">
        <v>40586</v>
      </c>
      <c r="M3164">
        <f t="shared" si="117"/>
        <v>11</v>
      </c>
      <c r="N3164">
        <v>20</v>
      </c>
    </row>
    <row r="3165" spans="12:14" x14ac:dyDescent="0.25">
      <c r="L3165" s="5">
        <v>40585</v>
      </c>
      <c r="M3165">
        <f t="shared" si="117"/>
        <v>11</v>
      </c>
      <c r="N3165">
        <v>20</v>
      </c>
    </row>
    <row r="3166" spans="12:14" x14ac:dyDescent="0.25">
      <c r="L3166" s="5">
        <v>40584</v>
      </c>
      <c r="M3166">
        <f t="shared" si="117"/>
        <v>11</v>
      </c>
      <c r="N3166">
        <v>20</v>
      </c>
    </row>
    <row r="3167" spans="12:14" x14ac:dyDescent="0.25">
      <c r="L3167" s="5">
        <v>40583</v>
      </c>
      <c r="M3167">
        <f t="shared" ref="M3167:M3198" si="118">M3160-1</f>
        <v>11</v>
      </c>
      <c r="N3167">
        <v>20</v>
      </c>
    </row>
    <row r="3168" spans="12:14" x14ac:dyDescent="0.25">
      <c r="L3168" s="5">
        <v>40582</v>
      </c>
      <c r="M3168">
        <f t="shared" si="118"/>
        <v>11</v>
      </c>
      <c r="N3168">
        <v>20</v>
      </c>
    </row>
    <row r="3169" spans="12:14" x14ac:dyDescent="0.25">
      <c r="L3169" s="5">
        <v>40581</v>
      </c>
      <c r="M3169">
        <f t="shared" si="118"/>
        <v>11</v>
      </c>
      <c r="N3169">
        <v>20</v>
      </c>
    </row>
    <row r="3170" spans="12:14" x14ac:dyDescent="0.25">
      <c r="L3170" s="5">
        <v>40580</v>
      </c>
      <c r="M3170">
        <f t="shared" si="118"/>
        <v>10</v>
      </c>
      <c r="N3170">
        <v>20</v>
      </c>
    </row>
    <row r="3171" spans="12:14" x14ac:dyDescent="0.25">
      <c r="L3171" s="5">
        <v>40579</v>
      </c>
      <c r="M3171">
        <f t="shared" si="118"/>
        <v>10</v>
      </c>
      <c r="N3171">
        <v>20</v>
      </c>
    </row>
    <row r="3172" spans="12:14" x14ac:dyDescent="0.25">
      <c r="L3172" s="5">
        <v>40578</v>
      </c>
      <c r="M3172">
        <f t="shared" si="118"/>
        <v>10</v>
      </c>
      <c r="N3172">
        <v>20</v>
      </c>
    </row>
    <row r="3173" spans="12:14" x14ac:dyDescent="0.25">
      <c r="L3173" s="5">
        <v>40577</v>
      </c>
      <c r="M3173">
        <f t="shared" si="118"/>
        <v>10</v>
      </c>
      <c r="N3173">
        <v>20</v>
      </c>
    </row>
    <row r="3174" spans="12:14" x14ac:dyDescent="0.25">
      <c r="L3174" s="5">
        <v>40576</v>
      </c>
      <c r="M3174">
        <f t="shared" si="118"/>
        <v>10</v>
      </c>
      <c r="N3174">
        <v>20</v>
      </c>
    </row>
    <row r="3175" spans="12:14" x14ac:dyDescent="0.25">
      <c r="L3175" s="5">
        <v>40575</v>
      </c>
      <c r="M3175">
        <f t="shared" si="118"/>
        <v>10</v>
      </c>
      <c r="N3175">
        <v>20</v>
      </c>
    </row>
    <row r="3176" spans="12:14" x14ac:dyDescent="0.25">
      <c r="L3176" s="5">
        <v>40574</v>
      </c>
      <c r="M3176">
        <f t="shared" si="118"/>
        <v>10</v>
      </c>
      <c r="N3176">
        <v>20</v>
      </c>
    </row>
    <row r="3177" spans="12:14" x14ac:dyDescent="0.25">
      <c r="L3177" s="5">
        <v>40573</v>
      </c>
      <c r="M3177">
        <f t="shared" si="118"/>
        <v>9</v>
      </c>
      <c r="N3177">
        <v>20</v>
      </c>
    </row>
    <row r="3178" spans="12:14" x14ac:dyDescent="0.25">
      <c r="L3178" s="5">
        <v>40572</v>
      </c>
      <c r="M3178">
        <f t="shared" si="118"/>
        <v>9</v>
      </c>
      <c r="N3178">
        <v>20</v>
      </c>
    </row>
    <row r="3179" spans="12:14" x14ac:dyDescent="0.25">
      <c r="L3179" s="5">
        <v>40571</v>
      </c>
      <c r="M3179">
        <f t="shared" si="118"/>
        <v>9</v>
      </c>
      <c r="N3179">
        <v>20</v>
      </c>
    </row>
    <row r="3180" spans="12:14" x14ac:dyDescent="0.25">
      <c r="L3180" s="5">
        <v>40570</v>
      </c>
      <c r="M3180">
        <f t="shared" si="118"/>
        <v>9</v>
      </c>
      <c r="N3180">
        <v>20</v>
      </c>
    </row>
    <row r="3181" spans="12:14" x14ac:dyDescent="0.25">
      <c r="L3181" s="5">
        <v>40569</v>
      </c>
      <c r="M3181">
        <f t="shared" si="118"/>
        <v>9</v>
      </c>
      <c r="N3181">
        <v>20</v>
      </c>
    </row>
    <row r="3182" spans="12:14" x14ac:dyDescent="0.25">
      <c r="L3182" s="5">
        <v>40568</v>
      </c>
      <c r="M3182">
        <f t="shared" si="118"/>
        <v>9</v>
      </c>
      <c r="N3182">
        <v>20</v>
      </c>
    </row>
    <row r="3183" spans="12:14" x14ac:dyDescent="0.25">
      <c r="L3183" s="5">
        <v>40567</v>
      </c>
      <c r="M3183">
        <f t="shared" si="118"/>
        <v>9</v>
      </c>
      <c r="N3183">
        <v>20</v>
      </c>
    </row>
    <row r="3184" spans="12:14" x14ac:dyDescent="0.25">
      <c r="L3184" s="5">
        <v>40566</v>
      </c>
      <c r="M3184">
        <f t="shared" si="118"/>
        <v>8</v>
      </c>
      <c r="N3184">
        <v>20</v>
      </c>
    </row>
    <row r="3185" spans="12:14" x14ac:dyDescent="0.25">
      <c r="L3185" s="5">
        <v>40565</v>
      </c>
      <c r="M3185">
        <f t="shared" si="118"/>
        <v>8</v>
      </c>
      <c r="N3185">
        <v>20</v>
      </c>
    </row>
    <row r="3186" spans="12:14" x14ac:dyDescent="0.25">
      <c r="L3186" s="5">
        <v>40564</v>
      </c>
      <c r="M3186">
        <f t="shared" si="118"/>
        <v>8</v>
      </c>
      <c r="N3186">
        <v>20</v>
      </c>
    </row>
    <row r="3187" spans="12:14" x14ac:dyDescent="0.25">
      <c r="L3187" s="5">
        <v>40563</v>
      </c>
      <c r="M3187">
        <f t="shared" si="118"/>
        <v>8</v>
      </c>
      <c r="N3187">
        <v>20</v>
      </c>
    </row>
    <row r="3188" spans="12:14" x14ac:dyDescent="0.25">
      <c r="L3188" s="5">
        <v>40562</v>
      </c>
      <c r="M3188">
        <f t="shared" si="118"/>
        <v>8</v>
      </c>
      <c r="N3188">
        <v>20</v>
      </c>
    </row>
    <row r="3189" spans="12:14" x14ac:dyDescent="0.25">
      <c r="L3189" s="5">
        <v>40561</v>
      </c>
      <c r="M3189">
        <f t="shared" si="118"/>
        <v>8</v>
      </c>
      <c r="N3189">
        <v>20</v>
      </c>
    </row>
    <row r="3190" spans="12:14" x14ac:dyDescent="0.25">
      <c r="L3190" s="5">
        <v>40560</v>
      </c>
      <c r="M3190">
        <f t="shared" si="118"/>
        <v>8</v>
      </c>
      <c r="N3190">
        <v>20</v>
      </c>
    </row>
    <row r="3191" spans="12:14" x14ac:dyDescent="0.25">
      <c r="L3191" s="5">
        <v>40559</v>
      </c>
      <c r="M3191">
        <f t="shared" si="118"/>
        <v>7</v>
      </c>
      <c r="N3191">
        <v>20</v>
      </c>
    </row>
    <row r="3192" spans="12:14" x14ac:dyDescent="0.25">
      <c r="L3192" s="5">
        <v>40558</v>
      </c>
      <c r="M3192">
        <f t="shared" si="118"/>
        <v>7</v>
      </c>
      <c r="N3192">
        <v>20</v>
      </c>
    </row>
    <row r="3193" spans="12:14" x14ac:dyDescent="0.25">
      <c r="L3193" s="5">
        <v>40557</v>
      </c>
      <c r="M3193">
        <f t="shared" si="118"/>
        <v>7</v>
      </c>
      <c r="N3193">
        <v>20</v>
      </c>
    </row>
    <row r="3194" spans="12:14" x14ac:dyDescent="0.25">
      <c r="L3194" s="5">
        <v>40556</v>
      </c>
      <c r="M3194">
        <f t="shared" si="118"/>
        <v>7</v>
      </c>
      <c r="N3194">
        <v>20</v>
      </c>
    </row>
    <row r="3195" spans="12:14" x14ac:dyDescent="0.25">
      <c r="L3195" s="5">
        <v>40555</v>
      </c>
      <c r="M3195">
        <f t="shared" si="118"/>
        <v>7</v>
      </c>
      <c r="N3195">
        <v>20</v>
      </c>
    </row>
    <row r="3196" spans="12:14" x14ac:dyDescent="0.25">
      <c r="L3196" s="5">
        <v>40554</v>
      </c>
      <c r="M3196">
        <f t="shared" si="118"/>
        <v>7</v>
      </c>
      <c r="N3196">
        <v>20</v>
      </c>
    </row>
    <row r="3197" spans="12:14" x14ac:dyDescent="0.25">
      <c r="L3197" s="5">
        <v>40553</v>
      </c>
      <c r="M3197">
        <f t="shared" si="118"/>
        <v>7</v>
      </c>
      <c r="N3197">
        <v>20</v>
      </c>
    </row>
    <row r="3198" spans="12:14" x14ac:dyDescent="0.25">
      <c r="L3198" s="5">
        <v>40552</v>
      </c>
      <c r="M3198">
        <f t="shared" si="118"/>
        <v>6</v>
      </c>
      <c r="N3198">
        <v>20</v>
      </c>
    </row>
    <row r="3199" spans="12:14" x14ac:dyDescent="0.25">
      <c r="L3199" s="5">
        <v>40551</v>
      </c>
      <c r="M3199">
        <f t="shared" ref="M3199:M3230" si="119">M3192-1</f>
        <v>6</v>
      </c>
      <c r="N3199">
        <v>20</v>
      </c>
    </row>
    <row r="3200" spans="12:14" x14ac:dyDescent="0.25">
      <c r="L3200" s="5">
        <v>40550</v>
      </c>
      <c r="M3200">
        <f t="shared" si="119"/>
        <v>6</v>
      </c>
      <c r="N3200">
        <v>20</v>
      </c>
    </row>
    <row r="3201" spans="12:14" x14ac:dyDescent="0.25">
      <c r="L3201" s="5">
        <v>40549</v>
      </c>
      <c r="M3201">
        <f t="shared" si="119"/>
        <v>6</v>
      </c>
      <c r="N3201">
        <v>20</v>
      </c>
    </row>
    <row r="3202" spans="12:14" x14ac:dyDescent="0.25">
      <c r="L3202" s="5">
        <v>40548</v>
      </c>
      <c r="M3202">
        <f t="shared" si="119"/>
        <v>6</v>
      </c>
      <c r="N3202">
        <v>20</v>
      </c>
    </row>
    <row r="3203" spans="12:14" x14ac:dyDescent="0.25">
      <c r="L3203" s="5">
        <v>40547</v>
      </c>
      <c r="M3203">
        <f t="shared" si="119"/>
        <v>6</v>
      </c>
      <c r="N3203">
        <v>20</v>
      </c>
    </row>
    <row r="3204" spans="12:14" x14ac:dyDescent="0.25">
      <c r="L3204" s="5">
        <v>40546</v>
      </c>
      <c r="M3204">
        <f t="shared" si="119"/>
        <v>6</v>
      </c>
      <c r="N3204">
        <v>20</v>
      </c>
    </row>
    <row r="3205" spans="12:14" x14ac:dyDescent="0.25">
      <c r="L3205" s="5">
        <v>40545</v>
      </c>
      <c r="M3205">
        <f t="shared" si="119"/>
        <v>5</v>
      </c>
      <c r="N3205">
        <v>20</v>
      </c>
    </row>
    <row r="3206" spans="12:14" x14ac:dyDescent="0.25">
      <c r="L3206" s="5">
        <v>40544</v>
      </c>
      <c r="M3206">
        <f t="shared" si="119"/>
        <v>5</v>
      </c>
      <c r="N3206">
        <v>20</v>
      </c>
    </row>
    <row r="3207" spans="12:14" x14ac:dyDescent="0.25">
      <c r="L3207" s="5">
        <v>40543</v>
      </c>
      <c r="M3207">
        <f t="shared" si="119"/>
        <v>5</v>
      </c>
      <c r="N3207">
        <v>20</v>
      </c>
    </row>
    <row r="3208" spans="12:14" x14ac:dyDescent="0.25">
      <c r="L3208" s="5">
        <v>40542</v>
      </c>
      <c r="M3208">
        <f t="shared" si="119"/>
        <v>5</v>
      </c>
      <c r="N3208">
        <v>20</v>
      </c>
    </row>
    <row r="3209" spans="12:14" x14ac:dyDescent="0.25">
      <c r="L3209" s="5">
        <v>40541</v>
      </c>
      <c r="M3209">
        <f t="shared" si="119"/>
        <v>5</v>
      </c>
      <c r="N3209">
        <v>20</v>
      </c>
    </row>
    <row r="3210" spans="12:14" x14ac:dyDescent="0.25">
      <c r="L3210" s="5">
        <v>40540</v>
      </c>
      <c r="M3210">
        <f t="shared" si="119"/>
        <v>5</v>
      </c>
      <c r="N3210">
        <v>20</v>
      </c>
    </row>
    <row r="3211" spans="12:14" x14ac:dyDescent="0.25">
      <c r="L3211" s="5">
        <v>40539</v>
      </c>
      <c r="M3211">
        <f t="shared" si="119"/>
        <v>5</v>
      </c>
      <c r="N3211">
        <v>20</v>
      </c>
    </row>
    <row r="3212" spans="12:14" x14ac:dyDescent="0.25">
      <c r="L3212" s="5">
        <v>40538</v>
      </c>
      <c r="M3212">
        <f t="shared" si="119"/>
        <v>4</v>
      </c>
      <c r="N3212">
        <v>20</v>
      </c>
    </row>
    <row r="3213" spans="12:14" x14ac:dyDescent="0.25">
      <c r="L3213" s="5">
        <v>40537</v>
      </c>
      <c r="M3213">
        <f t="shared" si="119"/>
        <v>4</v>
      </c>
      <c r="N3213">
        <v>20</v>
      </c>
    </row>
    <row r="3214" spans="12:14" x14ac:dyDescent="0.25">
      <c r="L3214" s="5">
        <v>40536</v>
      </c>
      <c r="M3214">
        <f t="shared" si="119"/>
        <v>4</v>
      </c>
      <c r="N3214">
        <v>20</v>
      </c>
    </row>
    <row r="3215" spans="12:14" x14ac:dyDescent="0.25">
      <c r="L3215" s="5">
        <v>40535</v>
      </c>
      <c r="M3215">
        <f t="shared" si="119"/>
        <v>4</v>
      </c>
      <c r="N3215">
        <v>20</v>
      </c>
    </row>
    <row r="3216" spans="12:14" x14ac:dyDescent="0.25">
      <c r="L3216" s="5">
        <v>40534</v>
      </c>
      <c r="M3216">
        <f t="shared" si="119"/>
        <v>4</v>
      </c>
      <c r="N3216">
        <v>20</v>
      </c>
    </row>
    <row r="3217" spans="12:14" x14ac:dyDescent="0.25">
      <c r="L3217" s="5">
        <v>40533</v>
      </c>
      <c r="M3217">
        <f t="shared" si="119"/>
        <v>4</v>
      </c>
      <c r="N3217">
        <v>20</v>
      </c>
    </row>
    <row r="3218" spans="12:14" x14ac:dyDescent="0.25">
      <c r="L3218" s="5">
        <v>40532</v>
      </c>
      <c r="M3218">
        <f t="shared" si="119"/>
        <v>4</v>
      </c>
      <c r="N3218">
        <v>20</v>
      </c>
    </row>
    <row r="3219" spans="12:14" x14ac:dyDescent="0.25">
      <c r="L3219" s="5">
        <v>40531</v>
      </c>
      <c r="M3219">
        <f t="shared" si="119"/>
        <v>3</v>
      </c>
      <c r="N3219">
        <v>20</v>
      </c>
    </row>
    <row r="3220" spans="12:14" x14ac:dyDescent="0.25">
      <c r="L3220" s="5">
        <v>40530</v>
      </c>
      <c r="M3220">
        <f t="shared" si="119"/>
        <v>3</v>
      </c>
      <c r="N3220">
        <v>20</v>
      </c>
    </row>
    <row r="3221" spans="12:14" x14ac:dyDescent="0.25">
      <c r="L3221" s="5">
        <v>40529</v>
      </c>
      <c r="M3221">
        <f t="shared" si="119"/>
        <v>3</v>
      </c>
      <c r="N3221">
        <v>20</v>
      </c>
    </row>
    <row r="3222" spans="12:14" x14ac:dyDescent="0.25">
      <c r="L3222" s="5">
        <v>40528</v>
      </c>
      <c r="M3222">
        <f t="shared" si="119"/>
        <v>3</v>
      </c>
      <c r="N3222">
        <v>20</v>
      </c>
    </row>
    <row r="3223" spans="12:14" x14ac:dyDescent="0.25">
      <c r="L3223" s="5">
        <v>40527</v>
      </c>
      <c r="M3223">
        <f t="shared" si="119"/>
        <v>3</v>
      </c>
      <c r="N3223">
        <v>20</v>
      </c>
    </row>
    <row r="3224" spans="12:14" x14ac:dyDescent="0.25">
      <c r="L3224" s="5">
        <v>40526</v>
      </c>
      <c r="M3224">
        <f t="shared" si="119"/>
        <v>3</v>
      </c>
      <c r="N3224">
        <v>20</v>
      </c>
    </row>
    <row r="3225" spans="12:14" x14ac:dyDescent="0.25">
      <c r="L3225" s="5">
        <v>40525</v>
      </c>
      <c r="M3225">
        <f t="shared" si="119"/>
        <v>3</v>
      </c>
      <c r="N3225">
        <v>20</v>
      </c>
    </row>
    <row r="3226" spans="12:14" x14ac:dyDescent="0.25">
      <c r="L3226" s="5">
        <v>40524</v>
      </c>
      <c r="M3226">
        <f t="shared" si="119"/>
        <v>2</v>
      </c>
      <c r="N3226">
        <v>20</v>
      </c>
    </row>
    <row r="3227" spans="12:14" x14ac:dyDescent="0.25">
      <c r="L3227" s="5">
        <v>40523</v>
      </c>
      <c r="M3227">
        <f t="shared" si="119"/>
        <v>2</v>
      </c>
      <c r="N3227">
        <v>20</v>
      </c>
    </row>
    <row r="3228" spans="12:14" x14ac:dyDescent="0.25">
      <c r="L3228" s="5">
        <v>40522</v>
      </c>
      <c r="M3228">
        <f t="shared" si="119"/>
        <v>2</v>
      </c>
      <c r="N3228">
        <v>20</v>
      </c>
    </row>
    <row r="3229" spans="12:14" x14ac:dyDescent="0.25">
      <c r="L3229" s="5">
        <v>40521</v>
      </c>
      <c r="M3229">
        <f t="shared" si="119"/>
        <v>2</v>
      </c>
      <c r="N3229">
        <v>20</v>
      </c>
    </row>
    <row r="3230" spans="12:14" x14ac:dyDescent="0.25">
      <c r="L3230" s="5">
        <v>40520</v>
      </c>
      <c r="M3230">
        <f t="shared" si="119"/>
        <v>2</v>
      </c>
      <c r="N3230">
        <v>20</v>
      </c>
    </row>
    <row r="3231" spans="12:14" x14ac:dyDescent="0.25">
      <c r="L3231" s="5">
        <v>40519</v>
      </c>
      <c r="M3231">
        <f t="shared" ref="M3231:M3239" si="120">M3224-1</f>
        <v>2</v>
      </c>
      <c r="N3231">
        <v>20</v>
      </c>
    </row>
    <row r="3232" spans="12:14" x14ac:dyDescent="0.25">
      <c r="L3232" s="5">
        <v>40518</v>
      </c>
      <c r="M3232">
        <f t="shared" si="120"/>
        <v>2</v>
      </c>
      <c r="N3232">
        <v>20</v>
      </c>
    </row>
    <row r="3233" spans="12:14" x14ac:dyDescent="0.25">
      <c r="L3233" s="5">
        <v>40517</v>
      </c>
      <c r="M3233">
        <f t="shared" si="120"/>
        <v>1</v>
      </c>
      <c r="N3233">
        <v>20</v>
      </c>
    </row>
    <row r="3234" spans="12:14" x14ac:dyDescent="0.25">
      <c r="L3234" s="5">
        <v>40516</v>
      </c>
      <c r="M3234">
        <f t="shared" si="120"/>
        <v>1</v>
      </c>
      <c r="N3234">
        <v>20</v>
      </c>
    </row>
    <row r="3235" spans="12:14" x14ac:dyDescent="0.25">
      <c r="L3235" s="5">
        <v>40515</v>
      </c>
      <c r="M3235">
        <f t="shared" si="120"/>
        <v>1</v>
      </c>
      <c r="N3235">
        <v>20</v>
      </c>
    </row>
    <row r="3236" spans="12:14" x14ac:dyDescent="0.25">
      <c r="L3236" s="5">
        <v>40514</v>
      </c>
      <c r="M3236">
        <f t="shared" si="120"/>
        <v>1</v>
      </c>
      <c r="N3236">
        <v>20</v>
      </c>
    </row>
    <row r="3237" spans="12:14" x14ac:dyDescent="0.25">
      <c r="L3237" s="5">
        <v>40513</v>
      </c>
      <c r="M3237">
        <f t="shared" si="120"/>
        <v>1</v>
      </c>
      <c r="N3237">
        <v>20</v>
      </c>
    </row>
    <row r="3238" spans="12:14" x14ac:dyDescent="0.25">
      <c r="L3238" s="5">
        <v>40512</v>
      </c>
      <c r="M3238">
        <f t="shared" si="120"/>
        <v>1</v>
      </c>
      <c r="N3238">
        <v>20</v>
      </c>
    </row>
    <row r="3239" spans="12:14" x14ac:dyDescent="0.25">
      <c r="L3239" s="5">
        <v>40511</v>
      </c>
      <c r="M3239">
        <f t="shared" si="120"/>
        <v>1</v>
      </c>
      <c r="N3239">
        <v>20</v>
      </c>
    </row>
    <row r="3240" spans="12:14" x14ac:dyDescent="0.25">
      <c r="L3240" s="5">
        <v>40510</v>
      </c>
      <c r="M3240">
        <v>16</v>
      </c>
      <c r="N3240">
        <v>19</v>
      </c>
    </row>
    <row r="3241" spans="12:14" x14ac:dyDescent="0.25">
      <c r="L3241" s="5">
        <v>40509</v>
      </c>
      <c r="M3241">
        <v>16</v>
      </c>
      <c r="N3241">
        <v>19</v>
      </c>
    </row>
    <row r="3242" spans="12:14" x14ac:dyDescent="0.25">
      <c r="L3242" s="5">
        <v>40508</v>
      </c>
      <c r="M3242">
        <v>16</v>
      </c>
      <c r="N3242">
        <v>19</v>
      </c>
    </row>
    <row r="3243" spans="12:14" x14ac:dyDescent="0.25">
      <c r="L3243" s="5">
        <v>40507</v>
      </c>
      <c r="M3243">
        <v>16</v>
      </c>
      <c r="N3243">
        <v>19</v>
      </c>
    </row>
    <row r="3244" spans="12:14" x14ac:dyDescent="0.25">
      <c r="L3244" s="5">
        <v>40506</v>
      </c>
      <c r="M3244">
        <v>16</v>
      </c>
      <c r="N3244">
        <v>19</v>
      </c>
    </row>
    <row r="3245" spans="12:14" x14ac:dyDescent="0.25">
      <c r="L3245" s="5">
        <v>40505</v>
      </c>
      <c r="M3245">
        <v>16</v>
      </c>
      <c r="N3245">
        <v>19</v>
      </c>
    </row>
    <row r="3246" spans="12:14" x14ac:dyDescent="0.25">
      <c r="L3246" s="5">
        <v>40504</v>
      </c>
      <c r="M3246">
        <v>16</v>
      </c>
      <c r="N3246">
        <v>19</v>
      </c>
    </row>
    <row r="3247" spans="12:14" x14ac:dyDescent="0.25">
      <c r="L3247" s="5">
        <v>40503</v>
      </c>
      <c r="M3247">
        <f t="shared" ref="M3247:M3278" si="121">M3240-1</f>
        <v>15</v>
      </c>
      <c r="N3247">
        <v>19</v>
      </c>
    </row>
    <row r="3248" spans="12:14" x14ac:dyDescent="0.25">
      <c r="L3248" s="5">
        <v>40502</v>
      </c>
      <c r="M3248">
        <f t="shared" si="121"/>
        <v>15</v>
      </c>
      <c r="N3248">
        <v>19</v>
      </c>
    </row>
    <row r="3249" spans="12:14" x14ac:dyDescent="0.25">
      <c r="L3249" s="5">
        <v>40501</v>
      </c>
      <c r="M3249">
        <f t="shared" si="121"/>
        <v>15</v>
      </c>
      <c r="N3249">
        <v>19</v>
      </c>
    </row>
    <row r="3250" spans="12:14" x14ac:dyDescent="0.25">
      <c r="L3250" s="5">
        <v>40500</v>
      </c>
      <c r="M3250">
        <f t="shared" si="121"/>
        <v>15</v>
      </c>
      <c r="N3250">
        <v>19</v>
      </c>
    </row>
    <row r="3251" spans="12:14" x14ac:dyDescent="0.25">
      <c r="L3251" s="5">
        <v>40499</v>
      </c>
      <c r="M3251">
        <f t="shared" si="121"/>
        <v>15</v>
      </c>
      <c r="N3251">
        <v>19</v>
      </c>
    </row>
    <row r="3252" spans="12:14" x14ac:dyDescent="0.25">
      <c r="L3252" s="5">
        <v>40498</v>
      </c>
      <c r="M3252">
        <f t="shared" si="121"/>
        <v>15</v>
      </c>
      <c r="N3252">
        <v>19</v>
      </c>
    </row>
    <row r="3253" spans="12:14" x14ac:dyDescent="0.25">
      <c r="L3253" s="5">
        <v>40497</v>
      </c>
      <c r="M3253">
        <f t="shared" si="121"/>
        <v>15</v>
      </c>
      <c r="N3253">
        <v>19</v>
      </c>
    </row>
    <row r="3254" spans="12:14" x14ac:dyDescent="0.25">
      <c r="L3254" s="5">
        <v>40496</v>
      </c>
      <c r="M3254">
        <f t="shared" si="121"/>
        <v>14</v>
      </c>
      <c r="N3254">
        <v>19</v>
      </c>
    </row>
    <row r="3255" spans="12:14" x14ac:dyDescent="0.25">
      <c r="L3255" s="5">
        <v>40495</v>
      </c>
      <c r="M3255">
        <f t="shared" si="121"/>
        <v>14</v>
      </c>
      <c r="N3255">
        <v>19</v>
      </c>
    </row>
    <row r="3256" spans="12:14" x14ac:dyDescent="0.25">
      <c r="L3256" s="5">
        <v>40494</v>
      </c>
      <c r="M3256">
        <f t="shared" si="121"/>
        <v>14</v>
      </c>
      <c r="N3256">
        <v>19</v>
      </c>
    </row>
    <row r="3257" spans="12:14" x14ac:dyDescent="0.25">
      <c r="L3257" s="5">
        <v>40493</v>
      </c>
      <c r="M3257">
        <f t="shared" si="121"/>
        <v>14</v>
      </c>
      <c r="N3257">
        <v>19</v>
      </c>
    </row>
    <row r="3258" spans="12:14" x14ac:dyDescent="0.25">
      <c r="L3258" s="5">
        <v>40492</v>
      </c>
      <c r="M3258">
        <f t="shared" si="121"/>
        <v>14</v>
      </c>
      <c r="N3258">
        <v>19</v>
      </c>
    </row>
    <row r="3259" spans="12:14" x14ac:dyDescent="0.25">
      <c r="L3259" s="5">
        <v>40491</v>
      </c>
      <c r="M3259">
        <f t="shared" si="121"/>
        <v>14</v>
      </c>
      <c r="N3259">
        <v>19</v>
      </c>
    </row>
    <row r="3260" spans="12:14" x14ac:dyDescent="0.25">
      <c r="L3260" s="5">
        <v>40490</v>
      </c>
      <c r="M3260">
        <f t="shared" si="121"/>
        <v>14</v>
      </c>
      <c r="N3260">
        <v>19</v>
      </c>
    </row>
    <row r="3261" spans="12:14" x14ac:dyDescent="0.25">
      <c r="L3261" s="5">
        <v>40489</v>
      </c>
      <c r="M3261">
        <f t="shared" si="121"/>
        <v>13</v>
      </c>
      <c r="N3261">
        <v>19</v>
      </c>
    </row>
    <row r="3262" spans="12:14" x14ac:dyDescent="0.25">
      <c r="L3262" s="5">
        <v>40488</v>
      </c>
      <c r="M3262">
        <f t="shared" si="121"/>
        <v>13</v>
      </c>
      <c r="N3262">
        <v>19</v>
      </c>
    </row>
    <row r="3263" spans="12:14" x14ac:dyDescent="0.25">
      <c r="L3263" s="5">
        <v>40487</v>
      </c>
      <c r="M3263">
        <f t="shared" si="121"/>
        <v>13</v>
      </c>
      <c r="N3263">
        <v>19</v>
      </c>
    </row>
    <row r="3264" spans="12:14" x14ac:dyDescent="0.25">
      <c r="L3264" s="5">
        <v>40486</v>
      </c>
      <c r="M3264">
        <f t="shared" si="121"/>
        <v>13</v>
      </c>
      <c r="N3264">
        <v>19</v>
      </c>
    </row>
    <row r="3265" spans="12:14" x14ac:dyDescent="0.25">
      <c r="L3265" s="5">
        <v>40485</v>
      </c>
      <c r="M3265">
        <f t="shared" si="121"/>
        <v>13</v>
      </c>
      <c r="N3265">
        <v>19</v>
      </c>
    </row>
    <row r="3266" spans="12:14" x14ac:dyDescent="0.25">
      <c r="L3266" s="5">
        <v>40484</v>
      </c>
      <c r="M3266">
        <f t="shared" si="121"/>
        <v>13</v>
      </c>
      <c r="N3266">
        <v>19</v>
      </c>
    </row>
    <row r="3267" spans="12:14" x14ac:dyDescent="0.25">
      <c r="L3267" s="5">
        <v>40483</v>
      </c>
      <c r="M3267">
        <f t="shared" si="121"/>
        <v>13</v>
      </c>
      <c r="N3267">
        <v>19</v>
      </c>
    </row>
    <row r="3268" spans="12:14" x14ac:dyDescent="0.25">
      <c r="L3268" s="5">
        <v>40482</v>
      </c>
      <c r="M3268">
        <f t="shared" si="121"/>
        <v>12</v>
      </c>
      <c r="N3268">
        <v>19</v>
      </c>
    </row>
    <row r="3269" spans="12:14" x14ac:dyDescent="0.25">
      <c r="L3269" s="5">
        <v>40481</v>
      </c>
      <c r="M3269">
        <f t="shared" si="121"/>
        <v>12</v>
      </c>
      <c r="N3269">
        <v>19</v>
      </c>
    </row>
    <row r="3270" spans="12:14" x14ac:dyDescent="0.25">
      <c r="L3270" s="5">
        <v>40480</v>
      </c>
      <c r="M3270">
        <f t="shared" si="121"/>
        <v>12</v>
      </c>
      <c r="N3270">
        <v>19</v>
      </c>
    </row>
    <row r="3271" spans="12:14" x14ac:dyDescent="0.25">
      <c r="L3271" s="5">
        <v>40479</v>
      </c>
      <c r="M3271">
        <f t="shared" si="121"/>
        <v>12</v>
      </c>
      <c r="N3271">
        <v>19</v>
      </c>
    </row>
    <row r="3272" spans="12:14" x14ac:dyDescent="0.25">
      <c r="L3272" s="5">
        <v>40478</v>
      </c>
      <c r="M3272">
        <f t="shared" si="121"/>
        <v>12</v>
      </c>
      <c r="N3272">
        <v>19</v>
      </c>
    </row>
    <row r="3273" spans="12:14" x14ac:dyDescent="0.25">
      <c r="L3273" s="5">
        <v>40477</v>
      </c>
      <c r="M3273">
        <f t="shared" si="121"/>
        <v>12</v>
      </c>
      <c r="N3273">
        <v>19</v>
      </c>
    </row>
    <row r="3274" spans="12:14" x14ac:dyDescent="0.25">
      <c r="L3274" s="5">
        <v>40476</v>
      </c>
      <c r="M3274">
        <f t="shared" si="121"/>
        <v>12</v>
      </c>
      <c r="N3274">
        <v>19</v>
      </c>
    </row>
    <row r="3275" spans="12:14" x14ac:dyDescent="0.25">
      <c r="L3275" s="5">
        <v>40475</v>
      </c>
      <c r="M3275">
        <f t="shared" si="121"/>
        <v>11</v>
      </c>
      <c r="N3275">
        <v>19</v>
      </c>
    </row>
    <row r="3276" spans="12:14" x14ac:dyDescent="0.25">
      <c r="L3276" s="5">
        <v>40474</v>
      </c>
      <c r="M3276">
        <f t="shared" si="121"/>
        <v>11</v>
      </c>
      <c r="N3276">
        <v>19</v>
      </c>
    </row>
    <row r="3277" spans="12:14" x14ac:dyDescent="0.25">
      <c r="L3277" s="5">
        <v>40473</v>
      </c>
      <c r="M3277">
        <f t="shared" si="121"/>
        <v>11</v>
      </c>
      <c r="N3277">
        <v>19</v>
      </c>
    </row>
    <row r="3278" spans="12:14" x14ac:dyDescent="0.25">
      <c r="L3278" s="5">
        <v>40472</v>
      </c>
      <c r="M3278">
        <f t="shared" si="121"/>
        <v>11</v>
      </c>
      <c r="N3278">
        <v>19</v>
      </c>
    </row>
    <row r="3279" spans="12:14" x14ac:dyDescent="0.25">
      <c r="L3279" s="5">
        <v>40471</v>
      </c>
      <c r="M3279">
        <f t="shared" ref="M3279:M3310" si="122">M3272-1</f>
        <v>11</v>
      </c>
      <c r="N3279">
        <v>19</v>
      </c>
    </row>
    <row r="3280" spans="12:14" x14ac:dyDescent="0.25">
      <c r="L3280" s="5">
        <v>40470</v>
      </c>
      <c r="M3280">
        <f t="shared" si="122"/>
        <v>11</v>
      </c>
      <c r="N3280">
        <v>19</v>
      </c>
    </row>
    <row r="3281" spans="12:14" x14ac:dyDescent="0.25">
      <c r="L3281" s="5">
        <v>40469</v>
      </c>
      <c r="M3281">
        <f t="shared" si="122"/>
        <v>11</v>
      </c>
      <c r="N3281">
        <v>19</v>
      </c>
    </row>
    <row r="3282" spans="12:14" x14ac:dyDescent="0.25">
      <c r="L3282" s="5">
        <v>40468</v>
      </c>
      <c r="M3282">
        <f t="shared" si="122"/>
        <v>10</v>
      </c>
      <c r="N3282">
        <v>19</v>
      </c>
    </row>
    <row r="3283" spans="12:14" x14ac:dyDescent="0.25">
      <c r="L3283" s="5">
        <v>40467</v>
      </c>
      <c r="M3283">
        <f t="shared" si="122"/>
        <v>10</v>
      </c>
      <c r="N3283">
        <v>19</v>
      </c>
    </row>
    <row r="3284" spans="12:14" x14ac:dyDescent="0.25">
      <c r="L3284" s="5">
        <v>40466</v>
      </c>
      <c r="M3284">
        <f t="shared" si="122"/>
        <v>10</v>
      </c>
      <c r="N3284">
        <v>19</v>
      </c>
    </row>
    <row r="3285" spans="12:14" x14ac:dyDescent="0.25">
      <c r="L3285" s="5">
        <v>40465</v>
      </c>
      <c r="M3285">
        <f t="shared" si="122"/>
        <v>10</v>
      </c>
      <c r="N3285">
        <v>19</v>
      </c>
    </row>
    <row r="3286" spans="12:14" x14ac:dyDescent="0.25">
      <c r="L3286" s="5">
        <v>40464</v>
      </c>
      <c r="M3286">
        <f t="shared" si="122"/>
        <v>10</v>
      </c>
      <c r="N3286">
        <v>19</v>
      </c>
    </row>
    <row r="3287" spans="12:14" x14ac:dyDescent="0.25">
      <c r="L3287" s="5">
        <v>40463</v>
      </c>
      <c r="M3287">
        <f t="shared" si="122"/>
        <v>10</v>
      </c>
      <c r="N3287">
        <v>19</v>
      </c>
    </row>
    <row r="3288" spans="12:14" x14ac:dyDescent="0.25">
      <c r="L3288" s="5">
        <v>40462</v>
      </c>
      <c r="M3288">
        <f t="shared" si="122"/>
        <v>10</v>
      </c>
      <c r="N3288">
        <v>19</v>
      </c>
    </row>
    <row r="3289" spans="12:14" x14ac:dyDescent="0.25">
      <c r="L3289" s="5">
        <v>40461</v>
      </c>
      <c r="M3289">
        <f t="shared" si="122"/>
        <v>9</v>
      </c>
      <c r="N3289">
        <v>19</v>
      </c>
    </row>
    <row r="3290" spans="12:14" x14ac:dyDescent="0.25">
      <c r="L3290" s="5">
        <v>40460</v>
      </c>
      <c r="M3290">
        <f t="shared" si="122"/>
        <v>9</v>
      </c>
      <c r="N3290">
        <v>19</v>
      </c>
    </row>
    <row r="3291" spans="12:14" x14ac:dyDescent="0.25">
      <c r="L3291" s="5">
        <v>40459</v>
      </c>
      <c r="M3291">
        <f t="shared" si="122"/>
        <v>9</v>
      </c>
      <c r="N3291">
        <v>19</v>
      </c>
    </row>
    <row r="3292" spans="12:14" x14ac:dyDescent="0.25">
      <c r="L3292" s="5">
        <v>40458</v>
      </c>
      <c r="M3292">
        <f t="shared" si="122"/>
        <v>9</v>
      </c>
      <c r="N3292">
        <v>19</v>
      </c>
    </row>
    <row r="3293" spans="12:14" x14ac:dyDescent="0.25">
      <c r="L3293" s="5">
        <v>40457</v>
      </c>
      <c r="M3293">
        <f t="shared" si="122"/>
        <v>9</v>
      </c>
      <c r="N3293">
        <v>19</v>
      </c>
    </row>
    <row r="3294" spans="12:14" x14ac:dyDescent="0.25">
      <c r="L3294" s="5">
        <v>40456</v>
      </c>
      <c r="M3294">
        <f t="shared" si="122"/>
        <v>9</v>
      </c>
      <c r="N3294">
        <v>19</v>
      </c>
    </row>
    <row r="3295" spans="12:14" x14ac:dyDescent="0.25">
      <c r="L3295" s="5">
        <v>40455</v>
      </c>
      <c r="M3295">
        <f t="shared" si="122"/>
        <v>9</v>
      </c>
      <c r="N3295">
        <v>19</v>
      </c>
    </row>
    <row r="3296" spans="12:14" x14ac:dyDescent="0.25">
      <c r="L3296" s="5">
        <v>40454</v>
      </c>
      <c r="M3296">
        <f t="shared" si="122"/>
        <v>8</v>
      </c>
      <c r="N3296">
        <v>19</v>
      </c>
    </row>
    <row r="3297" spans="12:14" x14ac:dyDescent="0.25">
      <c r="L3297" s="5">
        <v>40453</v>
      </c>
      <c r="M3297">
        <f t="shared" si="122"/>
        <v>8</v>
      </c>
      <c r="N3297">
        <v>19</v>
      </c>
    </row>
    <row r="3298" spans="12:14" x14ac:dyDescent="0.25">
      <c r="L3298" s="5">
        <v>40452</v>
      </c>
      <c r="M3298">
        <f t="shared" si="122"/>
        <v>8</v>
      </c>
      <c r="N3298">
        <v>19</v>
      </c>
    </row>
    <row r="3299" spans="12:14" x14ac:dyDescent="0.25">
      <c r="L3299" s="5">
        <v>40451</v>
      </c>
      <c r="M3299">
        <f t="shared" si="122"/>
        <v>8</v>
      </c>
      <c r="N3299">
        <v>19</v>
      </c>
    </row>
    <row r="3300" spans="12:14" x14ac:dyDescent="0.25">
      <c r="L3300" s="5">
        <v>40450</v>
      </c>
      <c r="M3300">
        <f t="shared" si="122"/>
        <v>8</v>
      </c>
      <c r="N3300">
        <v>19</v>
      </c>
    </row>
    <row r="3301" spans="12:14" x14ac:dyDescent="0.25">
      <c r="L3301" s="5">
        <v>40449</v>
      </c>
      <c r="M3301">
        <f t="shared" si="122"/>
        <v>8</v>
      </c>
      <c r="N3301">
        <v>19</v>
      </c>
    </row>
    <row r="3302" spans="12:14" x14ac:dyDescent="0.25">
      <c r="L3302" s="5">
        <v>40448</v>
      </c>
      <c r="M3302">
        <f t="shared" si="122"/>
        <v>8</v>
      </c>
      <c r="N3302">
        <v>19</v>
      </c>
    </row>
    <row r="3303" spans="12:14" x14ac:dyDescent="0.25">
      <c r="L3303" s="5">
        <v>40447</v>
      </c>
      <c r="M3303">
        <f t="shared" si="122"/>
        <v>7</v>
      </c>
      <c r="N3303">
        <v>19</v>
      </c>
    </row>
    <row r="3304" spans="12:14" x14ac:dyDescent="0.25">
      <c r="L3304" s="5">
        <v>40446</v>
      </c>
      <c r="M3304">
        <f t="shared" si="122"/>
        <v>7</v>
      </c>
      <c r="N3304">
        <v>19</v>
      </c>
    </row>
    <row r="3305" spans="12:14" x14ac:dyDescent="0.25">
      <c r="L3305" s="5">
        <v>40445</v>
      </c>
      <c r="M3305">
        <f t="shared" si="122"/>
        <v>7</v>
      </c>
      <c r="N3305">
        <v>19</v>
      </c>
    </row>
    <row r="3306" spans="12:14" x14ac:dyDescent="0.25">
      <c r="L3306" s="5">
        <v>40444</v>
      </c>
      <c r="M3306">
        <f t="shared" si="122"/>
        <v>7</v>
      </c>
      <c r="N3306">
        <v>19</v>
      </c>
    </row>
    <row r="3307" spans="12:14" x14ac:dyDescent="0.25">
      <c r="L3307" s="5">
        <v>40443</v>
      </c>
      <c r="M3307">
        <f t="shared" si="122"/>
        <v>7</v>
      </c>
      <c r="N3307">
        <v>19</v>
      </c>
    </row>
    <row r="3308" spans="12:14" x14ac:dyDescent="0.25">
      <c r="L3308" s="5">
        <v>40442</v>
      </c>
      <c r="M3308">
        <f t="shared" si="122"/>
        <v>7</v>
      </c>
      <c r="N3308">
        <v>19</v>
      </c>
    </row>
    <row r="3309" spans="12:14" x14ac:dyDescent="0.25">
      <c r="L3309" s="5">
        <v>40441</v>
      </c>
      <c r="M3309">
        <f t="shared" si="122"/>
        <v>7</v>
      </c>
      <c r="N3309">
        <v>19</v>
      </c>
    </row>
    <row r="3310" spans="12:14" x14ac:dyDescent="0.25">
      <c r="L3310" s="5">
        <v>40440</v>
      </c>
      <c r="M3310">
        <f t="shared" si="122"/>
        <v>6</v>
      </c>
      <c r="N3310">
        <v>19</v>
      </c>
    </row>
    <row r="3311" spans="12:14" x14ac:dyDescent="0.25">
      <c r="L3311" s="5">
        <v>40439</v>
      </c>
      <c r="M3311">
        <f t="shared" ref="M3311:M3342" si="123">M3304-1</f>
        <v>6</v>
      </c>
      <c r="N3311">
        <v>19</v>
      </c>
    </row>
    <row r="3312" spans="12:14" x14ac:dyDescent="0.25">
      <c r="L3312" s="5">
        <v>40438</v>
      </c>
      <c r="M3312">
        <f t="shared" si="123"/>
        <v>6</v>
      </c>
      <c r="N3312">
        <v>19</v>
      </c>
    </row>
    <row r="3313" spans="12:14" x14ac:dyDescent="0.25">
      <c r="L3313" s="5">
        <v>40437</v>
      </c>
      <c r="M3313">
        <f t="shared" si="123"/>
        <v>6</v>
      </c>
      <c r="N3313">
        <v>19</v>
      </c>
    </row>
    <row r="3314" spans="12:14" x14ac:dyDescent="0.25">
      <c r="L3314" s="5">
        <v>40436</v>
      </c>
      <c r="M3314">
        <f t="shared" si="123"/>
        <v>6</v>
      </c>
      <c r="N3314">
        <v>19</v>
      </c>
    </row>
    <row r="3315" spans="12:14" x14ac:dyDescent="0.25">
      <c r="L3315" s="5">
        <v>40435</v>
      </c>
      <c r="M3315">
        <f t="shared" si="123"/>
        <v>6</v>
      </c>
      <c r="N3315">
        <v>19</v>
      </c>
    </row>
    <row r="3316" spans="12:14" x14ac:dyDescent="0.25">
      <c r="L3316" s="5">
        <v>40434</v>
      </c>
      <c r="M3316">
        <f t="shared" si="123"/>
        <v>6</v>
      </c>
      <c r="N3316">
        <v>19</v>
      </c>
    </row>
    <row r="3317" spans="12:14" x14ac:dyDescent="0.25">
      <c r="L3317" s="5">
        <v>40433</v>
      </c>
      <c r="M3317">
        <f t="shared" si="123"/>
        <v>5</v>
      </c>
      <c r="N3317">
        <v>19</v>
      </c>
    </row>
    <row r="3318" spans="12:14" x14ac:dyDescent="0.25">
      <c r="L3318" s="5">
        <v>40432</v>
      </c>
      <c r="M3318">
        <f t="shared" si="123"/>
        <v>5</v>
      </c>
      <c r="N3318">
        <v>19</v>
      </c>
    </row>
    <row r="3319" spans="12:14" x14ac:dyDescent="0.25">
      <c r="L3319" s="5">
        <v>40431</v>
      </c>
      <c r="M3319">
        <f t="shared" si="123"/>
        <v>5</v>
      </c>
      <c r="N3319">
        <v>19</v>
      </c>
    </row>
    <row r="3320" spans="12:14" x14ac:dyDescent="0.25">
      <c r="L3320" s="5">
        <v>40430</v>
      </c>
      <c r="M3320">
        <f t="shared" si="123"/>
        <v>5</v>
      </c>
      <c r="N3320">
        <v>19</v>
      </c>
    </row>
    <row r="3321" spans="12:14" x14ac:dyDescent="0.25">
      <c r="L3321" s="5">
        <v>40429</v>
      </c>
      <c r="M3321">
        <f t="shared" si="123"/>
        <v>5</v>
      </c>
      <c r="N3321">
        <v>19</v>
      </c>
    </row>
    <row r="3322" spans="12:14" x14ac:dyDescent="0.25">
      <c r="L3322" s="5">
        <v>40428</v>
      </c>
      <c r="M3322">
        <f t="shared" si="123"/>
        <v>5</v>
      </c>
      <c r="N3322">
        <v>19</v>
      </c>
    </row>
    <row r="3323" spans="12:14" x14ac:dyDescent="0.25">
      <c r="L3323" s="5">
        <v>40427</v>
      </c>
      <c r="M3323">
        <f t="shared" si="123"/>
        <v>5</v>
      </c>
      <c r="N3323">
        <v>19</v>
      </c>
    </row>
    <row r="3324" spans="12:14" x14ac:dyDescent="0.25">
      <c r="L3324" s="5">
        <v>40426</v>
      </c>
      <c r="M3324">
        <f t="shared" si="123"/>
        <v>4</v>
      </c>
      <c r="N3324">
        <v>19</v>
      </c>
    </row>
    <row r="3325" spans="12:14" x14ac:dyDescent="0.25">
      <c r="L3325" s="5">
        <v>40425</v>
      </c>
      <c r="M3325">
        <f t="shared" si="123"/>
        <v>4</v>
      </c>
      <c r="N3325">
        <v>19</v>
      </c>
    </row>
    <row r="3326" spans="12:14" x14ac:dyDescent="0.25">
      <c r="L3326" s="5">
        <v>40424</v>
      </c>
      <c r="M3326">
        <f t="shared" si="123"/>
        <v>4</v>
      </c>
      <c r="N3326">
        <v>19</v>
      </c>
    </row>
    <row r="3327" spans="12:14" x14ac:dyDescent="0.25">
      <c r="L3327" s="5">
        <v>40423</v>
      </c>
      <c r="M3327">
        <f t="shared" si="123"/>
        <v>4</v>
      </c>
      <c r="N3327">
        <v>19</v>
      </c>
    </row>
    <row r="3328" spans="12:14" x14ac:dyDescent="0.25">
      <c r="L3328" s="5">
        <v>40422</v>
      </c>
      <c r="M3328">
        <f t="shared" si="123"/>
        <v>4</v>
      </c>
      <c r="N3328">
        <v>19</v>
      </c>
    </row>
    <row r="3329" spans="12:14" x14ac:dyDescent="0.25">
      <c r="L3329" s="5">
        <v>40421</v>
      </c>
      <c r="M3329">
        <f t="shared" si="123"/>
        <v>4</v>
      </c>
      <c r="N3329">
        <v>19</v>
      </c>
    </row>
    <row r="3330" spans="12:14" x14ac:dyDescent="0.25">
      <c r="L3330" s="5">
        <v>40420</v>
      </c>
      <c r="M3330">
        <f t="shared" si="123"/>
        <v>4</v>
      </c>
      <c r="N3330">
        <v>19</v>
      </c>
    </row>
    <row r="3331" spans="12:14" x14ac:dyDescent="0.25">
      <c r="L3331" s="5">
        <v>40419</v>
      </c>
      <c r="M3331">
        <f t="shared" si="123"/>
        <v>3</v>
      </c>
      <c r="N3331">
        <v>19</v>
      </c>
    </row>
    <row r="3332" spans="12:14" x14ac:dyDescent="0.25">
      <c r="L3332" s="5">
        <v>40418</v>
      </c>
      <c r="M3332">
        <f t="shared" si="123"/>
        <v>3</v>
      </c>
      <c r="N3332">
        <v>19</v>
      </c>
    </row>
    <row r="3333" spans="12:14" x14ac:dyDescent="0.25">
      <c r="L3333" s="5">
        <v>40417</v>
      </c>
      <c r="M3333">
        <f t="shared" si="123"/>
        <v>3</v>
      </c>
      <c r="N3333">
        <v>19</v>
      </c>
    </row>
    <row r="3334" spans="12:14" x14ac:dyDescent="0.25">
      <c r="L3334" s="5">
        <v>40416</v>
      </c>
      <c r="M3334">
        <f t="shared" si="123"/>
        <v>3</v>
      </c>
      <c r="N3334">
        <v>19</v>
      </c>
    </row>
    <row r="3335" spans="12:14" x14ac:dyDescent="0.25">
      <c r="L3335" s="5">
        <v>40415</v>
      </c>
      <c r="M3335">
        <f t="shared" si="123"/>
        <v>3</v>
      </c>
      <c r="N3335">
        <v>19</v>
      </c>
    </row>
    <row r="3336" spans="12:14" x14ac:dyDescent="0.25">
      <c r="L3336" s="5">
        <v>40414</v>
      </c>
      <c r="M3336">
        <f t="shared" si="123"/>
        <v>3</v>
      </c>
      <c r="N3336">
        <v>19</v>
      </c>
    </row>
    <row r="3337" spans="12:14" x14ac:dyDescent="0.25">
      <c r="L3337" s="5">
        <v>40413</v>
      </c>
      <c r="M3337">
        <f t="shared" si="123"/>
        <v>3</v>
      </c>
      <c r="N3337">
        <v>19</v>
      </c>
    </row>
    <row r="3338" spans="12:14" x14ac:dyDescent="0.25">
      <c r="L3338" s="5">
        <v>40412</v>
      </c>
      <c r="M3338">
        <f t="shared" si="123"/>
        <v>2</v>
      </c>
      <c r="N3338">
        <v>19</v>
      </c>
    </row>
    <row r="3339" spans="12:14" x14ac:dyDescent="0.25">
      <c r="L3339" s="5">
        <v>40411</v>
      </c>
      <c r="M3339">
        <f t="shared" si="123"/>
        <v>2</v>
      </c>
      <c r="N3339">
        <v>19</v>
      </c>
    </row>
    <row r="3340" spans="12:14" x14ac:dyDescent="0.25">
      <c r="L3340" s="5">
        <v>40410</v>
      </c>
      <c r="M3340">
        <f t="shared" si="123"/>
        <v>2</v>
      </c>
      <c r="N3340">
        <v>19</v>
      </c>
    </row>
    <row r="3341" spans="12:14" x14ac:dyDescent="0.25">
      <c r="L3341" s="5">
        <v>40409</v>
      </c>
      <c r="M3341">
        <f t="shared" si="123"/>
        <v>2</v>
      </c>
      <c r="N3341">
        <v>19</v>
      </c>
    </row>
    <row r="3342" spans="12:14" x14ac:dyDescent="0.25">
      <c r="L3342" s="5">
        <v>40408</v>
      </c>
      <c r="M3342">
        <f t="shared" si="123"/>
        <v>2</v>
      </c>
      <c r="N3342">
        <v>19</v>
      </c>
    </row>
    <row r="3343" spans="12:14" x14ac:dyDescent="0.25">
      <c r="L3343" s="5">
        <v>40407</v>
      </c>
      <c r="M3343">
        <f t="shared" ref="M3343:M3351" si="124">M3336-1</f>
        <v>2</v>
      </c>
      <c r="N3343">
        <v>19</v>
      </c>
    </row>
    <row r="3344" spans="12:14" x14ac:dyDescent="0.25">
      <c r="L3344" s="5">
        <v>40406</v>
      </c>
      <c r="M3344">
        <f t="shared" si="124"/>
        <v>2</v>
      </c>
      <c r="N3344">
        <v>19</v>
      </c>
    </row>
    <row r="3345" spans="12:14" x14ac:dyDescent="0.25">
      <c r="L3345" s="5">
        <v>40405</v>
      </c>
      <c r="M3345">
        <f t="shared" si="124"/>
        <v>1</v>
      </c>
      <c r="N3345">
        <v>19</v>
      </c>
    </row>
    <row r="3346" spans="12:14" x14ac:dyDescent="0.25">
      <c r="L3346" s="5">
        <v>40404</v>
      </c>
      <c r="M3346">
        <f t="shared" si="124"/>
        <v>1</v>
      </c>
      <c r="N3346">
        <v>19</v>
      </c>
    </row>
    <row r="3347" spans="12:14" x14ac:dyDescent="0.25">
      <c r="L3347" s="5">
        <v>40403</v>
      </c>
      <c r="M3347">
        <f t="shared" si="124"/>
        <v>1</v>
      </c>
      <c r="N3347">
        <v>19</v>
      </c>
    </row>
    <row r="3348" spans="12:14" x14ac:dyDescent="0.25">
      <c r="L3348" s="5">
        <v>40402</v>
      </c>
      <c r="M3348">
        <f t="shared" si="124"/>
        <v>1</v>
      </c>
      <c r="N3348">
        <v>19</v>
      </c>
    </row>
    <row r="3349" spans="12:14" x14ac:dyDescent="0.25">
      <c r="L3349" s="5">
        <v>40401</v>
      </c>
      <c r="M3349">
        <f t="shared" si="124"/>
        <v>1</v>
      </c>
      <c r="N3349">
        <v>19</v>
      </c>
    </row>
    <row r="3350" spans="12:14" x14ac:dyDescent="0.25">
      <c r="L3350" s="5">
        <v>40400</v>
      </c>
      <c r="M3350">
        <f t="shared" si="124"/>
        <v>1</v>
      </c>
      <c r="N3350">
        <v>19</v>
      </c>
    </row>
    <row r="3351" spans="12:14" x14ac:dyDescent="0.25">
      <c r="L3351" s="5">
        <v>40399</v>
      </c>
      <c r="M3351">
        <f t="shared" si="124"/>
        <v>1</v>
      </c>
      <c r="N3351">
        <v>19</v>
      </c>
    </row>
    <row r="3352" spans="12:14" x14ac:dyDescent="0.25">
      <c r="L3352" s="5">
        <v>40398</v>
      </c>
      <c r="M3352">
        <v>16</v>
      </c>
      <c r="N3352">
        <v>18</v>
      </c>
    </row>
    <row r="3353" spans="12:14" x14ac:dyDescent="0.25">
      <c r="L3353" s="5">
        <v>40397</v>
      </c>
      <c r="M3353">
        <v>16</v>
      </c>
      <c r="N3353">
        <v>18</v>
      </c>
    </row>
    <row r="3354" spans="12:14" x14ac:dyDescent="0.25">
      <c r="L3354" s="5">
        <v>40396</v>
      </c>
      <c r="M3354">
        <v>16</v>
      </c>
      <c r="N3354">
        <v>18</v>
      </c>
    </row>
    <row r="3355" spans="12:14" x14ac:dyDescent="0.25">
      <c r="L3355" s="5">
        <v>40395</v>
      </c>
      <c r="M3355">
        <v>16</v>
      </c>
      <c r="N3355">
        <v>18</v>
      </c>
    </row>
    <row r="3356" spans="12:14" x14ac:dyDescent="0.25">
      <c r="L3356" s="5">
        <v>40394</v>
      </c>
      <c r="M3356">
        <v>16</v>
      </c>
      <c r="N3356">
        <v>18</v>
      </c>
    </row>
    <row r="3357" spans="12:14" x14ac:dyDescent="0.25">
      <c r="L3357" s="5">
        <v>40393</v>
      </c>
      <c r="M3357">
        <v>16</v>
      </c>
      <c r="N3357">
        <v>18</v>
      </c>
    </row>
    <row r="3358" spans="12:14" x14ac:dyDescent="0.25">
      <c r="L3358" s="5">
        <v>40392</v>
      </c>
      <c r="M3358">
        <v>16</v>
      </c>
      <c r="N3358">
        <v>18</v>
      </c>
    </row>
    <row r="3359" spans="12:14" x14ac:dyDescent="0.25">
      <c r="L3359" s="5">
        <v>40391</v>
      </c>
      <c r="M3359">
        <f t="shared" ref="M3359:M3390" si="125">M3352-1</f>
        <v>15</v>
      </c>
      <c r="N3359">
        <v>18</v>
      </c>
    </row>
    <row r="3360" spans="12:14" x14ac:dyDescent="0.25">
      <c r="L3360" s="5">
        <v>40390</v>
      </c>
      <c r="M3360">
        <f t="shared" si="125"/>
        <v>15</v>
      </c>
      <c r="N3360">
        <v>18</v>
      </c>
    </row>
    <row r="3361" spans="12:14" x14ac:dyDescent="0.25">
      <c r="L3361" s="5">
        <v>40389</v>
      </c>
      <c r="M3361">
        <f t="shared" si="125"/>
        <v>15</v>
      </c>
      <c r="N3361">
        <v>18</v>
      </c>
    </row>
    <row r="3362" spans="12:14" x14ac:dyDescent="0.25">
      <c r="L3362" s="5">
        <v>40388</v>
      </c>
      <c r="M3362">
        <f t="shared" si="125"/>
        <v>15</v>
      </c>
      <c r="N3362">
        <v>18</v>
      </c>
    </row>
    <row r="3363" spans="12:14" x14ac:dyDescent="0.25">
      <c r="L3363" s="5">
        <v>40387</v>
      </c>
      <c r="M3363">
        <f t="shared" si="125"/>
        <v>15</v>
      </c>
      <c r="N3363">
        <v>18</v>
      </c>
    </row>
    <row r="3364" spans="12:14" x14ac:dyDescent="0.25">
      <c r="L3364" s="5">
        <v>40386</v>
      </c>
      <c r="M3364">
        <f t="shared" si="125"/>
        <v>15</v>
      </c>
      <c r="N3364">
        <v>18</v>
      </c>
    </row>
    <row r="3365" spans="12:14" x14ac:dyDescent="0.25">
      <c r="L3365" s="5">
        <v>40385</v>
      </c>
      <c r="M3365">
        <f t="shared" si="125"/>
        <v>15</v>
      </c>
      <c r="N3365">
        <v>18</v>
      </c>
    </row>
    <row r="3366" spans="12:14" x14ac:dyDescent="0.25">
      <c r="L3366" s="5">
        <v>40384</v>
      </c>
      <c r="M3366">
        <f t="shared" si="125"/>
        <v>14</v>
      </c>
      <c r="N3366">
        <v>18</v>
      </c>
    </row>
    <row r="3367" spans="12:14" x14ac:dyDescent="0.25">
      <c r="L3367" s="5">
        <v>40383</v>
      </c>
      <c r="M3367">
        <f t="shared" si="125"/>
        <v>14</v>
      </c>
      <c r="N3367">
        <v>18</v>
      </c>
    </row>
    <row r="3368" spans="12:14" x14ac:dyDescent="0.25">
      <c r="L3368" s="5">
        <v>40382</v>
      </c>
      <c r="M3368">
        <f t="shared" si="125"/>
        <v>14</v>
      </c>
      <c r="N3368">
        <v>18</v>
      </c>
    </row>
    <row r="3369" spans="12:14" x14ac:dyDescent="0.25">
      <c r="L3369" s="5">
        <v>40381</v>
      </c>
      <c r="M3369">
        <f t="shared" si="125"/>
        <v>14</v>
      </c>
      <c r="N3369">
        <v>18</v>
      </c>
    </row>
    <row r="3370" spans="12:14" x14ac:dyDescent="0.25">
      <c r="L3370" s="5">
        <v>40380</v>
      </c>
      <c r="M3370">
        <f t="shared" si="125"/>
        <v>14</v>
      </c>
      <c r="N3370">
        <v>18</v>
      </c>
    </row>
    <row r="3371" spans="12:14" x14ac:dyDescent="0.25">
      <c r="L3371" s="5">
        <v>40379</v>
      </c>
      <c r="M3371">
        <f t="shared" si="125"/>
        <v>14</v>
      </c>
      <c r="N3371">
        <v>18</v>
      </c>
    </row>
    <row r="3372" spans="12:14" x14ac:dyDescent="0.25">
      <c r="L3372" s="5">
        <v>40378</v>
      </c>
      <c r="M3372">
        <f t="shared" si="125"/>
        <v>14</v>
      </c>
      <c r="N3372">
        <v>18</v>
      </c>
    </row>
    <row r="3373" spans="12:14" x14ac:dyDescent="0.25">
      <c r="L3373" s="5">
        <v>40377</v>
      </c>
      <c r="M3373">
        <f t="shared" si="125"/>
        <v>13</v>
      </c>
      <c r="N3373">
        <v>18</v>
      </c>
    </row>
    <row r="3374" spans="12:14" x14ac:dyDescent="0.25">
      <c r="L3374" s="5">
        <v>40376</v>
      </c>
      <c r="M3374">
        <f t="shared" si="125"/>
        <v>13</v>
      </c>
      <c r="N3374">
        <v>18</v>
      </c>
    </row>
    <row r="3375" spans="12:14" x14ac:dyDescent="0.25">
      <c r="L3375" s="5">
        <v>40375</v>
      </c>
      <c r="M3375">
        <f t="shared" si="125"/>
        <v>13</v>
      </c>
      <c r="N3375">
        <v>18</v>
      </c>
    </row>
    <row r="3376" spans="12:14" x14ac:dyDescent="0.25">
      <c r="L3376" s="5">
        <v>40374</v>
      </c>
      <c r="M3376">
        <f t="shared" si="125"/>
        <v>13</v>
      </c>
      <c r="N3376">
        <v>18</v>
      </c>
    </row>
    <row r="3377" spans="12:14" x14ac:dyDescent="0.25">
      <c r="L3377" s="5">
        <v>40373</v>
      </c>
      <c r="M3377">
        <f t="shared" si="125"/>
        <v>13</v>
      </c>
      <c r="N3377">
        <v>18</v>
      </c>
    </row>
    <row r="3378" spans="12:14" x14ac:dyDescent="0.25">
      <c r="L3378" s="5">
        <v>40372</v>
      </c>
      <c r="M3378">
        <f t="shared" si="125"/>
        <v>13</v>
      </c>
      <c r="N3378">
        <v>18</v>
      </c>
    </row>
    <row r="3379" spans="12:14" x14ac:dyDescent="0.25">
      <c r="L3379" s="5">
        <v>40371</v>
      </c>
      <c r="M3379">
        <f t="shared" si="125"/>
        <v>13</v>
      </c>
      <c r="N3379">
        <v>18</v>
      </c>
    </row>
    <row r="3380" spans="12:14" x14ac:dyDescent="0.25">
      <c r="L3380" s="5">
        <v>40370</v>
      </c>
      <c r="M3380">
        <f t="shared" si="125"/>
        <v>12</v>
      </c>
      <c r="N3380">
        <v>18</v>
      </c>
    </row>
    <row r="3381" spans="12:14" x14ac:dyDescent="0.25">
      <c r="L3381" s="5">
        <v>40369</v>
      </c>
      <c r="M3381">
        <f t="shared" si="125"/>
        <v>12</v>
      </c>
      <c r="N3381">
        <v>18</v>
      </c>
    </row>
    <row r="3382" spans="12:14" x14ac:dyDescent="0.25">
      <c r="L3382" s="5">
        <v>40368</v>
      </c>
      <c r="M3382">
        <f t="shared" si="125"/>
        <v>12</v>
      </c>
      <c r="N3382">
        <v>18</v>
      </c>
    </row>
    <row r="3383" spans="12:14" x14ac:dyDescent="0.25">
      <c r="L3383" s="5">
        <v>40367</v>
      </c>
      <c r="M3383">
        <f t="shared" si="125"/>
        <v>12</v>
      </c>
      <c r="N3383">
        <v>18</v>
      </c>
    </row>
    <row r="3384" spans="12:14" x14ac:dyDescent="0.25">
      <c r="L3384" s="5">
        <v>40366</v>
      </c>
      <c r="M3384">
        <f t="shared" si="125"/>
        <v>12</v>
      </c>
      <c r="N3384">
        <v>18</v>
      </c>
    </row>
    <row r="3385" spans="12:14" x14ac:dyDescent="0.25">
      <c r="L3385" s="5">
        <v>40365</v>
      </c>
      <c r="M3385">
        <f t="shared" si="125"/>
        <v>12</v>
      </c>
      <c r="N3385">
        <v>18</v>
      </c>
    </row>
    <row r="3386" spans="12:14" x14ac:dyDescent="0.25">
      <c r="L3386" s="5">
        <v>40364</v>
      </c>
      <c r="M3386">
        <f t="shared" si="125"/>
        <v>12</v>
      </c>
      <c r="N3386">
        <v>18</v>
      </c>
    </row>
    <row r="3387" spans="12:14" x14ac:dyDescent="0.25">
      <c r="L3387" s="5">
        <v>40363</v>
      </c>
      <c r="M3387">
        <f t="shared" si="125"/>
        <v>11</v>
      </c>
      <c r="N3387">
        <v>18</v>
      </c>
    </row>
    <row r="3388" spans="12:14" x14ac:dyDescent="0.25">
      <c r="L3388" s="5">
        <v>40362</v>
      </c>
      <c r="M3388">
        <f t="shared" si="125"/>
        <v>11</v>
      </c>
      <c r="N3388">
        <v>18</v>
      </c>
    </row>
    <row r="3389" spans="12:14" x14ac:dyDescent="0.25">
      <c r="L3389" s="5">
        <v>40361</v>
      </c>
      <c r="M3389">
        <f t="shared" si="125"/>
        <v>11</v>
      </c>
      <c r="N3389">
        <v>18</v>
      </c>
    </row>
    <row r="3390" spans="12:14" x14ac:dyDescent="0.25">
      <c r="L3390" s="5">
        <v>40360</v>
      </c>
      <c r="M3390">
        <f t="shared" si="125"/>
        <v>11</v>
      </c>
      <c r="N3390">
        <v>18</v>
      </c>
    </row>
    <row r="3391" spans="12:14" x14ac:dyDescent="0.25">
      <c r="L3391" s="5">
        <v>40359</v>
      </c>
      <c r="M3391">
        <f t="shared" ref="M3391:M3422" si="126">M3384-1</f>
        <v>11</v>
      </c>
      <c r="N3391">
        <v>18</v>
      </c>
    </row>
    <row r="3392" spans="12:14" x14ac:dyDescent="0.25">
      <c r="L3392" s="5">
        <v>40358</v>
      </c>
      <c r="M3392">
        <f t="shared" si="126"/>
        <v>11</v>
      </c>
      <c r="N3392">
        <v>18</v>
      </c>
    </row>
    <row r="3393" spans="12:14" x14ac:dyDescent="0.25">
      <c r="L3393" s="5">
        <v>40357</v>
      </c>
      <c r="M3393">
        <f t="shared" si="126"/>
        <v>11</v>
      </c>
      <c r="N3393">
        <v>18</v>
      </c>
    </row>
    <row r="3394" spans="12:14" x14ac:dyDescent="0.25">
      <c r="L3394" s="5">
        <v>40356</v>
      </c>
      <c r="M3394">
        <f t="shared" si="126"/>
        <v>10</v>
      </c>
      <c r="N3394">
        <v>18</v>
      </c>
    </row>
    <row r="3395" spans="12:14" x14ac:dyDescent="0.25">
      <c r="L3395" s="5">
        <v>40355</v>
      </c>
      <c r="M3395">
        <f t="shared" si="126"/>
        <v>10</v>
      </c>
      <c r="N3395">
        <v>18</v>
      </c>
    </row>
    <row r="3396" spans="12:14" x14ac:dyDescent="0.25">
      <c r="L3396" s="5">
        <v>40354</v>
      </c>
      <c r="M3396">
        <f t="shared" si="126"/>
        <v>10</v>
      </c>
      <c r="N3396">
        <v>18</v>
      </c>
    </row>
    <row r="3397" spans="12:14" x14ac:dyDescent="0.25">
      <c r="L3397" s="5">
        <v>40353</v>
      </c>
      <c r="M3397">
        <f t="shared" si="126"/>
        <v>10</v>
      </c>
      <c r="N3397">
        <v>18</v>
      </c>
    </row>
    <row r="3398" spans="12:14" x14ac:dyDescent="0.25">
      <c r="L3398" s="5">
        <v>40352</v>
      </c>
      <c r="M3398">
        <f t="shared" si="126"/>
        <v>10</v>
      </c>
      <c r="N3398">
        <v>18</v>
      </c>
    </row>
    <row r="3399" spans="12:14" x14ac:dyDescent="0.25">
      <c r="L3399" s="5">
        <v>40351</v>
      </c>
      <c r="M3399">
        <f t="shared" si="126"/>
        <v>10</v>
      </c>
      <c r="N3399">
        <v>18</v>
      </c>
    </row>
    <row r="3400" spans="12:14" x14ac:dyDescent="0.25">
      <c r="L3400" s="5">
        <v>40350</v>
      </c>
      <c r="M3400">
        <f t="shared" si="126"/>
        <v>10</v>
      </c>
      <c r="N3400">
        <v>18</v>
      </c>
    </row>
    <row r="3401" spans="12:14" x14ac:dyDescent="0.25">
      <c r="L3401" s="5">
        <v>40349</v>
      </c>
      <c r="M3401">
        <f t="shared" si="126"/>
        <v>9</v>
      </c>
      <c r="N3401">
        <v>18</v>
      </c>
    </row>
    <row r="3402" spans="12:14" x14ac:dyDescent="0.25">
      <c r="L3402" s="5">
        <v>40348</v>
      </c>
      <c r="M3402">
        <f t="shared" si="126"/>
        <v>9</v>
      </c>
      <c r="N3402">
        <v>18</v>
      </c>
    </row>
    <row r="3403" spans="12:14" x14ac:dyDescent="0.25">
      <c r="L3403" s="5">
        <v>40347</v>
      </c>
      <c r="M3403">
        <f t="shared" si="126"/>
        <v>9</v>
      </c>
      <c r="N3403">
        <v>18</v>
      </c>
    </row>
    <row r="3404" spans="12:14" x14ac:dyDescent="0.25">
      <c r="L3404" s="5">
        <v>40346</v>
      </c>
      <c r="M3404">
        <f t="shared" si="126"/>
        <v>9</v>
      </c>
      <c r="N3404">
        <v>18</v>
      </c>
    </row>
    <row r="3405" spans="12:14" x14ac:dyDescent="0.25">
      <c r="L3405" s="5">
        <v>40345</v>
      </c>
      <c r="M3405">
        <f t="shared" si="126"/>
        <v>9</v>
      </c>
      <c r="N3405">
        <v>18</v>
      </c>
    </row>
    <row r="3406" spans="12:14" x14ac:dyDescent="0.25">
      <c r="L3406" s="5">
        <v>40344</v>
      </c>
      <c r="M3406">
        <f t="shared" si="126"/>
        <v>9</v>
      </c>
      <c r="N3406">
        <v>18</v>
      </c>
    </row>
    <row r="3407" spans="12:14" x14ac:dyDescent="0.25">
      <c r="L3407" s="5">
        <v>40343</v>
      </c>
      <c r="M3407">
        <f t="shared" si="126"/>
        <v>9</v>
      </c>
      <c r="N3407">
        <v>18</v>
      </c>
    </row>
    <row r="3408" spans="12:14" x14ac:dyDescent="0.25">
      <c r="L3408" s="5">
        <v>40342</v>
      </c>
      <c r="M3408">
        <f t="shared" si="126"/>
        <v>8</v>
      </c>
      <c r="N3408">
        <v>18</v>
      </c>
    </row>
    <row r="3409" spans="12:14" x14ac:dyDescent="0.25">
      <c r="L3409" s="5">
        <v>40341</v>
      </c>
      <c r="M3409">
        <f t="shared" si="126"/>
        <v>8</v>
      </c>
      <c r="N3409">
        <v>18</v>
      </c>
    </row>
    <row r="3410" spans="12:14" x14ac:dyDescent="0.25">
      <c r="L3410" s="5">
        <v>40340</v>
      </c>
      <c r="M3410">
        <f t="shared" si="126"/>
        <v>8</v>
      </c>
      <c r="N3410">
        <v>18</v>
      </c>
    </row>
    <row r="3411" spans="12:14" x14ac:dyDescent="0.25">
      <c r="L3411" s="5">
        <v>40339</v>
      </c>
      <c r="M3411">
        <f t="shared" si="126"/>
        <v>8</v>
      </c>
      <c r="N3411">
        <v>18</v>
      </c>
    </row>
    <row r="3412" spans="12:14" x14ac:dyDescent="0.25">
      <c r="L3412" s="5">
        <v>40338</v>
      </c>
      <c r="M3412">
        <f t="shared" si="126"/>
        <v>8</v>
      </c>
      <c r="N3412">
        <v>18</v>
      </c>
    </row>
    <row r="3413" spans="12:14" x14ac:dyDescent="0.25">
      <c r="L3413" s="5">
        <v>40337</v>
      </c>
      <c r="M3413">
        <f t="shared" si="126"/>
        <v>8</v>
      </c>
      <c r="N3413">
        <v>18</v>
      </c>
    </row>
    <row r="3414" spans="12:14" x14ac:dyDescent="0.25">
      <c r="L3414" s="5">
        <v>40336</v>
      </c>
      <c r="M3414">
        <f t="shared" si="126"/>
        <v>8</v>
      </c>
      <c r="N3414">
        <v>18</v>
      </c>
    </row>
    <row r="3415" spans="12:14" x14ac:dyDescent="0.25">
      <c r="L3415" s="5">
        <v>40335</v>
      </c>
      <c r="M3415">
        <f t="shared" si="126"/>
        <v>7</v>
      </c>
      <c r="N3415">
        <v>18</v>
      </c>
    </row>
    <row r="3416" spans="12:14" x14ac:dyDescent="0.25">
      <c r="L3416" s="5">
        <v>40334</v>
      </c>
      <c r="M3416">
        <f t="shared" si="126"/>
        <v>7</v>
      </c>
      <c r="N3416">
        <v>18</v>
      </c>
    </row>
    <row r="3417" spans="12:14" x14ac:dyDescent="0.25">
      <c r="L3417" s="5">
        <v>40333</v>
      </c>
      <c r="M3417">
        <f t="shared" si="126"/>
        <v>7</v>
      </c>
      <c r="N3417">
        <v>18</v>
      </c>
    </row>
    <row r="3418" spans="12:14" x14ac:dyDescent="0.25">
      <c r="L3418" s="5">
        <v>40332</v>
      </c>
      <c r="M3418">
        <f t="shared" si="126"/>
        <v>7</v>
      </c>
      <c r="N3418">
        <v>18</v>
      </c>
    </row>
    <row r="3419" spans="12:14" x14ac:dyDescent="0.25">
      <c r="L3419" s="5">
        <v>40331</v>
      </c>
      <c r="M3419">
        <f t="shared" si="126"/>
        <v>7</v>
      </c>
      <c r="N3419">
        <v>18</v>
      </c>
    </row>
    <row r="3420" spans="12:14" x14ac:dyDescent="0.25">
      <c r="L3420" s="5">
        <v>40330</v>
      </c>
      <c r="M3420">
        <f t="shared" si="126"/>
        <v>7</v>
      </c>
      <c r="N3420">
        <v>18</v>
      </c>
    </row>
    <row r="3421" spans="12:14" x14ac:dyDescent="0.25">
      <c r="L3421" s="5">
        <v>40329</v>
      </c>
      <c r="M3421">
        <f t="shared" si="126"/>
        <v>7</v>
      </c>
      <c r="N3421">
        <v>18</v>
      </c>
    </row>
    <row r="3422" spans="12:14" x14ac:dyDescent="0.25">
      <c r="L3422" s="5">
        <v>40328</v>
      </c>
      <c r="M3422">
        <f t="shared" si="126"/>
        <v>6</v>
      </c>
      <c r="N3422">
        <v>18</v>
      </c>
    </row>
    <row r="3423" spans="12:14" x14ac:dyDescent="0.25">
      <c r="L3423" s="5">
        <v>40327</v>
      </c>
      <c r="M3423">
        <f t="shared" ref="M3423:M3454" si="127">M3416-1</f>
        <v>6</v>
      </c>
      <c r="N3423">
        <v>18</v>
      </c>
    </row>
    <row r="3424" spans="12:14" x14ac:dyDescent="0.25">
      <c r="L3424" s="5">
        <v>40326</v>
      </c>
      <c r="M3424">
        <f t="shared" si="127"/>
        <v>6</v>
      </c>
      <c r="N3424">
        <v>18</v>
      </c>
    </row>
    <row r="3425" spans="12:14" x14ac:dyDescent="0.25">
      <c r="L3425" s="5">
        <v>40325</v>
      </c>
      <c r="M3425">
        <f t="shared" si="127"/>
        <v>6</v>
      </c>
      <c r="N3425">
        <v>18</v>
      </c>
    </row>
    <row r="3426" spans="12:14" x14ac:dyDescent="0.25">
      <c r="L3426" s="5">
        <v>40324</v>
      </c>
      <c r="M3426">
        <f t="shared" si="127"/>
        <v>6</v>
      </c>
      <c r="N3426">
        <v>18</v>
      </c>
    </row>
    <row r="3427" spans="12:14" x14ac:dyDescent="0.25">
      <c r="L3427" s="5">
        <v>40323</v>
      </c>
      <c r="M3427">
        <f t="shared" si="127"/>
        <v>6</v>
      </c>
      <c r="N3427">
        <v>18</v>
      </c>
    </row>
    <row r="3428" spans="12:14" x14ac:dyDescent="0.25">
      <c r="L3428" s="5">
        <v>40322</v>
      </c>
      <c r="M3428">
        <f t="shared" si="127"/>
        <v>6</v>
      </c>
      <c r="N3428">
        <v>18</v>
      </c>
    </row>
    <row r="3429" spans="12:14" x14ac:dyDescent="0.25">
      <c r="L3429" s="5">
        <v>40321</v>
      </c>
      <c r="M3429">
        <f t="shared" si="127"/>
        <v>5</v>
      </c>
      <c r="N3429">
        <v>18</v>
      </c>
    </row>
    <row r="3430" spans="12:14" x14ac:dyDescent="0.25">
      <c r="L3430" s="5">
        <v>40320</v>
      </c>
      <c r="M3430">
        <f t="shared" si="127"/>
        <v>5</v>
      </c>
      <c r="N3430">
        <v>18</v>
      </c>
    </row>
    <row r="3431" spans="12:14" x14ac:dyDescent="0.25">
      <c r="L3431" s="5">
        <v>40319</v>
      </c>
      <c r="M3431">
        <f t="shared" si="127"/>
        <v>5</v>
      </c>
      <c r="N3431">
        <v>18</v>
      </c>
    </row>
    <row r="3432" spans="12:14" x14ac:dyDescent="0.25">
      <c r="L3432" s="5">
        <v>40318</v>
      </c>
      <c r="M3432">
        <f t="shared" si="127"/>
        <v>5</v>
      </c>
      <c r="N3432">
        <v>18</v>
      </c>
    </row>
    <row r="3433" spans="12:14" x14ac:dyDescent="0.25">
      <c r="L3433" s="5">
        <v>40317</v>
      </c>
      <c r="M3433">
        <f t="shared" si="127"/>
        <v>5</v>
      </c>
      <c r="N3433">
        <v>18</v>
      </c>
    </row>
    <row r="3434" spans="12:14" x14ac:dyDescent="0.25">
      <c r="L3434" s="5">
        <v>40316</v>
      </c>
      <c r="M3434">
        <f t="shared" si="127"/>
        <v>5</v>
      </c>
      <c r="N3434">
        <v>18</v>
      </c>
    </row>
    <row r="3435" spans="12:14" x14ac:dyDescent="0.25">
      <c r="L3435" s="5">
        <v>40315</v>
      </c>
      <c r="M3435">
        <f t="shared" si="127"/>
        <v>5</v>
      </c>
      <c r="N3435">
        <v>18</v>
      </c>
    </row>
    <row r="3436" spans="12:14" x14ac:dyDescent="0.25">
      <c r="L3436" s="5">
        <v>40314</v>
      </c>
      <c r="M3436">
        <f t="shared" si="127"/>
        <v>4</v>
      </c>
      <c r="N3436">
        <v>18</v>
      </c>
    </row>
    <row r="3437" spans="12:14" x14ac:dyDescent="0.25">
      <c r="L3437" s="5">
        <v>40313</v>
      </c>
      <c r="M3437">
        <f t="shared" si="127"/>
        <v>4</v>
      </c>
      <c r="N3437">
        <v>18</v>
      </c>
    </row>
    <row r="3438" spans="12:14" x14ac:dyDescent="0.25">
      <c r="L3438" s="5">
        <v>40312</v>
      </c>
      <c r="M3438">
        <f t="shared" si="127"/>
        <v>4</v>
      </c>
      <c r="N3438">
        <v>18</v>
      </c>
    </row>
    <row r="3439" spans="12:14" x14ac:dyDescent="0.25">
      <c r="L3439" s="5">
        <v>40311</v>
      </c>
      <c r="M3439">
        <f t="shared" si="127"/>
        <v>4</v>
      </c>
      <c r="N3439">
        <v>18</v>
      </c>
    </row>
    <row r="3440" spans="12:14" x14ac:dyDescent="0.25">
      <c r="L3440" s="5">
        <v>40310</v>
      </c>
      <c r="M3440">
        <f t="shared" si="127"/>
        <v>4</v>
      </c>
      <c r="N3440">
        <v>18</v>
      </c>
    </row>
    <row r="3441" spans="12:14" x14ac:dyDescent="0.25">
      <c r="L3441" s="5">
        <v>40309</v>
      </c>
      <c r="M3441">
        <f t="shared" si="127"/>
        <v>4</v>
      </c>
      <c r="N3441">
        <v>18</v>
      </c>
    </row>
    <row r="3442" spans="12:14" x14ac:dyDescent="0.25">
      <c r="L3442" s="5">
        <v>40308</v>
      </c>
      <c r="M3442">
        <f t="shared" si="127"/>
        <v>4</v>
      </c>
      <c r="N3442">
        <v>18</v>
      </c>
    </row>
    <row r="3443" spans="12:14" x14ac:dyDescent="0.25">
      <c r="L3443" s="5">
        <v>40307</v>
      </c>
      <c r="M3443">
        <f t="shared" si="127"/>
        <v>3</v>
      </c>
      <c r="N3443">
        <v>18</v>
      </c>
    </row>
    <row r="3444" spans="12:14" x14ac:dyDescent="0.25">
      <c r="L3444" s="5">
        <v>40306</v>
      </c>
      <c r="M3444">
        <f t="shared" si="127"/>
        <v>3</v>
      </c>
      <c r="N3444">
        <v>18</v>
      </c>
    </row>
    <row r="3445" spans="12:14" x14ac:dyDescent="0.25">
      <c r="L3445" s="5">
        <v>40305</v>
      </c>
      <c r="M3445">
        <f t="shared" si="127"/>
        <v>3</v>
      </c>
      <c r="N3445">
        <v>18</v>
      </c>
    </row>
    <row r="3446" spans="12:14" x14ac:dyDescent="0.25">
      <c r="L3446" s="5">
        <v>40304</v>
      </c>
      <c r="M3446">
        <f t="shared" si="127"/>
        <v>3</v>
      </c>
      <c r="N3446">
        <v>18</v>
      </c>
    </row>
    <row r="3447" spans="12:14" x14ac:dyDescent="0.25">
      <c r="L3447" s="5">
        <v>40303</v>
      </c>
      <c r="M3447">
        <f t="shared" si="127"/>
        <v>3</v>
      </c>
      <c r="N3447">
        <v>18</v>
      </c>
    </row>
    <row r="3448" spans="12:14" x14ac:dyDescent="0.25">
      <c r="L3448" s="5">
        <v>40302</v>
      </c>
      <c r="M3448">
        <f t="shared" si="127"/>
        <v>3</v>
      </c>
      <c r="N3448">
        <v>18</v>
      </c>
    </row>
    <row r="3449" spans="12:14" x14ac:dyDescent="0.25">
      <c r="L3449" s="5">
        <v>40301</v>
      </c>
      <c r="M3449">
        <f t="shared" si="127"/>
        <v>3</v>
      </c>
      <c r="N3449">
        <v>18</v>
      </c>
    </row>
    <row r="3450" spans="12:14" x14ac:dyDescent="0.25">
      <c r="L3450" s="5">
        <v>40300</v>
      </c>
      <c r="M3450">
        <f t="shared" si="127"/>
        <v>2</v>
      </c>
      <c r="N3450">
        <v>18</v>
      </c>
    </row>
    <row r="3451" spans="12:14" x14ac:dyDescent="0.25">
      <c r="L3451" s="5">
        <v>40299</v>
      </c>
      <c r="M3451">
        <f t="shared" si="127"/>
        <v>2</v>
      </c>
      <c r="N3451">
        <v>18</v>
      </c>
    </row>
    <row r="3452" spans="12:14" x14ac:dyDescent="0.25">
      <c r="L3452" s="5">
        <v>40298</v>
      </c>
      <c r="M3452">
        <f t="shared" si="127"/>
        <v>2</v>
      </c>
      <c r="N3452">
        <v>18</v>
      </c>
    </row>
    <row r="3453" spans="12:14" x14ac:dyDescent="0.25">
      <c r="L3453" s="5">
        <v>40297</v>
      </c>
      <c r="M3453">
        <f t="shared" si="127"/>
        <v>2</v>
      </c>
      <c r="N3453">
        <v>18</v>
      </c>
    </row>
    <row r="3454" spans="12:14" x14ac:dyDescent="0.25">
      <c r="L3454" s="5">
        <v>40296</v>
      </c>
      <c r="M3454">
        <f t="shared" si="127"/>
        <v>2</v>
      </c>
      <c r="N3454">
        <v>18</v>
      </c>
    </row>
    <row r="3455" spans="12:14" x14ac:dyDescent="0.25">
      <c r="L3455" s="5">
        <v>40295</v>
      </c>
      <c r="M3455">
        <f t="shared" ref="M3455:M3463" si="128">M3448-1</f>
        <v>2</v>
      </c>
      <c r="N3455">
        <v>18</v>
      </c>
    </row>
    <row r="3456" spans="12:14" x14ac:dyDescent="0.25">
      <c r="L3456" s="5">
        <v>40294</v>
      </c>
      <c r="M3456">
        <f t="shared" si="128"/>
        <v>2</v>
      </c>
      <c r="N3456">
        <v>18</v>
      </c>
    </row>
    <row r="3457" spans="12:14" x14ac:dyDescent="0.25">
      <c r="L3457" s="5">
        <v>40293</v>
      </c>
      <c r="M3457">
        <f t="shared" si="128"/>
        <v>1</v>
      </c>
      <c r="N3457">
        <v>18</v>
      </c>
    </row>
    <row r="3458" spans="12:14" x14ac:dyDescent="0.25">
      <c r="L3458" s="5">
        <v>40292</v>
      </c>
      <c r="M3458">
        <f t="shared" si="128"/>
        <v>1</v>
      </c>
      <c r="N3458">
        <v>18</v>
      </c>
    </row>
    <row r="3459" spans="12:14" x14ac:dyDescent="0.25">
      <c r="L3459" s="5">
        <v>40291</v>
      </c>
      <c r="M3459">
        <f t="shared" si="128"/>
        <v>1</v>
      </c>
      <c r="N3459">
        <v>18</v>
      </c>
    </row>
    <row r="3460" spans="12:14" x14ac:dyDescent="0.25">
      <c r="L3460" s="5">
        <v>40290</v>
      </c>
      <c r="M3460">
        <f t="shared" si="128"/>
        <v>1</v>
      </c>
      <c r="N3460">
        <v>18</v>
      </c>
    </row>
    <row r="3461" spans="12:14" x14ac:dyDescent="0.25">
      <c r="L3461" s="5">
        <v>40289</v>
      </c>
      <c r="M3461">
        <f t="shared" si="128"/>
        <v>1</v>
      </c>
      <c r="N3461">
        <v>18</v>
      </c>
    </row>
    <row r="3462" spans="12:14" x14ac:dyDescent="0.25">
      <c r="L3462" s="5">
        <v>40288</v>
      </c>
      <c r="M3462">
        <f t="shared" si="128"/>
        <v>1</v>
      </c>
      <c r="N3462">
        <v>18</v>
      </c>
    </row>
    <row r="3463" spans="12:14" x14ac:dyDescent="0.25">
      <c r="L3463" s="5">
        <v>40287</v>
      </c>
      <c r="M3463">
        <f t="shared" si="128"/>
        <v>1</v>
      </c>
      <c r="N3463">
        <v>18</v>
      </c>
    </row>
    <row r="3464" spans="12:14" x14ac:dyDescent="0.25">
      <c r="L3464" s="5">
        <v>40286</v>
      </c>
      <c r="M3464">
        <v>16</v>
      </c>
      <c r="N3464">
        <v>17</v>
      </c>
    </row>
    <row r="3465" spans="12:14" x14ac:dyDescent="0.25">
      <c r="L3465" s="5">
        <v>40285</v>
      </c>
      <c r="M3465">
        <v>16</v>
      </c>
      <c r="N3465">
        <v>17</v>
      </c>
    </row>
    <row r="3466" spans="12:14" x14ac:dyDescent="0.25">
      <c r="L3466" s="5">
        <v>40284</v>
      </c>
      <c r="M3466">
        <v>16</v>
      </c>
      <c r="N3466">
        <v>17</v>
      </c>
    </row>
    <row r="3467" spans="12:14" x14ac:dyDescent="0.25">
      <c r="L3467" s="5">
        <v>40283</v>
      </c>
      <c r="M3467">
        <v>16</v>
      </c>
      <c r="N3467">
        <v>17</v>
      </c>
    </row>
    <row r="3468" spans="12:14" x14ac:dyDescent="0.25">
      <c r="L3468" s="5">
        <v>40282</v>
      </c>
      <c r="M3468">
        <v>16</v>
      </c>
      <c r="N3468">
        <v>17</v>
      </c>
    </row>
    <row r="3469" spans="12:14" x14ac:dyDescent="0.25">
      <c r="L3469" s="5">
        <v>40281</v>
      </c>
      <c r="M3469">
        <v>16</v>
      </c>
      <c r="N3469">
        <v>17</v>
      </c>
    </row>
    <row r="3470" spans="12:14" x14ac:dyDescent="0.25">
      <c r="L3470" s="5">
        <v>40280</v>
      </c>
      <c r="M3470">
        <v>16</v>
      </c>
      <c r="N3470">
        <v>17</v>
      </c>
    </row>
    <row r="3471" spans="12:14" x14ac:dyDescent="0.25">
      <c r="L3471" s="5">
        <v>40279</v>
      </c>
      <c r="M3471">
        <f t="shared" ref="M3471:M3502" si="129">M3464-1</f>
        <v>15</v>
      </c>
      <c r="N3471">
        <v>17</v>
      </c>
    </row>
    <row r="3472" spans="12:14" x14ac:dyDescent="0.25">
      <c r="L3472" s="5">
        <v>40278</v>
      </c>
      <c r="M3472">
        <f t="shared" si="129"/>
        <v>15</v>
      </c>
      <c r="N3472">
        <v>17</v>
      </c>
    </row>
    <row r="3473" spans="12:14" x14ac:dyDescent="0.25">
      <c r="L3473" s="5">
        <v>40277</v>
      </c>
      <c r="M3473">
        <f t="shared" si="129"/>
        <v>15</v>
      </c>
      <c r="N3473">
        <v>17</v>
      </c>
    </row>
    <row r="3474" spans="12:14" x14ac:dyDescent="0.25">
      <c r="L3474" s="5">
        <v>40276</v>
      </c>
      <c r="M3474">
        <f t="shared" si="129"/>
        <v>15</v>
      </c>
      <c r="N3474">
        <v>17</v>
      </c>
    </row>
    <row r="3475" spans="12:14" x14ac:dyDescent="0.25">
      <c r="L3475" s="5">
        <v>40275</v>
      </c>
      <c r="M3475">
        <f t="shared" si="129"/>
        <v>15</v>
      </c>
      <c r="N3475">
        <v>17</v>
      </c>
    </row>
    <row r="3476" spans="12:14" x14ac:dyDescent="0.25">
      <c r="L3476" s="5">
        <v>40274</v>
      </c>
      <c r="M3476">
        <f t="shared" si="129"/>
        <v>15</v>
      </c>
      <c r="N3476">
        <v>17</v>
      </c>
    </row>
    <row r="3477" spans="12:14" x14ac:dyDescent="0.25">
      <c r="L3477" s="5">
        <v>40273</v>
      </c>
      <c r="M3477">
        <f t="shared" si="129"/>
        <v>15</v>
      </c>
      <c r="N3477">
        <v>17</v>
      </c>
    </row>
    <row r="3478" spans="12:14" x14ac:dyDescent="0.25">
      <c r="L3478" s="5">
        <v>40272</v>
      </c>
      <c r="M3478">
        <f t="shared" si="129"/>
        <v>14</v>
      </c>
      <c r="N3478">
        <v>17</v>
      </c>
    </row>
    <row r="3479" spans="12:14" x14ac:dyDescent="0.25">
      <c r="L3479" s="5">
        <v>40271</v>
      </c>
      <c r="M3479">
        <f t="shared" si="129"/>
        <v>14</v>
      </c>
      <c r="N3479">
        <v>17</v>
      </c>
    </row>
    <row r="3480" spans="12:14" x14ac:dyDescent="0.25">
      <c r="L3480" s="5">
        <v>40270</v>
      </c>
      <c r="M3480">
        <f t="shared" si="129"/>
        <v>14</v>
      </c>
      <c r="N3480">
        <v>17</v>
      </c>
    </row>
    <row r="3481" spans="12:14" x14ac:dyDescent="0.25">
      <c r="L3481" s="5">
        <v>40269</v>
      </c>
      <c r="M3481">
        <f t="shared" si="129"/>
        <v>14</v>
      </c>
      <c r="N3481">
        <v>17</v>
      </c>
    </row>
    <row r="3482" spans="12:14" x14ac:dyDescent="0.25">
      <c r="L3482" s="5">
        <v>40268</v>
      </c>
      <c r="M3482">
        <f t="shared" si="129"/>
        <v>14</v>
      </c>
      <c r="N3482">
        <v>17</v>
      </c>
    </row>
    <row r="3483" spans="12:14" x14ac:dyDescent="0.25">
      <c r="L3483" s="5">
        <v>40267</v>
      </c>
      <c r="M3483">
        <f t="shared" si="129"/>
        <v>14</v>
      </c>
      <c r="N3483">
        <v>17</v>
      </c>
    </row>
    <row r="3484" spans="12:14" x14ac:dyDescent="0.25">
      <c r="L3484" s="5">
        <v>40266</v>
      </c>
      <c r="M3484">
        <f t="shared" si="129"/>
        <v>14</v>
      </c>
      <c r="N3484">
        <v>17</v>
      </c>
    </row>
    <row r="3485" spans="12:14" x14ac:dyDescent="0.25">
      <c r="L3485" s="5">
        <v>40265</v>
      </c>
      <c r="M3485">
        <f t="shared" si="129"/>
        <v>13</v>
      </c>
      <c r="N3485">
        <v>17</v>
      </c>
    </row>
    <row r="3486" spans="12:14" x14ac:dyDescent="0.25">
      <c r="L3486" s="5">
        <v>40264</v>
      </c>
      <c r="M3486">
        <f t="shared" si="129"/>
        <v>13</v>
      </c>
      <c r="N3486">
        <v>17</v>
      </c>
    </row>
    <row r="3487" spans="12:14" x14ac:dyDescent="0.25">
      <c r="L3487" s="5">
        <v>40263</v>
      </c>
      <c r="M3487">
        <f t="shared" si="129"/>
        <v>13</v>
      </c>
      <c r="N3487">
        <v>17</v>
      </c>
    </row>
    <row r="3488" spans="12:14" x14ac:dyDescent="0.25">
      <c r="L3488" s="5">
        <v>40262</v>
      </c>
      <c r="M3488">
        <f t="shared" si="129"/>
        <v>13</v>
      </c>
      <c r="N3488">
        <v>17</v>
      </c>
    </row>
    <row r="3489" spans="12:14" x14ac:dyDescent="0.25">
      <c r="L3489" s="5">
        <v>40261</v>
      </c>
      <c r="M3489">
        <f t="shared" si="129"/>
        <v>13</v>
      </c>
      <c r="N3489">
        <v>17</v>
      </c>
    </row>
    <row r="3490" spans="12:14" x14ac:dyDescent="0.25">
      <c r="L3490" s="5">
        <v>40260</v>
      </c>
      <c r="M3490">
        <f t="shared" si="129"/>
        <v>13</v>
      </c>
      <c r="N3490">
        <v>17</v>
      </c>
    </row>
    <row r="3491" spans="12:14" x14ac:dyDescent="0.25">
      <c r="L3491" s="5">
        <v>40259</v>
      </c>
      <c r="M3491">
        <f t="shared" si="129"/>
        <v>13</v>
      </c>
      <c r="N3491">
        <v>17</v>
      </c>
    </row>
    <row r="3492" spans="12:14" x14ac:dyDescent="0.25">
      <c r="L3492" s="5">
        <v>40258</v>
      </c>
      <c r="M3492">
        <f t="shared" si="129"/>
        <v>12</v>
      </c>
      <c r="N3492">
        <v>17</v>
      </c>
    </row>
    <row r="3493" spans="12:14" x14ac:dyDescent="0.25">
      <c r="L3493" s="5">
        <v>40257</v>
      </c>
      <c r="M3493">
        <f t="shared" si="129"/>
        <v>12</v>
      </c>
      <c r="N3493">
        <v>17</v>
      </c>
    </row>
    <row r="3494" spans="12:14" x14ac:dyDescent="0.25">
      <c r="L3494" s="5">
        <v>40256</v>
      </c>
      <c r="M3494">
        <f t="shared" si="129"/>
        <v>12</v>
      </c>
      <c r="N3494">
        <v>17</v>
      </c>
    </row>
    <row r="3495" spans="12:14" x14ac:dyDescent="0.25">
      <c r="L3495" s="5">
        <v>40255</v>
      </c>
      <c r="M3495">
        <f t="shared" si="129"/>
        <v>12</v>
      </c>
      <c r="N3495">
        <v>17</v>
      </c>
    </row>
    <row r="3496" spans="12:14" x14ac:dyDescent="0.25">
      <c r="L3496" s="5">
        <v>40254</v>
      </c>
      <c r="M3496">
        <f t="shared" si="129"/>
        <v>12</v>
      </c>
      <c r="N3496">
        <v>17</v>
      </c>
    </row>
    <row r="3497" spans="12:14" x14ac:dyDescent="0.25">
      <c r="L3497" s="5">
        <v>40253</v>
      </c>
      <c r="M3497">
        <f t="shared" si="129"/>
        <v>12</v>
      </c>
      <c r="N3497">
        <v>17</v>
      </c>
    </row>
    <row r="3498" spans="12:14" x14ac:dyDescent="0.25">
      <c r="L3498" s="5">
        <v>40252</v>
      </c>
      <c r="M3498">
        <f t="shared" si="129"/>
        <v>12</v>
      </c>
      <c r="N3498">
        <v>17</v>
      </c>
    </row>
    <row r="3499" spans="12:14" x14ac:dyDescent="0.25">
      <c r="L3499" s="5">
        <v>40251</v>
      </c>
      <c r="M3499">
        <f t="shared" si="129"/>
        <v>11</v>
      </c>
      <c r="N3499">
        <v>17</v>
      </c>
    </row>
    <row r="3500" spans="12:14" x14ac:dyDescent="0.25">
      <c r="L3500" s="5">
        <v>40250</v>
      </c>
      <c r="M3500">
        <f t="shared" si="129"/>
        <v>11</v>
      </c>
      <c r="N3500">
        <v>17</v>
      </c>
    </row>
    <row r="3501" spans="12:14" x14ac:dyDescent="0.25">
      <c r="L3501" s="5">
        <v>40249</v>
      </c>
      <c r="M3501">
        <f t="shared" si="129"/>
        <v>11</v>
      </c>
      <c r="N3501">
        <v>17</v>
      </c>
    </row>
    <row r="3502" spans="12:14" x14ac:dyDescent="0.25">
      <c r="L3502" s="5">
        <v>40248</v>
      </c>
      <c r="M3502">
        <f t="shared" si="129"/>
        <v>11</v>
      </c>
      <c r="N3502">
        <v>17</v>
      </c>
    </row>
    <row r="3503" spans="12:14" x14ac:dyDescent="0.25">
      <c r="L3503" s="5">
        <v>40247</v>
      </c>
      <c r="M3503">
        <f t="shared" ref="M3503:M3534" si="130">M3496-1</f>
        <v>11</v>
      </c>
      <c r="N3503">
        <v>17</v>
      </c>
    </row>
    <row r="3504" spans="12:14" x14ac:dyDescent="0.25">
      <c r="L3504" s="5">
        <v>40246</v>
      </c>
      <c r="M3504">
        <f t="shared" si="130"/>
        <v>11</v>
      </c>
      <c r="N3504">
        <v>17</v>
      </c>
    </row>
    <row r="3505" spans="12:14" x14ac:dyDescent="0.25">
      <c r="L3505" s="5">
        <v>40245</v>
      </c>
      <c r="M3505">
        <f t="shared" si="130"/>
        <v>11</v>
      </c>
      <c r="N3505">
        <v>17</v>
      </c>
    </row>
    <row r="3506" spans="12:14" x14ac:dyDescent="0.25">
      <c r="L3506" s="5">
        <v>40244</v>
      </c>
      <c r="M3506">
        <f t="shared" si="130"/>
        <v>10</v>
      </c>
      <c r="N3506">
        <v>17</v>
      </c>
    </row>
    <row r="3507" spans="12:14" x14ac:dyDescent="0.25">
      <c r="L3507" s="5">
        <v>40243</v>
      </c>
      <c r="M3507">
        <f t="shared" si="130"/>
        <v>10</v>
      </c>
      <c r="N3507">
        <v>17</v>
      </c>
    </row>
    <row r="3508" spans="12:14" x14ac:dyDescent="0.25">
      <c r="L3508" s="5">
        <v>40242</v>
      </c>
      <c r="M3508">
        <f t="shared" si="130"/>
        <v>10</v>
      </c>
      <c r="N3508">
        <v>17</v>
      </c>
    </row>
    <row r="3509" spans="12:14" x14ac:dyDescent="0.25">
      <c r="L3509" s="5">
        <v>40241</v>
      </c>
      <c r="M3509">
        <f t="shared" si="130"/>
        <v>10</v>
      </c>
      <c r="N3509">
        <v>17</v>
      </c>
    </row>
    <row r="3510" spans="12:14" x14ac:dyDescent="0.25">
      <c r="L3510" s="5">
        <v>40240</v>
      </c>
      <c r="M3510">
        <f t="shared" si="130"/>
        <v>10</v>
      </c>
      <c r="N3510">
        <v>17</v>
      </c>
    </row>
    <row r="3511" spans="12:14" x14ac:dyDescent="0.25">
      <c r="L3511" s="5">
        <v>40239</v>
      </c>
      <c r="M3511">
        <f t="shared" si="130"/>
        <v>10</v>
      </c>
      <c r="N3511">
        <v>17</v>
      </c>
    </row>
    <row r="3512" spans="12:14" x14ac:dyDescent="0.25">
      <c r="L3512" s="5">
        <v>40238</v>
      </c>
      <c r="M3512">
        <f t="shared" si="130"/>
        <v>10</v>
      </c>
      <c r="N3512">
        <v>17</v>
      </c>
    </row>
    <row r="3513" spans="12:14" x14ac:dyDescent="0.25">
      <c r="L3513" s="5">
        <v>40237</v>
      </c>
      <c r="M3513">
        <f t="shared" si="130"/>
        <v>9</v>
      </c>
      <c r="N3513">
        <v>17</v>
      </c>
    </row>
    <row r="3514" spans="12:14" x14ac:dyDescent="0.25">
      <c r="L3514" s="5">
        <v>40236</v>
      </c>
      <c r="M3514">
        <f t="shared" si="130"/>
        <v>9</v>
      </c>
      <c r="N3514">
        <v>17</v>
      </c>
    </row>
    <row r="3515" spans="12:14" x14ac:dyDescent="0.25">
      <c r="L3515" s="5">
        <v>40235</v>
      </c>
      <c r="M3515">
        <f t="shared" si="130"/>
        <v>9</v>
      </c>
      <c r="N3515">
        <v>17</v>
      </c>
    </row>
    <row r="3516" spans="12:14" x14ac:dyDescent="0.25">
      <c r="L3516" s="5">
        <v>40234</v>
      </c>
      <c r="M3516">
        <f t="shared" si="130"/>
        <v>9</v>
      </c>
      <c r="N3516">
        <v>17</v>
      </c>
    </row>
    <row r="3517" spans="12:14" x14ac:dyDescent="0.25">
      <c r="L3517" s="5">
        <v>40233</v>
      </c>
      <c r="M3517">
        <f t="shared" si="130"/>
        <v>9</v>
      </c>
      <c r="N3517">
        <v>17</v>
      </c>
    </row>
    <row r="3518" spans="12:14" x14ac:dyDescent="0.25">
      <c r="L3518" s="5">
        <v>40232</v>
      </c>
      <c r="M3518">
        <f t="shared" si="130"/>
        <v>9</v>
      </c>
      <c r="N3518">
        <v>17</v>
      </c>
    </row>
    <row r="3519" spans="12:14" x14ac:dyDescent="0.25">
      <c r="L3519" s="5">
        <v>40231</v>
      </c>
      <c r="M3519">
        <f t="shared" si="130"/>
        <v>9</v>
      </c>
      <c r="N3519">
        <v>17</v>
      </c>
    </row>
    <row r="3520" spans="12:14" x14ac:dyDescent="0.25">
      <c r="L3520" s="5">
        <v>40230</v>
      </c>
      <c r="M3520">
        <f t="shared" si="130"/>
        <v>8</v>
      </c>
      <c r="N3520">
        <v>17</v>
      </c>
    </row>
    <row r="3521" spans="12:14" x14ac:dyDescent="0.25">
      <c r="L3521" s="5">
        <v>40229</v>
      </c>
      <c r="M3521">
        <f t="shared" si="130"/>
        <v>8</v>
      </c>
      <c r="N3521">
        <v>17</v>
      </c>
    </row>
    <row r="3522" spans="12:14" x14ac:dyDescent="0.25">
      <c r="L3522" s="5">
        <v>40228</v>
      </c>
      <c r="M3522">
        <f t="shared" si="130"/>
        <v>8</v>
      </c>
      <c r="N3522">
        <v>17</v>
      </c>
    </row>
    <row r="3523" spans="12:14" x14ac:dyDescent="0.25">
      <c r="L3523" s="5">
        <v>40227</v>
      </c>
      <c r="M3523">
        <f t="shared" si="130"/>
        <v>8</v>
      </c>
      <c r="N3523">
        <v>17</v>
      </c>
    </row>
    <row r="3524" spans="12:14" x14ac:dyDescent="0.25">
      <c r="L3524" s="5">
        <v>40226</v>
      </c>
      <c r="M3524">
        <f t="shared" si="130"/>
        <v>8</v>
      </c>
      <c r="N3524">
        <v>17</v>
      </c>
    </row>
    <row r="3525" spans="12:14" x14ac:dyDescent="0.25">
      <c r="L3525" s="5">
        <v>40225</v>
      </c>
      <c r="M3525">
        <f t="shared" si="130"/>
        <v>8</v>
      </c>
      <c r="N3525">
        <v>17</v>
      </c>
    </row>
    <row r="3526" spans="12:14" x14ac:dyDescent="0.25">
      <c r="L3526" s="5">
        <v>40224</v>
      </c>
      <c r="M3526">
        <f t="shared" si="130"/>
        <v>8</v>
      </c>
      <c r="N3526">
        <v>17</v>
      </c>
    </row>
    <row r="3527" spans="12:14" x14ac:dyDescent="0.25">
      <c r="L3527" s="5">
        <v>40223</v>
      </c>
      <c r="M3527">
        <f t="shared" si="130"/>
        <v>7</v>
      </c>
      <c r="N3527">
        <v>17</v>
      </c>
    </row>
    <row r="3528" spans="12:14" x14ac:dyDescent="0.25">
      <c r="L3528" s="5">
        <v>40222</v>
      </c>
      <c r="M3528">
        <f t="shared" si="130"/>
        <v>7</v>
      </c>
      <c r="N3528">
        <v>17</v>
      </c>
    </row>
    <row r="3529" spans="12:14" x14ac:dyDescent="0.25">
      <c r="L3529" s="5">
        <v>40221</v>
      </c>
      <c r="M3529">
        <f t="shared" si="130"/>
        <v>7</v>
      </c>
      <c r="N3529">
        <v>17</v>
      </c>
    </row>
    <row r="3530" spans="12:14" x14ac:dyDescent="0.25">
      <c r="L3530" s="5">
        <v>40220</v>
      </c>
      <c r="M3530">
        <f t="shared" si="130"/>
        <v>7</v>
      </c>
      <c r="N3530">
        <v>17</v>
      </c>
    </row>
    <row r="3531" spans="12:14" x14ac:dyDescent="0.25">
      <c r="L3531" s="5">
        <v>40219</v>
      </c>
      <c r="M3531">
        <f t="shared" si="130"/>
        <v>7</v>
      </c>
      <c r="N3531">
        <v>17</v>
      </c>
    </row>
    <row r="3532" spans="12:14" x14ac:dyDescent="0.25">
      <c r="L3532" s="5">
        <v>40218</v>
      </c>
      <c r="M3532">
        <f t="shared" si="130"/>
        <v>7</v>
      </c>
      <c r="N3532">
        <v>17</v>
      </c>
    </row>
    <row r="3533" spans="12:14" x14ac:dyDescent="0.25">
      <c r="L3533" s="5">
        <v>40217</v>
      </c>
      <c r="M3533">
        <f t="shared" si="130"/>
        <v>7</v>
      </c>
      <c r="N3533">
        <v>17</v>
      </c>
    </row>
    <row r="3534" spans="12:14" x14ac:dyDescent="0.25">
      <c r="L3534" s="5">
        <v>40216</v>
      </c>
      <c r="M3534">
        <f t="shared" si="130"/>
        <v>6</v>
      </c>
      <c r="N3534">
        <v>17</v>
      </c>
    </row>
    <row r="3535" spans="12:14" x14ac:dyDescent="0.25">
      <c r="L3535" s="5">
        <v>40215</v>
      </c>
      <c r="M3535">
        <f t="shared" ref="M3535:M3566" si="131">M3528-1</f>
        <v>6</v>
      </c>
      <c r="N3535">
        <v>17</v>
      </c>
    </row>
    <row r="3536" spans="12:14" x14ac:dyDescent="0.25">
      <c r="L3536" s="5">
        <v>40214</v>
      </c>
      <c r="M3536">
        <f t="shared" si="131"/>
        <v>6</v>
      </c>
      <c r="N3536">
        <v>17</v>
      </c>
    </row>
    <row r="3537" spans="12:14" x14ac:dyDescent="0.25">
      <c r="L3537" s="5">
        <v>40213</v>
      </c>
      <c r="M3537">
        <f t="shared" si="131"/>
        <v>6</v>
      </c>
      <c r="N3537">
        <v>17</v>
      </c>
    </row>
    <row r="3538" spans="12:14" x14ac:dyDescent="0.25">
      <c r="L3538" s="5">
        <v>40212</v>
      </c>
      <c r="M3538">
        <f t="shared" si="131"/>
        <v>6</v>
      </c>
      <c r="N3538">
        <v>17</v>
      </c>
    </row>
    <row r="3539" spans="12:14" x14ac:dyDescent="0.25">
      <c r="L3539" s="5">
        <v>40211</v>
      </c>
      <c r="M3539">
        <f t="shared" si="131"/>
        <v>6</v>
      </c>
      <c r="N3539">
        <v>17</v>
      </c>
    </row>
    <row r="3540" spans="12:14" x14ac:dyDescent="0.25">
      <c r="L3540" s="5">
        <v>40210</v>
      </c>
      <c r="M3540">
        <f t="shared" si="131"/>
        <v>6</v>
      </c>
      <c r="N3540">
        <v>17</v>
      </c>
    </row>
    <row r="3541" spans="12:14" x14ac:dyDescent="0.25">
      <c r="L3541" s="5">
        <v>40209</v>
      </c>
      <c r="M3541">
        <f t="shared" si="131"/>
        <v>5</v>
      </c>
      <c r="N3541">
        <v>17</v>
      </c>
    </row>
    <row r="3542" spans="12:14" x14ac:dyDescent="0.25">
      <c r="L3542" s="5">
        <v>40208</v>
      </c>
      <c r="M3542">
        <f t="shared" si="131"/>
        <v>5</v>
      </c>
      <c r="N3542">
        <v>17</v>
      </c>
    </row>
    <row r="3543" spans="12:14" x14ac:dyDescent="0.25">
      <c r="L3543" s="5">
        <v>40207</v>
      </c>
      <c r="M3543">
        <f t="shared" si="131"/>
        <v>5</v>
      </c>
      <c r="N3543">
        <v>17</v>
      </c>
    </row>
    <row r="3544" spans="12:14" x14ac:dyDescent="0.25">
      <c r="L3544" s="5">
        <v>40206</v>
      </c>
      <c r="M3544">
        <f t="shared" si="131"/>
        <v>5</v>
      </c>
      <c r="N3544">
        <v>17</v>
      </c>
    </row>
    <row r="3545" spans="12:14" x14ac:dyDescent="0.25">
      <c r="L3545" s="5">
        <v>40205</v>
      </c>
      <c r="M3545">
        <f t="shared" si="131"/>
        <v>5</v>
      </c>
      <c r="N3545">
        <v>17</v>
      </c>
    </row>
    <row r="3546" spans="12:14" x14ac:dyDescent="0.25">
      <c r="L3546" s="5">
        <v>40204</v>
      </c>
      <c r="M3546">
        <f t="shared" si="131"/>
        <v>5</v>
      </c>
      <c r="N3546">
        <v>17</v>
      </c>
    </row>
    <row r="3547" spans="12:14" x14ac:dyDescent="0.25">
      <c r="L3547" s="5">
        <v>40203</v>
      </c>
      <c r="M3547">
        <f t="shared" si="131"/>
        <v>5</v>
      </c>
      <c r="N3547">
        <v>17</v>
      </c>
    </row>
    <row r="3548" spans="12:14" x14ac:dyDescent="0.25">
      <c r="L3548" s="5">
        <v>40202</v>
      </c>
      <c r="M3548">
        <f t="shared" si="131"/>
        <v>4</v>
      </c>
      <c r="N3548">
        <v>17</v>
      </c>
    </row>
    <row r="3549" spans="12:14" x14ac:dyDescent="0.25">
      <c r="L3549" s="5">
        <v>40201</v>
      </c>
      <c r="M3549">
        <f t="shared" si="131"/>
        <v>4</v>
      </c>
      <c r="N3549">
        <v>17</v>
      </c>
    </row>
    <row r="3550" spans="12:14" x14ac:dyDescent="0.25">
      <c r="L3550" s="5">
        <v>40200</v>
      </c>
      <c r="M3550">
        <f t="shared" si="131"/>
        <v>4</v>
      </c>
      <c r="N3550">
        <v>17</v>
      </c>
    </row>
    <row r="3551" spans="12:14" x14ac:dyDescent="0.25">
      <c r="L3551" s="5">
        <v>40199</v>
      </c>
      <c r="M3551">
        <f t="shared" si="131"/>
        <v>4</v>
      </c>
      <c r="N3551">
        <v>17</v>
      </c>
    </row>
    <row r="3552" spans="12:14" x14ac:dyDescent="0.25">
      <c r="L3552" s="5">
        <v>40198</v>
      </c>
      <c r="M3552">
        <f t="shared" si="131"/>
        <v>4</v>
      </c>
      <c r="N3552">
        <v>17</v>
      </c>
    </row>
    <row r="3553" spans="12:14" x14ac:dyDescent="0.25">
      <c r="L3553" s="5">
        <v>40197</v>
      </c>
      <c r="M3553">
        <f t="shared" si="131"/>
        <v>4</v>
      </c>
      <c r="N3553">
        <v>17</v>
      </c>
    </row>
    <row r="3554" spans="12:14" x14ac:dyDescent="0.25">
      <c r="L3554" s="5">
        <v>40196</v>
      </c>
      <c r="M3554">
        <f t="shared" si="131"/>
        <v>4</v>
      </c>
      <c r="N3554">
        <v>17</v>
      </c>
    </row>
    <row r="3555" spans="12:14" x14ac:dyDescent="0.25">
      <c r="L3555" s="5">
        <v>40195</v>
      </c>
      <c r="M3555">
        <f t="shared" si="131"/>
        <v>3</v>
      </c>
      <c r="N3555">
        <v>17</v>
      </c>
    </row>
    <row r="3556" spans="12:14" x14ac:dyDescent="0.25">
      <c r="L3556" s="5">
        <v>40194</v>
      </c>
      <c r="M3556">
        <f t="shared" si="131"/>
        <v>3</v>
      </c>
      <c r="N3556">
        <v>17</v>
      </c>
    </row>
    <row r="3557" spans="12:14" x14ac:dyDescent="0.25">
      <c r="L3557" s="5">
        <v>40193</v>
      </c>
      <c r="M3557">
        <f t="shared" si="131"/>
        <v>3</v>
      </c>
      <c r="N3557">
        <v>17</v>
      </c>
    </row>
    <row r="3558" spans="12:14" x14ac:dyDescent="0.25">
      <c r="L3558" s="5">
        <v>40192</v>
      </c>
      <c r="M3558">
        <f t="shared" si="131"/>
        <v>3</v>
      </c>
      <c r="N3558">
        <v>17</v>
      </c>
    </row>
    <row r="3559" spans="12:14" x14ac:dyDescent="0.25">
      <c r="L3559" s="5">
        <v>40191</v>
      </c>
      <c r="M3559">
        <f t="shared" si="131"/>
        <v>3</v>
      </c>
      <c r="N3559">
        <v>17</v>
      </c>
    </row>
    <row r="3560" spans="12:14" x14ac:dyDescent="0.25">
      <c r="L3560" s="5">
        <v>40190</v>
      </c>
      <c r="M3560">
        <f t="shared" si="131"/>
        <v>3</v>
      </c>
      <c r="N3560">
        <v>17</v>
      </c>
    </row>
    <row r="3561" spans="12:14" x14ac:dyDescent="0.25">
      <c r="L3561" s="5">
        <v>40189</v>
      </c>
      <c r="M3561">
        <f t="shared" si="131"/>
        <v>3</v>
      </c>
      <c r="N3561">
        <v>17</v>
      </c>
    </row>
    <row r="3562" spans="12:14" x14ac:dyDescent="0.25">
      <c r="L3562" s="5">
        <v>40188</v>
      </c>
      <c r="M3562">
        <f t="shared" si="131"/>
        <v>2</v>
      </c>
      <c r="N3562">
        <v>17</v>
      </c>
    </row>
    <row r="3563" spans="12:14" x14ac:dyDescent="0.25">
      <c r="L3563" s="5">
        <v>40187</v>
      </c>
      <c r="M3563">
        <f t="shared" si="131"/>
        <v>2</v>
      </c>
      <c r="N3563">
        <v>17</v>
      </c>
    </row>
    <row r="3564" spans="12:14" x14ac:dyDescent="0.25">
      <c r="L3564" s="5">
        <v>40186</v>
      </c>
      <c r="M3564">
        <f t="shared" si="131"/>
        <v>2</v>
      </c>
      <c r="N3564">
        <v>17</v>
      </c>
    </row>
    <row r="3565" spans="12:14" x14ac:dyDescent="0.25">
      <c r="L3565" s="5">
        <v>40185</v>
      </c>
      <c r="M3565">
        <f t="shared" si="131"/>
        <v>2</v>
      </c>
      <c r="N3565">
        <v>17</v>
      </c>
    </row>
    <row r="3566" spans="12:14" x14ac:dyDescent="0.25">
      <c r="L3566" s="5">
        <v>40184</v>
      </c>
      <c r="M3566">
        <f t="shared" si="131"/>
        <v>2</v>
      </c>
      <c r="N3566">
        <v>17</v>
      </c>
    </row>
    <row r="3567" spans="12:14" x14ac:dyDescent="0.25">
      <c r="L3567" s="5">
        <v>40183</v>
      </c>
      <c r="M3567">
        <f t="shared" ref="M3567:M3575" si="132">M3560-1</f>
        <v>2</v>
      </c>
      <c r="N3567">
        <v>17</v>
      </c>
    </row>
    <row r="3568" spans="12:14" x14ac:dyDescent="0.25">
      <c r="L3568" s="5">
        <v>40182</v>
      </c>
      <c r="M3568">
        <f t="shared" si="132"/>
        <v>2</v>
      </c>
      <c r="N3568">
        <v>17</v>
      </c>
    </row>
    <row r="3569" spans="12:14" x14ac:dyDescent="0.25">
      <c r="L3569" s="5">
        <v>40181</v>
      </c>
      <c r="M3569">
        <f t="shared" si="132"/>
        <v>1</v>
      </c>
      <c r="N3569">
        <v>17</v>
      </c>
    </row>
    <row r="3570" spans="12:14" x14ac:dyDescent="0.25">
      <c r="L3570" s="5">
        <v>40180</v>
      </c>
      <c r="M3570">
        <f t="shared" si="132"/>
        <v>1</v>
      </c>
      <c r="N3570">
        <v>17</v>
      </c>
    </row>
    <row r="3571" spans="12:14" x14ac:dyDescent="0.25">
      <c r="L3571" s="5">
        <v>40179</v>
      </c>
      <c r="M3571">
        <f t="shared" si="132"/>
        <v>1</v>
      </c>
      <c r="N3571">
        <v>17</v>
      </c>
    </row>
    <row r="3572" spans="12:14" x14ac:dyDescent="0.25">
      <c r="L3572" s="5">
        <v>40178</v>
      </c>
      <c r="M3572">
        <f t="shared" si="132"/>
        <v>1</v>
      </c>
      <c r="N3572">
        <v>17</v>
      </c>
    </row>
    <row r="3573" spans="12:14" x14ac:dyDescent="0.25">
      <c r="L3573" s="5">
        <v>40177</v>
      </c>
      <c r="M3573">
        <f t="shared" si="132"/>
        <v>1</v>
      </c>
      <c r="N3573">
        <v>17</v>
      </c>
    </row>
    <row r="3574" spans="12:14" x14ac:dyDescent="0.25">
      <c r="L3574" s="5">
        <v>40176</v>
      </c>
      <c r="M3574">
        <f t="shared" si="132"/>
        <v>1</v>
      </c>
      <c r="N3574">
        <v>17</v>
      </c>
    </row>
    <row r="3575" spans="12:14" x14ac:dyDescent="0.25">
      <c r="L3575" s="5">
        <v>40175</v>
      </c>
      <c r="M3575">
        <f t="shared" si="132"/>
        <v>1</v>
      </c>
      <c r="N3575">
        <v>17</v>
      </c>
    </row>
    <row r="3576" spans="12:14" x14ac:dyDescent="0.25">
      <c r="L3576" s="5">
        <v>40174</v>
      </c>
      <c r="M3576">
        <v>16</v>
      </c>
      <c r="N3576">
        <v>16</v>
      </c>
    </row>
    <row r="3577" spans="12:14" x14ac:dyDescent="0.25">
      <c r="L3577" s="5">
        <v>40173</v>
      </c>
      <c r="M3577">
        <v>16</v>
      </c>
      <c r="N3577">
        <v>16</v>
      </c>
    </row>
    <row r="3578" spans="12:14" x14ac:dyDescent="0.25">
      <c r="L3578" s="5">
        <v>40172</v>
      </c>
      <c r="M3578">
        <v>16</v>
      </c>
      <c r="N3578">
        <v>16</v>
      </c>
    </row>
    <row r="3579" spans="12:14" x14ac:dyDescent="0.25">
      <c r="L3579" s="5">
        <v>40171</v>
      </c>
      <c r="M3579">
        <v>16</v>
      </c>
      <c r="N3579">
        <v>16</v>
      </c>
    </row>
    <row r="3580" spans="12:14" x14ac:dyDescent="0.25">
      <c r="L3580" s="5">
        <v>40170</v>
      </c>
      <c r="M3580">
        <v>16</v>
      </c>
      <c r="N3580">
        <v>16</v>
      </c>
    </row>
    <row r="3581" spans="12:14" x14ac:dyDescent="0.25">
      <c r="L3581" s="5">
        <v>40169</v>
      </c>
      <c r="M3581">
        <v>16</v>
      </c>
      <c r="N3581">
        <v>16</v>
      </c>
    </row>
    <row r="3582" spans="12:14" x14ac:dyDescent="0.25">
      <c r="L3582" s="5">
        <v>40168</v>
      </c>
      <c r="M3582">
        <v>16</v>
      </c>
      <c r="N3582">
        <v>16</v>
      </c>
    </row>
    <row r="3583" spans="12:14" x14ac:dyDescent="0.25">
      <c r="L3583" s="5">
        <v>40167</v>
      </c>
      <c r="M3583">
        <f t="shared" ref="M3583:M3614" si="133">M3576-1</f>
        <v>15</v>
      </c>
      <c r="N3583">
        <v>16</v>
      </c>
    </row>
    <row r="3584" spans="12:14" x14ac:dyDescent="0.25">
      <c r="L3584" s="5">
        <v>40166</v>
      </c>
      <c r="M3584">
        <f t="shared" si="133"/>
        <v>15</v>
      </c>
      <c r="N3584">
        <v>16</v>
      </c>
    </row>
    <row r="3585" spans="12:14" x14ac:dyDescent="0.25">
      <c r="L3585" s="5">
        <v>40165</v>
      </c>
      <c r="M3585">
        <f t="shared" si="133"/>
        <v>15</v>
      </c>
      <c r="N3585">
        <v>16</v>
      </c>
    </row>
    <row r="3586" spans="12:14" x14ac:dyDescent="0.25">
      <c r="L3586" s="5">
        <v>40164</v>
      </c>
      <c r="M3586">
        <f t="shared" si="133"/>
        <v>15</v>
      </c>
      <c r="N3586">
        <v>16</v>
      </c>
    </row>
    <row r="3587" spans="12:14" x14ac:dyDescent="0.25">
      <c r="L3587" s="5">
        <v>40163</v>
      </c>
      <c r="M3587">
        <f t="shared" si="133"/>
        <v>15</v>
      </c>
      <c r="N3587">
        <v>16</v>
      </c>
    </row>
    <row r="3588" spans="12:14" x14ac:dyDescent="0.25">
      <c r="L3588" s="5">
        <v>40162</v>
      </c>
      <c r="M3588">
        <f t="shared" si="133"/>
        <v>15</v>
      </c>
      <c r="N3588">
        <v>16</v>
      </c>
    </row>
    <row r="3589" spans="12:14" x14ac:dyDescent="0.25">
      <c r="L3589" s="5">
        <v>40161</v>
      </c>
      <c r="M3589">
        <f t="shared" si="133"/>
        <v>15</v>
      </c>
      <c r="N3589">
        <v>16</v>
      </c>
    </row>
    <row r="3590" spans="12:14" x14ac:dyDescent="0.25">
      <c r="L3590" s="5">
        <v>40160</v>
      </c>
      <c r="M3590">
        <f t="shared" si="133"/>
        <v>14</v>
      </c>
      <c r="N3590">
        <v>16</v>
      </c>
    </row>
    <row r="3591" spans="12:14" x14ac:dyDescent="0.25">
      <c r="L3591" s="5">
        <v>40159</v>
      </c>
      <c r="M3591">
        <f t="shared" si="133"/>
        <v>14</v>
      </c>
      <c r="N3591">
        <v>16</v>
      </c>
    </row>
    <row r="3592" spans="12:14" x14ac:dyDescent="0.25">
      <c r="L3592" s="5">
        <v>40158</v>
      </c>
      <c r="M3592">
        <f t="shared" si="133"/>
        <v>14</v>
      </c>
      <c r="N3592">
        <v>16</v>
      </c>
    </row>
    <row r="3593" spans="12:14" x14ac:dyDescent="0.25">
      <c r="L3593" s="5">
        <v>40157</v>
      </c>
      <c r="M3593">
        <f t="shared" si="133"/>
        <v>14</v>
      </c>
      <c r="N3593">
        <v>16</v>
      </c>
    </row>
    <row r="3594" spans="12:14" x14ac:dyDescent="0.25">
      <c r="L3594" s="5">
        <v>40156</v>
      </c>
      <c r="M3594">
        <f t="shared" si="133"/>
        <v>14</v>
      </c>
      <c r="N3594">
        <v>16</v>
      </c>
    </row>
    <row r="3595" spans="12:14" x14ac:dyDescent="0.25">
      <c r="L3595" s="5">
        <v>40155</v>
      </c>
      <c r="M3595">
        <f t="shared" si="133"/>
        <v>14</v>
      </c>
      <c r="N3595">
        <v>16</v>
      </c>
    </row>
    <row r="3596" spans="12:14" x14ac:dyDescent="0.25">
      <c r="L3596" s="5">
        <v>40154</v>
      </c>
      <c r="M3596">
        <f t="shared" si="133"/>
        <v>14</v>
      </c>
      <c r="N3596">
        <v>16</v>
      </c>
    </row>
    <row r="3597" spans="12:14" x14ac:dyDescent="0.25">
      <c r="L3597" s="5">
        <v>40153</v>
      </c>
      <c r="M3597">
        <f t="shared" si="133"/>
        <v>13</v>
      </c>
      <c r="N3597">
        <v>16</v>
      </c>
    </row>
    <row r="3598" spans="12:14" x14ac:dyDescent="0.25">
      <c r="L3598" s="5">
        <v>40152</v>
      </c>
      <c r="M3598">
        <f t="shared" si="133"/>
        <v>13</v>
      </c>
      <c r="N3598">
        <v>16</v>
      </c>
    </row>
    <row r="3599" spans="12:14" x14ac:dyDescent="0.25">
      <c r="L3599" s="5">
        <v>40151</v>
      </c>
      <c r="M3599">
        <f t="shared" si="133"/>
        <v>13</v>
      </c>
      <c r="N3599">
        <v>16</v>
      </c>
    </row>
    <row r="3600" spans="12:14" x14ac:dyDescent="0.25">
      <c r="L3600" s="5">
        <v>40150</v>
      </c>
      <c r="M3600">
        <f t="shared" si="133"/>
        <v>13</v>
      </c>
      <c r="N3600">
        <v>16</v>
      </c>
    </row>
    <row r="3601" spans="12:14" x14ac:dyDescent="0.25">
      <c r="L3601" s="5">
        <v>40149</v>
      </c>
      <c r="M3601">
        <f t="shared" si="133"/>
        <v>13</v>
      </c>
      <c r="N3601">
        <v>16</v>
      </c>
    </row>
    <row r="3602" spans="12:14" x14ac:dyDescent="0.25">
      <c r="L3602" s="5">
        <v>40148</v>
      </c>
      <c r="M3602">
        <f t="shared" si="133"/>
        <v>13</v>
      </c>
      <c r="N3602">
        <v>16</v>
      </c>
    </row>
    <row r="3603" spans="12:14" x14ac:dyDescent="0.25">
      <c r="L3603" s="5">
        <v>40147</v>
      </c>
      <c r="M3603">
        <f t="shared" si="133"/>
        <v>13</v>
      </c>
      <c r="N3603">
        <v>16</v>
      </c>
    </row>
    <row r="3604" spans="12:14" x14ac:dyDescent="0.25">
      <c r="L3604" s="5">
        <v>40146</v>
      </c>
      <c r="M3604">
        <f t="shared" si="133"/>
        <v>12</v>
      </c>
      <c r="N3604">
        <v>16</v>
      </c>
    </row>
    <row r="3605" spans="12:14" x14ac:dyDescent="0.25">
      <c r="L3605" s="5">
        <v>40145</v>
      </c>
      <c r="M3605">
        <f t="shared" si="133"/>
        <v>12</v>
      </c>
      <c r="N3605">
        <v>16</v>
      </c>
    </row>
    <row r="3606" spans="12:14" x14ac:dyDescent="0.25">
      <c r="L3606" s="5">
        <v>40144</v>
      </c>
      <c r="M3606">
        <f t="shared" si="133"/>
        <v>12</v>
      </c>
      <c r="N3606">
        <v>16</v>
      </c>
    </row>
    <row r="3607" spans="12:14" x14ac:dyDescent="0.25">
      <c r="L3607" s="5">
        <v>40143</v>
      </c>
      <c r="M3607">
        <f t="shared" si="133"/>
        <v>12</v>
      </c>
      <c r="N3607">
        <v>16</v>
      </c>
    </row>
    <row r="3608" spans="12:14" x14ac:dyDescent="0.25">
      <c r="L3608" s="5">
        <v>40142</v>
      </c>
      <c r="M3608">
        <f t="shared" si="133"/>
        <v>12</v>
      </c>
      <c r="N3608">
        <v>16</v>
      </c>
    </row>
    <row r="3609" spans="12:14" x14ac:dyDescent="0.25">
      <c r="L3609" s="5">
        <v>40141</v>
      </c>
      <c r="M3609">
        <f t="shared" si="133"/>
        <v>12</v>
      </c>
      <c r="N3609">
        <v>16</v>
      </c>
    </row>
    <row r="3610" spans="12:14" x14ac:dyDescent="0.25">
      <c r="L3610" s="5">
        <v>40140</v>
      </c>
      <c r="M3610">
        <f t="shared" si="133"/>
        <v>12</v>
      </c>
      <c r="N3610">
        <v>16</v>
      </c>
    </row>
    <row r="3611" spans="12:14" x14ac:dyDescent="0.25">
      <c r="L3611" s="5">
        <v>40139</v>
      </c>
      <c r="M3611">
        <f t="shared" si="133"/>
        <v>11</v>
      </c>
      <c r="N3611">
        <v>16</v>
      </c>
    </row>
    <row r="3612" spans="12:14" x14ac:dyDescent="0.25">
      <c r="L3612" s="5">
        <v>40138</v>
      </c>
      <c r="M3612">
        <f t="shared" si="133"/>
        <v>11</v>
      </c>
      <c r="N3612">
        <v>16</v>
      </c>
    </row>
    <row r="3613" spans="12:14" x14ac:dyDescent="0.25">
      <c r="L3613" s="5">
        <v>40137</v>
      </c>
      <c r="M3613">
        <f t="shared" si="133"/>
        <v>11</v>
      </c>
      <c r="N3613">
        <v>16</v>
      </c>
    </row>
    <row r="3614" spans="12:14" x14ac:dyDescent="0.25">
      <c r="L3614" s="5">
        <v>40136</v>
      </c>
      <c r="M3614">
        <f t="shared" si="133"/>
        <v>11</v>
      </c>
      <c r="N3614">
        <v>16</v>
      </c>
    </row>
    <row r="3615" spans="12:14" x14ac:dyDescent="0.25">
      <c r="L3615" s="5">
        <v>40135</v>
      </c>
      <c r="M3615">
        <f t="shared" ref="M3615:M3646" si="134">M3608-1</f>
        <v>11</v>
      </c>
      <c r="N3615">
        <v>16</v>
      </c>
    </row>
    <row r="3616" spans="12:14" x14ac:dyDescent="0.25">
      <c r="L3616" s="5">
        <v>40134</v>
      </c>
      <c r="M3616">
        <f t="shared" si="134"/>
        <v>11</v>
      </c>
      <c r="N3616">
        <v>16</v>
      </c>
    </row>
    <row r="3617" spans="12:14" x14ac:dyDescent="0.25">
      <c r="L3617" s="5">
        <v>40133</v>
      </c>
      <c r="M3617">
        <f t="shared" si="134"/>
        <v>11</v>
      </c>
      <c r="N3617">
        <v>16</v>
      </c>
    </row>
    <row r="3618" spans="12:14" x14ac:dyDescent="0.25">
      <c r="L3618" s="5">
        <v>40132</v>
      </c>
      <c r="M3618">
        <f t="shared" si="134"/>
        <v>10</v>
      </c>
      <c r="N3618">
        <v>16</v>
      </c>
    </row>
    <row r="3619" spans="12:14" x14ac:dyDescent="0.25">
      <c r="L3619" s="5">
        <v>40131</v>
      </c>
      <c r="M3619">
        <f t="shared" si="134"/>
        <v>10</v>
      </c>
      <c r="N3619">
        <v>16</v>
      </c>
    </row>
    <row r="3620" spans="12:14" x14ac:dyDescent="0.25">
      <c r="L3620" s="5">
        <v>40130</v>
      </c>
      <c r="M3620">
        <f t="shared" si="134"/>
        <v>10</v>
      </c>
      <c r="N3620">
        <v>16</v>
      </c>
    </row>
    <row r="3621" spans="12:14" x14ac:dyDescent="0.25">
      <c r="L3621" s="5">
        <v>40129</v>
      </c>
      <c r="M3621">
        <f t="shared" si="134"/>
        <v>10</v>
      </c>
      <c r="N3621">
        <v>16</v>
      </c>
    </row>
    <row r="3622" spans="12:14" x14ac:dyDescent="0.25">
      <c r="L3622" s="5">
        <v>40128</v>
      </c>
      <c r="M3622">
        <f t="shared" si="134"/>
        <v>10</v>
      </c>
      <c r="N3622">
        <v>16</v>
      </c>
    </row>
    <row r="3623" spans="12:14" x14ac:dyDescent="0.25">
      <c r="L3623" s="5">
        <v>40127</v>
      </c>
      <c r="M3623">
        <f t="shared" si="134"/>
        <v>10</v>
      </c>
      <c r="N3623">
        <v>16</v>
      </c>
    </row>
    <row r="3624" spans="12:14" x14ac:dyDescent="0.25">
      <c r="L3624" s="5">
        <v>40126</v>
      </c>
      <c r="M3624">
        <f t="shared" si="134"/>
        <v>10</v>
      </c>
      <c r="N3624">
        <v>16</v>
      </c>
    </row>
    <row r="3625" spans="12:14" x14ac:dyDescent="0.25">
      <c r="L3625" s="5">
        <v>40125</v>
      </c>
      <c r="M3625">
        <f t="shared" si="134"/>
        <v>9</v>
      </c>
      <c r="N3625">
        <v>16</v>
      </c>
    </row>
    <row r="3626" spans="12:14" x14ac:dyDescent="0.25">
      <c r="L3626" s="5">
        <v>40124</v>
      </c>
      <c r="M3626">
        <f t="shared" si="134"/>
        <v>9</v>
      </c>
      <c r="N3626">
        <v>16</v>
      </c>
    </row>
    <row r="3627" spans="12:14" x14ac:dyDescent="0.25">
      <c r="L3627" s="5">
        <v>40123</v>
      </c>
      <c r="M3627">
        <f t="shared" si="134"/>
        <v>9</v>
      </c>
      <c r="N3627">
        <v>16</v>
      </c>
    </row>
    <row r="3628" spans="12:14" x14ac:dyDescent="0.25">
      <c r="L3628" s="5">
        <v>40122</v>
      </c>
      <c r="M3628">
        <f t="shared" si="134"/>
        <v>9</v>
      </c>
      <c r="N3628">
        <v>16</v>
      </c>
    </row>
    <row r="3629" spans="12:14" x14ac:dyDescent="0.25">
      <c r="L3629" s="5">
        <v>40121</v>
      </c>
      <c r="M3629">
        <f t="shared" si="134"/>
        <v>9</v>
      </c>
      <c r="N3629">
        <v>16</v>
      </c>
    </row>
    <row r="3630" spans="12:14" x14ac:dyDescent="0.25">
      <c r="L3630" s="5">
        <v>40120</v>
      </c>
      <c r="M3630">
        <f t="shared" si="134"/>
        <v>9</v>
      </c>
      <c r="N3630">
        <v>16</v>
      </c>
    </row>
    <row r="3631" spans="12:14" x14ac:dyDescent="0.25">
      <c r="L3631" s="5">
        <v>40119</v>
      </c>
      <c r="M3631">
        <f t="shared" si="134"/>
        <v>9</v>
      </c>
      <c r="N3631">
        <v>16</v>
      </c>
    </row>
    <row r="3632" spans="12:14" x14ac:dyDescent="0.25">
      <c r="L3632" s="5">
        <v>40118</v>
      </c>
      <c r="M3632">
        <f t="shared" si="134"/>
        <v>8</v>
      </c>
      <c r="N3632">
        <v>16</v>
      </c>
    </row>
    <row r="3633" spans="12:14" x14ac:dyDescent="0.25">
      <c r="L3633" s="5">
        <v>40117</v>
      </c>
      <c r="M3633">
        <f t="shared" si="134"/>
        <v>8</v>
      </c>
      <c r="N3633">
        <v>16</v>
      </c>
    </row>
    <row r="3634" spans="12:14" x14ac:dyDescent="0.25">
      <c r="L3634" s="5">
        <v>40116</v>
      </c>
      <c r="M3634">
        <f t="shared" si="134"/>
        <v>8</v>
      </c>
      <c r="N3634">
        <v>16</v>
      </c>
    </row>
    <row r="3635" spans="12:14" x14ac:dyDescent="0.25">
      <c r="L3635" s="5">
        <v>40115</v>
      </c>
      <c r="M3635">
        <f t="shared" si="134"/>
        <v>8</v>
      </c>
      <c r="N3635">
        <v>16</v>
      </c>
    </row>
    <row r="3636" spans="12:14" x14ac:dyDescent="0.25">
      <c r="L3636" s="5">
        <v>40114</v>
      </c>
      <c r="M3636">
        <f t="shared" si="134"/>
        <v>8</v>
      </c>
      <c r="N3636">
        <v>16</v>
      </c>
    </row>
    <row r="3637" spans="12:14" x14ac:dyDescent="0.25">
      <c r="L3637" s="5">
        <v>40113</v>
      </c>
      <c r="M3637">
        <f t="shared" si="134"/>
        <v>8</v>
      </c>
      <c r="N3637">
        <v>16</v>
      </c>
    </row>
    <row r="3638" spans="12:14" x14ac:dyDescent="0.25">
      <c r="L3638" s="5">
        <v>40112</v>
      </c>
      <c r="M3638">
        <f t="shared" si="134"/>
        <v>8</v>
      </c>
      <c r="N3638">
        <v>16</v>
      </c>
    </row>
    <row r="3639" spans="12:14" x14ac:dyDescent="0.25">
      <c r="L3639" s="5">
        <v>40111</v>
      </c>
      <c r="M3639">
        <f t="shared" si="134"/>
        <v>7</v>
      </c>
      <c r="N3639">
        <v>16</v>
      </c>
    </row>
    <row r="3640" spans="12:14" x14ac:dyDescent="0.25">
      <c r="L3640" s="5">
        <v>40110</v>
      </c>
      <c r="M3640">
        <f t="shared" si="134"/>
        <v>7</v>
      </c>
      <c r="N3640">
        <v>16</v>
      </c>
    </row>
    <row r="3641" spans="12:14" x14ac:dyDescent="0.25">
      <c r="L3641" s="5">
        <v>40109</v>
      </c>
      <c r="M3641">
        <f t="shared" si="134"/>
        <v>7</v>
      </c>
      <c r="N3641">
        <v>16</v>
      </c>
    </row>
    <row r="3642" spans="12:14" x14ac:dyDescent="0.25">
      <c r="L3642" s="5">
        <v>40108</v>
      </c>
      <c r="M3642">
        <f t="shared" si="134"/>
        <v>7</v>
      </c>
      <c r="N3642">
        <v>16</v>
      </c>
    </row>
    <row r="3643" spans="12:14" x14ac:dyDescent="0.25">
      <c r="L3643" s="5">
        <v>40107</v>
      </c>
      <c r="M3643">
        <f t="shared" si="134"/>
        <v>7</v>
      </c>
      <c r="N3643">
        <v>16</v>
      </c>
    </row>
    <row r="3644" spans="12:14" x14ac:dyDescent="0.25">
      <c r="L3644" s="5">
        <v>40106</v>
      </c>
      <c r="M3644">
        <f t="shared" si="134"/>
        <v>7</v>
      </c>
      <c r="N3644">
        <v>16</v>
      </c>
    </row>
    <row r="3645" spans="12:14" x14ac:dyDescent="0.25">
      <c r="L3645" s="5">
        <v>40105</v>
      </c>
      <c r="M3645">
        <f t="shared" si="134"/>
        <v>7</v>
      </c>
      <c r="N3645">
        <v>16</v>
      </c>
    </row>
    <row r="3646" spans="12:14" x14ac:dyDescent="0.25">
      <c r="L3646" s="5">
        <v>40104</v>
      </c>
      <c r="M3646">
        <f t="shared" si="134"/>
        <v>6</v>
      </c>
      <c r="N3646">
        <v>16</v>
      </c>
    </row>
    <row r="3647" spans="12:14" x14ac:dyDescent="0.25">
      <c r="L3647" s="5">
        <v>40103</v>
      </c>
      <c r="M3647">
        <f t="shared" ref="M3647:M3678" si="135">M3640-1</f>
        <v>6</v>
      </c>
      <c r="N3647">
        <v>16</v>
      </c>
    </row>
    <row r="3648" spans="12:14" x14ac:dyDescent="0.25">
      <c r="L3648" s="5">
        <v>40102</v>
      </c>
      <c r="M3648">
        <f t="shared" si="135"/>
        <v>6</v>
      </c>
      <c r="N3648">
        <v>16</v>
      </c>
    </row>
    <row r="3649" spans="12:14" x14ac:dyDescent="0.25">
      <c r="L3649" s="5">
        <v>40101</v>
      </c>
      <c r="M3649">
        <f t="shared" si="135"/>
        <v>6</v>
      </c>
      <c r="N3649">
        <v>16</v>
      </c>
    </row>
    <row r="3650" spans="12:14" x14ac:dyDescent="0.25">
      <c r="L3650" s="5">
        <v>40100</v>
      </c>
      <c r="M3650">
        <f t="shared" si="135"/>
        <v>6</v>
      </c>
      <c r="N3650">
        <v>16</v>
      </c>
    </row>
    <row r="3651" spans="12:14" x14ac:dyDescent="0.25">
      <c r="L3651" s="5">
        <v>40099</v>
      </c>
      <c r="M3651">
        <f t="shared" si="135"/>
        <v>6</v>
      </c>
      <c r="N3651">
        <v>16</v>
      </c>
    </row>
    <row r="3652" spans="12:14" x14ac:dyDescent="0.25">
      <c r="L3652" s="5">
        <v>40098</v>
      </c>
      <c r="M3652">
        <f t="shared" si="135"/>
        <v>6</v>
      </c>
      <c r="N3652">
        <v>16</v>
      </c>
    </row>
    <row r="3653" spans="12:14" x14ac:dyDescent="0.25">
      <c r="L3653" s="5">
        <v>40097</v>
      </c>
      <c r="M3653">
        <f t="shared" si="135"/>
        <v>5</v>
      </c>
      <c r="N3653">
        <v>16</v>
      </c>
    </row>
    <row r="3654" spans="12:14" x14ac:dyDescent="0.25">
      <c r="L3654" s="5">
        <v>40096</v>
      </c>
      <c r="M3654">
        <f t="shared" si="135"/>
        <v>5</v>
      </c>
      <c r="N3654">
        <v>16</v>
      </c>
    </row>
    <row r="3655" spans="12:14" x14ac:dyDescent="0.25">
      <c r="L3655" s="5">
        <v>40095</v>
      </c>
      <c r="M3655">
        <f t="shared" si="135"/>
        <v>5</v>
      </c>
      <c r="N3655">
        <v>16</v>
      </c>
    </row>
    <row r="3656" spans="12:14" x14ac:dyDescent="0.25">
      <c r="L3656" s="5">
        <v>40094</v>
      </c>
      <c r="M3656">
        <f t="shared" si="135"/>
        <v>5</v>
      </c>
      <c r="N3656">
        <v>16</v>
      </c>
    </row>
    <row r="3657" spans="12:14" x14ac:dyDescent="0.25">
      <c r="L3657" s="5">
        <v>40093</v>
      </c>
      <c r="M3657">
        <f t="shared" si="135"/>
        <v>5</v>
      </c>
      <c r="N3657">
        <v>16</v>
      </c>
    </row>
    <row r="3658" spans="12:14" x14ac:dyDescent="0.25">
      <c r="L3658" s="5">
        <v>40092</v>
      </c>
      <c r="M3658">
        <f t="shared" si="135"/>
        <v>5</v>
      </c>
      <c r="N3658">
        <v>16</v>
      </c>
    </row>
    <row r="3659" spans="12:14" x14ac:dyDescent="0.25">
      <c r="L3659" s="5">
        <v>40091</v>
      </c>
      <c r="M3659">
        <f t="shared" si="135"/>
        <v>5</v>
      </c>
      <c r="N3659">
        <v>16</v>
      </c>
    </row>
    <row r="3660" spans="12:14" x14ac:dyDescent="0.25">
      <c r="L3660" s="5">
        <v>40090</v>
      </c>
      <c r="M3660">
        <f t="shared" si="135"/>
        <v>4</v>
      </c>
      <c r="N3660">
        <v>16</v>
      </c>
    </row>
    <row r="3661" spans="12:14" x14ac:dyDescent="0.25">
      <c r="L3661" s="5">
        <v>40089</v>
      </c>
      <c r="M3661">
        <f t="shared" si="135"/>
        <v>4</v>
      </c>
      <c r="N3661">
        <v>16</v>
      </c>
    </row>
    <row r="3662" spans="12:14" x14ac:dyDescent="0.25">
      <c r="L3662" s="5">
        <v>40088</v>
      </c>
      <c r="M3662">
        <f t="shared" si="135"/>
        <v>4</v>
      </c>
      <c r="N3662">
        <v>16</v>
      </c>
    </row>
    <row r="3663" spans="12:14" x14ac:dyDescent="0.25">
      <c r="L3663" s="5">
        <v>40087</v>
      </c>
      <c r="M3663">
        <f t="shared" si="135"/>
        <v>4</v>
      </c>
      <c r="N3663">
        <v>16</v>
      </c>
    </row>
    <row r="3664" spans="12:14" x14ac:dyDescent="0.25">
      <c r="L3664" s="5">
        <v>40086</v>
      </c>
      <c r="M3664">
        <f t="shared" si="135"/>
        <v>4</v>
      </c>
      <c r="N3664">
        <v>16</v>
      </c>
    </row>
    <row r="3665" spans="12:14" x14ac:dyDescent="0.25">
      <c r="L3665" s="5">
        <v>40085</v>
      </c>
      <c r="M3665">
        <f t="shared" si="135"/>
        <v>4</v>
      </c>
      <c r="N3665">
        <v>16</v>
      </c>
    </row>
    <row r="3666" spans="12:14" x14ac:dyDescent="0.25">
      <c r="L3666" s="5">
        <v>40084</v>
      </c>
      <c r="M3666">
        <f t="shared" si="135"/>
        <v>4</v>
      </c>
      <c r="N3666">
        <v>16</v>
      </c>
    </row>
    <row r="3667" spans="12:14" x14ac:dyDescent="0.25">
      <c r="L3667" s="5">
        <v>40083</v>
      </c>
      <c r="M3667">
        <f t="shared" si="135"/>
        <v>3</v>
      </c>
      <c r="N3667">
        <v>16</v>
      </c>
    </row>
    <row r="3668" spans="12:14" x14ac:dyDescent="0.25">
      <c r="L3668" s="5">
        <v>40082</v>
      </c>
      <c r="M3668">
        <f t="shared" si="135"/>
        <v>3</v>
      </c>
      <c r="N3668">
        <v>16</v>
      </c>
    </row>
    <row r="3669" spans="12:14" x14ac:dyDescent="0.25">
      <c r="L3669" s="5">
        <v>40081</v>
      </c>
      <c r="M3669">
        <f t="shared" si="135"/>
        <v>3</v>
      </c>
      <c r="N3669">
        <v>16</v>
      </c>
    </row>
    <row r="3670" spans="12:14" x14ac:dyDescent="0.25">
      <c r="L3670" s="5">
        <v>40080</v>
      </c>
      <c r="M3670">
        <f t="shared" si="135"/>
        <v>3</v>
      </c>
      <c r="N3670">
        <v>16</v>
      </c>
    </row>
    <row r="3671" spans="12:14" x14ac:dyDescent="0.25">
      <c r="L3671" s="5">
        <v>40079</v>
      </c>
      <c r="M3671">
        <f t="shared" si="135"/>
        <v>3</v>
      </c>
      <c r="N3671">
        <v>16</v>
      </c>
    </row>
    <row r="3672" spans="12:14" x14ac:dyDescent="0.25">
      <c r="L3672" s="5">
        <v>40078</v>
      </c>
      <c r="M3672">
        <f t="shared" si="135"/>
        <v>3</v>
      </c>
      <c r="N3672">
        <v>16</v>
      </c>
    </row>
    <row r="3673" spans="12:14" x14ac:dyDescent="0.25">
      <c r="L3673" s="5">
        <v>40077</v>
      </c>
      <c r="M3673">
        <f t="shared" si="135"/>
        <v>3</v>
      </c>
      <c r="N3673">
        <v>16</v>
      </c>
    </row>
    <row r="3674" spans="12:14" x14ac:dyDescent="0.25">
      <c r="L3674" s="5">
        <v>40076</v>
      </c>
      <c r="M3674">
        <f t="shared" si="135"/>
        <v>2</v>
      </c>
      <c r="N3674">
        <v>16</v>
      </c>
    </row>
    <row r="3675" spans="12:14" x14ac:dyDescent="0.25">
      <c r="L3675" s="5">
        <v>40075</v>
      </c>
      <c r="M3675">
        <f t="shared" si="135"/>
        <v>2</v>
      </c>
      <c r="N3675">
        <v>16</v>
      </c>
    </row>
    <row r="3676" spans="12:14" x14ac:dyDescent="0.25">
      <c r="L3676" s="5">
        <v>40074</v>
      </c>
      <c r="M3676">
        <f t="shared" si="135"/>
        <v>2</v>
      </c>
      <c r="N3676">
        <v>16</v>
      </c>
    </row>
    <row r="3677" spans="12:14" x14ac:dyDescent="0.25">
      <c r="L3677" s="5">
        <v>40073</v>
      </c>
      <c r="M3677">
        <f t="shared" si="135"/>
        <v>2</v>
      </c>
      <c r="N3677">
        <v>16</v>
      </c>
    </row>
    <row r="3678" spans="12:14" x14ac:dyDescent="0.25">
      <c r="L3678" s="5">
        <v>40072</v>
      </c>
      <c r="M3678">
        <f t="shared" si="135"/>
        <v>2</v>
      </c>
      <c r="N3678">
        <v>16</v>
      </c>
    </row>
    <row r="3679" spans="12:14" x14ac:dyDescent="0.25">
      <c r="L3679" s="5">
        <v>40071</v>
      </c>
      <c r="M3679">
        <f t="shared" ref="M3679:M3687" si="136">M3672-1</f>
        <v>2</v>
      </c>
      <c r="N3679">
        <v>16</v>
      </c>
    </row>
    <row r="3680" spans="12:14" x14ac:dyDescent="0.25">
      <c r="L3680" s="5">
        <v>40070</v>
      </c>
      <c r="M3680">
        <f t="shared" si="136"/>
        <v>2</v>
      </c>
      <c r="N3680">
        <v>16</v>
      </c>
    </row>
    <row r="3681" spans="12:14" x14ac:dyDescent="0.25">
      <c r="L3681" s="5">
        <v>40069</v>
      </c>
      <c r="M3681">
        <f t="shared" si="136"/>
        <v>1</v>
      </c>
      <c r="N3681">
        <v>16</v>
      </c>
    </row>
    <row r="3682" spans="12:14" x14ac:dyDescent="0.25">
      <c r="L3682" s="5">
        <v>40068</v>
      </c>
      <c r="M3682">
        <f t="shared" si="136"/>
        <v>1</v>
      </c>
      <c r="N3682">
        <v>16</v>
      </c>
    </row>
    <row r="3683" spans="12:14" x14ac:dyDescent="0.25">
      <c r="L3683" s="5">
        <v>40067</v>
      </c>
      <c r="M3683">
        <f t="shared" si="136"/>
        <v>1</v>
      </c>
      <c r="N3683">
        <v>16</v>
      </c>
    </row>
    <row r="3684" spans="12:14" x14ac:dyDescent="0.25">
      <c r="L3684" s="5">
        <v>40066</v>
      </c>
      <c r="M3684">
        <f t="shared" si="136"/>
        <v>1</v>
      </c>
      <c r="N3684">
        <v>16</v>
      </c>
    </row>
    <row r="3685" spans="12:14" x14ac:dyDescent="0.25">
      <c r="L3685" s="5">
        <v>40065</v>
      </c>
      <c r="M3685">
        <f t="shared" si="136"/>
        <v>1</v>
      </c>
      <c r="N3685">
        <v>16</v>
      </c>
    </row>
    <row r="3686" spans="12:14" x14ac:dyDescent="0.25">
      <c r="L3686" s="5">
        <v>40064</v>
      </c>
      <c r="M3686">
        <f t="shared" si="136"/>
        <v>1</v>
      </c>
      <c r="N3686">
        <v>16</v>
      </c>
    </row>
    <row r="3687" spans="12:14" x14ac:dyDescent="0.25">
      <c r="L3687" s="5">
        <v>40063</v>
      </c>
      <c r="M3687">
        <f t="shared" si="136"/>
        <v>1</v>
      </c>
      <c r="N3687">
        <v>16</v>
      </c>
    </row>
    <row r="3688" spans="12:14" x14ac:dyDescent="0.25">
      <c r="L3688" s="5">
        <v>40062</v>
      </c>
      <c r="M3688">
        <v>16</v>
      </c>
      <c r="N3688">
        <v>15</v>
      </c>
    </row>
    <row r="3689" spans="12:14" x14ac:dyDescent="0.25">
      <c r="L3689" s="5">
        <v>40061</v>
      </c>
      <c r="M3689">
        <v>16</v>
      </c>
      <c r="N3689">
        <v>15</v>
      </c>
    </row>
    <row r="3690" spans="12:14" x14ac:dyDescent="0.25">
      <c r="L3690" s="5">
        <v>40060</v>
      </c>
      <c r="M3690">
        <v>16</v>
      </c>
      <c r="N3690">
        <v>15</v>
      </c>
    </row>
    <row r="3691" spans="12:14" x14ac:dyDescent="0.25">
      <c r="L3691" s="5">
        <v>40059</v>
      </c>
      <c r="M3691">
        <v>16</v>
      </c>
      <c r="N3691">
        <v>15</v>
      </c>
    </row>
    <row r="3692" spans="12:14" x14ac:dyDescent="0.25">
      <c r="L3692" s="5">
        <v>40058</v>
      </c>
      <c r="M3692">
        <v>16</v>
      </c>
      <c r="N3692">
        <v>15</v>
      </c>
    </row>
    <row r="3693" spans="12:14" x14ac:dyDescent="0.25">
      <c r="L3693" s="5">
        <v>40057</v>
      </c>
      <c r="M3693">
        <v>16</v>
      </c>
      <c r="N3693">
        <v>15</v>
      </c>
    </row>
    <row r="3694" spans="12:14" x14ac:dyDescent="0.25">
      <c r="L3694" s="5">
        <v>40056</v>
      </c>
      <c r="M3694">
        <v>16</v>
      </c>
      <c r="N3694">
        <v>15</v>
      </c>
    </row>
    <row r="3695" spans="12:14" x14ac:dyDescent="0.25">
      <c r="L3695" s="5">
        <v>40055</v>
      </c>
      <c r="M3695">
        <f t="shared" ref="M3695:M3726" si="137">M3688-1</f>
        <v>15</v>
      </c>
      <c r="N3695">
        <v>15</v>
      </c>
    </row>
    <row r="3696" spans="12:14" x14ac:dyDescent="0.25">
      <c r="L3696" s="5">
        <v>40054</v>
      </c>
      <c r="M3696">
        <f t="shared" si="137"/>
        <v>15</v>
      </c>
      <c r="N3696">
        <v>15</v>
      </c>
    </row>
    <row r="3697" spans="12:14" x14ac:dyDescent="0.25">
      <c r="L3697" s="5">
        <v>40053</v>
      </c>
      <c r="M3697">
        <f t="shared" si="137"/>
        <v>15</v>
      </c>
      <c r="N3697">
        <v>15</v>
      </c>
    </row>
    <row r="3698" spans="12:14" x14ac:dyDescent="0.25">
      <c r="L3698" s="5">
        <v>40052</v>
      </c>
      <c r="M3698">
        <f t="shared" si="137"/>
        <v>15</v>
      </c>
      <c r="N3698">
        <v>15</v>
      </c>
    </row>
    <row r="3699" spans="12:14" x14ac:dyDescent="0.25">
      <c r="L3699" s="5">
        <v>40051</v>
      </c>
      <c r="M3699">
        <f t="shared" si="137"/>
        <v>15</v>
      </c>
      <c r="N3699">
        <v>15</v>
      </c>
    </row>
    <row r="3700" spans="12:14" x14ac:dyDescent="0.25">
      <c r="L3700" s="5">
        <v>40050</v>
      </c>
      <c r="M3700">
        <f t="shared" si="137"/>
        <v>15</v>
      </c>
      <c r="N3700">
        <v>15</v>
      </c>
    </row>
    <row r="3701" spans="12:14" x14ac:dyDescent="0.25">
      <c r="L3701" s="5">
        <v>40049</v>
      </c>
      <c r="M3701">
        <f t="shared" si="137"/>
        <v>15</v>
      </c>
      <c r="N3701">
        <v>15</v>
      </c>
    </row>
    <row r="3702" spans="12:14" x14ac:dyDescent="0.25">
      <c r="L3702" s="5">
        <v>40048</v>
      </c>
      <c r="M3702">
        <f t="shared" si="137"/>
        <v>14</v>
      </c>
      <c r="N3702">
        <v>15</v>
      </c>
    </row>
    <row r="3703" spans="12:14" x14ac:dyDescent="0.25">
      <c r="L3703" s="5">
        <v>40047</v>
      </c>
      <c r="M3703">
        <f t="shared" si="137"/>
        <v>14</v>
      </c>
      <c r="N3703">
        <v>15</v>
      </c>
    </row>
    <row r="3704" spans="12:14" x14ac:dyDescent="0.25">
      <c r="L3704" s="5">
        <v>40046</v>
      </c>
      <c r="M3704">
        <f t="shared" si="137"/>
        <v>14</v>
      </c>
      <c r="N3704">
        <v>15</v>
      </c>
    </row>
    <row r="3705" spans="12:14" x14ac:dyDescent="0.25">
      <c r="L3705" s="5">
        <v>40045</v>
      </c>
      <c r="M3705">
        <f t="shared" si="137"/>
        <v>14</v>
      </c>
      <c r="N3705">
        <v>15</v>
      </c>
    </row>
    <row r="3706" spans="12:14" x14ac:dyDescent="0.25">
      <c r="L3706" s="5">
        <v>40044</v>
      </c>
      <c r="M3706">
        <f t="shared" si="137"/>
        <v>14</v>
      </c>
      <c r="N3706">
        <v>15</v>
      </c>
    </row>
    <row r="3707" spans="12:14" x14ac:dyDescent="0.25">
      <c r="L3707" s="5">
        <v>40043</v>
      </c>
      <c r="M3707">
        <f t="shared" si="137"/>
        <v>14</v>
      </c>
      <c r="N3707">
        <v>15</v>
      </c>
    </row>
    <row r="3708" spans="12:14" x14ac:dyDescent="0.25">
      <c r="L3708" s="5">
        <v>40042</v>
      </c>
      <c r="M3708">
        <f t="shared" si="137"/>
        <v>14</v>
      </c>
      <c r="N3708">
        <v>15</v>
      </c>
    </row>
    <row r="3709" spans="12:14" x14ac:dyDescent="0.25">
      <c r="L3709" s="5">
        <v>40041</v>
      </c>
      <c r="M3709">
        <f t="shared" si="137"/>
        <v>13</v>
      </c>
      <c r="N3709">
        <v>15</v>
      </c>
    </row>
    <row r="3710" spans="12:14" x14ac:dyDescent="0.25">
      <c r="L3710" s="5">
        <v>40040</v>
      </c>
      <c r="M3710">
        <f t="shared" si="137"/>
        <v>13</v>
      </c>
      <c r="N3710">
        <v>15</v>
      </c>
    </row>
    <row r="3711" spans="12:14" x14ac:dyDescent="0.25">
      <c r="L3711" s="5">
        <v>40039</v>
      </c>
      <c r="M3711">
        <f t="shared" si="137"/>
        <v>13</v>
      </c>
      <c r="N3711">
        <v>15</v>
      </c>
    </row>
    <row r="3712" spans="12:14" x14ac:dyDescent="0.25">
      <c r="L3712" s="5">
        <v>40038</v>
      </c>
      <c r="M3712">
        <f t="shared" si="137"/>
        <v>13</v>
      </c>
      <c r="N3712">
        <v>15</v>
      </c>
    </row>
    <row r="3713" spans="12:14" x14ac:dyDescent="0.25">
      <c r="L3713" s="5">
        <v>40037</v>
      </c>
      <c r="M3713">
        <f t="shared" si="137"/>
        <v>13</v>
      </c>
      <c r="N3713">
        <v>15</v>
      </c>
    </row>
    <row r="3714" spans="12:14" x14ac:dyDescent="0.25">
      <c r="L3714" s="5">
        <v>40036</v>
      </c>
      <c r="M3714">
        <f t="shared" si="137"/>
        <v>13</v>
      </c>
      <c r="N3714">
        <v>15</v>
      </c>
    </row>
    <row r="3715" spans="12:14" x14ac:dyDescent="0.25">
      <c r="L3715" s="5">
        <v>40035</v>
      </c>
      <c r="M3715">
        <f t="shared" si="137"/>
        <v>13</v>
      </c>
      <c r="N3715">
        <v>15</v>
      </c>
    </row>
    <row r="3716" spans="12:14" x14ac:dyDescent="0.25">
      <c r="L3716" s="5">
        <v>40034</v>
      </c>
      <c r="M3716">
        <f t="shared" si="137"/>
        <v>12</v>
      </c>
      <c r="N3716">
        <v>15</v>
      </c>
    </row>
    <row r="3717" spans="12:14" x14ac:dyDescent="0.25">
      <c r="L3717" s="5">
        <v>40033</v>
      </c>
      <c r="M3717">
        <f t="shared" si="137"/>
        <v>12</v>
      </c>
      <c r="N3717">
        <v>15</v>
      </c>
    </row>
    <row r="3718" spans="12:14" x14ac:dyDescent="0.25">
      <c r="L3718" s="5">
        <v>40032</v>
      </c>
      <c r="M3718">
        <f t="shared" si="137"/>
        <v>12</v>
      </c>
      <c r="N3718">
        <v>15</v>
      </c>
    </row>
    <row r="3719" spans="12:14" x14ac:dyDescent="0.25">
      <c r="L3719" s="5">
        <v>40031</v>
      </c>
      <c r="M3719">
        <f t="shared" si="137"/>
        <v>12</v>
      </c>
      <c r="N3719">
        <v>15</v>
      </c>
    </row>
    <row r="3720" spans="12:14" x14ac:dyDescent="0.25">
      <c r="L3720" s="5">
        <v>40030</v>
      </c>
      <c r="M3720">
        <f t="shared" si="137"/>
        <v>12</v>
      </c>
      <c r="N3720">
        <v>15</v>
      </c>
    </row>
    <row r="3721" spans="12:14" x14ac:dyDescent="0.25">
      <c r="L3721" s="5">
        <v>40029</v>
      </c>
      <c r="M3721">
        <f t="shared" si="137"/>
        <v>12</v>
      </c>
      <c r="N3721">
        <v>15</v>
      </c>
    </row>
    <row r="3722" spans="12:14" x14ac:dyDescent="0.25">
      <c r="L3722" s="5">
        <v>40028</v>
      </c>
      <c r="M3722">
        <f t="shared" si="137"/>
        <v>12</v>
      </c>
      <c r="N3722">
        <v>15</v>
      </c>
    </row>
    <row r="3723" spans="12:14" x14ac:dyDescent="0.25">
      <c r="L3723" s="5">
        <v>40027</v>
      </c>
      <c r="M3723">
        <f t="shared" si="137"/>
        <v>11</v>
      </c>
      <c r="N3723">
        <v>15</v>
      </c>
    </row>
    <row r="3724" spans="12:14" x14ac:dyDescent="0.25">
      <c r="L3724" s="5">
        <v>40026</v>
      </c>
      <c r="M3724">
        <f t="shared" si="137"/>
        <v>11</v>
      </c>
      <c r="N3724">
        <v>15</v>
      </c>
    </row>
    <row r="3725" spans="12:14" x14ac:dyDescent="0.25">
      <c r="L3725" s="5">
        <v>40025</v>
      </c>
      <c r="M3725">
        <f t="shared" si="137"/>
        <v>11</v>
      </c>
      <c r="N3725">
        <v>15</v>
      </c>
    </row>
    <row r="3726" spans="12:14" x14ac:dyDescent="0.25">
      <c r="L3726" s="5">
        <v>40024</v>
      </c>
      <c r="M3726">
        <f t="shared" si="137"/>
        <v>11</v>
      </c>
      <c r="N3726">
        <v>15</v>
      </c>
    </row>
    <row r="3727" spans="12:14" x14ac:dyDescent="0.25">
      <c r="L3727" s="5">
        <v>40023</v>
      </c>
      <c r="M3727">
        <f t="shared" ref="M3727:M3758" si="138">M3720-1</f>
        <v>11</v>
      </c>
      <c r="N3727">
        <v>15</v>
      </c>
    </row>
    <row r="3728" spans="12:14" x14ac:dyDescent="0.25">
      <c r="L3728" s="5">
        <v>40022</v>
      </c>
      <c r="M3728">
        <f t="shared" si="138"/>
        <v>11</v>
      </c>
      <c r="N3728">
        <v>15</v>
      </c>
    </row>
    <row r="3729" spans="12:14" x14ac:dyDescent="0.25">
      <c r="L3729" s="5">
        <v>40021</v>
      </c>
      <c r="M3729">
        <f t="shared" si="138"/>
        <v>11</v>
      </c>
      <c r="N3729">
        <v>15</v>
      </c>
    </row>
    <row r="3730" spans="12:14" x14ac:dyDescent="0.25">
      <c r="L3730" s="5">
        <v>40020</v>
      </c>
      <c r="M3730">
        <f t="shared" si="138"/>
        <v>10</v>
      </c>
      <c r="N3730">
        <v>15</v>
      </c>
    </row>
    <row r="3731" spans="12:14" x14ac:dyDescent="0.25">
      <c r="L3731" s="5">
        <v>40019</v>
      </c>
      <c r="M3731">
        <f t="shared" si="138"/>
        <v>10</v>
      </c>
      <c r="N3731">
        <v>15</v>
      </c>
    </row>
    <row r="3732" spans="12:14" x14ac:dyDescent="0.25">
      <c r="L3732" s="5">
        <v>40018</v>
      </c>
      <c r="M3732">
        <f t="shared" si="138"/>
        <v>10</v>
      </c>
      <c r="N3732">
        <v>15</v>
      </c>
    </row>
    <row r="3733" spans="12:14" x14ac:dyDescent="0.25">
      <c r="L3733" s="5">
        <v>40017</v>
      </c>
      <c r="M3733">
        <f t="shared" si="138"/>
        <v>10</v>
      </c>
      <c r="N3733">
        <v>15</v>
      </c>
    </row>
    <row r="3734" spans="12:14" x14ac:dyDescent="0.25">
      <c r="L3734" s="5">
        <v>40016</v>
      </c>
      <c r="M3734">
        <f t="shared" si="138"/>
        <v>10</v>
      </c>
      <c r="N3734">
        <v>15</v>
      </c>
    </row>
    <row r="3735" spans="12:14" x14ac:dyDescent="0.25">
      <c r="L3735" s="5">
        <v>40015</v>
      </c>
      <c r="M3735">
        <f t="shared" si="138"/>
        <v>10</v>
      </c>
      <c r="N3735">
        <v>15</v>
      </c>
    </row>
    <row r="3736" spans="12:14" x14ac:dyDescent="0.25">
      <c r="L3736" s="5">
        <v>40014</v>
      </c>
      <c r="M3736">
        <f t="shared" si="138"/>
        <v>10</v>
      </c>
      <c r="N3736">
        <v>15</v>
      </c>
    </row>
    <row r="3737" spans="12:14" x14ac:dyDescent="0.25">
      <c r="L3737" s="5">
        <v>40013</v>
      </c>
      <c r="M3737">
        <f t="shared" si="138"/>
        <v>9</v>
      </c>
      <c r="N3737">
        <v>15</v>
      </c>
    </row>
    <row r="3738" spans="12:14" x14ac:dyDescent="0.25">
      <c r="L3738" s="5">
        <v>40012</v>
      </c>
      <c r="M3738">
        <f t="shared" si="138"/>
        <v>9</v>
      </c>
      <c r="N3738">
        <v>15</v>
      </c>
    </row>
    <row r="3739" spans="12:14" x14ac:dyDescent="0.25">
      <c r="L3739" s="5">
        <v>40011</v>
      </c>
      <c r="M3739">
        <f t="shared" si="138"/>
        <v>9</v>
      </c>
      <c r="N3739">
        <v>15</v>
      </c>
    </row>
    <row r="3740" spans="12:14" x14ac:dyDescent="0.25">
      <c r="L3740" s="5">
        <v>40010</v>
      </c>
      <c r="M3740">
        <f t="shared" si="138"/>
        <v>9</v>
      </c>
      <c r="N3740">
        <v>15</v>
      </c>
    </row>
    <row r="3741" spans="12:14" x14ac:dyDescent="0.25">
      <c r="L3741" s="5">
        <v>40009</v>
      </c>
      <c r="M3741">
        <f t="shared" si="138"/>
        <v>9</v>
      </c>
      <c r="N3741">
        <v>15</v>
      </c>
    </row>
    <row r="3742" spans="12:14" x14ac:dyDescent="0.25">
      <c r="L3742" s="5">
        <v>40008</v>
      </c>
      <c r="M3742">
        <f t="shared" si="138"/>
        <v>9</v>
      </c>
      <c r="N3742">
        <v>15</v>
      </c>
    </row>
    <row r="3743" spans="12:14" x14ac:dyDescent="0.25">
      <c r="L3743" s="5">
        <v>40007</v>
      </c>
      <c r="M3743">
        <f t="shared" si="138"/>
        <v>9</v>
      </c>
      <c r="N3743">
        <v>15</v>
      </c>
    </row>
    <row r="3744" spans="12:14" x14ac:dyDescent="0.25">
      <c r="L3744" s="5">
        <v>40006</v>
      </c>
      <c r="M3744">
        <f t="shared" si="138"/>
        <v>8</v>
      </c>
      <c r="N3744">
        <v>15</v>
      </c>
    </row>
    <row r="3745" spans="12:14" x14ac:dyDescent="0.25">
      <c r="L3745" s="5">
        <v>40005</v>
      </c>
      <c r="M3745">
        <f t="shared" si="138"/>
        <v>8</v>
      </c>
      <c r="N3745">
        <v>15</v>
      </c>
    </row>
    <row r="3746" spans="12:14" x14ac:dyDescent="0.25">
      <c r="L3746" s="5">
        <v>40004</v>
      </c>
      <c r="M3746">
        <f t="shared" si="138"/>
        <v>8</v>
      </c>
      <c r="N3746">
        <v>15</v>
      </c>
    </row>
    <row r="3747" spans="12:14" x14ac:dyDescent="0.25">
      <c r="L3747" s="5">
        <v>40003</v>
      </c>
      <c r="M3747">
        <f t="shared" si="138"/>
        <v>8</v>
      </c>
      <c r="N3747">
        <v>15</v>
      </c>
    </row>
    <row r="3748" spans="12:14" x14ac:dyDescent="0.25">
      <c r="L3748" s="5">
        <v>40002</v>
      </c>
      <c r="M3748">
        <f t="shared" si="138"/>
        <v>8</v>
      </c>
      <c r="N3748">
        <v>15</v>
      </c>
    </row>
    <row r="3749" spans="12:14" x14ac:dyDescent="0.25">
      <c r="L3749" s="5">
        <v>40001</v>
      </c>
      <c r="M3749">
        <f t="shared" si="138"/>
        <v>8</v>
      </c>
      <c r="N3749">
        <v>15</v>
      </c>
    </row>
    <row r="3750" spans="12:14" x14ac:dyDescent="0.25">
      <c r="L3750" s="5">
        <v>40000</v>
      </c>
      <c r="M3750">
        <f t="shared" si="138"/>
        <v>8</v>
      </c>
      <c r="N3750">
        <v>15</v>
      </c>
    </row>
    <row r="3751" spans="12:14" x14ac:dyDescent="0.25">
      <c r="L3751" s="5">
        <v>39999</v>
      </c>
      <c r="M3751">
        <f t="shared" si="138"/>
        <v>7</v>
      </c>
      <c r="N3751">
        <v>15</v>
      </c>
    </row>
    <row r="3752" spans="12:14" x14ac:dyDescent="0.25">
      <c r="L3752" s="5">
        <v>39998</v>
      </c>
      <c r="M3752">
        <f t="shared" si="138"/>
        <v>7</v>
      </c>
      <c r="N3752">
        <v>15</v>
      </c>
    </row>
    <row r="3753" spans="12:14" x14ac:dyDescent="0.25">
      <c r="L3753" s="5">
        <v>39997</v>
      </c>
      <c r="M3753">
        <f t="shared" si="138"/>
        <v>7</v>
      </c>
      <c r="N3753">
        <v>15</v>
      </c>
    </row>
    <row r="3754" spans="12:14" x14ac:dyDescent="0.25">
      <c r="L3754" s="5">
        <v>39996</v>
      </c>
      <c r="M3754">
        <f t="shared" si="138"/>
        <v>7</v>
      </c>
      <c r="N3754">
        <v>15</v>
      </c>
    </row>
    <row r="3755" spans="12:14" x14ac:dyDescent="0.25">
      <c r="L3755" s="5">
        <v>39995</v>
      </c>
      <c r="M3755">
        <f t="shared" si="138"/>
        <v>7</v>
      </c>
      <c r="N3755">
        <v>15</v>
      </c>
    </row>
    <row r="3756" spans="12:14" x14ac:dyDescent="0.25">
      <c r="L3756" s="5">
        <v>39994</v>
      </c>
      <c r="M3756">
        <f t="shared" si="138"/>
        <v>7</v>
      </c>
      <c r="N3756">
        <v>15</v>
      </c>
    </row>
    <row r="3757" spans="12:14" x14ac:dyDescent="0.25">
      <c r="L3757" s="5">
        <v>39993</v>
      </c>
      <c r="M3757">
        <f t="shared" si="138"/>
        <v>7</v>
      </c>
      <c r="N3757">
        <v>15</v>
      </c>
    </row>
    <row r="3758" spans="12:14" x14ac:dyDescent="0.25">
      <c r="L3758" s="5">
        <v>39992</v>
      </c>
      <c r="M3758">
        <f t="shared" si="138"/>
        <v>6</v>
      </c>
      <c r="N3758">
        <v>15</v>
      </c>
    </row>
    <row r="3759" spans="12:14" x14ac:dyDescent="0.25">
      <c r="L3759" s="5">
        <v>39991</v>
      </c>
      <c r="M3759">
        <f t="shared" ref="M3759:M3790" si="139">M3752-1</f>
        <v>6</v>
      </c>
      <c r="N3759">
        <v>15</v>
      </c>
    </row>
    <row r="3760" spans="12:14" x14ac:dyDescent="0.25">
      <c r="L3760" s="5">
        <v>39990</v>
      </c>
      <c r="M3760">
        <f t="shared" si="139"/>
        <v>6</v>
      </c>
      <c r="N3760">
        <v>15</v>
      </c>
    </row>
    <row r="3761" spans="12:14" x14ac:dyDescent="0.25">
      <c r="L3761" s="5">
        <v>39989</v>
      </c>
      <c r="M3761">
        <f t="shared" si="139"/>
        <v>6</v>
      </c>
      <c r="N3761">
        <v>15</v>
      </c>
    </row>
    <row r="3762" spans="12:14" x14ac:dyDescent="0.25">
      <c r="L3762" s="5">
        <v>39988</v>
      </c>
      <c r="M3762">
        <f t="shared" si="139"/>
        <v>6</v>
      </c>
      <c r="N3762">
        <v>15</v>
      </c>
    </row>
    <row r="3763" spans="12:14" x14ac:dyDescent="0.25">
      <c r="L3763" s="5">
        <v>39987</v>
      </c>
      <c r="M3763">
        <f t="shared" si="139"/>
        <v>6</v>
      </c>
      <c r="N3763">
        <v>15</v>
      </c>
    </row>
    <row r="3764" spans="12:14" x14ac:dyDescent="0.25">
      <c r="L3764" s="5">
        <v>39986</v>
      </c>
      <c r="M3764">
        <f t="shared" si="139"/>
        <v>6</v>
      </c>
      <c r="N3764">
        <v>15</v>
      </c>
    </row>
    <row r="3765" spans="12:14" x14ac:dyDescent="0.25">
      <c r="L3765" s="5">
        <v>39985</v>
      </c>
      <c r="M3765">
        <f t="shared" si="139"/>
        <v>5</v>
      </c>
      <c r="N3765">
        <v>15</v>
      </c>
    </row>
    <row r="3766" spans="12:14" x14ac:dyDescent="0.25">
      <c r="L3766" s="5">
        <v>39984</v>
      </c>
      <c r="M3766">
        <f t="shared" si="139"/>
        <v>5</v>
      </c>
      <c r="N3766">
        <v>15</v>
      </c>
    </row>
    <row r="3767" spans="12:14" x14ac:dyDescent="0.25">
      <c r="L3767" s="5">
        <v>39983</v>
      </c>
      <c r="M3767">
        <f t="shared" si="139"/>
        <v>5</v>
      </c>
      <c r="N3767">
        <v>15</v>
      </c>
    </row>
    <row r="3768" spans="12:14" x14ac:dyDescent="0.25">
      <c r="L3768" s="5">
        <v>39982</v>
      </c>
      <c r="M3768">
        <f t="shared" si="139"/>
        <v>5</v>
      </c>
      <c r="N3768">
        <v>15</v>
      </c>
    </row>
    <row r="3769" spans="12:14" x14ac:dyDescent="0.25">
      <c r="L3769" s="5">
        <v>39981</v>
      </c>
      <c r="M3769">
        <f t="shared" si="139"/>
        <v>5</v>
      </c>
      <c r="N3769">
        <v>15</v>
      </c>
    </row>
    <row r="3770" spans="12:14" x14ac:dyDescent="0.25">
      <c r="L3770" s="5">
        <v>39980</v>
      </c>
      <c r="M3770">
        <f t="shared" si="139"/>
        <v>5</v>
      </c>
      <c r="N3770">
        <v>15</v>
      </c>
    </row>
    <row r="3771" spans="12:14" x14ac:dyDescent="0.25">
      <c r="L3771" s="5">
        <v>39979</v>
      </c>
      <c r="M3771">
        <f t="shared" si="139"/>
        <v>5</v>
      </c>
      <c r="N3771">
        <v>15</v>
      </c>
    </row>
    <row r="3772" spans="12:14" x14ac:dyDescent="0.25">
      <c r="L3772" s="5">
        <v>39978</v>
      </c>
      <c r="M3772">
        <f t="shared" si="139"/>
        <v>4</v>
      </c>
      <c r="N3772">
        <v>15</v>
      </c>
    </row>
    <row r="3773" spans="12:14" x14ac:dyDescent="0.25">
      <c r="L3773" s="5">
        <v>39977</v>
      </c>
      <c r="M3773">
        <f t="shared" si="139"/>
        <v>4</v>
      </c>
      <c r="N3773">
        <v>15</v>
      </c>
    </row>
    <row r="3774" spans="12:14" x14ac:dyDescent="0.25">
      <c r="L3774" s="5">
        <v>39976</v>
      </c>
      <c r="M3774">
        <f t="shared" si="139"/>
        <v>4</v>
      </c>
      <c r="N3774">
        <v>15</v>
      </c>
    </row>
    <row r="3775" spans="12:14" x14ac:dyDescent="0.25">
      <c r="L3775" s="5">
        <v>39975</v>
      </c>
      <c r="M3775">
        <f t="shared" si="139"/>
        <v>4</v>
      </c>
      <c r="N3775">
        <v>15</v>
      </c>
    </row>
    <row r="3776" spans="12:14" x14ac:dyDescent="0.25">
      <c r="L3776" s="5">
        <v>39974</v>
      </c>
      <c r="M3776">
        <f t="shared" si="139"/>
        <v>4</v>
      </c>
      <c r="N3776">
        <v>15</v>
      </c>
    </row>
    <row r="3777" spans="12:14" x14ac:dyDescent="0.25">
      <c r="L3777" s="5">
        <v>39973</v>
      </c>
      <c r="M3777">
        <f t="shared" si="139"/>
        <v>4</v>
      </c>
      <c r="N3777">
        <v>15</v>
      </c>
    </row>
    <row r="3778" spans="12:14" x14ac:dyDescent="0.25">
      <c r="L3778" s="5">
        <v>39972</v>
      </c>
      <c r="M3778">
        <f t="shared" si="139"/>
        <v>4</v>
      </c>
      <c r="N3778">
        <v>15</v>
      </c>
    </row>
    <row r="3779" spans="12:14" x14ac:dyDescent="0.25">
      <c r="L3779" s="5">
        <v>39971</v>
      </c>
      <c r="M3779">
        <f t="shared" si="139"/>
        <v>3</v>
      </c>
      <c r="N3779">
        <v>15</v>
      </c>
    </row>
    <row r="3780" spans="12:14" x14ac:dyDescent="0.25">
      <c r="L3780" s="5">
        <v>39970</v>
      </c>
      <c r="M3780">
        <f t="shared" si="139"/>
        <v>3</v>
      </c>
      <c r="N3780">
        <v>15</v>
      </c>
    </row>
    <row r="3781" spans="12:14" x14ac:dyDescent="0.25">
      <c r="L3781" s="5">
        <v>39969</v>
      </c>
      <c r="M3781">
        <f t="shared" si="139"/>
        <v>3</v>
      </c>
      <c r="N3781">
        <v>15</v>
      </c>
    </row>
    <row r="3782" spans="12:14" x14ac:dyDescent="0.25">
      <c r="L3782" s="5">
        <v>39968</v>
      </c>
      <c r="M3782">
        <f t="shared" si="139"/>
        <v>3</v>
      </c>
      <c r="N3782">
        <v>15</v>
      </c>
    </row>
    <row r="3783" spans="12:14" x14ac:dyDescent="0.25">
      <c r="L3783" s="5">
        <v>39967</v>
      </c>
      <c r="M3783">
        <f t="shared" si="139"/>
        <v>3</v>
      </c>
      <c r="N3783">
        <v>15</v>
      </c>
    </row>
    <row r="3784" spans="12:14" x14ac:dyDescent="0.25">
      <c r="L3784" s="5">
        <v>39966</v>
      </c>
      <c r="M3784">
        <f t="shared" si="139"/>
        <v>3</v>
      </c>
      <c r="N3784">
        <v>15</v>
      </c>
    </row>
    <row r="3785" spans="12:14" x14ac:dyDescent="0.25">
      <c r="L3785" s="5">
        <v>39965</v>
      </c>
      <c r="M3785">
        <f t="shared" si="139"/>
        <v>3</v>
      </c>
      <c r="N3785">
        <v>15</v>
      </c>
    </row>
    <row r="3786" spans="12:14" x14ac:dyDescent="0.25">
      <c r="L3786" s="5">
        <v>39964</v>
      </c>
      <c r="M3786">
        <f t="shared" si="139"/>
        <v>2</v>
      </c>
      <c r="N3786">
        <v>15</v>
      </c>
    </row>
    <row r="3787" spans="12:14" x14ac:dyDescent="0.25">
      <c r="L3787" s="5">
        <v>39963</v>
      </c>
      <c r="M3787">
        <f t="shared" si="139"/>
        <v>2</v>
      </c>
      <c r="N3787">
        <v>15</v>
      </c>
    </row>
    <row r="3788" spans="12:14" x14ac:dyDescent="0.25">
      <c r="L3788" s="5">
        <v>39962</v>
      </c>
      <c r="M3788">
        <f t="shared" si="139"/>
        <v>2</v>
      </c>
      <c r="N3788">
        <v>15</v>
      </c>
    </row>
    <row r="3789" spans="12:14" x14ac:dyDescent="0.25">
      <c r="L3789" s="5">
        <v>39961</v>
      </c>
      <c r="M3789">
        <f t="shared" si="139"/>
        <v>2</v>
      </c>
      <c r="N3789">
        <v>15</v>
      </c>
    </row>
    <row r="3790" spans="12:14" x14ac:dyDescent="0.25">
      <c r="L3790" s="5">
        <v>39960</v>
      </c>
      <c r="M3790">
        <f t="shared" si="139"/>
        <v>2</v>
      </c>
      <c r="N3790">
        <v>15</v>
      </c>
    </row>
    <row r="3791" spans="12:14" x14ac:dyDescent="0.25">
      <c r="L3791" s="5">
        <v>39959</v>
      </c>
      <c r="M3791">
        <f t="shared" ref="M3791:M3799" si="140">M3784-1</f>
        <v>2</v>
      </c>
      <c r="N3791">
        <v>15</v>
      </c>
    </row>
    <row r="3792" spans="12:14" x14ac:dyDescent="0.25">
      <c r="L3792" s="5">
        <v>39958</v>
      </c>
      <c r="M3792">
        <f t="shared" si="140"/>
        <v>2</v>
      </c>
      <c r="N3792">
        <v>15</v>
      </c>
    </row>
    <row r="3793" spans="12:14" x14ac:dyDescent="0.25">
      <c r="L3793" s="5">
        <v>39957</v>
      </c>
      <c r="M3793">
        <f t="shared" si="140"/>
        <v>1</v>
      </c>
      <c r="N3793">
        <v>15</v>
      </c>
    </row>
    <row r="3794" spans="12:14" x14ac:dyDescent="0.25">
      <c r="L3794" s="5">
        <v>39956</v>
      </c>
      <c r="M3794">
        <f t="shared" si="140"/>
        <v>1</v>
      </c>
      <c r="N3794">
        <v>15</v>
      </c>
    </row>
    <row r="3795" spans="12:14" x14ac:dyDescent="0.25">
      <c r="L3795" s="5">
        <v>39955</v>
      </c>
      <c r="M3795">
        <f t="shared" si="140"/>
        <v>1</v>
      </c>
      <c r="N3795">
        <v>15</v>
      </c>
    </row>
    <row r="3796" spans="12:14" x14ac:dyDescent="0.25">
      <c r="L3796" s="5">
        <v>39954</v>
      </c>
      <c r="M3796">
        <f t="shared" si="140"/>
        <v>1</v>
      </c>
      <c r="N3796">
        <v>15</v>
      </c>
    </row>
    <row r="3797" spans="12:14" x14ac:dyDescent="0.25">
      <c r="L3797" s="5">
        <v>39953</v>
      </c>
      <c r="M3797">
        <f t="shared" si="140"/>
        <v>1</v>
      </c>
      <c r="N3797">
        <v>15</v>
      </c>
    </row>
    <row r="3798" spans="12:14" x14ac:dyDescent="0.25">
      <c r="L3798" s="5">
        <v>39952</v>
      </c>
      <c r="M3798">
        <f t="shared" si="140"/>
        <v>1</v>
      </c>
      <c r="N3798">
        <v>15</v>
      </c>
    </row>
    <row r="3799" spans="12:14" x14ac:dyDescent="0.25">
      <c r="L3799" s="5">
        <v>39951</v>
      </c>
      <c r="M3799">
        <f t="shared" si="140"/>
        <v>1</v>
      </c>
      <c r="N3799">
        <v>15</v>
      </c>
    </row>
    <row r="3800" spans="12:14" x14ac:dyDescent="0.25">
      <c r="L3800" s="5">
        <v>39950</v>
      </c>
      <c r="M3800">
        <v>16</v>
      </c>
      <c r="N3800">
        <v>14</v>
      </c>
    </row>
    <row r="3801" spans="12:14" x14ac:dyDescent="0.25">
      <c r="L3801" s="5">
        <v>39949</v>
      </c>
      <c r="M3801">
        <v>16</v>
      </c>
      <c r="N3801">
        <v>14</v>
      </c>
    </row>
    <row r="3802" spans="12:14" x14ac:dyDescent="0.25">
      <c r="L3802" s="5">
        <v>39948</v>
      </c>
      <c r="M3802">
        <v>16</v>
      </c>
      <c r="N3802">
        <v>14</v>
      </c>
    </row>
    <row r="3803" spans="12:14" x14ac:dyDescent="0.25">
      <c r="L3803" s="5">
        <v>39947</v>
      </c>
      <c r="M3803">
        <v>16</v>
      </c>
      <c r="N3803">
        <v>14</v>
      </c>
    </row>
    <row r="3804" spans="12:14" x14ac:dyDescent="0.25">
      <c r="L3804" s="5">
        <v>39946</v>
      </c>
      <c r="M3804">
        <v>16</v>
      </c>
      <c r="N3804">
        <v>14</v>
      </c>
    </row>
    <row r="3805" spans="12:14" x14ac:dyDescent="0.25">
      <c r="L3805" s="5">
        <v>39945</v>
      </c>
      <c r="M3805">
        <v>16</v>
      </c>
      <c r="N3805">
        <v>14</v>
      </c>
    </row>
    <row r="3806" spans="12:14" x14ac:dyDescent="0.25">
      <c r="L3806" s="5">
        <v>39944</v>
      </c>
      <c r="M3806">
        <v>16</v>
      </c>
      <c r="N3806">
        <v>14</v>
      </c>
    </row>
    <row r="3807" spans="12:14" x14ac:dyDescent="0.25">
      <c r="L3807" s="5">
        <v>39943</v>
      </c>
      <c r="M3807">
        <f t="shared" ref="M3807:M3838" si="141">M3800-1</f>
        <v>15</v>
      </c>
      <c r="N3807">
        <v>14</v>
      </c>
    </row>
    <row r="3808" spans="12:14" x14ac:dyDescent="0.25">
      <c r="L3808" s="5">
        <v>39942</v>
      </c>
      <c r="M3808">
        <f t="shared" si="141"/>
        <v>15</v>
      </c>
      <c r="N3808">
        <v>14</v>
      </c>
    </row>
    <row r="3809" spans="12:14" x14ac:dyDescent="0.25">
      <c r="L3809" s="5">
        <v>39941</v>
      </c>
      <c r="M3809">
        <f t="shared" si="141"/>
        <v>15</v>
      </c>
      <c r="N3809">
        <v>14</v>
      </c>
    </row>
    <row r="3810" spans="12:14" x14ac:dyDescent="0.25">
      <c r="L3810" s="5">
        <v>39940</v>
      </c>
      <c r="M3810">
        <f t="shared" si="141"/>
        <v>15</v>
      </c>
      <c r="N3810">
        <v>14</v>
      </c>
    </row>
    <row r="3811" spans="12:14" x14ac:dyDescent="0.25">
      <c r="L3811" s="5">
        <v>39939</v>
      </c>
      <c r="M3811">
        <f t="shared" si="141"/>
        <v>15</v>
      </c>
      <c r="N3811">
        <v>14</v>
      </c>
    </row>
    <row r="3812" spans="12:14" x14ac:dyDescent="0.25">
      <c r="L3812" s="5">
        <v>39938</v>
      </c>
      <c r="M3812">
        <f t="shared" si="141"/>
        <v>15</v>
      </c>
      <c r="N3812">
        <v>14</v>
      </c>
    </row>
    <row r="3813" spans="12:14" x14ac:dyDescent="0.25">
      <c r="L3813" s="5">
        <v>39937</v>
      </c>
      <c r="M3813">
        <f t="shared" si="141"/>
        <v>15</v>
      </c>
      <c r="N3813">
        <v>14</v>
      </c>
    </row>
    <row r="3814" spans="12:14" x14ac:dyDescent="0.25">
      <c r="L3814" s="5">
        <v>39936</v>
      </c>
      <c r="M3814">
        <f t="shared" si="141"/>
        <v>14</v>
      </c>
      <c r="N3814">
        <v>14</v>
      </c>
    </row>
    <row r="3815" spans="12:14" x14ac:dyDescent="0.25">
      <c r="L3815" s="5">
        <v>39935</v>
      </c>
      <c r="M3815">
        <f t="shared" si="141"/>
        <v>14</v>
      </c>
      <c r="N3815">
        <v>14</v>
      </c>
    </row>
    <row r="3816" spans="12:14" x14ac:dyDescent="0.25">
      <c r="L3816" s="5">
        <v>39934</v>
      </c>
      <c r="M3816">
        <f t="shared" si="141"/>
        <v>14</v>
      </c>
      <c r="N3816">
        <v>14</v>
      </c>
    </row>
    <row r="3817" spans="12:14" x14ac:dyDescent="0.25">
      <c r="L3817" s="5">
        <v>39933</v>
      </c>
      <c r="M3817">
        <f t="shared" si="141"/>
        <v>14</v>
      </c>
      <c r="N3817">
        <v>14</v>
      </c>
    </row>
    <row r="3818" spans="12:14" x14ac:dyDescent="0.25">
      <c r="L3818" s="5">
        <v>39932</v>
      </c>
      <c r="M3818">
        <f t="shared" si="141"/>
        <v>14</v>
      </c>
      <c r="N3818">
        <v>14</v>
      </c>
    </row>
    <row r="3819" spans="12:14" x14ac:dyDescent="0.25">
      <c r="L3819" s="5">
        <v>39931</v>
      </c>
      <c r="M3819">
        <f t="shared" si="141"/>
        <v>14</v>
      </c>
      <c r="N3819">
        <v>14</v>
      </c>
    </row>
    <row r="3820" spans="12:14" x14ac:dyDescent="0.25">
      <c r="L3820" s="5">
        <v>39930</v>
      </c>
      <c r="M3820">
        <f t="shared" si="141"/>
        <v>14</v>
      </c>
      <c r="N3820">
        <v>14</v>
      </c>
    </row>
    <row r="3821" spans="12:14" x14ac:dyDescent="0.25">
      <c r="L3821" s="5">
        <v>39929</v>
      </c>
      <c r="M3821">
        <f t="shared" si="141"/>
        <v>13</v>
      </c>
      <c r="N3821">
        <v>14</v>
      </c>
    </row>
    <row r="3822" spans="12:14" x14ac:dyDescent="0.25">
      <c r="L3822" s="5">
        <v>39928</v>
      </c>
      <c r="M3822">
        <f t="shared" si="141"/>
        <v>13</v>
      </c>
      <c r="N3822">
        <v>14</v>
      </c>
    </row>
    <row r="3823" spans="12:14" x14ac:dyDescent="0.25">
      <c r="L3823" s="5">
        <v>39927</v>
      </c>
      <c r="M3823">
        <f t="shared" si="141"/>
        <v>13</v>
      </c>
      <c r="N3823">
        <v>14</v>
      </c>
    </row>
    <row r="3824" spans="12:14" x14ac:dyDescent="0.25">
      <c r="L3824" s="5">
        <v>39926</v>
      </c>
      <c r="M3824">
        <f t="shared" si="141"/>
        <v>13</v>
      </c>
      <c r="N3824">
        <v>14</v>
      </c>
    </row>
    <row r="3825" spans="12:14" x14ac:dyDescent="0.25">
      <c r="L3825" s="5">
        <v>39925</v>
      </c>
      <c r="M3825">
        <f t="shared" si="141"/>
        <v>13</v>
      </c>
      <c r="N3825">
        <v>14</v>
      </c>
    </row>
    <row r="3826" spans="12:14" x14ac:dyDescent="0.25">
      <c r="L3826" s="5">
        <v>39924</v>
      </c>
      <c r="M3826">
        <f t="shared" si="141"/>
        <v>13</v>
      </c>
      <c r="N3826">
        <v>14</v>
      </c>
    </row>
    <row r="3827" spans="12:14" x14ac:dyDescent="0.25">
      <c r="L3827" s="5">
        <v>39923</v>
      </c>
      <c r="M3827">
        <f t="shared" si="141"/>
        <v>13</v>
      </c>
      <c r="N3827">
        <v>14</v>
      </c>
    </row>
    <row r="3828" spans="12:14" x14ac:dyDescent="0.25">
      <c r="L3828" s="5">
        <v>39922</v>
      </c>
      <c r="M3828">
        <f t="shared" si="141"/>
        <v>12</v>
      </c>
      <c r="N3828">
        <v>14</v>
      </c>
    </row>
    <row r="3829" spans="12:14" x14ac:dyDescent="0.25">
      <c r="L3829" s="5">
        <v>39921</v>
      </c>
      <c r="M3829">
        <f t="shared" si="141"/>
        <v>12</v>
      </c>
      <c r="N3829">
        <v>14</v>
      </c>
    </row>
    <row r="3830" spans="12:14" x14ac:dyDescent="0.25">
      <c r="L3830" s="5">
        <v>39920</v>
      </c>
      <c r="M3830">
        <f t="shared" si="141"/>
        <v>12</v>
      </c>
      <c r="N3830">
        <v>14</v>
      </c>
    </row>
    <row r="3831" spans="12:14" x14ac:dyDescent="0.25">
      <c r="L3831" s="5">
        <v>39919</v>
      </c>
      <c r="M3831">
        <f t="shared" si="141"/>
        <v>12</v>
      </c>
      <c r="N3831">
        <v>14</v>
      </c>
    </row>
    <row r="3832" spans="12:14" x14ac:dyDescent="0.25">
      <c r="L3832" s="5">
        <v>39918</v>
      </c>
      <c r="M3832">
        <f t="shared" si="141"/>
        <v>12</v>
      </c>
      <c r="N3832">
        <v>14</v>
      </c>
    </row>
    <row r="3833" spans="12:14" x14ac:dyDescent="0.25">
      <c r="L3833" s="5">
        <v>39917</v>
      </c>
      <c r="M3833">
        <f t="shared" si="141"/>
        <v>12</v>
      </c>
      <c r="N3833">
        <v>14</v>
      </c>
    </row>
    <row r="3834" spans="12:14" x14ac:dyDescent="0.25">
      <c r="L3834" s="5">
        <v>39916</v>
      </c>
      <c r="M3834">
        <f t="shared" si="141"/>
        <v>12</v>
      </c>
      <c r="N3834">
        <v>14</v>
      </c>
    </row>
    <row r="3835" spans="12:14" x14ac:dyDescent="0.25">
      <c r="L3835" s="5">
        <v>39915</v>
      </c>
      <c r="M3835">
        <f t="shared" si="141"/>
        <v>11</v>
      </c>
      <c r="N3835">
        <v>14</v>
      </c>
    </row>
    <row r="3836" spans="12:14" x14ac:dyDescent="0.25">
      <c r="L3836" s="5">
        <v>39914</v>
      </c>
      <c r="M3836">
        <f t="shared" si="141"/>
        <v>11</v>
      </c>
      <c r="N3836">
        <v>14</v>
      </c>
    </row>
    <row r="3837" spans="12:14" x14ac:dyDescent="0.25">
      <c r="L3837" s="5">
        <v>39913</v>
      </c>
      <c r="M3837">
        <f t="shared" si="141"/>
        <v>11</v>
      </c>
      <c r="N3837">
        <v>14</v>
      </c>
    </row>
    <row r="3838" spans="12:14" x14ac:dyDescent="0.25">
      <c r="L3838" s="5">
        <v>39912</v>
      </c>
      <c r="M3838">
        <f t="shared" si="141"/>
        <v>11</v>
      </c>
      <c r="N3838">
        <v>14</v>
      </c>
    </row>
    <row r="3839" spans="12:14" x14ac:dyDescent="0.25">
      <c r="L3839" s="5">
        <v>39911</v>
      </c>
      <c r="M3839">
        <f t="shared" ref="M3839:M3870" si="142">M3832-1</f>
        <v>11</v>
      </c>
      <c r="N3839">
        <v>14</v>
      </c>
    </row>
    <row r="3840" spans="12:14" x14ac:dyDescent="0.25">
      <c r="L3840" s="5">
        <v>39910</v>
      </c>
      <c r="M3840">
        <f t="shared" si="142"/>
        <v>11</v>
      </c>
      <c r="N3840">
        <v>14</v>
      </c>
    </row>
    <row r="3841" spans="12:14" x14ac:dyDescent="0.25">
      <c r="L3841" s="5">
        <v>39909</v>
      </c>
      <c r="M3841">
        <f t="shared" si="142"/>
        <v>11</v>
      </c>
      <c r="N3841">
        <v>14</v>
      </c>
    </row>
    <row r="3842" spans="12:14" x14ac:dyDescent="0.25">
      <c r="L3842" s="5">
        <v>39908</v>
      </c>
      <c r="M3842">
        <f t="shared" si="142"/>
        <v>10</v>
      </c>
      <c r="N3842">
        <v>14</v>
      </c>
    </row>
    <row r="3843" spans="12:14" x14ac:dyDescent="0.25">
      <c r="L3843" s="5">
        <v>39907</v>
      </c>
      <c r="M3843">
        <f t="shared" si="142"/>
        <v>10</v>
      </c>
      <c r="N3843">
        <v>14</v>
      </c>
    </row>
    <row r="3844" spans="12:14" x14ac:dyDescent="0.25">
      <c r="L3844" s="5">
        <v>39906</v>
      </c>
      <c r="M3844">
        <f t="shared" si="142"/>
        <v>10</v>
      </c>
      <c r="N3844">
        <v>14</v>
      </c>
    </row>
    <row r="3845" spans="12:14" x14ac:dyDescent="0.25">
      <c r="L3845" s="5">
        <v>39905</v>
      </c>
      <c r="M3845">
        <f t="shared" si="142"/>
        <v>10</v>
      </c>
      <c r="N3845">
        <v>14</v>
      </c>
    </row>
    <row r="3846" spans="12:14" x14ac:dyDescent="0.25">
      <c r="L3846" s="5">
        <v>39904</v>
      </c>
      <c r="M3846">
        <f t="shared" si="142"/>
        <v>10</v>
      </c>
      <c r="N3846">
        <v>14</v>
      </c>
    </row>
    <row r="3847" spans="12:14" x14ac:dyDescent="0.25">
      <c r="L3847" s="5">
        <v>39903</v>
      </c>
      <c r="M3847">
        <f t="shared" si="142"/>
        <v>10</v>
      </c>
      <c r="N3847">
        <v>14</v>
      </c>
    </row>
    <row r="3848" spans="12:14" x14ac:dyDescent="0.25">
      <c r="L3848" s="5">
        <v>39902</v>
      </c>
      <c r="M3848">
        <f t="shared" si="142"/>
        <v>10</v>
      </c>
      <c r="N3848">
        <v>14</v>
      </c>
    </row>
    <row r="3849" spans="12:14" x14ac:dyDescent="0.25">
      <c r="L3849" s="5">
        <v>39901</v>
      </c>
      <c r="M3849">
        <f t="shared" si="142"/>
        <v>9</v>
      </c>
      <c r="N3849">
        <v>14</v>
      </c>
    </row>
    <row r="3850" spans="12:14" x14ac:dyDescent="0.25">
      <c r="L3850" s="5">
        <v>39900</v>
      </c>
      <c r="M3850">
        <f t="shared" si="142"/>
        <v>9</v>
      </c>
      <c r="N3850">
        <v>14</v>
      </c>
    </row>
    <row r="3851" spans="12:14" x14ac:dyDescent="0.25">
      <c r="L3851" s="5">
        <v>39899</v>
      </c>
      <c r="M3851">
        <f t="shared" si="142"/>
        <v>9</v>
      </c>
      <c r="N3851">
        <v>14</v>
      </c>
    </row>
    <row r="3852" spans="12:14" x14ac:dyDescent="0.25">
      <c r="L3852" s="5">
        <v>39898</v>
      </c>
      <c r="M3852">
        <f t="shared" si="142"/>
        <v>9</v>
      </c>
      <c r="N3852">
        <v>14</v>
      </c>
    </row>
    <row r="3853" spans="12:14" x14ac:dyDescent="0.25">
      <c r="L3853" s="5">
        <v>39897</v>
      </c>
      <c r="M3853">
        <f t="shared" si="142"/>
        <v>9</v>
      </c>
      <c r="N3853">
        <v>14</v>
      </c>
    </row>
    <row r="3854" spans="12:14" x14ac:dyDescent="0.25">
      <c r="L3854" s="5">
        <v>39896</v>
      </c>
      <c r="M3854">
        <f t="shared" si="142"/>
        <v>9</v>
      </c>
      <c r="N3854">
        <v>14</v>
      </c>
    </row>
    <row r="3855" spans="12:14" x14ac:dyDescent="0.25">
      <c r="L3855" s="5">
        <v>39895</v>
      </c>
      <c r="M3855">
        <f t="shared" si="142"/>
        <v>9</v>
      </c>
      <c r="N3855">
        <v>14</v>
      </c>
    </row>
    <row r="3856" spans="12:14" x14ac:dyDescent="0.25">
      <c r="L3856" s="5">
        <v>39894</v>
      </c>
      <c r="M3856">
        <f t="shared" si="142"/>
        <v>8</v>
      </c>
      <c r="N3856">
        <v>14</v>
      </c>
    </row>
    <row r="3857" spans="12:14" x14ac:dyDescent="0.25">
      <c r="L3857" s="5">
        <v>39893</v>
      </c>
      <c r="M3857">
        <f t="shared" si="142"/>
        <v>8</v>
      </c>
      <c r="N3857">
        <v>14</v>
      </c>
    </row>
    <row r="3858" spans="12:14" x14ac:dyDescent="0.25">
      <c r="L3858" s="5">
        <v>39892</v>
      </c>
      <c r="M3858">
        <f t="shared" si="142"/>
        <v>8</v>
      </c>
      <c r="N3858">
        <v>14</v>
      </c>
    </row>
    <row r="3859" spans="12:14" x14ac:dyDescent="0.25">
      <c r="L3859" s="5">
        <v>39891</v>
      </c>
      <c r="M3859">
        <f t="shared" si="142"/>
        <v>8</v>
      </c>
      <c r="N3859">
        <v>14</v>
      </c>
    </row>
    <row r="3860" spans="12:14" x14ac:dyDescent="0.25">
      <c r="L3860" s="5">
        <v>39890</v>
      </c>
      <c r="M3860">
        <f t="shared" si="142"/>
        <v>8</v>
      </c>
      <c r="N3860">
        <v>14</v>
      </c>
    </row>
    <row r="3861" spans="12:14" x14ac:dyDescent="0.25">
      <c r="L3861" s="5">
        <v>39889</v>
      </c>
      <c r="M3861">
        <f t="shared" si="142"/>
        <v>8</v>
      </c>
      <c r="N3861">
        <v>14</v>
      </c>
    </row>
    <row r="3862" spans="12:14" x14ac:dyDescent="0.25">
      <c r="L3862" s="5">
        <v>39888</v>
      </c>
      <c r="M3862">
        <f t="shared" si="142"/>
        <v>8</v>
      </c>
      <c r="N3862">
        <v>14</v>
      </c>
    </row>
    <row r="3863" spans="12:14" x14ac:dyDescent="0.25">
      <c r="L3863" s="5">
        <v>39887</v>
      </c>
      <c r="M3863">
        <f t="shared" si="142"/>
        <v>7</v>
      </c>
      <c r="N3863">
        <v>14</v>
      </c>
    </row>
    <row r="3864" spans="12:14" x14ac:dyDescent="0.25">
      <c r="L3864" s="5">
        <v>39886</v>
      </c>
      <c r="M3864">
        <f t="shared" si="142"/>
        <v>7</v>
      </c>
      <c r="N3864">
        <v>14</v>
      </c>
    </row>
    <row r="3865" spans="12:14" x14ac:dyDescent="0.25">
      <c r="L3865" s="5">
        <v>39885</v>
      </c>
      <c r="M3865">
        <f t="shared" si="142"/>
        <v>7</v>
      </c>
      <c r="N3865">
        <v>14</v>
      </c>
    </row>
    <row r="3866" spans="12:14" x14ac:dyDescent="0.25">
      <c r="L3866" s="5">
        <v>39884</v>
      </c>
      <c r="M3866">
        <f t="shared" si="142"/>
        <v>7</v>
      </c>
      <c r="N3866">
        <v>14</v>
      </c>
    </row>
    <row r="3867" spans="12:14" x14ac:dyDescent="0.25">
      <c r="L3867" s="5">
        <v>39883</v>
      </c>
      <c r="M3867">
        <f t="shared" si="142"/>
        <v>7</v>
      </c>
      <c r="N3867">
        <v>14</v>
      </c>
    </row>
    <row r="3868" spans="12:14" x14ac:dyDescent="0.25">
      <c r="L3868" s="5">
        <v>39882</v>
      </c>
      <c r="M3868">
        <f t="shared" si="142"/>
        <v>7</v>
      </c>
      <c r="N3868">
        <v>14</v>
      </c>
    </row>
    <row r="3869" spans="12:14" x14ac:dyDescent="0.25">
      <c r="L3869" s="5">
        <v>39881</v>
      </c>
      <c r="M3869">
        <f t="shared" si="142"/>
        <v>7</v>
      </c>
      <c r="N3869">
        <v>14</v>
      </c>
    </row>
    <row r="3870" spans="12:14" x14ac:dyDescent="0.25">
      <c r="L3870" s="5">
        <v>39880</v>
      </c>
      <c r="M3870">
        <f t="shared" si="142"/>
        <v>6</v>
      </c>
      <c r="N3870">
        <v>14</v>
      </c>
    </row>
    <row r="3871" spans="12:14" x14ac:dyDescent="0.25">
      <c r="L3871" s="5">
        <v>39879</v>
      </c>
      <c r="M3871">
        <f t="shared" ref="M3871:M3902" si="143">M3864-1</f>
        <v>6</v>
      </c>
      <c r="N3871">
        <v>14</v>
      </c>
    </row>
    <row r="3872" spans="12:14" x14ac:dyDescent="0.25">
      <c r="L3872" s="5">
        <v>39878</v>
      </c>
      <c r="M3872">
        <f t="shared" si="143"/>
        <v>6</v>
      </c>
      <c r="N3872">
        <v>14</v>
      </c>
    </row>
    <row r="3873" spans="12:14" x14ac:dyDescent="0.25">
      <c r="L3873" s="5">
        <v>39877</v>
      </c>
      <c r="M3873">
        <f t="shared" si="143"/>
        <v>6</v>
      </c>
      <c r="N3873">
        <v>14</v>
      </c>
    </row>
    <row r="3874" spans="12:14" x14ac:dyDescent="0.25">
      <c r="L3874" s="5">
        <v>39876</v>
      </c>
      <c r="M3874">
        <f t="shared" si="143"/>
        <v>6</v>
      </c>
      <c r="N3874">
        <v>14</v>
      </c>
    </row>
    <row r="3875" spans="12:14" x14ac:dyDescent="0.25">
      <c r="L3875" s="5">
        <v>39875</v>
      </c>
      <c r="M3875">
        <f t="shared" si="143"/>
        <v>6</v>
      </c>
      <c r="N3875">
        <v>14</v>
      </c>
    </row>
    <row r="3876" spans="12:14" x14ac:dyDescent="0.25">
      <c r="L3876" s="5">
        <v>39874</v>
      </c>
      <c r="M3876">
        <f t="shared" si="143"/>
        <v>6</v>
      </c>
      <c r="N3876">
        <v>14</v>
      </c>
    </row>
    <row r="3877" spans="12:14" x14ac:dyDescent="0.25">
      <c r="L3877" s="5">
        <v>39873</v>
      </c>
      <c r="M3877">
        <f t="shared" si="143"/>
        <v>5</v>
      </c>
      <c r="N3877">
        <v>14</v>
      </c>
    </row>
    <row r="3878" spans="12:14" x14ac:dyDescent="0.25">
      <c r="L3878" s="5">
        <v>39872</v>
      </c>
      <c r="M3878">
        <f t="shared" si="143"/>
        <v>5</v>
      </c>
      <c r="N3878">
        <v>14</v>
      </c>
    </row>
    <row r="3879" spans="12:14" x14ac:dyDescent="0.25">
      <c r="L3879" s="5">
        <v>39871</v>
      </c>
      <c r="M3879">
        <f t="shared" si="143"/>
        <v>5</v>
      </c>
      <c r="N3879">
        <v>14</v>
      </c>
    </row>
    <row r="3880" spans="12:14" x14ac:dyDescent="0.25">
      <c r="L3880" s="5">
        <v>39870</v>
      </c>
      <c r="M3880">
        <f t="shared" si="143"/>
        <v>5</v>
      </c>
      <c r="N3880">
        <v>14</v>
      </c>
    </row>
    <row r="3881" spans="12:14" x14ac:dyDescent="0.25">
      <c r="L3881" s="5">
        <v>39869</v>
      </c>
      <c r="M3881">
        <f t="shared" si="143"/>
        <v>5</v>
      </c>
      <c r="N3881">
        <v>14</v>
      </c>
    </row>
    <row r="3882" spans="12:14" x14ac:dyDescent="0.25">
      <c r="L3882" s="5">
        <v>39868</v>
      </c>
      <c r="M3882">
        <f t="shared" si="143"/>
        <v>5</v>
      </c>
      <c r="N3882">
        <v>14</v>
      </c>
    </row>
    <row r="3883" spans="12:14" x14ac:dyDescent="0.25">
      <c r="L3883" s="5">
        <v>39867</v>
      </c>
      <c r="M3883">
        <f t="shared" si="143"/>
        <v>5</v>
      </c>
      <c r="N3883">
        <v>14</v>
      </c>
    </row>
    <row r="3884" spans="12:14" x14ac:dyDescent="0.25">
      <c r="L3884" s="5">
        <v>39866</v>
      </c>
      <c r="M3884">
        <f t="shared" si="143"/>
        <v>4</v>
      </c>
      <c r="N3884">
        <v>14</v>
      </c>
    </row>
    <row r="3885" spans="12:14" x14ac:dyDescent="0.25">
      <c r="L3885" s="5">
        <v>39865</v>
      </c>
      <c r="M3885">
        <f t="shared" si="143"/>
        <v>4</v>
      </c>
      <c r="N3885">
        <v>14</v>
      </c>
    </row>
    <row r="3886" spans="12:14" x14ac:dyDescent="0.25">
      <c r="L3886" s="5">
        <v>39864</v>
      </c>
      <c r="M3886">
        <f t="shared" si="143"/>
        <v>4</v>
      </c>
      <c r="N3886">
        <v>14</v>
      </c>
    </row>
    <row r="3887" spans="12:14" x14ac:dyDescent="0.25">
      <c r="L3887" s="5">
        <v>39863</v>
      </c>
      <c r="M3887">
        <f t="shared" si="143"/>
        <v>4</v>
      </c>
      <c r="N3887">
        <v>14</v>
      </c>
    </row>
    <row r="3888" spans="12:14" x14ac:dyDescent="0.25">
      <c r="L3888" s="5">
        <v>39862</v>
      </c>
      <c r="M3888">
        <f t="shared" si="143"/>
        <v>4</v>
      </c>
      <c r="N3888">
        <v>14</v>
      </c>
    </row>
    <row r="3889" spans="12:14" x14ac:dyDescent="0.25">
      <c r="L3889" s="5">
        <v>39861</v>
      </c>
      <c r="M3889">
        <f t="shared" si="143"/>
        <v>4</v>
      </c>
      <c r="N3889">
        <v>14</v>
      </c>
    </row>
    <row r="3890" spans="12:14" x14ac:dyDescent="0.25">
      <c r="L3890" s="5">
        <v>39860</v>
      </c>
      <c r="M3890">
        <f t="shared" si="143"/>
        <v>4</v>
      </c>
      <c r="N3890">
        <v>14</v>
      </c>
    </row>
    <row r="3891" spans="12:14" x14ac:dyDescent="0.25">
      <c r="L3891" s="5">
        <v>39859</v>
      </c>
      <c r="M3891">
        <f t="shared" si="143"/>
        <v>3</v>
      </c>
      <c r="N3891">
        <v>14</v>
      </c>
    </row>
    <row r="3892" spans="12:14" x14ac:dyDescent="0.25">
      <c r="L3892" s="5">
        <v>39858</v>
      </c>
      <c r="M3892">
        <f t="shared" si="143"/>
        <v>3</v>
      </c>
      <c r="N3892">
        <v>14</v>
      </c>
    </row>
    <row r="3893" spans="12:14" x14ac:dyDescent="0.25">
      <c r="L3893" s="5">
        <v>39857</v>
      </c>
      <c r="M3893">
        <f t="shared" si="143"/>
        <v>3</v>
      </c>
      <c r="N3893">
        <v>14</v>
      </c>
    </row>
    <row r="3894" spans="12:14" x14ac:dyDescent="0.25">
      <c r="L3894" s="5">
        <v>39856</v>
      </c>
      <c r="M3894">
        <f t="shared" si="143"/>
        <v>3</v>
      </c>
      <c r="N3894">
        <v>14</v>
      </c>
    </row>
    <row r="3895" spans="12:14" x14ac:dyDescent="0.25">
      <c r="L3895" s="5">
        <v>39855</v>
      </c>
      <c r="M3895">
        <f t="shared" si="143"/>
        <v>3</v>
      </c>
      <c r="N3895">
        <v>14</v>
      </c>
    </row>
    <row r="3896" spans="12:14" x14ac:dyDescent="0.25">
      <c r="L3896" s="5">
        <v>39854</v>
      </c>
      <c r="M3896">
        <f t="shared" si="143"/>
        <v>3</v>
      </c>
      <c r="N3896">
        <v>14</v>
      </c>
    </row>
    <row r="3897" spans="12:14" x14ac:dyDescent="0.25">
      <c r="L3897" s="5">
        <v>39853</v>
      </c>
      <c r="M3897">
        <f t="shared" si="143"/>
        <v>3</v>
      </c>
      <c r="N3897">
        <v>14</v>
      </c>
    </row>
    <row r="3898" spans="12:14" x14ac:dyDescent="0.25">
      <c r="L3898" s="5">
        <v>39852</v>
      </c>
      <c r="M3898">
        <f t="shared" si="143"/>
        <v>2</v>
      </c>
      <c r="N3898">
        <v>14</v>
      </c>
    </row>
    <row r="3899" spans="12:14" x14ac:dyDescent="0.25">
      <c r="L3899" s="5">
        <v>39851</v>
      </c>
      <c r="M3899">
        <f t="shared" si="143"/>
        <v>2</v>
      </c>
      <c r="N3899">
        <v>14</v>
      </c>
    </row>
    <row r="3900" spans="12:14" x14ac:dyDescent="0.25">
      <c r="L3900" s="5">
        <v>39850</v>
      </c>
      <c r="M3900">
        <f t="shared" si="143"/>
        <v>2</v>
      </c>
      <c r="N3900">
        <v>14</v>
      </c>
    </row>
    <row r="3901" spans="12:14" x14ac:dyDescent="0.25">
      <c r="L3901" s="5">
        <v>39849</v>
      </c>
      <c r="M3901">
        <f t="shared" si="143"/>
        <v>2</v>
      </c>
      <c r="N3901">
        <v>14</v>
      </c>
    </row>
    <row r="3902" spans="12:14" x14ac:dyDescent="0.25">
      <c r="L3902" s="5">
        <v>39848</v>
      </c>
      <c r="M3902">
        <f t="shared" si="143"/>
        <v>2</v>
      </c>
      <c r="N3902">
        <v>14</v>
      </c>
    </row>
    <row r="3903" spans="12:14" x14ac:dyDescent="0.25">
      <c r="L3903" s="5">
        <v>39847</v>
      </c>
      <c r="M3903">
        <f t="shared" ref="M3903:M3911" si="144">M3896-1</f>
        <v>2</v>
      </c>
      <c r="N3903">
        <v>14</v>
      </c>
    </row>
    <row r="3904" spans="12:14" x14ac:dyDescent="0.25">
      <c r="L3904" s="5">
        <v>39846</v>
      </c>
      <c r="M3904">
        <f t="shared" si="144"/>
        <v>2</v>
      </c>
      <c r="N3904">
        <v>14</v>
      </c>
    </row>
    <row r="3905" spans="12:14" x14ac:dyDescent="0.25">
      <c r="L3905" s="5">
        <v>39845</v>
      </c>
      <c r="M3905">
        <f t="shared" si="144"/>
        <v>1</v>
      </c>
      <c r="N3905">
        <v>14</v>
      </c>
    </row>
    <row r="3906" spans="12:14" x14ac:dyDescent="0.25">
      <c r="L3906" s="5">
        <v>39844</v>
      </c>
      <c r="M3906">
        <f t="shared" si="144"/>
        <v>1</v>
      </c>
      <c r="N3906">
        <v>14</v>
      </c>
    </row>
    <row r="3907" spans="12:14" x14ac:dyDescent="0.25">
      <c r="L3907" s="5">
        <v>39843</v>
      </c>
      <c r="M3907">
        <f t="shared" si="144"/>
        <v>1</v>
      </c>
      <c r="N3907">
        <v>14</v>
      </c>
    </row>
    <row r="3908" spans="12:14" x14ac:dyDescent="0.25">
      <c r="L3908" s="5">
        <v>39842</v>
      </c>
      <c r="M3908">
        <f t="shared" si="144"/>
        <v>1</v>
      </c>
      <c r="N3908">
        <v>14</v>
      </c>
    </row>
    <row r="3909" spans="12:14" x14ac:dyDescent="0.25">
      <c r="L3909" s="5">
        <v>39841</v>
      </c>
      <c r="M3909">
        <f t="shared" si="144"/>
        <v>1</v>
      </c>
      <c r="N3909">
        <v>14</v>
      </c>
    </row>
    <row r="3910" spans="12:14" x14ac:dyDescent="0.25">
      <c r="L3910" s="5">
        <v>39840</v>
      </c>
      <c r="M3910">
        <f t="shared" si="144"/>
        <v>1</v>
      </c>
      <c r="N3910">
        <v>14</v>
      </c>
    </row>
    <row r="3911" spans="12:14" x14ac:dyDescent="0.25">
      <c r="L3911" s="5">
        <v>39839</v>
      </c>
      <c r="M3911">
        <f t="shared" si="144"/>
        <v>1</v>
      </c>
      <c r="N3911">
        <v>14</v>
      </c>
    </row>
    <row r="3912" spans="12:14" x14ac:dyDescent="0.25">
      <c r="L3912" s="5">
        <v>39838</v>
      </c>
      <c r="M3912">
        <v>16</v>
      </c>
      <c r="N3912">
        <v>13</v>
      </c>
    </row>
    <row r="3913" spans="12:14" x14ac:dyDescent="0.25">
      <c r="L3913" s="5">
        <v>39837</v>
      </c>
      <c r="M3913">
        <v>16</v>
      </c>
      <c r="N3913">
        <v>13</v>
      </c>
    </row>
    <row r="3914" spans="12:14" x14ac:dyDescent="0.25">
      <c r="L3914" s="5">
        <v>39836</v>
      </c>
      <c r="M3914">
        <v>16</v>
      </c>
      <c r="N3914">
        <v>13</v>
      </c>
    </row>
    <row r="3915" spans="12:14" x14ac:dyDescent="0.25">
      <c r="L3915" s="5">
        <v>39835</v>
      </c>
      <c r="M3915">
        <v>16</v>
      </c>
      <c r="N3915">
        <v>13</v>
      </c>
    </row>
    <row r="3916" spans="12:14" x14ac:dyDescent="0.25">
      <c r="L3916" s="5">
        <v>39834</v>
      </c>
      <c r="M3916">
        <v>16</v>
      </c>
      <c r="N3916">
        <v>13</v>
      </c>
    </row>
    <row r="3917" spans="12:14" x14ac:dyDescent="0.25">
      <c r="L3917" s="5">
        <v>39833</v>
      </c>
      <c r="M3917">
        <v>16</v>
      </c>
      <c r="N3917">
        <v>13</v>
      </c>
    </row>
    <row r="3918" spans="12:14" x14ac:dyDescent="0.25">
      <c r="L3918" s="5">
        <v>39832</v>
      </c>
      <c r="M3918">
        <v>16</v>
      </c>
      <c r="N3918">
        <v>13</v>
      </c>
    </row>
    <row r="3919" spans="12:14" x14ac:dyDescent="0.25">
      <c r="L3919" s="5">
        <v>39831</v>
      </c>
      <c r="M3919">
        <f t="shared" ref="M3919:M3936" si="145">M3912-1</f>
        <v>15</v>
      </c>
      <c r="N3919">
        <v>13</v>
      </c>
    </row>
    <row r="3920" spans="12:14" x14ac:dyDescent="0.25">
      <c r="L3920" s="5">
        <v>39830</v>
      </c>
      <c r="M3920">
        <f t="shared" si="145"/>
        <v>15</v>
      </c>
      <c r="N3920">
        <v>13</v>
      </c>
    </row>
    <row r="3921" spans="12:14" x14ac:dyDescent="0.25">
      <c r="L3921" s="5">
        <v>39829</v>
      </c>
      <c r="M3921">
        <f t="shared" si="145"/>
        <v>15</v>
      </c>
      <c r="N3921">
        <v>13</v>
      </c>
    </row>
    <row r="3922" spans="12:14" x14ac:dyDescent="0.25">
      <c r="L3922" s="5">
        <v>39828</v>
      </c>
      <c r="M3922">
        <f t="shared" si="145"/>
        <v>15</v>
      </c>
      <c r="N3922">
        <v>13</v>
      </c>
    </row>
    <row r="3923" spans="12:14" x14ac:dyDescent="0.25">
      <c r="L3923" s="5">
        <v>39827</v>
      </c>
      <c r="M3923">
        <f t="shared" si="145"/>
        <v>15</v>
      </c>
      <c r="N3923">
        <v>13</v>
      </c>
    </row>
    <row r="3924" spans="12:14" x14ac:dyDescent="0.25">
      <c r="L3924" s="5">
        <v>39826</v>
      </c>
      <c r="M3924">
        <f t="shared" si="145"/>
        <v>15</v>
      </c>
      <c r="N3924">
        <v>13</v>
      </c>
    </row>
    <row r="3925" spans="12:14" x14ac:dyDescent="0.25">
      <c r="L3925" s="5">
        <v>39825</v>
      </c>
      <c r="M3925">
        <f t="shared" si="145"/>
        <v>15</v>
      </c>
      <c r="N3925">
        <v>13</v>
      </c>
    </row>
    <row r="3926" spans="12:14" x14ac:dyDescent="0.25">
      <c r="L3926" s="5">
        <v>39824</v>
      </c>
      <c r="M3926">
        <f t="shared" si="145"/>
        <v>14</v>
      </c>
      <c r="N3926">
        <v>13</v>
      </c>
    </row>
    <row r="3927" spans="12:14" x14ac:dyDescent="0.25">
      <c r="L3927" s="5">
        <v>39823</v>
      </c>
      <c r="M3927">
        <f t="shared" si="145"/>
        <v>14</v>
      </c>
      <c r="N3927">
        <v>13</v>
      </c>
    </row>
    <row r="3928" spans="12:14" x14ac:dyDescent="0.25">
      <c r="L3928" s="5">
        <v>39822</v>
      </c>
      <c r="M3928">
        <f t="shared" si="145"/>
        <v>14</v>
      </c>
      <c r="N3928">
        <v>13</v>
      </c>
    </row>
    <row r="3929" spans="12:14" x14ac:dyDescent="0.25">
      <c r="L3929" s="5">
        <v>39821</v>
      </c>
      <c r="M3929">
        <f t="shared" si="145"/>
        <v>14</v>
      </c>
      <c r="N3929">
        <v>13</v>
      </c>
    </row>
    <row r="3930" spans="12:14" x14ac:dyDescent="0.25">
      <c r="L3930" s="5">
        <v>39820</v>
      </c>
      <c r="M3930">
        <f t="shared" si="145"/>
        <v>14</v>
      </c>
      <c r="N3930">
        <v>13</v>
      </c>
    </row>
    <row r="3931" spans="12:14" x14ac:dyDescent="0.25">
      <c r="L3931" s="5">
        <v>39819</v>
      </c>
      <c r="M3931">
        <f t="shared" si="145"/>
        <v>14</v>
      </c>
      <c r="N3931">
        <v>13</v>
      </c>
    </row>
    <row r="3932" spans="12:14" x14ac:dyDescent="0.25">
      <c r="L3932" s="5">
        <v>39818</v>
      </c>
      <c r="M3932">
        <f t="shared" si="145"/>
        <v>14</v>
      </c>
      <c r="N3932">
        <v>13</v>
      </c>
    </row>
    <row r="3933" spans="12:14" x14ac:dyDescent="0.25">
      <c r="L3933" s="5">
        <v>39817</v>
      </c>
      <c r="M3933">
        <f t="shared" si="145"/>
        <v>13</v>
      </c>
      <c r="N3933">
        <v>13</v>
      </c>
    </row>
    <row r="3934" spans="12:14" x14ac:dyDescent="0.25">
      <c r="L3934" s="5">
        <v>39816</v>
      </c>
      <c r="M3934">
        <f t="shared" si="145"/>
        <v>13</v>
      </c>
      <c r="N3934">
        <v>13</v>
      </c>
    </row>
    <row r="3935" spans="12:14" x14ac:dyDescent="0.25">
      <c r="L3935" s="5">
        <v>39815</v>
      </c>
      <c r="M3935">
        <f t="shared" si="145"/>
        <v>13</v>
      </c>
      <c r="N3935">
        <v>13</v>
      </c>
    </row>
    <row r="3936" spans="12:14" x14ac:dyDescent="0.25">
      <c r="L3936" s="5">
        <v>39814</v>
      </c>
      <c r="M3936">
        <f t="shared" si="145"/>
        <v>13</v>
      </c>
      <c r="N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SemEntrenamiento</vt:lpstr>
      <vt:lpstr>PLANNING</vt:lpstr>
      <vt:lpstr>PORTEROS</vt:lpstr>
      <vt:lpstr>ESTADIO</vt:lpstr>
      <vt:lpstr>Patrocinadores</vt:lpstr>
      <vt:lpstr>Generaciones</vt:lpstr>
      <vt:lpstr>253CENTRO</vt:lpstr>
      <vt:lpstr>253_CENTROBANDA</vt:lpstr>
      <vt:lpstr>COMPARATIVA</vt:lpstr>
      <vt:lpstr>POR</vt:lpstr>
      <vt:lpstr>DEF</vt:lpstr>
      <vt:lpstr>JUG</vt:lpstr>
      <vt:lpstr>LAT</vt:lpstr>
      <vt:lpstr>ATTLAT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2022-04-25T10:46:49Z</dcterms:modified>
</cp:coreProperties>
</file>